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ЭтаКнига" defaultThemeVersion="124226"/>
  <bookViews>
    <workbookView xWindow="360" yWindow="300" windowWidth="18828" windowHeight="7488"/>
  </bookViews>
  <sheets>
    <sheet name="Лист1" sheetId="1" r:id="rId1"/>
    <sheet name="Лист2" sheetId="2" r:id="rId2"/>
    <sheet name="Лист3" sheetId="3" r:id="rId3"/>
  </sheets>
  <definedNames>
    <definedName name="_xlnm._FilterDatabase" localSheetId="0" hidden="1">Лист1!$A$21:$BD$4876</definedName>
  </definedNames>
  <calcPr calcId="125725" refMode="R1C1"/>
</workbook>
</file>

<file path=xl/calcChain.xml><?xml version="1.0" encoding="utf-8"?>
<calcChain xmlns="http://schemas.openxmlformats.org/spreadsheetml/2006/main">
  <c r="U4878" i="1"/>
  <c r="T4696"/>
  <c r="U4696" s="1"/>
  <c r="T4695"/>
  <c r="U4695" s="1"/>
  <c r="T4694"/>
  <c r="U4694" s="1"/>
  <c r="T4693"/>
  <c r="U4693" s="1"/>
  <c r="T4692"/>
  <c r="U4692" s="1"/>
  <c r="T4691"/>
  <c r="U4691" s="1"/>
  <c r="T4690"/>
  <c r="U4690" s="1"/>
  <c r="T4689"/>
  <c r="U4689" s="1"/>
  <c r="T4688"/>
  <c r="U4688" s="1"/>
  <c r="T4687"/>
  <c r="U4687" s="1"/>
  <c r="T4686"/>
  <c r="U4686" s="1"/>
  <c r="T4685"/>
  <c r="U4685" s="1"/>
  <c r="T4684"/>
  <c r="U4684" s="1"/>
  <c r="T4683"/>
  <c r="U4683" s="1"/>
  <c r="T4682"/>
  <c r="U4682" s="1"/>
  <c r="T4681"/>
  <c r="U4681" s="1"/>
  <c r="T4680"/>
  <c r="U4680" s="1"/>
  <c r="T4679"/>
  <c r="U4679" s="1"/>
  <c r="T4678"/>
  <c r="U4678" s="1"/>
  <c r="T4677"/>
  <c r="U4677" s="1"/>
  <c r="T4676"/>
  <c r="U4676" s="1"/>
  <c r="U4757"/>
  <c r="T4675"/>
  <c r="U4675" s="1"/>
  <c r="T4674"/>
  <c r="U4674" s="1"/>
  <c r="T4673"/>
  <c r="U4673" s="1"/>
  <c r="U4672"/>
  <c r="T4672"/>
  <c r="T4671"/>
  <c r="U4671" s="1"/>
  <c r="T4670"/>
  <c r="U4670" s="1"/>
  <c r="T4669"/>
  <c r="U4669" s="1"/>
  <c r="T4668"/>
  <c r="U4668" s="1"/>
  <c r="T4667"/>
  <c r="U4667" s="1"/>
  <c r="T4666" l="1"/>
  <c r="U4666" s="1"/>
  <c r="T4665"/>
  <c r="U4665" s="1"/>
  <c r="T4664"/>
  <c r="U4664" s="1"/>
  <c r="T4663"/>
  <c r="U4663" s="1"/>
  <c r="T4662"/>
  <c r="U4662" s="1"/>
  <c r="T4661"/>
  <c r="U4661" s="1"/>
  <c r="T4660"/>
  <c r="U4660" s="1"/>
  <c r="T4659"/>
  <c r="U4659" s="1"/>
  <c r="T4658"/>
  <c r="U4658" s="1"/>
  <c r="T4657"/>
  <c r="U4657" s="1"/>
  <c r="T4656"/>
  <c r="U4656" s="1"/>
  <c r="T4655"/>
  <c r="U4655" s="1"/>
  <c r="T4654"/>
  <c r="U4654" s="1"/>
  <c r="T4653"/>
  <c r="U4653" s="1"/>
  <c r="T4652"/>
  <c r="U4652" s="1"/>
  <c r="T4651"/>
  <c r="U4651" s="1"/>
  <c r="T4650"/>
  <c r="U4650" s="1"/>
  <c r="T4649"/>
  <c r="U4649" s="1"/>
  <c r="T4648"/>
  <c r="U4648" s="1"/>
  <c r="T4647"/>
  <c r="U4647" s="1"/>
  <c r="T4646"/>
  <c r="U4646" s="1"/>
  <c r="T4645" l="1"/>
  <c r="U4645" s="1"/>
  <c r="T4644"/>
  <c r="U4644" s="1"/>
  <c r="T4643"/>
  <c r="U4643" s="1"/>
  <c r="T4642"/>
  <c r="U4642" s="1"/>
  <c r="T4641"/>
  <c r="U4641" s="1"/>
  <c r="T4640"/>
  <c r="U4640" s="1"/>
  <c r="T4639"/>
  <c r="U4639" s="1"/>
  <c r="T4638"/>
  <c r="U4638" s="1"/>
  <c r="T4637"/>
  <c r="U4637" s="1"/>
  <c r="T4636"/>
  <c r="U4636" s="1"/>
  <c r="T4635"/>
  <c r="U4635" s="1"/>
  <c r="T4634"/>
  <c r="U4634" s="1"/>
  <c r="T4633"/>
  <c r="U4633" s="1"/>
  <c r="T4632"/>
  <c r="U4632" s="1"/>
  <c r="T4631"/>
  <c r="U4631" s="1"/>
  <c r="T4630"/>
  <c r="U4630" s="1"/>
  <c r="T4629"/>
  <c r="U4629" s="1"/>
  <c r="T4628"/>
  <c r="U4628" s="1"/>
  <c r="T4627"/>
  <c r="U4627" s="1"/>
  <c r="T4626"/>
  <c r="U4626" s="1"/>
  <c r="T4625"/>
  <c r="U4625" s="1"/>
  <c r="T4624"/>
  <c r="U4624" s="1"/>
  <c r="T4623"/>
  <c r="U4623" s="1"/>
  <c r="T4622"/>
  <c r="U4622" s="1"/>
  <c r="T4621"/>
  <c r="U4621" s="1"/>
  <c r="T4620"/>
  <c r="U4620" s="1"/>
  <c r="T4619"/>
  <c r="U4619" s="1"/>
  <c r="T4618"/>
  <c r="U4618" s="1"/>
  <c r="T4617"/>
  <c r="U4617" s="1"/>
  <c r="T4616"/>
  <c r="U4616" s="1"/>
  <c r="T4615"/>
  <c r="U4615" s="1"/>
  <c r="T4614"/>
  <c r="U4614" s="1"/>
  <c r="T4613"/>
  <c r="U4613" s="1"/>
  <c r="T4612"/>
  <c r="U4612" s="1"/>
  <c r="T4611"/>
  <c r="U4611" s="1"/>
  <c r="T1137"/>
  <c r="U1137" s="1"/>
  <c r="U1136"/>
  <c r="T517"/>
  <c r="U517" s="1"/>
  <c r="U516"/>
  <c r="T4610"/>
  <c r="U4610" s="1"/>
  <c r="T4609"/>
  <c r="U4609" s="1"/>
  <c r="T4608"/>
  <c r="U4608" s="1"/>
  <c r="U4756"/>
  <c r="U4755"/>
  <c r="U4754"/>
  <c r="T136"/>
  <c r="U136" s="1"/>
  <c r="U135"/>
  <c r="T381"/>
  <c r="U381" s="1"/>
  <c r="U380"/>
  <c r="T4607"/>
  <c r="U4607" s="1"/>
  <c r="T4606"/>
  <c r="U4606" s="1"/>
  <c r="U4753"/>
  <c r="U4752"/>
  <c r="T4605"/>
  <c r="U4605" s="1"/>
  <c r="T4604"/>
  <c r="U4604" s="1"/>
  <c r="T4603"/>
  <c r="U4603" s="1"/>
  <c r="T4602"/>
  <c r="U4602" s="1"/>
  <c r="T4601"/>
  <c r="U4601" s="1"/>
  <c r="T4600"/>
  <c r="U4600" s="1"/>
  <c r="T4599" l="1"/>
  <c r="U4599" s="1"/>
  <c r="T4598"/>
  <c r="U4598" s="1"/>
  <c r="T4597"/>
  <c r="U4597" s="1"/>
  <c r="T4596"/>
  <c r="U4596" s="1"/>
  <c r="T4595"/>
  <c r="U4595" s="1"/>
  <c r="T4594"/>
  <c r="U4594" s="1"/>
  <c r="T4593"/>
  <c r="U4593" s="1"/>
  <c r="T4592"/>
  <c r="U4592" s="1"/>
  <c r="T4591"/>
  <c r="U4591" s="1"/>
  <c r="T4590"/>
  <c r="U4590" s="1"/>
  <c r="T4589"/>
  <c r="U4589" s="1"/>
  <c r="T4588"/>
  <c r="U4588" s="1"/>
  <c r="T4587"/>
  <c r="U4587" s="1"/>
  <c r="T4586"/>
  <c r="U4586" s="1"/>
  <c r="T4585"/>
  <c r="U4585" s="1"/>
  <c r="T4584"/>
  <c r="U4584" s="1"/>
  <c r="T4583"/>
  <c r="U4583" s="1"/>
  <c r="T4582"/>
  <c r="U4582" s="1"/>
  <c r="T4581"/>
  <c r="U4581" s="1"/>
  <c r="T4580" l="1"/>
  <c r="U4580" s="1"/>
  <c r="U4877"/>
  <c r="T4579"/>
  <c r="U4579" s="1"/>
  <c r="T4578"/>
  <c r="U4578" s="1"/>
  <c r="T4577"/>
  <c r="U4577" s="1"/>
  <c r="T4576"/>
  <c r="U4576" s="1"/>
  <c r="T4575"/>
  <c r="U4575" s="1"/>
  <c r="T4574"/>
  <c r="U4574" s="1"/>
  <c r="T4573"/>
  <c r="U4573" s="1"/>
  <c r="T4572"/>
  <c r="U4572" s="1"/>
  <c r="T4571"/>
  <c r="U4571" s="1"/>
  <c r="T4570"/>
  <c r="U4570" s="1"/>
  <c r="T4569"/>
  <c r="U4569" s="1"/>
  <c r="T4568"/>
  <c r="U4568" s="1"/>
  <c r="T4567"/>
  <c r="U4567" s="1"/>
  <c r="T4566"/>
  <c r="U4566" s="1"/>
  <c r="T4565"/>
  <c r="U4565" s="1"/>
  <c r="T4751"/>
  <c r="U4751" s="1"/>
  <c r="T4564"/>
  <c r="U4564" s="1"/>
  <c r="T4563"/>
  <c r="U4563" s="1"/>
  <c r="T4562"/>
  <c r="U4562" s="1"/>
  <c r="T4561"/>
  <c r="U4561" s="1"/>
  <c r="T4560"/>
  <c r="U4560" s="1"/>
  <c r="T4559"/>
  <c r="U4559" s="1"/>
  <c r="T4558"/>
  <c r="U4558" s="1"/>
  <c r="T4557"/>
  <c r="U4557" s="1"/>
  <c r="T4556"/>
  <c r="U4556" s="1"/>
  <c r="T4555"/>
  <c r="U4555" s="1"/>
  <c r="T4554"/>
  <c r="U4554" s="1"/>
  <c r="T4553"/>
  <c r="U4553" s="1"/>
  <c r="T4552"/>
  <c r="U4552" s="1"/>
  <c r="T4551"/>
  <c r="U4551" s="1"/>
  <c r="T4550"/>
  <c r="U4550" s="1"/>
  <c r="T4549"/>
  <c r="U4549" s="1"/>
  <c r="T4548"/>
  <c r="U4548" s="1"/>
  <c r="T4547"/>
  <c r="U4547" s="1"/>
  <c r="T4546"/>
  <c r="U4546" s="1"/>
  <c r="T4545"/>
  <c r="U4545" s="1"/>
  <c r="T4544"/>
  <c r="U4544" s="1"/>
  <c r="T4543"/>
  <c r="U4543" s="1"/>
  <c r="T4542"/>
  <c r="U4542" s="1"/>
  <c r="T4541"/>
  <c r="U4541" s="1"/>
  <c r="T4540"/>
  <c r="U4540" s="1"/>
  <c r="T4539"/>
  <c r="U4539" s="1"/>
  <c r="T4538"/>
  <c r="U4538" s="1"/>
  <c r="T4537"/>
  <c r="U4537" s="1"/>
  <c r="T4536"/>
  <c r="U4536" s="1"/>
  <c r="T4535"/>
  <c r="U4535" s="1"/>
  <c r="T4534"/>
  <c r="U4534" s="1"/>
  <c r="T4533"/>
  <c r="U4533" s="1"/>
  <c r="T4532"/>
  <c r="U4532" s="1"/>
  <c r="T4531"/>
  <c r="U4531" s="1"/>
  <c r="T4530"/>
  <c r="U4530" s="1"/>
  <c r="T4529"/>
  <c r="U4529" s="1"/>
  <c r="T4528"/>
  <c r="U4528" s="1"/>
  <c r="U4750"/>
  <c r="T4527"/>
  <c r="U4527" s="1"/>
  <c r="U4876"/>
  <c r="T4526"/>
  <c r="U4526" s="1"/>
  <c r="T4525"/>
  <c r="U4525" s="1"/>
  <c r="T4524"/>
  <c r="U4524" s="1"/>
  <c r="T4523"/>
  <c r="U4523" s="1"/>
  <c r="T4522"/>
  <c r="U4522" s="1"/>
  <c r="T4521"/>
  <c r="U4521" s="1"/>
  <c r="T4520"/>
  <c r="U4520" s="1"/>
  <c r="T4519"/>
  <c r="U4519" s="1"/>
  <c r="T4518"/>
  <c r="U4518" s="1"/>
  <c r="T4517"/>
  <c r="U4517" s="1"/>
  <c r="T4516"/>
  <c r="U4516" s="1"/>
  <c r="T4515"/>
  <c r="U4515" s="1"/>
  <c r="T4514"/>
  <c r="U4514" s="1"/>
  <c r="T4513"/>
  <c r="U4513" s="1"/>
  <c r="T4512"/>
  <c r="U4512" s="1"/>
  <c r="T4511"/>
  <c r="U4511" s="1"/>
  <c r="T4510"/>
  <c r="U4510" s="1"/>
  <c r="T4509"/>
  <c r="U4509" s="1"/>
  <c r="T4508"/>
  <c r="U4508" s="1"/>
  <c r="T4025"/>
  <c r="U4025" s="1"/>
  <c r="U4024"/>
  <c r="T4507"/>
  <c r="U4507" s="1"/>
  <c r="T4506" l="1"/>
  <c r="U4506" s="1"/>
  <c r="T882"/>
  <c r="U882" s="1"/>
  <c r="U881"/>
  <c r="T4505"/>
  <c r="U4505" s="1"/>
  <c r="T4504"/>
  <c r="U4504" s="1"/>
  <c r="T4503"/>
  <c r="U4503" s="1"/>
  <c r="T207"/>
  <c r="U207" s="1"/>
  <c r="U206"/>
  <c r="T4502"/>
  <c r="U4502" s="1"/>
  <c r="T4501"/>
  <c r="U4501" s="1"/>
  <c r="T4500"/>
  <c r="U4500" s="1"/>
  <c r="T4499"/>
  <c r="U4499" s="1"/>
  <c r="T4498"/>
  <c r="U4498" s="1"/>
  <c r="T4497"/>
  <c r="U4497" s="1"/>
  <c r="T4496"/>
  <c r="U4496" s="1"/>
  <c r="T4495"/>
  <c r="U4495" s="1"/>
  <c r="T4494"/>
  <c r="U4494" s="1"/>
  <c r="T4493"/>
  <c r="U4493" s="1"/>
  <c r="T4492"/>
  <c r="U4492" s="1"/>
  <c r="T4491"/>
  <c r="U4491" s="1"/>
  <c r="T4490"/>
  <c r="U4490" s="1"/>
  <c r="T4489"/>
  <c r="U4489" s="1"/>
  <c r="U4875"/>
  <c r="T4488"/>
  <c r="U4488" s="1"/>
  <c r="T4487"/>
  <c r="U4487" s="1"/>
  <c r="T4486"/>
  <c r="U4486" s="1"/>
  <c r="T4485"/>
  <c r="U4485" s="1"/>
  <c r="T4484"/>
  <c r="U4484" s="1"/>
  <c r="T4483"/>
  <c r="U4483" s="1"/>
  <c r="T4482"/>
  <c r="U4482" s="1"/>
  <c r="T4481"/>
  <c r="U4481" s="1"/>
  <c r="T4480"/>
  <c r="U4480" s="1"/>
  <c r="T1111"/>
  <c r="U1111" s="1"/>
  <c r="U1110"/>
  <c r="T4479"/>
  <c r="U4479" s="1"/>
  <c r="T4478"/>
  <c r="U4478" s="1"/>
  <c r="T820"/>
  <c r="U820" s="1"/>
  <c r="U819"/>
  <c r="T4477"/>
  <c r="U4477" s="1"/>
  <c r="T4476"/>
  <c r="U4476" s="1"/>
  <c r="T4475"/>
  <c r="U4475" s="1"/>
  <c r="T4474"/>
  <c r="U4474" s="1"/>
  <c r="T4473"/>
  <c r="U4473" s="1"/>
  <c r="T3757"/>
  <c r="U3757" s="1"/>
  <c r="U3756"/>
  <c r="T3755"/>
  <c r="U3755" s="1"/>
  <c r="U3754"/>
  <c r="T4472"/>
  <c r="U4472" s="1"/>
  <c r="T4471"/>
  <c r="U4471" s="1"/>
  <c r="T4470"/>
  <c r="U4470" s="1"/>
  <c r="T4469" l="1"/>
  <c r="U4469" s="1"/>
  <c r="T4468"/>
  <c r="U4468" s="1"/>
  <c r="T4467"/>
  <c r="U4467" s="1"/>
  <c r="T4466"/>
  <c r="U4466" s="1"/>
  <c r="T4465"/>
  <c r="U4465" s="1"/>
  <c r="T4464"/>
  <c r="U4464" s="1"/>
  <c r="T4463"/>
  <c r="U4463" s="1"/>
  <c r="T4462"/>
  <c r="U4462" s="1"/>
  <c r="T4461"/>
  <c r="U4461" s="1"/>
  <c r="T4460"/>
  <c r="U4460" s="1"/>
  <c r="T4459"/>
  <c r="U4459" s="1"/>
  <c r="T4458"/>
  <c r="U4458" s="1"/>
  <c r="T4457"/>
  <c r="U4457" s="1"/>
  <c r="T4456"/>
  <c r="U4456" s="1"/>
  <c r="T4455"/>
  <c r="U4455" s="1"/>
  <c r="T4454"/>
  <c r="U4454" s="1"/>
  <c r="T4453"/>
  <c r="U4453" s="1"/>
  <c r="T4452"/>
  <c r="U4452" s="1"/>
  <c r="T4451"/>
  <c r="U4451" s="1"/>
  <c r="T4450"/>
  <c r="U4450" s="1"/>
  <c r="T4449"/>
  <c r="U4449" s="1"/>
  <c r="T4448"/>
  <c r="U4448" s="1"/>
  <c r="T4447"/>
  <c r="U4447" s="1"/>
  <c r="T4446"/>
  <c r="U4446" s="1"/>
  <c r="T4445"/>
  <c r="U4445" s="1"/>
  <c r="T653"/>
  <c r="U653" s="1"/>
  <c r="U652"/>
  <c r="T588"/>
  <c r="U588" s="1"/>
  <c r="U587"/>
  <c r="T4444"/>
  <c r="U4444" s="1"/>
  <c r="T581"/>
  <c r="U581" s="1"/>
  <c r="U580"/>
  <c r="T579"/>
  <c r="U579" s="1"/>
  <c r="U578"/>
  <c r="T577"/>
  <c r="U577" s="1"/>
  <c r="U576"/>
  <c r="T4443"/>
  <c r="U4443" s="1"/>
  <c r="T4442"/>
  <c r="U4442" s="1"/>
  <c r="T4441"/>
  <c r="U4441" s="1"/>
  <c r="T4440"/>
  <c r="U4440" s="1"/>
  <c r="T4439"/>
  <c r="U4439" s="1"/>
  <c r="T4438"/>
  <c r="U4438" s="1"/>
  <c r="T4437"/>
  <c r="U4437" s="1"/>
  <c r="T4436"/>
  <c r="U4436" s="1"/>
  <c r="T4435"/>
  <c r="U4435" s="1"/>
  <c r="T4434"/>
  <c r="U4434" s="1"/>
  <c r="T4433"/>
  <c r="U4433" s="1"/>
  <c r="T4432"/>
  <c r="U4432" s="1"/>
  <c r="T4431"/>
  <c r="U4431" s="1"/>
  <c r="T4430"/>
  <c r="U4430" s="1"/>
  <c r="T4429"/>
  <c r="U4429" s="1"/>
  <c r="T4428"/>
  <c r="U4428" s="1"/>
  <c r="T4427"/>
  <c r="U4427" s="1"/>
  <c r="T4426"/>
  <c r="U4426" s="1"/>
  <c r="T586"/>
  <c r="U586" s="1"/>
  <c r="U585"/>
  <c r="T4425"/>
  <c r="U4425" s="1"/>
  <c r="T4424"/>
  <c r="U4424" s="1"/>
  <c r="T4423"/>
  <c r="U4423" s="1"/>
  <c r="T4422"/>
  <c r="U4422" s="1"/>
  <c r="T4421"/>
  <c r="U4421" s="1"/>
  <c r="T4420"/>
  <c r="U4420" s="1"/>
  <c r="T4419"/>
  <c r="U4419" s="1"/>
  <c r="T3677" l="1"/>
  <c r="U3677" s="1"/>
  <c r="U3676"/>
  <c r="T3675"/>
  <c r="U3675" s="1"/>
  <c r="U3674"/>
  <c r="T3673"/>
  <c r="U3673" s="1"/>
  <c r="U3672"/>
  <c r="T3671"/>
  <c r="U3671" s="1"/>
  <c r="U3670"/>
  <c r="T3669"/>
  <c r="U3669" s="1"/>
  <c r="U3668"/>
  <c r="T3667"/>
  <c r="U3667" s="1"/>
  <c r="U3666"/>
  <c r="T3665"/>
  <c r="U3665" s="1"/>
  <c r="U3664"/>
  <c r="T3662"/>
  <c r="U3662" s="1"/>
  <c r="U3661"/>
  <c r="T3660"/>
  <c r="U3660" s="1"/>
  <c r="U3659"/>
  <c r="T3658"/>
  <c r="U3658" s="1"/>
  <c r="U3657"/>
  <c r="T3656"/>
  <c r="U3656" s="1"/>
  <c r="U3655"/>
  <c r="T3653"/>
  <c r="U3653" s="1"/>
  <c r="U3652"/>
  <c r="T3651"/>
  <c r="U3651" s="1"/>
  <c r="U3650"/>
  <c r="T3649"/>
  <c r="U3649" s="1"/>
  <c r="U3648"/>
  <c r="T4418"/>
  <c r="U4418" s="1"/>
  <c r="T4417"/>
  <c r="U4417" s="1"/>
  <c r="T4416"/>
  <c r="U4416" s="1"/>
  <c r="T4415"/>
  <c r="U4415" s="1"/>
  <c r="T4414"/>
  <c r="U4414" s="1"/>
  <c r="T4413"/>
  <c r="U4413" s="1"/>
  <c r="T4412"/>
  <c r="U4412" s="1"/>
  <c r="T4411"/>
  <c r="U4411" s="1"/>
  <c r="T4410"/>
  <c r="U4410" s="1"/>
  <c r="T4409"/>
  <c r="U4409" s="1"/>
  <c r="T4408"/>
  <c r="U4408" s="1"/>
  <c r="T4407"/>
  <c r="U4407" s="1"/>
  <c r="T4406"/>
  <c r="U4406" s="1"/>
  <c r="T4405"/>
  <c r="U4405" s="1"/>
  <c r="T4404"/>
  <c r="U4404" s="1"/>
  <c r="T4403"/>
  <c r="U4403" s="1"/>
  <c r="T4402"/>
  <c r="U4402" s="1"/>
  <c r="T4401"/>
  <c r="U4401" s="1"/>
  <c r="T4400"/>
  <c r="U4400" s="1"/>
  <c r="T4399"/>
  <c r="U4399" s="1"/>
  <c r="T4398"/>
  <c r="U4398" s="1"/>
  <c r="T4397"/>
  <c r="U4397" s="1"/>
  <c r="T4396"/>
  <c r="U4396" s="1"/>
  <c r="T4395"/>
  <c r="U4395" s="1"/>
  <c r="T3609"/>
  <c r="U3609" s="1"/>
  <c r="U3608"/>
  <c r="T3607"/>
  <c r="U3607" s="1"/>
  <c r="U3606"/>
  <c r="T3605"/>
  <c r="U3605" s="1"/>
  <c r="U3604"/>
  <c r="T3603"/>
  <c r="U3603" s="1"/>
  <c r="U3602"/>
  <c r="T3601"/>
  <c r="U3601" s="1"/>
  <c r="U3600"/>
  <c r="T3599"/>
  <c r="U3599" s="1"/>
  <c r="U3598"/>
  <c r="T4394"/>
  <c r="U4394" s="1"/>
  <c r="T4393"/>
  <c r="U4393" s="1"/>
  <c r="T4392"/>
  <c r="U4392" s="1"/>
  <c r="T4391"/>
  <c r="U4391" s="1"/>
  <c r="T4390"/>
  <c r="U4390" s="1"/>
  <c r="T1281"/>
  <c r="U1281" s="1"/>
  <c r="U1280"/>
  <c r="T1279"/>
  <c r="U1279" s="1"/>
  <c r="U1278"/>
  <c r="T1277"/>
  <c r="U1277" s="1"/>
  <c r="U1276"/>
  <c r="T4389"/>
  <c r="U4389" s="1"/>
  <c r="T1267"/>
  <c r="U1267" s="1"/>
  <c r="U1266"/>
  <c r="T1265"/>
  <c r="U1265" s="1"/>
  <c r="U1264"/>
  <c r="T4388"/>
  <c r="U4388" s="1"/>
  <c r="T1257"/>
  <c r="U1257" s="1"/>
  <c r="U1256"/>
  <c r="T1261"/>
  <c r="U1261" s="1"/>
  <c r="U1260"/>
  <c r="T1259"/>
  <c r="U1259" s="1"/>
  <c r="U1258"/>
  <c r="T1253"/>
  <c r="U1253" s="1"/>
  <c r="U1252"/>
  <c r="T4387"/>
  <c r="U4387" s="1"/>
  <c r="T4386"/>
  <c r="U4386" s="1"/>
  <c r="T4385"/>
  <c r="U4385" s="1"/>
  <c r="T4384"/>
  <c r="U4384" s="1"/>
  <c r="T4383"/>
  <c r="U4383" s="1"/>
  <c r="T4382"/>
  <c r="U4382" s="1"/>
  <c r="T1247"/>
  <c r="U1247" s="1"/>
  <c r="U1246"/>
  <c r="T4381" l="1"/>
  <c r="U4381" s="1"/>
  <c r="T4380"/>
  <c r="U4380" s="1"/>
  <c r="T4379"/>
  <c r="U4379" s="1"/>
  <c r="T4378"/>
  <c r="U4378" s="1"/>
  <c r="T4377"/>
  <c r="U4377" s="1"/>
  <c r="U4749" l="1"/>
  <c r="T3592"/>
  <c r="U3592" s="1"/>
  <c r="U3591"/>
  <c r="T3589"/>
  <c r="U3589" s="1"/>
  <c r="U3588"/>
  <c r="T3587"/>
  <c r="U3587" s="1"/>
  <c r="U3586"/>
  <c r="T3585"/>
  <c r="U3585" s="1"/>
  <c r="U3584"/>
  <c r="T3583"/>
  <c r="U3583" s="1"/>
  <c r="U3582"/>
  <c r="T3581"/>
  <c r="U3581" s="1"/>
  <c r="U3580"/>
  <c r="T3579"/>
  <c r="U3579" s="1"/>
  <c r="U3578"/>
  <c r="T3577"/>
  <c r="U3577" s="1"/>
  <c r="U3576"/>
  <c r="T1233"/>
  <c r="U1233" s="1"/>
  <c r="U1232"/>
  <c r="U1231"/>
  <c r="T1230"/>
  <c r="U1230" s="1"/>
  <c r="U1229"/>
  <c r="U1228"/>
  <c r="T1219"/>
  <c r="U1219" s="1"/>
  <c r="U1218"/>
  <c r="U1217"/>
  <c r="T1216"/>
  <c r="U1216" s="1"/>
  <c r="U1215"/>
  <c r="U1214"/>
  <c r="T1213"/>
  <c r="U1213" s="1"/>
  <c r="U1212"/>
  <c r="U1211"/>
  <c r="T1210"/>
  <c r="U1210" s="1"/>
  <c r="U1209"/>
  <c r="U1208"/>
  <c r="T1199"/>
  <c r="U1199" s="1"/>
  <c r="U1198"/>
  <c r="U1197"/>
  <c r="T4376"/>
  <c r="U4376" s="1"/>
  <c r="T4375"/>
  <c r="U4375" s="1"/>
  <c r="T4374"/>
  <c r="U4374" s="1"/>
  <c r="U4874" l="1"/>
  <c r="T4373"/>
  <c r="U4373" s="1"/>
  <c r="T4372"/>
  <c r="U4372" s="1"/>
  <c r="T4371"/>
  <c r="U4371" s="1"/>
  <c r="T4370"/>
  <c r="U4370" s="1"/>
  <c r="T4369"/>
  <c r="U4369" s="1"/>
  <c r="T4368"/>
  <c r="U4368" s="1"/>
  <c r="T4367"/>
  <c r="U4367" s="1"/>
  <c r="T4366"/>
  <c r="U4366" s="1"/>
  <c r="T4365"/>
  <c r="U4365" s="1"/>
  <c r="T4364"/>
  <c r="U4364" s="1"/>
  <c r="T4363"/>
  <c r="U4363" s="1"/>
  <c r="T4362"/>
  <c r="U4362" s="1"/>
  <c r="T4361"/>
  <c r="U4361" s="1"/>
  <c r="T4360"/>
  <c r="U4360" s="1"/>
  <c r="T4359"/>
  <c r="U4359" s="1"/>
  <c r="T4358"/>
  <c r="U4358" s="1"/>
  <c r="U3767" l="1"/>
  <c r="T3768"/>
  <c r="U3768" s="1"/>
  <c r="T4312"/>
  <c r="U4312" s="1"/>
  <c r="T4313"/>
  <c r="U4313" s="1"/>
  <c r="T4314"/>
  <c r="U4314" s="1"/>
  <c r="T4315"/>
  <c r="U4315" s="1"/>
  <c r="T4316"/>
  <c r="U4316" s="1"/>
  <c r="T4317"/>
  <c r="U4317" s="1"/>
  <c r="T4318"/>
  <c r="U4318" s="1"/>
  <c r="T4319"/>
  <c r="U4319" s="1"/>
  <c r="T4320"/>
  <c r="U4320" s="1"/>
  <c r="T4321"/>
  <c r="U4321" s="1"/>
  <c r="T4322"/>
  <c r="U4322" s="1"/>
  <c r="T4323"/>
  <c r="U4323" s="1"/>
  <c r="T4324"/>
  <c r="U4324" s="1"/>
  <c r="T4325"/>
  <c r="U4325" s="1"/>
  <c r="T4326"/>
  <c r="U4326" s="1"/>
  <c r="T4327"/>
  <c r="U4327" s="1"/>
  <c r="T4328"/>
  <c r="U4328" s="1"/>
  <c r="T4329"/>
  <c r="U4329" s="1"/>
  <c r="T4330"/>
  <c r="U4330" s="1"/>
  <c r="T4331"/>
  <c r="U4331" s="1"/>
  <c r="T4332"/>
  <c r="U4332" s="1"/>
  <c r="T4333"/>
  <c r="U4333" s="1"/>
  <c r="T4334"/>
  <c r="U4334" s="1"/>
  <c r="T4335"/>
  <c r="U4335" s="1"/>
  <c r="T4336"/>
  <c r="U4336" s="1"/>
  <c r="T4337"/>
  <c r="U4337" s="1"/>
  <c r="T4338"/>
  <c r="U4338" s="1"/>
  <c r="T4339"/>
  <c r="U4339" s="1"/>
  <c r="T4340"/>
  <c r="U4340" s="1"/>
  <c r="T4341"/>
  <c r="U4341" s="1"/>
  <c r="T4342"/>
  <c r="U4342" s="1"/>
  <c r="T4343"/>
  <c r="U4343" s="1"/>
  <c r="T4344"/>
  <c r="U4344" s="1"/>
  <c r="T4345"/>
  <c r="U4345" s="1"/>
  <c r="T4346"/>
  <c r="U4346" s="1"/>
  <c r="T4347"/>
  <c r="U4347" s="1"/>
  <c r="T4348"/>
  <c r="U4348" s="1"/>
  <c r="T4349"/>
  <c r="U4349" s="1"/>
  <c r="T4350"/>
  <c r="U4350" s="1"/>
  <c r="T4351"/>
  <c r="U4351" s="1"/>
  <c r="T4352"/>
  <c r="U4352" s="1"/>
  <c r="T4353"/>
  <c r="U4353" s="1"/>
  <c r="T4354"/>
  <c r="U4354" s="1"/>
  <c r="T4355"/>
  <c r="U4355" s="1"/>
  <c r="T4356"/>
  <c r="U4356" s="1"/>
  <c r="T4357"/>
  <c r="U4357" s="1"/>
  <c r="T4311"/>
  <c r="U4311" s="1"/>
  <c r="T4310"/>
  <c r="U4310" s="1"/>
  <c r="T4309"/>
  <c r="U4309" s="1"/>
  <c r="T4308"/>
  <c r="U4308" s="1"/>
  <c r="T4307"/>
  <c r="U4307" s="1"/>
  <c r="T4306"/>
  <c r="U4306" s="1"/>
  <c r="T4305"/>
  <c r="U4305" s="1"/>
  <c r="T63"/>
  <c r="U63" s="1"/>
  <c r="U62"/>
  <c r="U61"/>
  <c r="T60"/>
  <c r="U60" s="1"/>
  <c r="U59"/>
  <c r="U58"/>
  <c r="T4304"/>
  <c r="U4304" s="1"/>
  <c r="T4303"/>
  <c r="U4303" s="1"/>
  <c r="T248"/>
  <c r="U248" s="1"/>
  <c r="U247"/>
  <c r="U4771" l="1"/>
  <c r="U4772"/>
  <c r="T4295"/>
  <c r="U4295" s="1"/>
  <c r="T4296"/>
  <c r="U4296" s="1"/>
  <c r="T4297"/>
  <c r="U4297" s="1"/>
  <c r="T4298"/>
  <c r="U4298" s="1"/>
  <c r="T4299"/>
  <c r="U4299" s="1"/>
  <c r="T4300"/>
  <c r="U4300" s="1"/>
  <c r="T4301"/>
  <c r="U4301" s="1"/>
  <c r="T4302"/>
  <c r="U4302" s="1"/>
  <c r="T4290"/>
  <c r="U4290" s="1"/>
  <c r="T4291"/>
  <c r="U4291" s="1"/>
  <c r="T4292"/>
  <c r="U4292" s="1"/>
  <c r="T4293"/>
  <c r="U4293" s="1"/>
  <c r="T4294"/>
  <c r="U4294" s="1"/>
  <c r="U3093" l="1"/>
  <c r="T3094"/>
  <c r="U3094" s="1"/>
  <c r="U3088"/>
  <c r="T3089"/>
  <c r="U3089" s="1"/>
  <c r="U3090"/>
  <c r="T3091"/>
  <c r="U3091" s="1"/>
  <c r="U465"/>
  <c r="T466"/>
  <c r="U466" s="1"/>
  <c r="U458"/>
  <c r="T459"/>
  <c r="U459" s="1"/>
  <c r="U454"/>
  <c r="T455"/>
  <c r="U455" s="1"/>
  <c r="U430"/>
  <c r="T431"/>
  <c r="U431" s="1"/>
  <c r="U432"/>
  <c r="T433"/>
  <c r="U433" s="1"/>
  <c r="U434"/>
  <c r="T435"/>
  <c r="U435" s="1"/>
  <c r="U436"/>
  <c r="T437"/>
  <c r="U437" s="1"/>
  <c r="U438"/>
  <c r="T439"/>
  <c r="U439" s="1"/>
  <c r="U440"/>
  <c r="T441"/>
  <c r="U441" s="1"/>
  <c r="U442"/>
  <c r="T443"/>
  <c r="U443" s="1"/>
  <c r="U444"/>
  <c r="T445"/>
  <c r="U445" s="1"/>
  <c r="U446"/>
  <c r="T447"/>
  <c r="U447" s="1"/>
  <c r="U125"/>
  <c r="T126"/>
  <c r="U126" s="1"/>
  <c r="U129"/>
  <c r="T130"/>
  <c r="U130" s="1"/>
  <c r="U131"/>
  <c r="T132"/>
  <c r="U132" s="1"/>
  <c r="U141"/>
  <c r="T142"/>
  <c r="U142" s="1"/>
  <c r="U137"/>
  <c r="T138"/>
  <c r="U138" s="1"/>
  <c r="U133"/>
  <c r="T134"/>
  <c r="U134" s="1"/>
  <c r="U139"/>
  <c r="T140"/>
  <c r="U140" s="1"/>
  <c r="U223"/>
  <c r="T224"/>
  <c r="U224" s="1"/>
  <c r="T4288"/>
  <c r="U4288" s="1"/>
  <c r="T4289"/>
  <c r="U4289" s="1"/>
  <c r="T4241"/>
  <c r="U4241" s="1"/>
  <c r="T4242"/>
  <c r="U4242" s="1"/>
  <c r="T4243"/>
  <c r="U4243" s="1"/>
  <c r="T4244"/>
  <c r="U4244" s="1"/>
  <c r="T4245"/>
  <c r="U4245" s="1"/>
  <c r="T4246"/>
  <c r="U4246" s="1"/>
  <c r="T4247"/>
  <c r="U4247" s="1"/>
  <c r="T4248"/>
  <c r="U4248" s="1"/>
  <c r="T4249"/>
  <c r="U4249" s="1"/>
  <c r="T4250"/>
  <c r="U4250" s="1"/>
  <c r="T4251"/>
  <c r="U4251" s="1"/>
  <c r="T4252"/>
  <c r="U4252" s="1"/>
  <c r="T4253"/>
  <c r="U4253" s="1"/>
  <c r="T4254"/>
  <c r="U4254" s="1"/>
  <c r="T4255"/>
  <c r="U4255" s="1"/>
  <c r="T4256"/>
  <c r="U4256" s="1"/>
  <c r="T4257"/>
  <c r="U4257" s="1"/>
  <c r="T4258"/>
  <c r="U4258" s="1"/>
  <c r="T4259"/>
  <c r="U4259" s="1"/>
  <c r="T4260"/>
  <c r="U4260" s="1"/>
  <c r="T4261"/>
  <c r="U4261" s="1"/>
  <c r="T4262"/>
  <c r="U4262" s="1"/>
  <c r="T4263"/>
  <c r="U4263" s="1"/>
  <c r="T4264"/>
  <c r="U4264" s="1"/>
  <c r="T4265"/>
  <c r="U4265" s="1"/>
  <c r="T4266"/>
  <c r="U4266" s="1"/>
  <c r="T4267"/>
  <c r="U4267" s="1"/>
  <c r="T4268"/>
  <c r="U4268" s="1"/>
  <c r="T4269"/>
  <c r="U4269" s="1"/>
  <c r="T4270"/>
  <c r="U4270" s="1"/>
  <c r="T4271"/>
  <c r="U4271" s="1"/>
  <c r="T4272"/>
  <c r="U4272" s="1"/>
  <c r="T4273"/>
  <c r="U4273" s="1"/>
  <c r="T4274"/>
  <c r="U4274" s="1"/>
  <c r="T4275"/>
  <c r="U4275" s="1"/>
  <c r="T4276"/>
  <c r="U4276" s="1"/>
  <c r="T4277"/>
  <c r="U4277" s="1"/>
  <c r="T4278"/>
  <c r="U4278" s="1"/>
  <c r="T4279"/>
  <c r="U4279" s="1"/>
  <c r="T4280"/>
  <c r="U4280" s="1"/>
  <c r="T4281"/>
  <c r="U4281" s="1"/>
  <c r="T4282"/>
  <c r="U4282" s="1"/>
  <c r="T4283"/>
  <c r="U4283" s="1"/>
  <c r="T4284"/>
  <c r="U4284" s="1"/>
  <c r="T4285"/>
  <c r="U4285" s="1"/>
  <c r="T4286"/>
  <c r="U4286" s="1"/>
  <c r="T4287"/>
  <c r="U4287" s="1"/>
  <c r="T4238"/>
  <c r="U4238" s="1"/>
  <c r="T4239"/>
  <c r="U4239" s="1"/>
  <c r="T4240"/>
  <c r="U4240" s="1"/>
  <c r="T4237"/>
  <c r="U4237" s="1"/>
  <c r="T4236"/>
  <c r="U4236" s="1"/>
  <c r="T4235"/>
  <c r="U4235" s="1"/>
  <c r="T4234"/>
  <c r="U4234" s="1"/>
  <c r="T4233"/>
  <c r="U4233" s="1"/>
  <c r="T4232"/>
  <c r="U4232" s="1"/>
  <c r="T4231"/>
  <c r="U4231" s="1"/>
  <c r="T4230"/>
  <c r="U4230" s="1"/>
  <c r="T4229"/>
  <c r="U4229" s="1"/>
  <c r="T4228"/>
  <c r="U4228" s="1"/>
  <c r="T4227"/>
  <c r="U4227" s="1"/>
  <c r="T4226"/>
  <c r="U4226" s="1"/>
  <c r="T4225"/>
  <c r="U4225" s="1"/>
  <c r="T4224"/>
  <c r="U4224" s="1"/>
  <c r="T4223"/>
  <c r="U4223" s="1"/>
  <c r="T1568" l="1"/>
  <c r="U1568" s="1"/>
  <c r="U1567"/>
  <c r="S1567"/>
  <c r="U1564"/>
  <c r="T1565"/>
  <c r="U1565" s="1"/>
  <c r="U589"/>
  <c r="T590"/>
  <c r="U590" s="1"/>
  <c r="U479"/>
  <c r="T480"/>
  <c r="U480" s="1"/>
  <c r="U861"/>
  <c r="T862"/>
  <c r="U862" s="1"/>
  <c r="T4092"/>
  <c r="U4092" s="1"/>
  <c r="T4093"/>
  <c r="U4093" s="1"/>
  <c r="T4094"/>
  <c r="U4094" s="1"/>
  <c r="T4095"/>
  <c r="U4095" s="1"/>
  <c r="T4096"/>
  <c r="U4096" s="1"/>
  <c r="T4097"/>
  <c r="U4097" s="1"/>
  <c r="T4098"/>
  <c r="U4098" s="1"/>
  <c r="T4099"/>
  <c r="U4099" s="1"/>
  <c r="T4100"/>
  <c r="U4100" s="1"/>
  <c r="T4101"/>
  <c r="U4101" s="1"/>
  <c r="T4102"/>
  <c r="U4102" s="1"/>
  <c r="T4103"/>
  <c r="U4103" s="1"/>
  <c r="T4104"/>
  <c r="U4104" s="1"/>
  <c r="T4105"/>
  <c r="U4105" s="1"/>
  <c r="T4106"/>
  <c r="U4106" s="1"/>
  <c r="T4107"/>
  <c r="U4107" s="1"/>
  <c r="T4108"/>
  <c r="U4108" s="1"/>
  <c r="T4109"/>
  <c r="U4109" s="1"/>
  <c r="T4110"/>
  <c r="U4110" s="1"/>
  <c r="T4111"/>
  <c r="U4111" s="1"/>
  <c r="T4112"/>
  <c r="U4112" s="1"/>
  <c r="T4113"/>
  <c r="U4113" s="1"/>
  <c r="T4114"/>
  <c r="U4114" s="1"/>
  <c r="T4115"/>
  <c r="U4115" s="1"/>
  <c r="T4116"/>
  <c r="U4116" s="1"/>
  <c r="T4117"/>
  <c r="U4117" s="1"/>
  <c r="T4118"/>
  <c r="U4118" s="1"/>
  <c r="T4119"/>
  <c r="U4119" s="1"/>
  <c r="T4120"/>
  <c r="U4120" s="1"/>
  <c r="T4121"/>
  <c r="U4121" s="1"/>
  <c r="T4122"/>
  <c r="U4122" s="1"/>
  <c r="T4123"/>
  <c r="U4123" s="1"/>
  <c r="T4124"/>
  <c r="U4124" s="1"/>
  <c r="T4125"/>
  <c r="U4125" s="1"/>
  <c r="T4126"/>
  <c r="U4126" s="1"/>
  <c r="T4127"/>
  <c r="U4127" s="1"/>
  <c r="T4128"/>
  <c r="U4128" s="1"/>
  <c r="T4129"/>
  <c r="U4129" s="1"/>
  <c r="T4130"/>
  <c r="U4130" s="1"/>
  <c r="T4131"/>
  <c r="U4131" s="1"/>
  <c r="T4132"/>
  <c r="U4132" s="1"/>
  <c r="T4133"/>
  <c r="U4133" s="1"/>
  <c r="T4134"/>
  <c r="U4134" s="1"/>
  <c r="T4135"/>
  <c r="U4135" s="1"/>
  <c r="T4136"/>
  <c r="U4136" s="1"/>
  <c r="T4137"/>
  <c r="U4137" s="1"/>
  <c r="T4138"/>
  <c r="U4138" s="1"/>
  <c r="T4139"/>
  <c r="U4139" s="1"/>
  <c r="T4140"/>
  <c r="U4140" s="1"/>
  <c r="T4141"/>
  <c r="U4141" s="1"/>
  <c r="T4142"/>
  <c r="U4142" s="1"/>
  <c r="T4143"/>
  <c r="U4143" s="1"/>
  <c r="T4144"/>
  <c r="U4144" s="1"/>
  <c r="T4145"/>
  <c r="U4145" s="1"/>
  <c r="T4146"/>
  <c r="U4146" s="1"/>
  <c r="T4147"/>
  <c r="U4147" s="1"/>
  <c r="T4148"/>
  <c r="U4148" s="1"/>
  <c r="T4149"/>
  <c r="U4149" s="1"/>
  <c r="T4150"/>
  <c r="U4150" s="1"/>
  <c r="T4151"/>
  <c r="U4151" s="1"/>
  <c r="T4152"/>
  <c r="U4152" s="1"/>
  <c r="T4153"/>
  <c r="U4153" s="1"/>
  <c r="T4154"/>
  <c r="U4154" s="1"/>
  <c r="T4155"/>
  <c r="U4155" s="1"/>
  <c r="T4156"/>
  <c r="U4156" s="1"/>
  <c r="T4157"/>
  <c r="U4157" s="1"/>
  <c r="T4158"/>
  <c r="U4158" s="1"/>
  <c r="T4159"/>
  <c r="U4159" s="1"/>
  <c r="T4160"/>
  <c r="U4160" s="1"/>
  <c r="T4161"/>
  <c r="U4161" s="1"/>
  <c r="T4162"/>
  <c r="U4162" s="1"/>
  <c r="T4163"/>
  <c r="U4163" s="1"/>
  <c r="T4164"/>
  <c r="U4164" s="1"/>
  <c r="T4165"/>
  <c r="U4165" s="1"/>
  <c r="T4166"/>
  <c r="U4166" s="1"/>
  <c r="T4167"/>
  <c r="U4167" s="1"/>
  <c r="T4168"/>
  <c r="U4168" s="1"/>
  <c r="T4169"/>
  <c r="U4169" s="1"/>
  <c r="T4170"/>
  <c r="U4170" s="1"/>
  <c r="T4171"/>
  <c r="U4171" s="1"/>
  <c r="T4172"/>
  <c r="U4172" s="1"/>
  <c r="T4173"/>
  <c r="U4173" s="1"/>
  <c r="T4174"/>
  <c r="U4174" s="1"/>
  <c r="T4175"/>
  <c r="U4175" s="1"/>
  <c r="T4176"/>
  <c r="U4176" s="1"/>
  <c r="T4177"/>
  <c r="U4177" s="1"/>
  <c r="T4178"/>
  <c r="U4178" s="1"/>
  <c r="T4179"/>
  <c r="U4179" s="1"/>
  <c r="T4180"/>
  <c r="U4180" s="1"/>
  <c r="T4181"/>
  <c r="U4181" s="1"/>
  <c r="T4182"/>
  <c r="U4182" s="1"/>
  <c r="T4183"/>
  <c r="U4183" s="1"/>
  <c r="T4184"/>
  <c r="U4184" s="1"/>
  <c r="T4185"/>
  <c r="U4185" s="1"/>
  <c r="T4186"/>
  <c r="U4186" s="1"/>
  <c r="T4187"/>
  <c r="U4187" s="1"/>
  <c r="T4188"/>
  <c r="U4188" s="1"/>
  <c r="T4189"/>
  <c r="U4189" s="1"/>
  <c r="T4190"/>
  <c r="U4190" s="1"/>
  <c r="T4191"/>
  <c r="U4191" s="1"/>
  <c r="T4192"/>
  <c r="U4192" s="1"/>
  <c r="T4193"/>
  <c r="U4193" s="1"/>
  <c r="T4194"/>
  <c r="U4194" s="1"/>
  <c r="T4195"/>
  <c r="U4195" s="1"/>
  <c r="T4196"/>
  <c r="U4196" s="1"/>
  <c r="T4197"/>
  <c r="U4197" s="1"/>
  <c r="T4198"/>
  <c r="U4198" s="1"/>
  <c r="T4199"/>
  <c r="U4199" s="1"/>
  <c r="T4200"/>
  <c r="U4200" s="1"/>
  <c r="T4201"/>
  <c r="U4201" s="1"/>
  <c r="T4202"/>
  <c r="U4202" s="1"/>
  <c r="T4203"/>
  <c r="U4203" s="1"/>
  <c r="T4204"/>
  <c r="U4204" s="1"/>
  <c r="T4205"/>
  <c r="U4205" s="1"/>
  <c r="T4206"/>
  <c r="U4206" s="1"/>
  <c r="T4207"/>
  <c r="U4207" s="1"/>
  <c r="T4208"/>
  <c r="U4208" s="1"/>
  <c r="T4209"/>
  <c r="U4209" s="1"/>
  <c r="T4210"/>
  <c r="U4210" s="1"/>
  <c r="T4211"/>
  <c r="U4211" s="1"/>
  <c r="T4212"/>
  <c r="U4212" s="1"/>
  <c r="T4213"/>
  <c r="U4213" s="1"/>
  <c r="T4214"/>
  <c r="U4214" s="1"/>
  <c r="T4215"/>
  <c r="U4215" s="1"/>
  <c r="T4216"/>
  <c r="U4216" s="1"/>
  <c r="T4217"/>
  <c r="U4217" s="1"/>
  <c r="T4218"/>
  <c r="U4218" s="1"/>
  <c r="T4219"/>
  <c r="U4219" s="1"/>
  <c r="T4220"/>
  <c r="U4220" s="1"/>
  <c r="T4221"/>
  <c r="U4221" s="1"/>
  <c r="T4222"/>
  <c r="U4222" s="1"/>
  <c r="T4031"/>
  <c r="U4031" s="1"/>
  <c r="T4032"/>
  <c r="U4032" s="1"/>
  <c r="T4033"/>
  <c r="U4033" s="1"/>
  <c r="T4034"/>
  <c r="U4034" s="1"/>
  <c r="T4035"/>
  <c r="U4035" s="1"/>
  <c r="T4036"/>
  <c r="U4036" s="1"/>
  <c r="T4037"/>
  <c r="U4037" s="1"/>
  <c r="T4038"/>
  <c r="U4038" s="1"/>
  <c r="T4039"/>
  <c r="U4039" s="1"/>
  <c r="T4040"/>
  <c r="U4040" s="1"/>
  <c r="T4041"/>
  <c r="U4041" s="1"/>
  <c r="T4042"/>
  <c r="U4042" s="1"/>
  <c r="T4043"/>
  <c r="U4043" s="1"/>
  <c r="T4044"/>
  <c r="U4044" s="1"/>
  <c r="T4045"/>
  <c r="U4045" s="1"/>
  <c r="T4046"/>
  <c r="U4046" s="1"/>
  <c r="T4047"/>
  <c r="U4047" s="1"/>
  <c r="T4048"/>
  <c r="U4048" s="1"/>
  <c r="T4049"/>
  <c r="U4049" s="1"/>
  <c r="T4050"/>
  <c r="U4050" s="1"/>
  <c r="T4051"/>
  <c r="U4051" s="1"/>
  <c r="T4052"/>
  <c r="U4052" s="1"/>
  <c r="T4053"/>
  <c r="U4053" s="1"/>
  <c r="T4054"/>
  <c r="U4054" s="1"/>
  <c r="T4055"/>
  <c r="U4055" s="1"/>
  <c r="T4056"/>
  <c r="U4056" s="1"/>
  <c r="T4057"/>
  <c r="U4057" s="1"/>
  <c r="T4058"/>
  <c r="U4058" s="1"/>
  <c r="T4059"/>
  <c r="U4059" s="1"/>
  <c r="T4060"/>
  <c r="U4060" s="1"/>
  <c r="T4061"/>
  <c r="U4061" s="1"/>
  <c r="T4062"/>
  <c r="U4062" s="1"/>
  <c r="T4063"/>
  <c r="U4063" s="1"/>
  <c r="T4064"/>
  <c r="U4064" s="1"/>
  <c r="T4065"/>
  <c r="U4065" s="1"/>
  <c r="T4066"/>
  <c r="U4066" s="1"/>
  <c r="T4067"/>
  <c r="U4067" s="1"/>
  <c r="T4068"/>
  <c r="U4068" s="1"/>
  <c r="T4069"/>
  <c r="U4069" s="1"/>
  <c r="T4070"/>
  <c r="U4070" s="1"/>
  <c r="T4071"/>
  <c r="U4071" s="1"/>
  <c r="T4072"/>
  <c r="U4072" s="1"/>
  <c r="T4073"/>
  <c r="U4073" s="1"/>
  <c r="T4074"/>
  <c r="U4074" s="1"/>
  <c r="T4075"/>
  <c r="U4075" s="1"/>
  <c r="T4076"/>
  <c r="U4076" s="1"/>
  <c r="T4077"/>
  <c r="U4077" s="1"/>
  <c r="T4078"/>
  <c r="U4078" s="1"/>
  <c r="T4079"/>
  <c r="U4079" s="1"/>
  <c r="T4080"/>
  <c r="U4080" s="1"/>
  <c r="T4081"/>
  <c r="U4081" s="1"/>
  <c r="T4082"/>
  <c r="U4082" s="1"/>
  <c r="T4083"/>
  <c r="U4083" s="1"/>
  <c r="T4084"/>
  <c r="U4084" s="1"/>
  <c r="T4085"/>
  <c r="U4085" s="1"/>
  <c r="T4086"/>
  <c r="U4086" s="1"/>
  <c r="T4087"/>
  <c r="U4087" s="1"/>
  <c r="T4088"/>
  <c r="U4088" s="1"/>
  <c r="T4089"/>
  <c r="U4089" s="1"/>
  <c r="T4090"/>
  <c r="U4090" s="1"/>
  <c r="T4091"/>
  <c r="U4091" s="1"/>
  <c r="T4023"/>
  <c r="U4023" s="1"/>
  <c r="T4026"/>
  <c r="U4026" s="1"/>
  <c r="T4027"/>
  <c r="U4027" s="1"/>
  <c r="T4028"/>
  <c r="U4028" s="1"/>
  <c r="T4029"/>
  <c r="U4029" s="1"/>
  <c r="T4030"/>
  <c r="U4030" s="1"/>
  <c r="T4022" l="1"/>
  <c r="U4022" s="1"/>
  <c r="T4021"/>
  <c r="U4021" s="1"/>
  <c r="T1273"/>
  <c r="U1273" s="1"/>
  <c r="U1272"/>
  <c r="T1255"/>
  <c r="U1255" s="1"/>
  <c r="U1254"/>
  <c r="T1275"/>
  <c r="U1275" s="1"/>
  <c r="U1274"/>
  <c r="T4020"/>
  <c r="U4020" s="1"/>
  <c r="T4019"/>
  <c r="U4019" s="1"/>
  <c r="T4018"/>
  <c r="U4018" s="1"/>
  <c r="T4017"/>
  <c r="U4017" s="1"/>
  <c r="T4016"/>
  <c r="U4016" s="1"/>
  <c r="T4015"/>
  <c r="U4015" s="1"/>
  <c r="T4014"/>
  <c r="U4014" s="1"/>
  <c r="T4013"/>
  <c r="U4013" s="1"/>
  <c r="T4012"/>
  <c r="U4012" s="1"/>
  <c r="T4011"/>
  <c r="U4011" s="1"/>
  <c r="T4010"/>
  <c r="U4010" s="1"/>
  <c r="T4009"/>
  <c r="U4009" s="1"/>
  <c r="T4008"/>
  <c r="U4008" s="1"/>
  <c r="T4007"/>
  <c r="U4007" s="1"/>
  <c r="T4006"/>
  <c r="U4006" s="1"/>
  <c r="T4005"/>
  <c r="U4005" s="1"/>
  <c r="T4004"/>
  <c r="U4004" s="1"/>
  <c r="T4003"/>
  <c r="U4003" s="1"/>
  <c r="T4002"/>
  <c r="U4002" s="1"/>
  <c r="T4001" l="1"/>
  <c r="U4001" s="1"/>
  <c r="T4000"/>
  <c r="U4000" s="1"/>
  <c r="T3999"/>
  <c r="U3999" s="1"/>
  <c r="T3998"/>
  <c r="U3998" s="1"/>
  <c r="T3997"/>
  <c r="U3997" s="1"/>
  <c r="T3996"/>
  <c r="U3996" s="1"/>
  <c r="T3995"/>
  <c r="U3995" s="1"/>
  <c r="T3994"/>
  <c r="U3994" s="1"/>
  <c r="T3993"/>
  <c r="U3993" s="1"/>
  <c r="T3992"/>
  <c r="U3992" s="1"/>
  <c r="T3991"/>
  <c r="U3991" s="1"/>
  <c r="T3990"/>
  <c r="U3990" s="1"/>
  <c r="T3989"/>
  <c r="U3989" s="1"/>
  <c r="T3988"/>
  <c r="U3988" s="1"/>
  <c r="T3987"/>
  <c r="U3987" s="1"/>
  <c r="T3986"/>
  <c r="U3986" s="1"/>
  <c r="T3985"/>
  <c r="U3985" s="1"/>
  <c r="T3984"/>
  <c r="U3984" s="1"/>
  <c r="T3983"/>
  <c r="U3983" s="1"/>
  <c r="T3982"/>
  <c r="U3982" s="1"/>
  <c r="T3981"/>
  <c r="U3981" s="1"/>
  <c r="T3980"/>
  <c r="U3980" s="1"/>
  <c r="T3979"/>
  <c r="U3979" s="1"/>
  <c r="T3978"/>
  <c r="U3978" s="1"/>
  <c r="T404"/>
  <c r="U404" s="1"/>
  <c r="U403"/>
  <c r="T3977"/>
  <c r="U3977" s="1"/>
  <c r="T3976"/>
  <c r="U3976" s="1"/>
  <c r="T3975"/>
  <c r="U3975" s="1"/>
  <c r="T3974"/>
  <c r="U3974" s="1"/>
  <c r="T3973"/>
  <c r="U3973" s="1"/>
  <c r="T3972"/>
  <c r="U3972" s="1"/>
  <c r="T3971"/>
  <c r="U3971" s="1"/>
  <c r="T3970"/>
  <c r="U3970" s="1"/>
  <c r="T3969"/>
  <c r="U3969" s="1"/>
  <c r="T3968"/>
  <c r="U3968" s="1"/>
  <c r="T3967"/>
  <c r="U3967" s="1"/>
  <c r="T3966"/>
  <c r="U3966" s="1"/>
  <c r="T3965"/>
  <c r="U3965" s="1"/>
  <c r="T3964"/>
  <c r="U3964" s="1"/>
  <c r="T3963"/>
  <c r="U3963" s="1"/>
  <c r="T3962"/>
  <c r="U3962" s="1"/>
  <c r="T794"/>
  <c r="U794" s="1"/>
  <c r="U793"/>
  <c r="T3961"/>
  <c r="U3961" s="1"/>
  <c r="T3960"/>
  <c r="U3960" s="1"/>
  <c r="T3959"/>
  <c r="U3959" s="1"/>
  <c r="T3958"/>
  <c r="U3958" s="1"/>
  <c r="T3957"/>
  <c r="U3957" s="1"/>
  <c r="T3956"/>
  <c r="U3956" s="1"/>
  <c r="T3955"/>
  <c r="U3955" s="1"/>
  <c r="T3954"/>
  <c r="U3954" s="1"/>
  <c r="T3953"/>
  <c r="U3953" s="1"/>
  <c r="T3952"/>
  <c r="U3952" s="1"/>
  <c r="T1397"/>
  <c r="U1397" s="1"/>
  <c r="U1396"/>
  <c r="T3951"/>
  <c r="U3951" s="1"/>
  <c r="T3950"/>
  <c r="U3950" s="1"/>
  <c r="T3949"/>
  <c r="U3949" s="1"/>
  <c r="T3948"/>
  <c r="U3948" s="1"/>
  <c r="T3947"/>
  <c r="U3947" s="1"/>
  <c r="U4748"/>
  <c r="U4747"/>
  <c r="T3946"/>
  <c r="U3946" s="1"/>
  <c r="T3945"/>
  <c r="U3945" s="1"/>
  <c r="T3944"/>
  <c r="U3944" s="1"/>
  <c r="T3943"/>
  <c r="U3943" s="1"/>
  <c r="T3942"/>
  <c r="U3942" s="1"/>
  <c r="T3941"/>
  <c r="U3941" s="1"/>
  <c r="T3940"/>
  <c r="U3940" s="1"/>
  <c r="T3939"/>
  <c r="U3939" s="1"/>
  <c r="T3938"/>
  <c r="U3938" s="1"/>
  <c r="T3937"/>
  <c r="U3937" s="1"/>
  <c r="T3936"/>
  <c r="U3936" s="1"/>
  <c r="T3935"/>
  <c r="U3935" s="1"/>
  <c r="T3934"/>
  <c r="U3934" s="1"/>
  <c r="T3933" l="1"/>
  <c r="U3933" s="1"/>
  <c r="T3932"/>
  <c r="U3932" s="1"/>
  <c r="T3931"/>
  <c r="U3931" s="1"/>
  <c r="T3930"/>
  <c r="U3930" s="1"/>
  <c r="T3929"/>
  <c r="U3929" s="1"/>
  <c r="T3928"/>
  <c r="U3928" s="1"/>
  <c r="T3927"/>
  <c r="U3927" s="1"/>
  <c r="T3926"/>
  <c r="U3926" s="1"/>
  <c r="T3925"/>
  <c r="U3925" s="1"/>
  <c r="T3924"/>
  <c r="U3924" s="1"/>
  <c r="T3923"/>
  <c r="U3923" s="1"/>
  <c r="T3922"/>
  <c r="U3922" s="1"/>
  <c r="T3921"/>
  <c r="U3921" s="1"/>
  <c r="T3920"/>
  <c r="U3920" s="1"/>
  <c r="T3919"/>
  <c r="U3919" s="1"/>
  <c r="T3918"/>
  <c r="U3918" s="1"/>
  <c r="T3917"/>
  <c r="U3917" s="1"/>
  <c r="T3916"/>
  <c r="U3916" s="1"/>
  <c r="T940"/>
  <c r="U940" s="1"/>
  <c r="U939"/>
  <c r="T71"/>
  <c r="U71" s="1"/>
  <c r="U70"/>
  <c r="T69"/>
  <c r="U69" s="1"/>
  <c r="U68"/>
  <c r="T65"/>
  <c r="U65" s="1"/>
  <c r="U64"/>
  <c r="T1152"/>
  <c r="U1152" s="1"/>
  <c r="U1151"/>
  <c r="T1150"/>
  <c r="U1150" s="1"/>
  <c r="U1149"/>
  <c r="T1156"/>
  <c r="U1156" s="1"/>
  <c r="U1155"/>
  <c r="T938"/>
  <c r="U938" s="1"/>
  <c r="U937"/>
  <c r="T3915"/>
  <c r="U3915" s="1"/>
  <c r="T835"/>
  <c r="U835" s="1"/>
  <c r="U834"/>
  <c r="T3914"/>
  <c r="U3914" s="1"/>
  <c r="T1154"/>
  <c r="U1154" s="1"/>
  <c r="U1153"/>
  <c r="T67"/>
  <c r="U67" s="1"/>
  <c r="U66"/>
  <c r="T3913"/>
  <c r="U3913" s="1"/>
  <c r="T3912"/>
  <c r="U3912" s="1"/>
  <c r="T3911"/>
  <c r="U3911" s="1"/>
  <c r="T3910"/>
  <c r="U3910" s="1"/>
  <c r="T3909"/>
  <c r="U3909" s="1"/>
  <c r="T3908"/>
  <c r="U3908" s="1"/>
  <c r="T3907"/>
  <c r="U3907" s="1"/>
  <c r="T3906"/>
  <c r="U3906" s="1"/>
  <c r="T3905"/>
  <c r="U3905" s="1"/>
  <c r="T3904"/>
  <c r="U3904" s="1"/>
  <c r="T3903"/>
  <c r="U3903" s="1"/>
  <c r="T3902"/>
  <c r="U3902" s="1"/>
  <c r="T3901"/>
  <c r="U3901" s="1"/>
  <c r="T3900"/>
  <c r="U3900" s="1"/>
  <c r="T3899"/>
  <c r="U3899" s="1"/>
  <c r="T3898"/>
  <c r="U3898" s="1"/>
  <c r="T3897"/>
  <c r="U3897" s="1"/>
  <c r="T3896"/>
  <c r="U3896" s="1"/>
  <c r="T3895"/>
  <c r="U3895" s="1"/>
  <c r="T3894"/>
  <c r="U3894" s="1"/>
  <c r="T3893"/>
  <c r="U3893" s="1"/>
  <c r="T3892"/>
  <c r="U3892" s="1"/>
  <c r="T3891"/>
  <c r="U3891" s="1"/>
  <c r="T3890"/>
  <c r="U3890" s="1"/>
  <c r="T3889"/>
  <c r="U3889" s="1"/>
  <c r="T3888"/>
  <c r="U3888" s="1"/>
  <c r="T3887"/>
  <c r="U3887" s="1"/>
  <c r="T3886"/>
  <c r="U3886" s="1"/>
  <c r="T3885"/>
  <c r="U3885" s="1"/>
  <c r="T3884"/>
  <c r="U3884" s="1"/>
  <c r="T3883"/>
  <c r="U3883" s="1"/>
  <c r="T762" l="1"/>
  <c r="U762" s="1"/>
  <c r="U761"/>
  <c r="T760"/>
  <c r="U760" s="1"/>
  <c r="U759"/>
  <c r="T758"/>
  <c r="U758" s="1"/>
  <c r="U757"/>
  <c r="S818"/>
  <c r="T818" s="1"/>
  <c r="U818" s="1"/>
  <c r="U817"/>
  <c r="T112"/>
  <c r="U112" s="1"/>
  <c r="U111"/>
  <c r="T3882"/>
  <c r="U3882" s="1"/>
  <c r="T754"/>
  <c r="U754" s="1"/>
  <c r="U753"/>
  <c r="T752"/>
  <c r="U752" s="1"/>
  <c r="U751"/>
  <c r="T748"/>
  <c r="U748" s="1"/>
  <c r="U747"/>
  <c r="T746"/>
  <c r="U746" s="1"/>
  <c r="U745"/>
  <c r="T3881"/>
  <c r="U3881" s="1"/>
  <c r="T99"/>
  <c r="U99" s="1"/>
  <c r="U98"/>
  <c r="T3880"/>
  <c r="U3880" s="1"/>
  <c r="T3879"/>
  <c r="U3879" s="1"/>
  <c r="T3878"/>
  <c r="U3878" s="1"/>
  <c r="T3877"/>
  <c r="U3877" s="1"/>
  <c r="T3876"/>
  <c r="U3876" s="1"/>
  <c r="T3875"/>
  <c r="U3875" s="1"/>
  <c r="T698"/>
  <c r="U698" s="1"/>
  <c r="U697"/>
  <c r="T3874"/>
  <c r="U3874" s="1"/>
  <c r="T3873"/>
  <c r="U3873" s="1"/>
  <c r="T3872"/>
  <c r="U3872" s="1"/>
  <c r="T3871"/>
  <c r="U3871" s="1"/>
  <c r="U4873"/>
  <c r="T3870"/>
  <c r="U3870" s="1"/>
  <c r="T3869"/>
  <c r="U3869" s="1"/>
  <c r="U4872"/>
  <c r="U4871"/>
  <c r="T3868" l="1"/>
  <c r="U3868" s="1"/>
  <c r="T3867"/>
  <c r="U3867" s="1"/>
  <c r="T3866"/>
  <c r="U3866" s="1"/>
  <c r="T3865"/>
  <c r="U3865" s="1"/>
  <c r="T3864"/>
  <c r="U3864" s="1"/>
  <c r="T3863"/>
  <c r="U3863" s="1"/>
  <c r="T3862"/>
  <c r="U3862" s="1"/>
  <c r="T3861"/>
  <c r="U3861" s="1"/>
  <c r="T3860"/>
  <c r="U3860" s="1"/>
  <c r="T3859"/>
  <c r="U3859" s="1"/>
  <c r="T3858"/>
  <c r="U3858" s="1"/>
  <c r="T3857"/>
  <c r="U3857" s="1"/>
  <c r="T3856"/>
  <c r="U3856" s="1"/>
  <c r="T3855"/>
  <c r="U3855" s="1"/>
  <c r="T3854"/>
  <c r="U3854" s="1"/>
  <c r="T3853"/>
  <c r="U3853" s="1"/>
  <c r="T3852"/>
  <c r="U3852" s="1"/>
  <c r="T3851"/>
  <c r="U3851" s="1"/>
  <c r="T3850"/>
  <c r="U3850" s="1"/>
  <c r="T3849"/>
  <c r="U3849" s="1"/>
  <c r="T3848"/>
  <c r="U3848" s="1"/>
  <c r="T3847"/>
  <c r="U3847" s="1"/>
  <c r="T3846"/>
  <c r="U3846" s="1"/>
  <c r="T3845"/>
  <c r="U3845" s="1"/>
  <c r="T3844"/>
  <c r="U3844" s="1"/>
  <c r="T3843"/>
  <c r="U3843" s="1"/>
  <c r="T3842"/>
  <c r="U3842" s="1"/>
  <c r="T3841"/>
  <c r="U3841" s="1"/>
  <c r="T3840"/>
  <c r="U3840" s="1"/>
  <c r="T3839"/>
  <c r="U3839" s="1"/>
  <c r="T3838"/>
  <c r="U3838" s="1"/>
  <c r="T3837"/>
  <c r="U3837" s="1"/>
  <c r="T3836"/>
  <c r="U3836" s="1"/>
  <c r="T3835"/>
  <c r="U3835" s="1"/>
  <c r="T3834"/>
  <c r="U3834" s="1"/>
  <c r="T3833"/>
  <c r="U3833" s="1"/>
  <c r="T3832"/>
  <c r="U3832" s="1"/>
  <c r="T3831"/>
  <c r="U3831" s="1"/>
  <c r="T3830"/>
  <c r="U3830" s="1"/>
  <c r="T3829"/>
  <c r="U3829" s="1"/>
  <c r="T3828"/>
  <c r="U3828" s="1"/>
  <c r="T3827"/>
  <c r="U3827" s="1"/>
  <c r="T3826"/>
  <c r="U3826" s="1"/>
  <c r="T3825"/>
  <c r="U3825" s="1"/>
  <c r="T3824"/>
  <c r="U3824" s="1"/>
  <c r="T3823"/>
  <c r="U3823" s="1"/>
  <c r="T3822"/>
  <c r="U3822" s="1"/>
  <c r="T3821"/>
  <c r="U3821" s="1"/>
  <c r="T3820"/>
  <c r="U3820" s="1"/>
  <c r="T3819"/>
  <c r="U3819" s="1"/>
  <c r="T3818"/>
  <c r="U3818" s="1"/>
  <c r="T3817"/>
  <c r="U3817" s="1"/>
  <c r="T3816"/>
  <c r="U3816" s="1"/>
  <c r="T3815"/>
  <c r="U3815" s="1"/>
  <c r="T3814"/>
  <c r="U3814" s="1"/>
  <c r="T3813"/>
  <c r="U3813" s="1"/>
  <c r="T3812"/>
  <c r="U3812" s="1"/>
  <c r="T3811"/>
  <c r="U3811" s="1"/>
  <c r="T3810"/>
  <c r="U3810" s="1"/>
  <c r="T3809"/>
  <c r="U3809" s="1"/>
  <c r="T3808"/>
  <c r="U3808" s="1"/>
  <c r="T3807"/>
  <c r="U3807" s="1"/>
  <c r="T3806"/>
  <c r="U3806" s="1"/>
  <c r="T3805"/>
  <c r="U3805" s="1"/>
  <c r="T3804"/>
  <c r="U3804" s="1"/>
  <c r="T3803"/>
  <c r="U3803" s="1"/>
  <c r="U4746"/>
  <c r="T3802"/>
  <c r="U3802" s="1"/>
  <c r="T3801"/>
  <c r="U3801" s="1"/>
  <c r="T3800"/>
  <c r="U3800" s="1"/>
  <c r="T3799"/>
  <c r="U3799" s="1"/>
  <c r="T3762" l="1"/>
  <c r="T3763"/>
  <c r="U3763" s="1"/>
  <c r="T3764"/>
  <c r="U3764" s="1"/>
  <c r="T3798"/>
  <c r="U3798" s="1"/>
  <c r="T3797"/>
  <c r="U3797" s="1"/>
  <c r="T3796"/>
  <c r="U3796" s="1"/>
  <c r="T3795"/>
  <c r="U3795" s="1"/>
  <c r="T3794"/>
  <c r="U3794" s="1"/>
  <c r="T3793"/>
  <c r="U3793" s="1"/>
  <c r="T3792"/>
  <c r="U3792" s="1"/>
  <c r="T3791"/>
  <c r="U3791" s="1"/>
  <c r="T3790"/>
  <c r="U3790" s="1"/>
  <c r="T3789"/>
  <c r="U3789" s="1"/>
  <c r="T3788"/>
  <c r="U3788" s="1"/>
  <c r="T3787"/>
  <c r="U3787" s="1"/>
  <c r="T3786"/>
  <c r="U3786" s="1"/>
  <c r="T3785"/>
  <c r="U3785" s="1"/>
  <c r="T3784"/>
  <c r="U3784" s="1"/>
  <c r="T3706"/>
  <c r="U3706" s="1"/>
  <c r="U3705"/>
  <c r="T3704"/>
  <c r="U3704" s="1"/>
  <c r="U3703"/>
  <c r="T3783"/>
  <c r="U3783" s="1"/>
  <c r="T3782"/>
  <c r="U3782" s="1"/>
  <c r="U4745"/>
  <c r="T3781"/>
  <c r="U3781" s="1"/>
  <c r="T3780"/>
  <c r="U3780" s="1"/>
  <c r="T3779"/>
  <c r="U3779" s="1"/>
  <c r="T3778"/>
  <c r="U3778" s="1"/>
  <c r="T3777"/>
  <c r="U3777" s="1"/>
  <c r="T3776"/>
  <c r="U3776" s="1"/>
  <c r="T3775"/>
  <c r="U3775" s="1"/>
  <c r="T3774"/>
  <c r="U3774" s="1"/>
  <c r="T3773"/>
  <c r="U3773" s="1"/>
  <c r="T3772"/>
  <c r="U3772" s="1"/>
  <c r="T3771"/>
  <c r="U3771" s="1"/>
  <c r="T3770"/>
  <c r="U3770" s="1"/>
  <c r="T3769"/>
  <c r="U3769" s="1"/>
  <c r="T3766"/>
  <c r="U3766" s="1"/>
  <c r="T3765"/>
  <c r="U3765" s="1"/>
  <c r="U4701"/>
  <c r="U4702"/>
  <c r="U4703"/>
  <c r="T4704"/>
  <c r="U4704" s="1"/>
  <c r="U4705"/>
  <c r="U4706"/>
  <c r="U4707"/>
  <c r="U4708"/>
  <c r="U4709"/>
  <c r="U4710"/>
  <c r="U4711"/>
  <c r="U4712"/>
  <c r="U4713"/>
  <c r="U4714"/>
  <c r="U4715"/>
  <c r="U4716"/>
  <c r="U4717"/>
  <c r="U4718"/>
  <c r="U4719"/>
  <c r="U4720"/>
  <c r="U4721"/>
  <c r="U4722"/>
  <c r="U4723"/>
  <c r="U4724"/>
  <c r="U4725"/>
  <c r="U4726"/>
  <c r="U4727"/>
  <c r="U4728"/>
  <c r="U4729"/>
  <c r="U4730"/>
  <c r="T4731"/>
  <c r="U4731" s="1"/>
  <c r="T4732"/>
  <c r="U4732" s="1"/>
  <c r="U4733"/>
  <c r="U4734"/>
  <c r="U4735"/>
  <c r="U4736"/>
  <c r="U3762" l="1"/>
  <c r="T3761"/>
  <c r="U3761" s="1"/>
  <c r="T3760"/>
  <c r="U3760" s="1"/>
  <c r="T3759"/>
  <c r="U3759" s="1"/>
  <c r="T3758"/>
  <c r="U3758" s="1"/>
  <c r="T3753"/>
  <c r="U3753" s="1"/>
  <c r="T3752"/>
  <c r="U3752" s="1"/>
  <c r="T3751"/>
  <c r="U3751" s="1"/>
  <c r="T3750"/>
  <c r="U3750" s="1"/>
  <c r="T3749"/>
  <c r="U3749" s="1"/>
  <c r="T3748"/>
  <c r="U3748" s="1"/>
  <c r="T3747"/>
  <c r="U3747" s="1"/>
  <c r="T3746"/>
  <c r="U3746" s="1"/>
  <c r="T3745"/>
  <c r="U3745" s="1"/>
  <c r="T3744"/>
  <c r="U3744" s="1"/>
  <c r="T3743"/>
  <c r="U3743" s="1"/>
  <c r="T3742"/>
  <c r="U3742" s="1"/>
  <c r="T3741"/>
  <c r="U3741" s="1"/>
  <c r="T3740"/>
  <c r="U3740" s="1"/>
  <c r="T3739"/>
  <c r="U3739" s="1"/>
  <c r="T3738"/>
  <c r="U3738" s="1"/>
  <c r="T3737"/>
  <c r="U3737" s="1"/>
  <c r="T3736"/>
  <c r="U3736" s="1"/>
  <c r="T3735"/>
  <c r="U3735" s="1"/>
  <c r="T3734"/>
  <c r="U3734" s="1"/>
  <c r="T3733"/>
  <c r="U3733" s="1"/>
  <c r="T3732"/>
  <c r="U3732" s="1"/>
  <c r="T3731"/>
  <c r="U3731" s="1"/>
  <c r="T3730"/>
  <c r="U3730" s="1"/>
  <c r="T3729"/>
  <c r="U3729" s="1"/>
  <c r="T3728"/>
  <c r="U3728" s="1"/>
  <c r="T3727"/>
  <c r="U3727" s="1"/>
  <c r="T3726"/>
  <c r="U3726" s="1"/>
  <c r="T3725"/>
  <c r="U3725" s="1"/>
  <c r="T3724"/>
  <c r="U3724" s="1"/>
  <c r="T3723"/>
  <c r="U3723" s="1"/>
  <c r="T3722"/>
  <c r="U3722" s="1"/>
  <c r="T3721"/>
  <c r="U3721" s="1"/>
  <c r="T3720"/>
  <c r="U3720" s="1"/>
  <c r="T3719"/>
  <c r="U3719" s="1"/>
  <c r="T3718"/>
  <c r="U3718" s="1"/>
  <c r="T3717"/>
  <c r="U3717" s="1"/>
  <c r="T3716"/>
  <c r="U3716" s="1"/>
  <c r="T3715"/>
  <c r="U3715" s="1"/>
  <c r="T3714"/>
  <c r="U3714" s="1"/>
  <c r="T3713"/>
  <c r="U3713" s="1"/>
  <c r="T3712"/>
  <c r="U3712" s="1"/>
  <c r="T3711"/>
  <c r="U3711" s="1"/>
  <c r="T3710"/>
  <c r="U3710" s="1"/>
  <c r="T3709"/>
  <c r="U3709" s="1"/>
  <c r="T3708"/>
  <c r="U3708" s="1"/>
  <c r="T3707"/>
  <c r="U3707" s="1"/>
  <c r="U4870" l="1"/>
  <c r="U4869"/>
  <c r="U4868"/>
  <c r="U4867"/>
  <c r="U4866"/>
  <c r="U4865"/>
  <c r="U4864"/>
  <c r="U4863"/>
  <c r="U4862"/>
  <c r="U4861"/>
  <c r="U4860"/>
  <c r="U4859"/>
  <c r="U4858"/>
  <c r="U4857"/>
  <c r="U4856"/>
  <c r="T4855"/>
  <c r="U4855" s="1"/>
  <c r="U4854"/>
  <c r="U4853"/>
  <c r="U4852"/>
  <c r="U4851"/>
  <c r="U4850"/>
  <c r="U4849"/>
  <c r="U4848"/>
  <c r="U4847"/>
  <c r="U4846"/>
  <c r="U4845"/>
  <c r="U4844"/>
  <c r="U4843"/>
  <c r="U4842"/>
  <c r="U4841"/>
  <c r="U4840"/>
  <c r="U4839"/>
  <c r="U4838"/>
  <c r="U4837"/>
  <c r="U4836"/>
  <c r="U4835"/>
  <c r="U4834"/>
  <c r="U4833"/>
  <c r="U4832"/>
  <c r="U4831"/>
  <c r="U4830"/>
  <c r="U4829"/>
  <c r="U4828"/>
  <c r="U4827"/>
  <c r="U4826"/>
  <c r="U4825"/>
  <c r="U4824"/>
  <c r="U4823"/>
  <c r="T4822"/>
  <c r="U4822" s="1"/>
  <c r="T4821"/>
  <c r="U4821" s="1"/>
  <c r="U4820"/>
  <c r="T4819"/>
  <c r="U4819" s="1"/>
  <c r="U4818"/>
  <c r="U4817"/>
  <c r="U4816"/>
  <c r="U4815"/>
  <c r="U4814"/>
  <c r="U4813"/>
  <c r="U4812"/>
  <c r="U4811"/>
  <c r="U4810"/>
  <c r="U4809"/>
  <c r="U4808"/>
  <c r="U4807"/>
  <c r="T4806"/>
  <c r="U4806" s="1"/>
  <c r="U4805"/>
  <c r="U4804"/>
  <c r="T4803"/>
  <c r="U4803" s="1"/>
  <c r="U4802"/>
  <c r="U4801"/>
  <c r="U4800"/>
  <c r="U4799"/>
  <c r="U4798"/>
  <c r="U4797"/>
  <c r="T4796"/>
  <c r="U4796" s="1"/>
  <c r="U4795"/>
  <c r="U4794"/>
  <c r="U4793"/>
  <c r="U4792"/>
  <c r="U4791"/>
  <c r="U4790"/>
  <c r="U4789"/>
  <c r="U4788"/>
  <c r="U4787"/>
  <c r="U4786"/>
  <c r="U4785"/>
  <c r="T4784"/>
  <c r="U4784" s="1"/>
  <c r="U4783"/>
  <c r="U4782"/>
  <c r="U4781"/>
  <c r="U4780"/>
  <c r="U4779"/>
  <c r="U4777"/>
  <c r="U4776"/>
  <c r="U4775"/>
  <c r="U4774"/>
  <c r="U4773"/>
  <c r="U4770"/>
  <c r="U4769"/>
  <c r="U4768"/>
  <c r="T4767"/>
  <c r="U4766"/>
  <c r="U4765"/>
  <c r="U4764"/>
  <c r="U4763"/>
  <c r="U4762"/>
  <c r="U4761"/>
  <c r="U4744"/>
  <c r="U4743"/>
  <c r="U4742"/>
  <c r="U4741"/>
  <c r="U4740"/>
  <c r="U4739"/>
  <c r="U4738"/>
  <c r="U4737"/>
  <c r="T3702"/>
  <c r="U3702" s="1"/>
  <c r="T3701"/>
  <c r="U3701" s="1"/>
  <c r="T3700"/>
  <c r="U3700" s="1"/>
  <c r="T3699"/>
  <c r="U3699" s="1"/>
  <c r="T3698"/>
  <c r="U3698" s="1"/>
  <c r="T3697"/>
  <c r="U3697" s="1"/>
  <c r="T3696"/>
  <c r="U3696" s="1"/>
  <c r="T3695"/>
  <c r="U3695" s="1"/>
  <c r="T3694"/>
  <c r="U3694" s="1"/>
  <c r="T3693"/>
  <c r="U3693" s="1"/>
  <c r="T3692"/>
  <c r="U3692" s="1"/>
  <c r="T3691"/>
  <c r="U3691" s="1"/>
  <c r="T3690"/>
  <c r="U3690" s="1"/>
  <c r="T3689"/>
  <c r="U3689" s="1"/>
  <c r="T3688"/>
  <c r="U3688" s="1"/>
  <c r="T3687"/>
  <c r="U3687" s="1"/>
  <c r="T3686"/>
  <c r="U3686" s="1"/>
  <c r="T3685"/>
  <c r="U3685" s="1"/>
  <c r="T3684"/>
  <c r="U3684" s="1"/>
  <c r="T3683"/>
  <c r="U3683" s="1"/>
  <c r="T3682"/>
  <c r="U3682" s="1"/>
  <c r="T3681"/>
  <c r="U3681" s="1"/>
  <c r="T3680"/>
  <c r="U3680" s="1"/>
  <c r="T3679"/>
  <c r="U3679" s="1"/>
  <c r="T3678"/>
  <c r="U3678" s="1"/>
  <c r="T3663"/>
  <c r="U3663" s="1"/>
  <c r="T3654"/>
  <c r="U3654" s="1"/>
  <c r="T3647"/>
  <c r="U3647" s="1"/>
  <c r="T3646"/>
  <c r="U3646" s="1"/>
  <c r="T3645"/>
  <c r="U3645" s="1"/>
  <c r="T3644"/>
  <c r="U3644" s="1"/>
  <c r="T3643"/>
  <c r="U3643" s="1"/>
  <c r="T3642"/>
  <c r="U3642" s="1"/>
  <c r="T3641"/>
  <c r="U3641" s="1"/>
  <c r="T3640"/>
  <c r="U3640" s="1"/>
  <c r="T3639"/>
  <c r="U3639" s="1"/>
  <c r="T3638"/>
  <c r="U3638" s="1"/>
  <c r="T3637"/>
  <c r="U3637" s="1"/>
  <c r="T3636"/>
  <c r="U3636" s="1"/>
  <c r="T3635"/>
  <c r="U3635" s="1"/>
  <c r="T3634"/>
  <c r="U3634" s="1"/>
  <c r="T3633"/>
  <c r="U3633" s="1"/>
  <c r="T3632"/>
  <c r="U3632" s="1"/>
  <c r="T3630"/>
  <c r="U3630" s="1"/>
  <c r="T3629"/>
  <c r="U3629" s="1"/>
  <c r="T3628"/>
  <c r="U3628" s="1"/>
  <c r="T3627"/>
  <c r="U3627" s="1"/>
  <c r="T3626"/>
  <c r="U3626" s="1"/>
  <c r="T3625"/>
  <c r="U3625" s="1"/>
  <c r="T3624"/>
  <c r="U3624" s="1"/>
  <c r="T3623"/>
  <c r="U3623" s="1"/>
  <c r="T3622"/>
  <c r="U3622" s="1"/>
  <c r="T3621"/>
  <c r="U3621" s="1"/>
  <c r="T3620"/>
  <c r="U3620" s="1"/>
  <c r="T3619"/>
  <c r="U3619" s="1"/>
  <c r="T3618"/>
  <c r="U3618" s="1"/>
  <c r="T3617"/>
  <c r="U3617" s="1"/>
  <c r="T3616"/>
  <c r="U3616" s="1"/>
  <c r="T3615"/>
  <c r="U3615" s="1"/>
  <c r="T3614"/>
  <c r="U3614" s="1"/>
  <c r="T3613"/>
  <c r="U3613" s="1"/>
  <c r="T3612"/>
  <c r="U3612" s="1"/>
  <c r="T3611"/>
  <c r="U3611" s="1"/>
  <c r="T3610"/>
  <c r="U3610" s="1"/>
  <c r="T3597"/>
  <c r="U3597" s="1"/>
  <c r="T3596"/>
  <c r="U3596" s="1"/>
  <c r="T3595"/>
  <c r="U3595" s="1"/>
  <c r="T3594"/>
  <c r="U3594" s="1"/>
  <c r="T3593"/>
  <c r="U3593" s="1"/>
  <c r="T3590"/>
  <c r="U3590" s="1"/>
  <c r="T3575"/>
  <c r="U3575" s="1"/>
  <c r="T3574"/>
  <c r="U3574" s="1"/>
  <c r="T3573"/>
  <c r="U3573" s="1"/>
  <c r="T3572"/>
  <c r="U3572" s="1"/>
  <c r="T3571"/>
  <c r="U3571" s="1"/>
  <c r="T3570"/>
  <c r="U3570" s="1"/>
  <c r="T3569"/>
  <c r="U3569" s="1"/>
  <c r="T3568"/>
  <c r="U3568" s="1"/>
  <c r="T3567"/>
  <c r="U3567" s="1"/>
  <c r="T3566"/>
  <c r="U3566" s="1"/>
  <c r="T3565"/>
  <c r="U3565" s="1"/>
  <c r="T3564"/>
  <c r="U3564" s="1"/>
  <c r="T3563"/>
  <c r="U3563" s="1"/>
  <c r="T3562"/>
  <c r="U3562" s="1"/>
  <c r="T3561"/>
  <c r="U3561" s="1"/>
  <c r="T3560"/>
  <c r="U3560" s="1"/>
  <c r="T3559"/>
  <c r="U3559" s="1"/>
  <c r="T3558"/>
  <c r="U3558" s="1"/>
  <c r="T3557"/>
  <c r="U3557" s="1"/>
  <c r="T3556"/>
  <c r="U3556" s="1"/>
  <c r="T3555"/>
  <c r="U3555" s="1"/>
  <c r="T3554"/>
  <c r="U3554" s="1"/>
  <c r="T3553"/>
  <c r="U3553" s="1"/>
  <c r="T3552"/>
  <c r="U3552" s="1"/>
  <c r="T3551"/>
  <c r="U3551" s="1"/>
  <c r="T3550"/>
  <c r="U3550" s="1"/>
  <c r="T3549"/>
  <c r="U3549" s="1"/>
  <c r="T3548"/>
  <c r="U3548" s="1"/>
  <c r="T3547"/>
  <c r="U3547" s="1"/>
  <c r="T3546"/>
  <c r="U3546" s="1"/>
  <c r="T3545"/>
  <c r="U3545" s="1"/>
  <c r="T3544"/>
  <c r="U3544" s="1"/>
  <c r="T3543"/>
  <c r="U3543" s="1"/>
  <c r="T3542"/>
  <c r="U3542" s="1"/>
  <c r="T3541"/>
  <c r="U3541" s="1"/>
  <c r="T3540"/>
  <c r="U3540" s="1"/>
  <c r="T3539"/>
  <c r="U3539" s="1"/>
  <c r="T3538"/>
  <c r="U3538" s="1"/>
  <c r="T3537"/>
  <c r="U3537" s="1"/>
  <c r="T3536"/>
  <c r="U3536" s="1"/>
  <c r="T3535"/>
  <c r="U3535" s="1"/>
  <c r="T3534"/>
  <c r="U3534" s="1"/>
  <c r="T3533"/>
  <c r="U3533" s="1"/>
  <c r="T3532"/>
  <c r="U3532" s="1"/>
  <c r="T3531"/>
  <c r="U3531" s="1"/>
  <c r="T3530"/>
  <c r="U3530" s="1"/>
  <c r="T3529"/>
  <c r="U3529" s="1"/>
  <c r="T3528"/>
  <c r="U3528" s="1"/>
  <c r="T3527"/>
  <c r="U3527" s="1"/>
  <c r="T3526"/>
  <c r="U3526" s="1"/>
  <c r="T3525"/>
  <c r="U3525" s="1"/>
  <c r="T3524"/>
  <c r="U3524" s="1"/>
  <c r="T3523"/>
  <c r="U3523" s="1"/>
  <c r="T3522"/>
  <c r="U3522" s="1"/>
  <c r="T3521"/>
  <c r="U3521" s="1"/>
  <c r="T3520"/>
  <c r="U3520" s="1"/>
  <c r="T3519"/>
  <c r="U3519" s="1"/>
  <c r="T3518"/>
  <c r="U3518" s="1"/>
  <c r="T3517"/>
  <c r="U3517" s="1"/>
  <c r="T3516"/>
  <c r="U3516" s="1"/>
  <c r="T3515"/>
  <c r="U3515" s="1"/>
  <c r="T3514"/>
  <c r="U3514" s="1"/>
  <c r="T3513"/>
  <c r="U3513" s="1"/>
  <c r="T3512"/>
  <c r="U3512" s="1"/>
  <c r="T3511"/>
  <c r="U3511" s="1"/>
  <c r="T3510"/>
  <c r="U3510" s="1"/>
  <c r="T3509"/>
  <c r="U3509" s="1"/>
  <c r="T3508"/>
  <c r="U3508" s="1"/>
  <c r="T3507"/>
  <c r="U3507" s="1"/>
  <c r="T3506"/>
  <c r="U3506" s="1"/>
  <c r="T3505"/>
  <c r="U3505" s="1"/>
  <c r="T3504"/>
  <c r="U3504" s="1"/>
  <c r="T3503"/>
  <c r="U3503" s="1"/>
  <c r="T3502"/>
  <c r="U3502" s="1"/>
  <c r="T3501"/>
  <c r="U3501" s="1"/>
  <c r="T3500"/>
  <c r="U3500" s="1"/>
  <c r="T3499"/>
  <c r="U3499" s="1"/>
  <c r="T3498"/>
  <c r="U3498" s="1"/>
  <c r="T3497"/>
  <c r="U3497" s="1"/>
  <c r="T3496"/>
  <c r="U3496" s="1"/>
  <c r="T3495"/>
  <c r="U3495" s="1"/>
  <c r="T3494"/>
  <c r="U3494" s="1"/>
  <c r="T3493"/>
  <c r="U3493" s="1"/>
  <c r="T3492"/>
  <c r="U3492" s="1"/>
  <c r="T3491"/>
  <c r="U3491" s="1"/>
  <c r="T3490"/>
  <c r="U3490" s="1"/>
  <c r="T3489"/>
  <c r="U3489" s="1"/>
  <c r="T3488"/>
  <c r="U3488" s="1"/>
  <c r="T3487"/>
  <c r="U3487" s="1"/>
  <c r="T3486"/>
  <c r="U3486" s="1"/>
  <c r="T3485"/>
  <c r="U3485" s="1"/>
  <c r="T3484"/>
  <c r="U3484" s="1"/>
  <c r="T3483"/>
  <c r="U3483" s="1"/>
  <c r="T3482"/>
  <c r="U3482" s="1"/>
  <c r="T3481"/>
  <c r="U3481" s="1"/>
  <c r="T3480"/>
  <c r="U3480" s="1"/>
  <c r="T3479"/>
  <c r="U3479" s="1"/>
  <c r="T3478"/>
  <c r="U3478" s="1"/>
  <c r="T3477"/>
  <c r="U3477" s="1"/>
  <c r="T3476"/>
  <c r="U3476" s="1"/>
  <c r="T3475"/>
  <c r="U3475" s="1"/>
  <c r="T3474"/>
  <c r="U3474" s="1"/>
  <c r="T3473"/>
  <c r="U3473" s="1"/>
  <c r="T3472"/>
  <c r="U3472" s="1"/>
  <c r="T3471"/>
  <c r="U3471" s="1"/>
  <c r="T3470"/>
  <c r="U3470" s="1"/>
  <c r="T3469"/>
  <c r="U3469" s="1"/>
  <c r="T3468"/>
  <c r="U3468" s="1"/>
  <c r="T3467"/>
  <c r="U3467" s="1"/>
  <c r="T3466"/>
  <c r="U3466" s="1"/>
  <c r="T3465"/>
  <c r="U3465" s="1"/>
  <c r="T3464"/>
  <c r="U3464" s="1"/>
  <c r="T3463"/>
  <c r="U3463" s="1"/>
  <c r="T3462"/>
  <c r="U3462" s="1"/>
  <c r="T3461"/>
  <c r="U3461" s="1"/>
  <c r="T3460"/>
  <c r="U3460" s="1"/>
  <c r="T3459"/>
  <c r="U3459" s="1"/>
  <c r="T3458"/>
  <c r="U3458" s="1"/>
  <c r="T3457"/>
  <c r="U3457" s="1"/>
  <c r="T3456"/>
  <c r="U3456" s="1"/>
  <c r="T3455"/>
  <c r="U3455" s="1"/>
  <c r="T3454"/>
  <c r="U3454" s="1"/>
  <c r="T3453"/>
  <c r="U3453" s="1"/>
  <c r="T3452"/>
  <c r="U3452" s="1"/>
  <c r="T3451"/>
  <c r="U3451" s="1"/>
  <c r="T3450"/>
  <c r="U3450" s="1"/>
  <c r="T3449"/>
  <c r="U3449" s="1"/>
  <c r="T3448"/>
  <c r="U3448" s="1"/>
  <c r="T3447"/>
  <c r="U3447" s="1"/>
  <c r="T3446"/>
  <c r="U3446" s="1"/>
  <c r="T3445"/>
  <c r="U3445" s="1"/>
  <c r="T3444"/>
  <c r="U3444" s="1"/>
  <c r="T3443"/>
  <c r="U3443" s="1"/>
  <c r="T3442"/>
  <c r="U3442" s="1"/>
  <c r="T3441"/>
  <c r="U3441" s="1"/>
  <c r="T3440"/>
  <c r="U3440" s="1"/>
  <c r="T3439"/>
  <c r="U3439" s="1"/>
  <c r="T3438"/>
  <c r="U3438" s="1"/>
  <c r="T3437"/>
  <c r="U3437" s="1"/>
  <c r="T3436"/>
  <c r="U3436" s="1"/>
  <c r="T3435"/>
  <c r="U3435" s="1"/>
  <c r="T3434"/>
  <c r="U3434" s="1"/>
  <c r="T3433"/>
  <c r="U3433" s="1"/>
  <c r="T3432"/>
  <c r="U3432" s="1"/>
  <c r="T3431"/>
  <c r="U3431" s="1"/>
  <c r="T3430"/>
  <c r="U3430" s="1"/>
  <c r="T3429"/>
  <c r="U3429" s="1"/>
  <c r="T3428"/>
  <c r="U3428" s="1"/>
  <c r="T3427"/>
  <c r="U3427" s="1"/>
  <c r="T3426"/>
  <c r="U3426" s="1"/>
  <c r="T3425"/>
  <c r="U3425" s="1"/>
  <c r="T3424"/>
  <c r="U3424" s="1"/>
  <c r="T3423"/>
  <c r="U3423" s="1"/>
  <c r="T3422"/>
  <c r="U3422" s="1"/>
  <c r="T3421"/>
  <c r="U3421" s="1"/>
  <c r="T3420"/>
  <c r="U3420" s="1"/>
  <c r="U3419"/>
  <c r="T3418"/>
  <c r="U3418" s="1"/>
  <c r="U3417"/>
  <c r="T3416"/>
  <c r="U3416" s="1"/>
  <c r="U3415"/>
  <c r="T3414"/>
  <c r="U3414" s="1"/>
  <c r="U3413"/>
  <c r="T3412"/>
  <c r="U3412" s="1"/>
  <c r="U3411"/>
  <c r="T3410"/>
  <c r="U3410" s="1"/>
  <c r="T3409"/>
  <c r="U3409" s="1"/>
  <c r="T3408"/>
  <c r="U3408" s="1"/>
  <c r="T3407"/>
  <c r="U3407" s="1"/>
  <c r="T3406"/>
  <c r="U3406" s="1"/>
  <c r="T3405"/>
  <c r="U3405" s="1"/>
  <c r="T3404"/>
  <c r="U3404" s="1"/>
  <c r="T3403"/>
  <c r="U3403" s="1"/>
  <c r="T3402"/>
  <c r="U3402" s="1"/>
  <c r="T3401"/>
  <c r="U3401" s="1"/>
  <c r="T3400"/>
  <c r="U3400" s="1"/>
  <c r="T3399"/>
  <c r="U3399" s="1"/>
  <c r="T3398"/>
  <c r="U3398" s="1"/>
  <c r="T3397"/>
  <c r="U3397" s="1"/>
  <c r="T3396"/>
  <c r="U3396" s="1"/>
  <c r="T3395"/>
  <c r="U3395" s="1"/>
  <c r="T3394"/>
  <c r="U3394" s="1"/>
  <c r="T3393"/>
  <c r="U3393" s="1"/>
  <c r="T3392"/>
  <c r="U3392" s="1"/>
  <c r="T3391"/>
  <c r="U3391" s="1"/>
  <c r="T3390"/>
  <c r="U3390" s="1"/>
  <c r="T3389"/>
  <c r="U3389" s="1"/>
  <c r="T3388"/>
  <c r="U3388" s="1"/>
  <c r="T3387"/>
  <c r="U3387" s="1"/>
  <c r="T3386"/>
  <c r="U3386" s="1"/>
  <c r="T3385"/>
  <c r="U3385" s="1"/>
  <c r="T3384"/>
  <c r="U3384" s="1"/>
  <c r="T3383"/>
  <c r="U3383" s="1"/>
  <c r="T3382"/>
  <c r="U3382" s="1"/>
  <c r="T3381"/>
  <c r="U3381" s="1"/>
  <c r="T3380"/>
  <c r="U3380" s="1"/>
  <c r="T3379"/>
  <c r="U3379" s="1"/>
  <c r="T3378"/>
  <c r="U3378" s="1"/>
  <c r="T3377"/>
  <c r="U3377" s="1"/>
  <c r="T3376"/>
  <c r="U3376" s="1"/>
  <c r="T3375"/>
  <c r="U3375" s="1"/>
  <c r="T3374"/>
  <c r="U3374" s="1"/>
  <c r="T3373"/>
  <c r="U3373" s="1"/>
  <c r="T3372"/>
  <c r="U3372" s="1"/>
  <c r="T3371"/>
  <c r="U3371" s="1"/>
  <c r="T3370"/>
  <c r="U3370" s="1"/>
  <c r="T3369"/>
  <c r="U3369" s="1"/>
  <c r="T3368"/>
  <c r="U3368" s="1"/>
  <c r="T3367"/>
  <c r="U3367" s="1"/>
  <c r="T3366"/>
  <c r="U3366" s="1"/>
  <c r="T3365"/>
  <c r="U3365" s="1"/>
  <c r="T3364"/>
  <c r="U3364" s="1"/>
  <c r="T3363"/>
  <c r="U3363" s="1"/>
  <c r="T3362"/>
  <c r="U3362" s="1"/>
  <c r="T3361"/>
  <c r="U3361" s="1"/>
  <c r="T3360"/>
  <c r="U3360" s="1"/>
  <c r="T3359"/>
  <c r="U3359" s="1"/>
  <c r="T3358"/>
  <c r="U3358" s="1"/>
  <c r="T3357"/>
  <c r="U3357" s="1"/>
  <c r="R3356"/>
  <c r="T3356" s="1"/>
  <c r="U3356" s="1"/>
  <c r="T3355"/>
  <c r="U3355" s="1"/>
  <c r="T3354"/>
  <c r="U3354" s="1"/>
  <c r="T3353"/>
  <c r="T3352"/>
  <c r="U3352" s="1"/>
  <c r="T3351"/>
  <c r="U3351" s="1"/>
  <c r="T3350"/>
  <c r="U3350" s="1"/>
  <c r="T3349"/>
  <c r="U3349" s="1"/>
  <c r="T3348"/>
  <c r="U3348" s="1"/>
  <c r="T3347"/>
  <c r="U3347" s="1"/>
  <c r="T3346"/>
  <c r="U3346" s="1"/>
  <c r="T3345"/>
  <c r="U3345" s="1"/>
  <c r="T3344"/>
  <c r="U3344" s="1"/>
  <c r="T3343"/>
  <c r="U3343" s="1"/>
  <c r="T3342"/>
  <c r="U3342" s="1"/>
  <c r="T3341"/>
  <c r="U3341" s="1"/>
  <c r="T3340"/>
  <c r="U3340" s="1"/>
  <c r="T3339"/>
  <c r="U3339" s="1"/>
  <c r="T3338"/>
  <c r="U3338" s="1"/>
  <c r="T3337"/>
  <c r="U3337" s="1"/>
  <c r="T3336"/>
  <c r="U3336" s="1"/>
  <c r="T3335"/>
  <c r="U3335" s="1"/>
  <c r="T3334"/>
  <c r="U3334" s="1"/>
  <c r="T3333"/>
  <c r="U3333" s="1"/>
  <c r="T3332"/>
  <c r="U3332" s="1"/>
  <c r="T3331"/>
  <c r="U3331" s="1"/>
  <c r="T3330"/>
  <c r="U3330" s="1"/>
  <c r="T3329"/>
  <c r="U3329" s="1"/>
  <c r="T3328"/>
  <c r="U3328" s="1"/>
  <c r="T3327"/>
  <c r="U3327" s="1"/>
  <c r="T3326"/>
  <c r="U3326" s="1"/>
  <c r="T3325"/>
  <c r="U3325" s="1"/>
  <c r="T3324"/>
  <c r="U3324" s="1"/>
  <c r="T3323"/>
  <c r="U3323" s="1"/>
  <c r="T3322"/>
  <c r="U3322" s="1"/>
  <c r="T3321"/>
  <c r="U3321" s="1"/>
  <c r="T3320"/>
  <c r="U3320" s="1"/>
  <c r="T3319"/>
  <c r="U3319" s="1"/>
  <c r="T3318"/>
  <c r="U3318" s="1"/>
  <c r="T3317"/>
  <c r="U3317" s="1"/>
  <c r="T3316"/>
  <c r="U3316" s="1"/>
  <c r="T3315"/>
  <c r="U3315" s="1"/>
  <c r="T3314"/>
  <c r="U3314" s="1"/>
  <c r="T3313"/>
  <c r="U3313" s="1"/>
  <c r="T3312"/>
  <c r="U3312" s="1"/>
  <c r="T3311"/>
  <c r="U3311" s="1"/>
  <c r="T3310"/>
  <c r="U3310" s="1"/>
  <c r="T3309"/>
  <c r="U3309" s="1"/>
  <c r="T3308"/>
  <c r="U3308" s="1"/>
  <c r="T3307"/>
  <c r="U3307" s="1"/>
  <c r="T3306"/>
  <c r="U3306" s="1"/>
  <c r="T3305"/>
  <c r="U3305" s="1"/>
  <c r="T3304"/>
  <c r="U3304" s="1"/>
  <c r="T3303"/>
  <c r="U3303" s="1"/>
  <c r="T3302"/>
  <c r="U3302" s="1"/>
  <c r="T3301"/>
  <c r="U3301" s="1"/>
  <c r="T3300"/>
  <c r="U3300" s="1"/>
  <c r="T3299"/>
  <c r="U3299" s="1"/>
  <c r="T3298"/>
  <c r="U3298" s="1"/>
  <c r="T3297"/>
  <c r="U3297" s="1"/>
  <c r="T3296"/>
  <c r="U3296" s="1"/>
  <c r="T3295"/>
  <c r="U3295" s="1"/>
  <c r="T3294"/>
  <c r="U3294" s="1"/>
  <c r="T3293"/>
  <c r="U3293" s="1"/>
  <c r="T3292"/>
  <c r="U3292" s="1"/>
  <c r="T3291"/>
  <c r="U3291" s="1"/>
  <c r="T3290"/>
  <c r="U3290" s="1"/>
  <c r="T3289"/>
  <c r="U3289" s="1"/>
  <c r="T3288"/>
  <c r="U3288" s="1"/>
  <c r="T3287"/>
  <c r="U3287" s="1"/>
  <c r="T3286"/>
  <c r="U3286" s="1"/>
  <c r="T3285"/>
  <c r="U3285" s="1"/>
  <c r="T3284"/>
  <c r="U3284" s="1"/>
  <c r="T3283"/>
  <c r="U3283" s="1"/>
  <c r="T3282"/>
  <c r="U3282" s="1"/>
  <c r="T3281"/>
  <c r="U3281" s="1"/>
  <c r="T3280"/>
  <c r="U3280" s="1"/>
  <c r="T3279"/>
  <c r="U3279" s="1"/>
  <c r="T3278"/>
  <c r="U3278" s="1"/>
  <c r="T3277"/>
  <c r="U3277" s="1"/>
  <c r="T3276"/>
  <c r="U3276" s="1"/>
  <c r="T3275"/>
  <c r="U3275" s="1"/>
  <c r="T3274"/>
  <c r="U3274" s="1"/>
  <c r="T3273"/>
  <c r="U3273" s="1"/>
  <c r="T3272"/>
  <c r="U3272" s="1"/>
  <c r="T3271"/>
  <c r="U3271" s="1"/>
  <c r="T3270"/>
  <c r="U3270" s="1"/>
  <c r="T3269"/>
  <c r="U3269" s="1"/>
  <c r="T3268"/>
  <c r="U3268" s="1"/>
  <c r="T3267"/>
  <c r="U3267" s="1"/>
  <c r="T3266"/>
  <c r="U3266" s="1"/>
  <c r="T3265"/>
  <c r="U3265" s="1"/>
  <c r="T3264"/>
  <c r="U3264" s="1"/>
  <c r="T3263"/>
  <c r="U3263" s="1"/>
  <c r="T3262"/>
  <c r="U3262" s="1"/>
  <c r="T3261"/>
  <c r="U3261" s="1"/>
  <c r="T3260"/>
  <c r="U3260" s="1"/>
  <c r="T3259"/>
  <c r="U3259" s="1"/>
  <c r="T3258"/>
  <c r="U3258" s="1"/>
  <c r="T3257"/>
  <c r="U3257" s="1"/>
  <c r="T3256"/>
  <c r="U3256" s="1"/>
  <c r="T3255"/>
  <c r="U3255" s="1"/>
  <c r="T3254"/>
  <c r="U3254" s="1"/>
  <c r="T3253"/>
  <c r="U3253" s="1"/>
  <c r="T3252"/>
  <c r="U3252" s="1"/>
  <c r="T3251"/>
  <c r="U3251" s="1"/>
  <c r="T3250"/>
  <c r="U3250" s="1"/>
  <c r="T3249"/>
  <c r="U3249" s="1"/>
  <c r="T3248"/>
  <c r="U3248" s="1"/>
  <c r="T3247"/>
  <c r="U3247" s="1"/>
  <c r="T3246"/>
  <c r="U3246" s="1"/>
  <c r="T3245"/>
  <c r="U3245" s="1"/>
  <c r="T3244"/>
  <c r="U3244" s="1"/>
  <c r="T3243"/>
  <c r="U3243" s="1"/>
  <c r="T3242"/>
  <c r="U3242" s="1"/>
  <c r="T3241"/>
  <c r="U3241" s="1"/>
  <c r="T3240"/>
  <c r="U3240" s="1"/>
  <c r="T3239"/>
  <c r="U3239" s="1"/>
  <c r="T3238"/>
  <c r="U3238" s="1"/>
  <c r="T3237"/>
  <c r="U3237" s="1"/>
  <c r="T3236"/>
  <c r="U3236" s="1"/>
  <c r="T3235"/>
  <c r="U3235" s="1"/>
  <c r="T3234"/>
  <c r="U3234" s="1"/>
  <c r="T3233"/>
  <c r="U3233" s="1"/>
  <c r="T3232"/>
  <c r="U3232" s="1"/>
  <c r="T3231"/>
  <c r="U3231" s="1"/>
  <c r="T3230"/>
  <c r="U3230" s="1"/>
  <c r="T3229"/>
  <c r="U3229" s="1"/>
  <c r="T3228"/>
  <c r="U3228" s="1"/>
  <c r="T3227"/>
  <c r="U3227" s="1"/>
  <c r="T3226"/>
  <c r="U3226" s="1"/>
  <c r="T3225"/>
  <c r="U3225" s="1"/>
  <c r="T3224"/>
  <c r="U3224" s="1"/>
  <c r="T3223"/>
  <c r="U3223" s="1"/>
  <c r="T3222"/>
  <c r="U3222" s="1"/>
  <c r="T3221"/>
  <c r="U3221" s="1"/>
  <c r="T3220"/>
  <c r="U3220" s="1"/>
  <c r="T3219"/>
  <c r="U3219" s="1"/>
  <c r="T3218"/>
  <c r="U3218" s="1"/>
  <c r="T3217"/>
  <c r="U3217" s="1"/>
  <c r="T3216"/>
  <c r="U3216" s="1"/>
  <c r="T3215"/>
  <c r="U3215" s="1"/>
  <c r="T3214"/>
  <c r="U3214" s="1"/>
  <c r="T3213"/>
  <c r="U3213" s="1"/>
  <c r="T3212"/>
  <c r="U3212" s="1"/>
  <c r="T3211"/>
  <c r="U3211" s="1"/>
  <c r="T3210"/>
  <c r="U3210" s="1"/>
  <c r="T3209"/>
  <c r="U3209" s="1"/>
  <c r="T3208"/>
  <c r="U3208" s="1"/>
  <c r="T3207"/>
  <c r="U3207" s="1"/>
  <c r="T3206"/>
  <c r="U3206" s="1"/>
  <c r="T3205"/>
  <c r="U3205" s="1"/>
  <c r="T3204"/>
  <c r="U3204" s="1"/>
  <c r="T3203"/>
  <c r="U3203" s="1"/>
  <c r="T3202"/>
  <c r="U3202" s="1"/>
  <c r="T3201"/>
  <c r="U3201" s="1"/>
  <c r="T3200"/>
  <c r="U3200" s="1"/>
  <c r="T3199"/>
  <c r="U3199" s="1"/>
  <c r="T3198"/>
  <c r="U3198" s="1"/>
  <c r="T3197"/>
  <c r="U3197" s="1"/>
  <c r="T3196"/>
  <c r="U3196" s="1"/>
  <c r="T3195"/>
  <c r="U3195" s="1"/>
  <c r="T3194"/>
  <c r="U3194" s="1"/>
  <c r="T3193"/>
  <c r="U3193" s="1"/>
  <c r="T3192"/>
  <c r="U3192" s="1"/>
  <c r="T3191"/>
  <c r="U3191" s="1"/>
  <c r="T3190"/>
  <c r="U3190" s="1"/>
  <c r="T3189"/>
  <c r="U3189" s="1"/>
  <c r="T3188"/>
  <c r="U3188" s="1"/>
  <c r="T3187"/>
  <c r="U3187" s="1"/>
  <c r="T3186"/>
  <c r="U3186" s="1"/>
  <c r="T3185"/>
  <c r="U3185" s="1"/>
  <c r="T3184"/>
  <c r="U3184" s="1"/>
  <c r="T3183"/>
  <c r="U3183" s="1"/>
  <c r="T3182"/>
  <c r="U3182" s="1"/>
  <c r="T3181"/>
  <c r="U3181" s="1"/>
  <c r="T3180"/>
  <c r="U3180" s="1"/>
  <c r="T3179"/>
  <c r="U3179" s="1"/>
  <c r="T3178"/>
  <c r="U3178" s="1"/>
  <c r="T3177"/>
  <c r="U3177" s="1"/>
  <c r="T3176"/>
  <c r="U3176" s="1"/>
  <c r="T3175"/>
  <c r="U3175" s="1"/>
  <c r="T3174"/>
  <c r="U3174" s="1"/>
  <c r="T3173"/>
  <c r="U3173" s="1"/>
  <c r="T3172"/>
  <c r="U3172" s="1"/>
  <c r="T3171"/>
  <c r="U3171" s="1"/>
  <c r="T3170"/>
  <c r="U3170" s="1"/>
  <c r="T3169"/>
  <c r="U3169" s="1"/>
  <c r="T3168"/>
  <c r="U3168" s="1"/>
  <c r="T3167"/>
  <c r="U3167" s="1"/>
  <c r="T3166"/>
  <c r="U3166" s="1"/>
  <c r="T3165"/>
  <c r="U3165" s="1"/>
  <c r="T3164"/>
  <c r="U3164" s="1"/>
  <c r="T3163"/>
  <c r="U3163" s="1"/>
  <c r="T3162"/>
  <c r="U3162" s="1"/>
  <c r="T3161"/>
  <c r="U3161" s="1"/>
  <c r="T3160"/>
  <c r="U3160" s="1"/>
  <c r="T3159"/>
  <c r="U3159" s="1"/>
  <c r="T3158"/>
  <c r="U3158" s="1"/>
  <c r="T3157"/>
  <c r="U3157" s="1"/>
  <c r="T3156"/>
  <c r="U3156" s="1"/>
  <c r="T3155"/>
  <c r="U3155" s="1"/>
  <c r="T3154"/>
  <c r="U3154" s="1"/>
  <c r="T3153"/>
  <c r="U3153" s="1"/>
  <c r="T3152"/>
  <c r="U3152" s="1"/>
  <c r="T3151"/>
  <c r="U3151" s="1"/>
  <c r="T3150"/>
  <c r="U3150" s="1"/>
  <c r="T3149"/>
  <c r="U3149" s="1"/>
  <c r="T3148"/>
  <c r="U3148" s="1"/>
  <c r="T3147"/>
  <c r="U3147" s="1"/>
  <c r="T3146"/>
  <c r="U3146" s="1"/>
  <c r="T3145"/>
  <c r="U3145" s="1"/>
  <c r="T3144"/>
  <c r="U3144" s="1"/>
  <c r="T3143"/>
  <c r="U3143" s="1"/>
  <c r="T3142"/>
  <c r="U3142" s="1"/>
  <c r="T3141"/>
  <c r="U3141" s="1"/>
  <c r="T3140"/>
  <c r="U3140" s="1"/>
  <c r="T3139"/>
  <c r="U3139" s="1"/>
  <c r="T3138"/>
  <c r="U3138" s="1"/>
  <c r="T3137"/>
  <c r="U3137" s="1"/>
  <c r="T3136"/>
  <c r="U3136" s="1"/>
  <c r="T3135"/>
  <c r="U3135" s="1"/>
  <c r="T3134"/>
  <c r="U3134" s="1"/>
  <c r="T3133"/>
  <c r="U3133" s="1"/>
  <c r="T3132"/>
  <c r="U3132" s="1"/>
  <c r="T3131"/>
  <c r="U3131" s="1"/>
  <c r="T3130"/>
  <c r="U3130" s="1"/>
  <c r="T3129"/>
  <c r="U3129" s="1"/>
  <c r="T3128"/>
  <c r="U3128" s="1"/>
  <c r="T3127"/>
  <c r="U3127" s="1"/>
  <c r="T3126"/>
  <c r="U3126" s="1"/>
  <c r="T3125"/>
  <c r="U3125" s="1"/>
  <c r="T3124"/>
  <c r="U3124" s="1"/>
  <c r="T3123"/>
  <c r="U3123" s="1"/>
  <c r="T3122"/>
  <c r="U3122" s="1"/>
  <c r="T3121"/>
  <c r="U3121" s="1"/>
  <c r="T3120"/>
  <c r="U3120" s="1"/>
  <c r="T3119"/>
  <c r="U3119" s="1"/>
  <c r="T3118"/>
  <c r="U3118" s="1"/>
  <c r="T3117"/>
  <c r="U3117" s="1"/>
  <c r="T3116"/>
  <c r="U3116" s="1"/>
  <c r="T3115"/>
  <c r="U3115" s="1"/>
  <c r="T3114"/>
  <c r="U3114" s="1"/>
  <c r="T3113"/>
  <c r="U3113" s="1"/>
  <c r="T3112"/>
  <c r="U3112" s="1"/>
  <c r="T3111"/>
  <c r="U3111" s="1"/>
  <c r="T3110"/>
  <c r="U3110" s="1"/>
  <c r="T3109"/>
  <c r="U3109" s="1"/>
  <c r="T3108"/>
  <c r="U3108" s="1"/>
  <c r="T3107"/>
  <c r="U3107" s="1"/>
  <c r="T3106"/>
  <c r="U3106" s="1"/>
  <c r="T3105"/>
  <c r="U3105" s="1"/>
  <c r="T3104"/>
  <c r="U3104" s="1"/>
  <c r="T3103"/>
  <c r="U3103" s="1"/>
  <c r="T3102"/>
  <c r="U3102" s="1"/>
  <c r="T3101"/>
  <c r="U3101" s="1"/>
  <c r="T3100"/>
  <c r="U3100" s="1"/>
  <c r="T3099"/>
  <c r="U3099" s="1"/>
  <c r="T3098"/>
  <c r="U3098" s="1"/>
  <c r="T3097"/>
  <c r="U3097" s="1"/>
  <c r="T3096"/>
  <c r="U3096" s="1"/>
  <c r="T3095"/>
  <c r="U3095" s="1"/>
  <c r="T3092"/>
  <c r="U3092" s="1"/>
  <c r="T3087"/>
  <c r="U3087" s="1"/>
  <c r="T3086"/>
  <c r="U3086" s="1"/>
  <c r="T3085"/>
  <c r="U3085" s="1"/>
  <c r="T3084"/>
  <c r="U3084" s="1"/>
  <c r="T3083"/>
  <c r="U3083" s="1"/>
  <c r="T3082"/>
  <c r="U3082" s="1"/>
  <c r="T3081"/>
  <c r="U3081" s="1"/>
  <c r="T3080"/>
  <c r="U3080" s="1"/>
  <c r="T3079"/>
  <c r="U3079" s="1"/>
  <c r="T3078"/>
  <c r="U3078" s="1"/>
  <c r="T3077"/>
  <c r="U3077" s="1"/>
  <c r="T3076"/>
  <c r="U3076" s="1"/>
  <c r="T3075"/>
  <c r="U3075" s="1"/>
  <c r="T3074"/>
  <c r="U3074" s="1"/>
  <c r="T3073"/>
  <c r="U3073" s="1"/>
  <c r="T3072"/>
  <c r="U3072" s="1"/>
  <c r="T3071"/>
  <c r="U3071" s="1"/>
  <c r="T3070"/>
  <c r="U3070" s="1"/>
  <c r="T3069"/>
  <c r="U3069" s="1"/>
  <c r="T3068"/>
  <c r="U3068" s="1"/>
  <c r="T3067"/>
  <c r="U3067" s="1"/>
  <c r="T3066"/>
  <c r="U3066" s="1"/>
  <c r="T3065"/>
  <c r="U3065" s="1"/>
  <c r="T3064"/>
  <c r="U3064" s="1"/>
  <c r="T3063"/>
  <c r="U3063" s="1"/>
  <c r="T3062"/>
  <c r="U3062" s="1"/>
  <c r="T3061"/>
  <c r="U3061" s="1"/>
  <c r="T3060"/>
  <c r="U3060" s="1"/>
  <c r="T3059"/>
  <c r="U3059" s="1"/>
  <c r="T3058"/>
  <c r="U3058" s="1"/>
  <c r="T3057"/>
  <c r="U3057" s="1"/>
  <c r="T3056"/>
  <c r="U3056" s="1"/>
  <c r="T3055"/>
  <c r="U3055" s="1"/>
  <c r="T3054"/>
  <c r="U3054" s="1"/>
  <c r="T3053"/>
  <c r="U3053" s="1"/>
  <c r="T3052"/>
  <c r="U3052" s="1"/>
  <c r="T3051"/>
  <c r="U3051" s="1"/>
  <c r="T3050"/>
  <c r="U3050" s="1"/>
  <c r="T3049"/>
  <c r="U3049" s="1"/>
  <c r="T3048"/>
  <c r="U3048" s="1"/>
  <c r="T3047"/>
  <c r="U3047" s="1"/>
  <c r="T3046"/>
  <c r="U3046" s="1"/>
  <c r="T3045"/>
  <c r="U3045" s="1"/>
  <c r="T3044"/>
  <c r="U3044" s="1"/>
  <c r="T3043"/>
  <c r="U3043" s="1"/>
  <c r="T3042"/>
  <c r="U3042" s="1"/>
  <c r="T3041"/>
  <c r="U3041" s="1"/>
  <c r="T3040"/>
  <c r="U3040" s="1"/>
  <c r="T3039"/>
  <c r="U3039" s="1"/>
  <c r="T3038"/>
  <c r="U3038" s="1"/>
  <c r="T3037"/>
  <c r="U3037" s="1"/>
  <c r="T3036"/>
  <c r="U3036" s="1"/>
  <c r="T3035"/>
  <c r="U3035" s="1"/>
  <c r="T3034"/>
  <c r="U3034" s="1"/>
  <c r="T3033"/>
  <c r="U3033" s="1"/>
  <c r="T3032"/>
  <c r="U3032" s="1"/>
  <c r="T3031"/>
  <c r="U3031" s="1"/>
  <c r="T3030"/>
  <c r="U3030" s="1"/>
  <c r="T3029"/>
  <c r="U3029" s="1"/>
  <c r="T3028"/>
  <c r="U3028" s="1"/>
  <c r="T3027"/>
  <c r="U3027" s="1"/>
  <c r="T3026"/>
  <c r="U3026" s="1"/>
  <c r="T3025"/>
  <c r="U3025" s="1"/>
  <c r="T3024"/>
  <c r="U3024" s="1"/>
  <c r="T3023"/>
  <c r="U3023" s="1"/>
  <c r="T3022"/>
  <c r="U3022" s="1"/>
  <c r="T3021"/>
  <c r="U3021" s="1"/>
  <c r="T3020"/>
  <c r="U3020" s="1"/>
  <c r="T3019"/>
  <c r="U3019" s="1"/>
  <c r="T3018"/>
  <c r="U3018" s="1"/>
  <c r="T3017"/>
  <c r="U3017" s="1"/>
  <c r="T3016"/>
  <c r="U3016" s="1"/>
  <c r="T3015"/>
  <c r="U3015" s="1"/>
  <c r="T3014"/>
  <c r="U3014" s="1"/>
  <c r="T3013"/>
  <c r="U3013" s="1"/>
  <c r="T3012"/>
  <c r="U3012" s="1"/>
  <c r="T3011"/>
  <c r="U3011" s="1"/>
  <c r="T3010"/>
  <c r="U3010" s="1"/>
  <c r="T3009"/>
  <c r="U3009" s="1"/>
  <c r="T3008"/>
  <c r="U3008" s="1"/>
  <c r="T3007"/>
  <c r="U3007" s="1"/>
  <c r="T3006"/>
  <c r="U3006" s="1"/>
  <c r="T3005"/>
  <c r="U3005" s="1"/>
  <c r="T3004"/>
  <c r="U3004" s="1"/>
  <c r="T3003"/>
  <c r="U3003" s="1"/>
  <c r="T3002"/>
  <c r="U3002" s="1"/>
  <c r="T3001"/>
  <c r="U3001" s="1"/>
  <c r="T2999"/>
  <c r="U2999" s="1"/>
  <c r="T2994"/>
  <c r="U2994" s="1"/>
  <c r="T2993"/>
  <c r="U2993" s="1"/>
  <c r="T2992"/>
  <c r="U2992" s="1"/>
  <c r="T2991"/>
  <c r="U2991" s="1"/>
  <c r="T2990"/>
  <c r="U2990" s="1"/>
  <c r="T2989"/>
  <c r="U2989" s="1"/>
  <c r="T2988"/>
  <c r="U2988" s="1"/>
  <c r="T2987"/>
  <c r="U2987" s="1"/>
  <c r="T2986"/>
  <c r="U2986" s="1"/>
  <c r="T2985"/>
  <c r="U2985" s="1"/>
  <c r="T2984"/>
  <c r="U2984" s="1"/>
  <c r="T2983"/>
  <c r="U2983" s="1"/>
  <c r="T2982"/>
  <c r="U2982" s="1"/>
  <c r="T2981"/>
  <c r="U2981" s="1"/>
  <c r="T2980"/>
  <c r="U2980" s="1"/>
  <c r="T2979"/>
  <c r="U2979" s="1"/>
  <c r="T2978"/>
  <c r="U2978" s="1"/>
  <c r="T2977"/>
  <c r="U2977" s="1"/>
  <c r="T2976"/>
  <c r="U2976" s="1"/>
  <c r="T2975"/>
  <c r="U2975" s="1"/>
  <c r="T2974"/>
  <c r="U2974" s="1"/>
  <c r="T2973"/>
  <c r="U2973" s="1"/>
  <c r="T2972"/>
  <c r="U2972" s="1"/>
  <c r="T2971"/>
  <c r="U2971" s="1"/>
  <c r="T2970"/>
  <c r="U2970" s="1"/>
  <c r="T2969"/>
  <c r="U2969" s="1"/>
  <c r="T2968"/>
  <c r="U2968" s="1"/>
  <c r="T2967"/>
  <c r="U2967" s="1"/>
  <c r="T2966"/>
  <c r="U2966" s="1"/>
  <c r="T2965"/>
  <c r="U2965" s="1"/>
  <c r="T2964"/>
  <c r="U2964" s="1"/>
  <c r="T2963"/>
  <c r="U2963" s="1"/>
  <c r="T2962"/>
  <c r="U2962" s="1"/>
  <c r="T2961"/>
  <c r="U2961" s="1"/>
  <c r="T2960"/>
  <c r="U2960" s="1"/>
  <c r="T2959"/>
  <c r="U2959" s="1"/>
  <c r="T2958"/>
  <c r="U2958" s="1"/>
  <c r="T2957"/>
  <c r="U2957" s="1"/>
  <c r="T2956"/>
  <c r="U2956" s="1"/>
  <c r="T2955"/>
  <c r="U2955" s="1"/>
  <c r="T2954"/>
  <c r="U2954" s="1"/>
  <c r="T2953"/>
  <c r="U2953" s="1"/>
  <c r="T2952"/>
  <c r="U2952" s="1"/>
  <c r="T2951"/>
  <c r="U2951" s="1"/>
  <c r="T2950"/>
  <c r="U2950" s="1"/>
  <c r="T2949"/>
  <c r="U2949" s="1"/>
  <c r="T2948"/>
  <c r="U2948" s="1"/>
  <c r="T2947"/>
  <c r="U2947" s="1"/>
  <c r="T2946"/>
  <c r="U2946" s="1"/>
  <c r="T2944"/>
  <c r="U2944" s="1"/>
  <c r="T2943"/>
  <c r="U2943" s="1"/>
  <c r="T2942"/>
  <c r="U2942" s="1"/>
  <c r="T2941"/>
  <c r="U2941" s="1"/>
  <c r="T2940"/>
  <c r="U2940" s="1"/>
  <c r="T2939"/>
  <c r="U2939" s="1"/>
  <c r="T2938"/>
  <c r="U2938" s="1"/>
  <c r="T2937"/>
  <c r="U2937" s="1"/>
  <c r="T2936"/>
  <c r="U2936" s="1"/>
  <c r="T2935"/>
  <c r="U2935" s="1"/>
  <c r="T2934"/>
  <c r="U2934" s="1"/>
  <c r="T2933"/>
  <c r="U2933" s="1"/>
  <c r="T2932"/>
  <c r="U2932" s="1"/>
  <c r="T2931"/>
  <c r="U2931" s="1"/>
  <c r="T2930"/>
  <c r="U2930" s="1"/>
  <c r="T2929"/>
  <c r="U2929" s="1"/>
  <c r="T2928"/>
  <c r="U2928" s="1"/>
  <c r="T2927"/>
  <c r="U2927" s="1"/>
  <c r="T2926"/>
  <c r="U2926" s="1"/>
  <c r="T2925"/>
  <c r="U2925" s="1"/>
  <c r="T2924"/>
  <c r="U2924" s="1"/>
  <c r="T2923"/>
  <c r="U2923" s="1"/>
  <c r="T2922"/>
  <c r="U2922" s="1"/>
  <c r="T2921"/>
  <c r="U2921" s="1"/>
  <c r="T2920"/>
  <c r="U2920" s="1"/>
  <c r="T2919"/>
  <c r="U2919" s="1"/>
  <c r="T2918"/>
  <c r="U2918" s="1"/>
  <c r="T2917"/>
  <c r="U2917" s="1"/>
  <c r="T2916"/>
  <c r="U2916" s="1"/>
  <c r="T2915"/>
  <c r="U2915" s="1"/>
  <c r="T2914"/>
  <c r="U2914" s="1"/>
  <c r="T2913"/>
  <c r="U2913" s="1"/>
  <c r="T2912"/>
  <c r="U2912" s="1"/>
  <c r="T2911"/>
  <c r="U2911" s="1"/>
  <c r="T2910"/>
  <c r="U2910" s="1"/>
  <c r="T2909"/>
  <c r="U2909" s="1"/>
  <c r="T2908"/>
  <c r="U2908" s="1"/>
  <c r="T2907"/>
  <c r="U2907" s="1"/>
  <c r="T2906"/>
  <c r="U2906" s="1"/>
  <c r="T2905"/>
  <c r="U2905" s="1"/>
  <c r="T2904"/>
  <c r="U2904" s="1"/>
  <c r="T2903"/>
  <c r="U2903" s="1"/>
  <c r="T2902"/>
  <c r="U2902" s="1"/>
  <c r="T2901"/>
  <c r="U2901" s="1"/>
  <c r="T2900"/>
  <c r="U2900" s="1"/>
  <c r="T2899"/>
  <c r="U2899" s="1"/>
  <c r="T2898"/>
  <c r="U2898" s="1"/>
  <c r="T2897"/>
  <c r="U2897" s="1"/>
  <c r="T2896"/>
  <c r="U2896" s="1"/>
  <c r="T2895"/>
  <c r="U2895" s="1"/>
  <c r="T2894"/>
  <c r="U2894" s="1"/>
  <c r="T2893"/>
  <c r="U2893" s="1"/>
  <c r="T2892"/>
  <c r="U2892" s="1"/>
  <c r="T2891"/>
  <c r="U2891" s="1"/>
  <c r="T2890"/>
  <c r="U2890" s="1"/>
  <c r="T2889"/>
  <c r="U2889" s="1"/>
  <c r="T2888"/>
  <c r="U2888" s="1"/>
  <c r="T2887"/>
  <c r="U2887" s="1"/>
  <c r="T2886"/>
  <c r="U2886" s="1"/>
  <c r="T2885"/>
  <c r="U2885" s="1"/>
  <c r="T2884"/>
  <c r="U2884" s="1"/>
  <c r="T2883"/>
  <c r="U2883" s="1"/>
  <c r="T2882"/>
  <c r="U2882" s="1"/>
  <c r="T2881"/>
  <c r="U2881" s="1"/>
  <c r="T2880"/>
  <c r="U2880" s="1"/>
  <c r="T2879"/>
  <c r="U2879" s="1"/>
  <c r="T2878"/>
  <c r="U2878" s="1"/>
  <c r="T2877"/>
  <c r="U2877" s="1"/>
  <c r="T2874"/>
  <c r="U2874" s="1"/>
  <c r="T2873"/>
  <c r="U2873" s="1"/>
  <c r="T2872"/>
  <c r="U2872" s="1"/>
  <c r="T2871"/>
  <c r="U2871" s="1"/>
  <c r="T2870"/>
  <c r="U2870" s="1"/>
  <c r="T2869"/>
  <c r="U2869" s="1"/>
  <c r="T2868"/>
  <c r="U2868" s="1"/>
  <c r="T2867"/>
  <c r="U2867" s="1"/>
  <c r="T2866"/>
  <c r="U2866" s="1"/>
  <c r="T2865"/>
  <c r="U2865" s="1"/>
  <c r="T2864"/>
  <c r="U2864" s="1"/>
  <c r="T2863"/>
  <c r="U2863" s="1"/>
  <c r="T2862"/>
  <c r="U2862" s="1"/>
  <c r="T2861"/>
  <c r="U2861" s="1"/>
  <c r="T2860"/>
  <c r="U2860" s="1"/>
  <c r="T2859"/>
  <c r="U2859" s="1"/>
  <c r="T2858"/>
  <c r="U2858" s="1"/>
  <c r="T2857"/>
  <c r="U2857" s="1"/>
  <c r="T2856"/>
  <c r="U2856" s="1"/>
  <c r="T2855"/>
  <c r="U2855" s="1"/>
  <c r="T2854"/>
  <c r="U2854" s="1"/>
  <c r="T2853"/>
  <c r="U2853" s="1"/>
  <c r="T2852"/>
  <c r="U2852" s="1"/>
  <c r="T2851"/>
  <c r="U2851" s="1"/>
  <c r="T2850"/>
  <c r="U2850" s="1"/>
  <c r="T2849"/>
  <c r="U2849" s="1"/>
  <c r="T2848"/>
  <c r="U2848" s="1"/>
  <c r="T2847"/>
  <c r="U2847" s="1"/>
  <c r="T2846"/>
  <c r="U2846" s="1"/>
  <c r="T2845"/>
  <c r="U2845" s="1"/>
  <c r="T2844"/>
  <c r="U2844" s="1"/>
  <c r="T2843"/>
  <c r="U2843" s="1"/>
  <c r="T2842"/>
  <c r="U2842" s="1"/>
  <c r="T2841"/>
  <c r="U2841" s="1"/>
  <c r="T2840"/>
  <c r="U2840" s="1"/>
  <c r="T2839"/>
  <c r="U2839" s="1"/>
  <c r="T2838"/>
  <c r="U2838" s="1"/>
  <c r="T2837"/>
  <c r="U2837" s="1"/>
  <c r="U2836"/>
  <c r="T2835"/>
  <c r="U2835" s="1"/>
  <c r="T2834"/>
  <c r="U2834" s="1"/>
  <c r="T2833"/>
  <c r="U2833" s="1"/>
  <c r="T2832"/>
  <c r="U2832" s="1"/>
  <c r="T2831"/>
  <c r="U2831" s="1"/>
  <c r="T2830"/>
  <c r="U2830" s="1"/>
  <c r="T2829"/>
  <c r="U2829" s="1"/>
  <c r="T2828"/>
  <c r="U2828" s="1"/>
  <c r="T2827"/>
  <c r="U2827" s="1"/>
  <c r="T2826"/>
  <c r="U2826" s="1"/>
  <c r="T2825"/>
  <c r="U2825" s="1"/>
  <c r="T2824"/>
  <c r="U2824" s="1"/>
  <c r="T2823"/>
  <c r="U2823" s="1"/>
  <c r="T2822"/>
  <c r="U2822" s="1"/>
  <c r="U2821"/>
  <c r="T2820"/>
  <c r="U2820" s="1"/>
  <c r="T2819"/>
  <c r="U2819" s="1"/>
  <c r="T2818"/>
  <c r="U2818" s="1"/>
  <c r="T2817"/>
  <c r="U2817" s="1"/>
  <c r="T2816"/>
  <c r="U2816" s="1"/>
  <c r="T2815"/>
  <c r="U2815" s="1"/>
  <c r="T2814"/>
  <c r="U2814" s="1"/>
  <c r="T2813"/>
  <c r="U2813" s="1"/>
  <c r="T2812"/>
  <c r="U2812" s="1"/>
  <c r="T2811"/>
  <c r="U2811" s="1"/>
  <c r="T2810"/>
  <c r="U2810" s="1"/>
  <c r="T2809"/>
  <c r="U2809" s="1"/>
  <c r="T2808"/>
  <c r="U2808" s="1"/>
  <c r="T2807"/>
  <c r="U2807" s="1"/>
  <c r="T2806"/>
  <c r="U2806" s="1"/>
  <c r="T2805"/>
  <c r="U2805" s="1"/>
  <c r="T2798"/>
  <c r="U2798" s="1"/>
  <c r="T2797"/>
  <c r="U2797" s="1"/>
  <c r="T2790"/>
  <c r="U2790" s="1"/>
  <c r="T2789"/>
  <c r="U2789" s="1"/>
  <c r="T2788"/>
  <c r="U2788" s="1"/>
  <c r="T2787"/>
  <c r="U2787" s="1"/>
  <c r="T2786"/>
  <c r="U2786" s="1"/>
  <c r="T2785"/>
  <c r="U2785" s="1"/>
  <c r="T2784"/>
  <c r="U2784" s="1"/>
  <c r="T2783"/>
  <c r="U2783" s="1"/>
  <c r="T2782"/>
  <c r="U2782" s="1"/>
  <c r="T2781"/>
  <c r="U2781" s="1"/>
  <c r="U2780"/>
  <c r="T2779"/>
  <c r="U2779" s="1"/>
  <c r="U2778"/>
  <c r="T2777"/>
  <c r="U2777" s="1"/>
  <c r="U2776"/>
  <c r="T2775"/>
  <c r="U2775" s="1"/>
  <c r="T2774"/>
  <c r="U2774" s="1"/>
  <c r="T2773"/>
  <c r="U2773" s="1"/>
  <c r="T2772"/>
  <c r="U2772" s="1"/>
  <c r="T2771"/>
  <c r="U2771" s="1"/>
  <c r="T2770"/>
  <c r="U2770" s="1"/>
  <c r="T2769"/>
  <c r="U2769" s="1"/>
  <c r="T2768"/>
  <c r="U2768" s="1"/>
  <c r="T2767"/>
  <c r="U2767" s="1"/>
  <c r="T2766"/>
  <c r="U2766" s="1"/>
  <c r="T2765"/>
  <c r="U2765" s="1"/>
  <c r="T2764"/>
  <c r="U2764" s="1"/>
  <c r="T2763"/>
  <c r="U2763" s="1"/>
  <c r="T2762"/>
  <c r="U2762" s="1"/>
  <c r="T2761"/>
  <c r="U2761" s="1"/>
  <c r="T2760"/>
  <c r="U2760" s="1"/>
  <c r="T2759"/>
  <c r="U2759" s="1"/>
  <c r="T2758"/>
  <c r="U2758" s="1"/>
  <c r="T2757"/>
  <c r="U2757" s="1"/>
  <c r="T2756"/>
  <c r="U2756" s="1"/>
  <c r="T2755"/>
  <c r="U2755" s="1"/>
  <c r="T2754"/>
  <c r="U2754" s="1"/>
  <c r="T2753"/>
  <c r="U2753" s="1"/>
  <c r="T2752"/>
  <c r="U2752" s="1"/>
  <c r="T2751"/>
  <c r="U2751" s="1"/>
  <c r="T2750"/>
  <c r="U2750" s="1"/>
  <c r="T2749"/>
  <c r="U2749" s="1"/>
  <c r="T2748"/>
  <c r="U2748" s="1"/>
  <c r="T2747"/>
  <c r="U2747" s="1"/>
  <c r="T2746"/>
  <c r="U2746" s="1"/>
  <c r="T2745"/>
  <c r="U2745" s="1"/>
  <c r="T2744"/>
  <c r="U2744" s="1"/>
  <c r="T2743"/>
  <c r="U2743" s="1"/>
  <c r="T2742"/>
  <c r="U2742" s="1"/>
  <c r="T2741"/>
  <c r="U2741" s="1"/>
  <c r="T2740"/>
  <c r="U2740" s="1"/>
  <c r="T2739"/>
  <c r="U2739" s="1"/>
  <c r="T2738"/>
  <c r="U2738" s="1"/>
  <c r="T2737"/>
  <c r="U2737" s="1"/>
  <c r="T2736"/>
  <c r="U2736" s="1"/>
  <c r="T2735"/>
  <c r="U2735" s="1"/>
  <c r="T2734"/>
  <c r="U2734" s="1"/>
  <c r="T2733"/>
  <c r="U2733" s="1"/>
  <c r="T2732"/>
  <c r="U2732" s="1"/>
  <c r="T2731"/>
  <c r="U2731" s="1"/>
  <c r="T2730"/>
  <c r="U2730" s="1"/>
  <c r="T2729"/>
  <c r="U2729" s="1"/>
  <c r="T2728"/>
  <c r="U2728" s="1"/>
  <c r="T2725"/>
  <c r="U2725" s="1"/>
  <c r="T2724"/>
  <c r="U2724" s="1"/>
  <c r="T2723"/>
  <c r="U2723" s="1"/>
  <c r="T2722"/>
  <c r="U2722" s="1"/>
  <c r="S2721"/>
  <c r="T2721" s="1"/>
  <c r="U2721" s="1"/>
  <c r="T2720"/>
  <c r="U2720" s="1"/>
  <c r="T2719"/>
  <c r="U2719" s="1"/>
  <c r="T2718"/>
  <c r="U2718" s="1"/>
  <c r="T2717"/>
  <c r="U2717" s="1"/>
  <c r="T2716"/>
  <c r="U2716" s="1"/>
  <c r="T2715"/>
  <c r="U2715" s="1"/>
  <c r="T2714"/>
  <c r="U2714" s="1"/>
  <c r="T2713"/>
  <c r="U2713" s="1"/>
  <c r="T2712"/>
  <c r="U2712" s="1"/>
  <c r="T2711"/>
  <c r="U2711" s="1"/>
  <c r="T2710"/>
  <c r="U2710" s="1"/>
  <c r="T2709"/>
  <c r="U2709" s="1"/>
  <c r="T2708"/>
  <c r="U2708" s="1"/>
  <c r="T2707"/>
  <c r="U2707" s="1"/>
  <c r="T2706"/>
  <c r="U2706" s="1"/>
  <c r="T2705"/>
  <c r="U2705" s="1"/>
  <c r="T2704"/>
  <c r="U2704" s="1"/>
  <c r="T2703"/>
  <c r="U2703" s="1"/>
  <c r="T2702"/>
  <c r="U2702" s="1"/>
  <c r="T2701"/>
  <c r="U2701" s="1"/>
  <c r="T2700"/>
  <c r="U2700" s="1"/>
  <c r="T2699"/>
  <c r="U2699" s="1"/>
  <c r="T2698"/>
  <c r="U2698" s="1"/>
  <c r="T2697"/>
  <c r="U2697" s="1"/>
  <c r="T2696"/>
  <c r="U2696" s="1"/>
  <c r="T2695"/>
  <c r="U2695" s="1"/>
  <c r="T2694"/>
  <c r="U2694" s="1"/>
  <c r="T2693"/>
  <c r="U2693" s="1"/>
  <c r="T2692"/>
  <c r="U2692" s="1"/>
  <c r="T2691"/>
  <c r="U2691" s="1"/>
  <c r="T2690"/>
  <c r="U2690" s="1"/>
  <c r="T2689"/>
  <c r="U2689" s="1"/>
  <c r="T2688"/>
  <c r="U2688" s="1"/>
  <c r="T2687"/>
  <c r="U2687" s="1"/>
  <c r="T2686"/>
  <c r="U2686" s="1"/>
  <c r="T2685"/>
  <c r="U2685" s="1"/>
  <c r="T2684"/>
  <c r="U2684" s="1"/>
  <c r="T2683"/>
  <c r="U2683" s="1"/>
  <c r="T2682"/>
  <c r="U2682" s="1"/>
  <c r="T2681"/>
  <c r="U2681" s="1"/>
  <c r="T2680"/>
  <c r="U2680" s="1"/>
  <c r="T2679"/>
  <c r="U2679" s="1"/>
  <c r="T2678"/>
  <c r="U2678" s="1"/>
  <c r="T2677"/>
  <c r="U2677" s="1"/>
  <c r="T2676"/>
  <c r="U2676" s="1"/>
  <c r="T2675"/>
  <c r="U2675" s="1"/>
  <c r="T2674"/>
  <c r="U2674" s="1"/>
  <c r="T2673"/>
  <c r="U2673" s="1"/>
  <c r="T2672"/>
  <c r="U2672" s="1"/>
  <c r="T2671"/>
  <c r="U2671" s="1"/>
  <c r="T2670"/>
  <c r="U2670" s="1"/>
  <c r="T2669"/>
  <c r="U2669" s="1"/>
  <c r="T2668"/>
  <c r="U2668" s="1"/>
  <c r="T2667"/>
  <c r="U2667" s="1"/>
  <c r="T2666"/>
  <c r="U2666" s="1"/>
  <c r="T2665"/>
  <c r="U2665" s="1"/>
  <c r="T2664"/>
  <c r="U2664" s="1"/>
  <c r="T2663"/>
  <c r="U2663" s="1"/>
  <c r="T2662"/>
  <c r="U2662" s="1"/>
  <c r="T2661"/>
  <c r="U2661" s="1"/>
  <c r="T2660"/>
  <c r="U2660" s="1"/>
  <c r="T2659"/>
  <c r="U2659" s="1"/>
  <c r="T2658"/>
  <c r="U2658" s="1"/>
  <c r="T2657"/>
  <c r="U2657" s="1"/>
  <c r="T2656"/>
  <c r="U2656" s="1"/>
  <c r="T2655"/>
  <c r="U2655" s="1"/>
  <c r="T2654"/>
  <c r="U2654" s="1"/>
  <c r="T2653"/>
  <c r="U2653" s="1"/>
  <c r="T2652"/>
  <c r="U2652" s="1"/>
  <c r="T2651"/>
  <c r="U2651" s="1"/>
  <c r="T2650"/>
  <c r="U2650" s="1"/>
  <c r="T2649"/>
  <c r="U2649" s="1"/>
  <c r="T2648"/>
  <c r="U2648" s="1"/>
  <c r="T2647"/>
  <c r="U2647" s="1"/>
  <c r="T2646"/>
  <c r="U2646" s="1"/>
  <c r="T2645"/>
  <c r="U2645" s="1"/>
  <c r="T2644"/>
  <c r="U2644" s="1"/>
  <c r="T2643"/>
  <c r="U2643" s="1"/>
  <c r="T2642"/>
  <c r="U2642" s="1"/>
  <c r="T2641"/>
  <c r="U2641" s="1"/>
  <c r="T2640"/>
  <c r="U2640" s="1"/>
  <c r="T2639"/>
  <c r="U2639" s="1"/>
  <c r="T2638"/>
  <c r="U2638" s="1"/>
  <c r="T2637"/>
  <c r="U2637" s="1"/>
  <c r="T2636"/>
  <c r="U2636" s="1"/>
  <c r="T2635"/>
  <c r="U2635" s="1"/>
  <c r="T2634"/>
  <c r="U2634" s="1"/>
  <c r="T2633"/>
  <c r="U2633" s="1"/>
  <c r="T2632"/>
  <c r="U2632" s="1"/>
  <c r="T2631"/>
  <c r="U2631" s="1"/>
  <c r="T2630"/>
  <c r="U2630" s="1"/>
  <c r="T2629"/>
  <c r="U2629" s="1"/>
  <c r="T2628"/>
  <c r="U2628" s="1"/>
  <c r="T2627"/>
  <c r="U2627" s="1"/>
  <c r="T2626"/>
  <c r="U2626" s="1"/>
  <c r="T2625"/>
  <c r="U2625" s="1"/>
  <c r="T2624"/>
  <c r="U2624" s="1"/>
  <c r="T2623"/>
  <c r="U2623" s="1"/>
  <c r="T2622"/>
  <c r="U2622" s="1"/>
  <c r="T2621"/>
  <c r="U2621" s="1"/>
  <c r="T2620"/>
  <c r="U2620" s="1"/>
  <c r="T2619"/>
  <c r="U2619" s="1"/>
  <c r="T2618"/>
  <c r="U2618" s="1"/>
  <c r="T2617"/>
  <c r="U2617" s="1"/>
  <c r="T2616"/>
  <c r="U2616" s="1"/>
  <c r="T2615"/>
  <c r="U2615" s="1"/>
  <c r="T2614"/>
  <c r="U2614" s="1"/>
  <c r="T2613"/>
  <c r="U2613" s="1"/>
  <c r="T2612"/>
  <c r="U2612" s="1"/>
  <c r="T2611"/>
  <c r="U2611" s="1"/>
  <c r="T2610"/>
  <c r="U2610" s="1"/>
  <c r="T2609"/>
  <c r="U2609" s="1"/>
  <c r="T2608"/>
  <c r="U2608" s="1"/>
  <c r="T2607"/>
  <c r="U2607" s="1"/>
  <c r="T2606"/>
  <c r="U2606" s="1"/>
  <c r="T2605"/>
  <c r="U2605" s="1"/>
  <c r="T2604"/>
  <c r="U2604" s="1"/>
  <c r="T2603"/>
  <c r="U2603" s="1"/>
  <c r="T2602"/>
  <c r="U2602" s="1"/>
  <c r="T2601"/>
  <c r="U2601" s="1"/>
  <c r="T2600"/>
  <c r="U2600" s="1"/>
  <c r="T2599"/>
  <c r="U2599" s="1"/>
  <c r="T2598"/>
  <c r="U2598" s="1"/>
  <c r="T2597"/>
  <c r="U2597" s="1"/>
  <c r="T2596"/>
  <c r="U2596" s="1"/>
  <c r="T2595"/>
  <c r="U2595" s="1"/>
  <c r="T2594"/>
  <c r="U2594" s="1"/>
  <c r="T2593"/>
  <c r="U2593" s="1"/>
  <c r="T2592"/>
  <c r="U2592" s="1"/>
  <c r="T2591"/>
  <c r="U2591" s="1"/>
  <c r="T2590"/>
  <c r="U2590" s="1"/>
  <c r="T2589"/>
  <c r="U2589" s="1"/>
  <c r="T2588"/>
  <c r="U2588" s="1"/>
  <c r="T2587"/>
  <c r="U2587" s="1"/>
  <c r="T2586"/>
  <c r="U2586" s="1"/>
  <c r="T2585"/>
  <c r="U2585" s="1"/>
  <c r="T2584"/>
  <c r="U2584" s="1"/>
  <c r="T2583"/>
  <c r="U2583" s="1"/>
  <c r="T2582"/>
  <c r="U2582" s="1"/>
  <c r="T2581"/>
  <c r="U2581" s="1"/>
  <c r="T2580"/>
  <c r="U2580" s="1"/>
  <c r="T2579"/>
  <c r="U2579" s="1"/>
  <c r="T2578"/>
  <c r="U2578" s="1"/>
  <c r="T2577"/>
  <c r="U2577" s="1"/>
  <c r="T2576"/>
  <c r="U2576" s="1"/>
  <c r="T2575"/>
  <c r="U2575" s="1"/>
  <c r="T2574"/>
  <c r="U2574" s="1"/>
  <c r="T2573"/>
  <c r="U2573" s="1"/>
  <c r="T2572"/>
  <c r="U2572" s="1"/>
  <c r="T2571"/>
  <c r="U2571" s="1"/>
  <c r="T2570"/>
  <c r="U2570" s="1"/>
  <c r="T2569"/>
  <c r="U2569" s="1"/>
  <c r="T2568"/>
  <c r="U2568" s="1"/>
  <c r="T2567"/>
  <c r="U2567" s="1"/>
  <c r="T2566"/>
  <c r="U2566" s="1"/>
  <c r="T2565"/>
  <c r="U2565" s="1"/>
  <c r="T2564"/>
  <c r="U2564" s="1"/>
  <c r="T2563"/>
  <c r="U2563" s="1"/>
  <c r="T2562"/>
  <c r="U2562" s="1"/>
  <c r="T2561"/>
  <c r="U2561" s="1"/>
  <c r="T2560"/>
  <c r="U2560" s="1"/>
  <c r="T2559"/>
  <c r="U2559" s="1"/>
  <c r="T2558"/>
  <c r="U2558" s="1"/>
  <c r="T2557"/>
  <c r="U2557" s="1"/>
  <c r="T2556"/>
  <c r="U2556" s="1"/>
  <c r="T2555"/>
  <c r="U2555" s="1"/>
  <c r="T2554"/>
  <c r="U2554" s="1"/>
  <c r="T2553"/>
  <c r="U2553" s="1"/>
  <c r="T2552"/>
  <c r="U2552" s="1"/>
  <c r="T2551"/>
  <c r="U2551" s="1"/>
  <c r="T2550"/>
  <c r="U2550" s="1"/>
  <c r="T2549"/>
  <c r="U2549" s="1"/>
  <c r="T2548"/>
  <c r="U2548" s="1"/>
  <c r="T2547"/>
  <c r="U2547" s="1"/>
  <c r="T2546"/>
  <c r="U2546" s="1"/>
  <c r="T2545"/>
  <c r="U2545" s="1"/>
  <c r="T2544"/>
  <c r="U2544" s="1"/>
  <c r="T2543"/>
  <c r="U2543" s="1"/>
  <c r="T2542"/>
  <c r="U2542" s="1"/>
  <c r="T2541"/>
  <c r="U2541" s="1"/>
  <c r="T2540"/>
  <c r="U2540" s="1"/>
  <c r="T2539"/>
  <c r="U2539" s="1"/>
  <c r="T2538"/>
  <c r="U2538" s="1"/>
  <c r="T2537"/>
  <c r="U2537" s="1"/>
  <c r="T2536"/>
  <c r="U2536" s="1"/>
  <c r="T2535"/>
  <c r="U2535" s="1"/>
  <c r="T2534"/>
  <c r="U2534" s="1"/>
  <c r="T2533"/>
  <c r="U2533" s="1"/>
  <c r="T2532"/>
  <c r="U2532" s="1"/>
  <c r="T2531"/>
  <c r="U2531" s="1"/>
  <c r="T2530"/>
  <c r="U2530" s="1"/>
  <c r="T2529"/>
  <c r="U2529" s="1"/>
  <c r="T2528"/>
  <c r="U2528" s="1"/>
  <c r="T2527"/>
  <c r="U2527" s="1"/>
  <c r="T2526"/>
  <c r="U2526" s="1"/>
  <c r="T2525"/>
  <c r="U2525" s="1"/>
  <c r="T2524"/>
  <c r="U2524" s="1"/>
  <c r="T2523"/>
  <c r="U2523" s="1"/>
  <c r="T2522"/>
  <c r="U2522" s="1"/>
  <c r="T2521"/>
  <c r="U2521" s="1"/>
  <c r="T2520"/>
  <c r="U2520" s="1"/>
  <c r="T2519"/>
  <c r="U2519" s="1"/>
  <c r="T2518"/>
  <c r="U2518" s="1"/>
  <c r="T2517"/>
  <c r="U2517" s="1"/>
  <c r="T2516"/>
  <c r="U2516" s="1"/>
  <c r="T2515"/>
  <c r="U2515" s="1"/>
  <c r="T2514"/>
  <c r="U2514" s="1"/>
  <c r="T2513"/>
  <c r="U2513" s="1"/>
  <c r="T2512"/>
  <c r="U2512" s="1"/>
  <c r="T2511"/>
  <c r="U2511" s="1"/>
  <c r="T2510"/>
  <c r="U2510" s="1"/>
  <c r="T2509"/>
  <c r="U2509" s="1"/>
  <c r="T2508"/>
  <c r="U2508" s="1"/>
  <c r="T2507"/>
  <c r="U2507" s="1"/>
  <c r="T2506"/>
  <c r="U2506" s="1"/>
  <c r="T2505"/>
  <c r="U2505" s="1"/>
  <c r="T2504"/>
  <c r="U2504" s="1"/>
  <c r="T2503"/>
  <c r="U2503" s="1"/>
  <c r="T2502"/>
  <c r="U2502" s="1"/>
  <c r="T2501"/>
  <c r="U2501" s="1"/>
  <c r="T2500"/>
  <c r="U2500" s="1"/>
  <c r="T2499"/>
  <c r="U2499" s="1"/>
  <c r="T2498"/>
  <c r="U2498" s="1"/>
  <c r="T2497"/>
  <c r="U2497" s="1"/>
  <c r="T2496"/>
  <c r="U2496" s="1"/>
  <c r="T2495"/>
  <c r="U2495" s="1"/>
  <c r="T2494"/>
  <c r="U2494" s="1"/>
  <c r="T2493"/>
  <c r="U2493" s="1"/>
  <c r="T2492"/>
  <c r="U2492" s="1"/>
  <c r="T2491"/>
  <c r="U2491" s="1"/>
  <c r="T2490"/>
  <c r="U2490" s="1"/>
  <c r="T2489"/>
  <c r="U2489" s="1"/>
  <c r="T2488"/>
  <c r="U2488" s="1"/>
  <c r="T2487"/>
  <c r="U2487" s="1"/>
  <c r="T2486"/>
  <c r="U2486" s="1"/>
  <c r="T2485"/>
  <c r="U2485" s="1"/>
  <c r="T2484"/>
  <c r="U2484" s="1"/>
  <c r="T2483"/>
  <c r="U2483" s="1"/>
  <c r="T2482"/>
  <c r="U2482" s="1"/>
  <c r="T2481"/>
  <c r="U2481" s="1"/>
  <c r="T2480"/>
  <c r="U2480" s="1"/>
  <c r="T2479"/>
  <c r="U2479" s="1"/>
  <c r="T2478"/>
  <c r="U2478" s="1"/>
  <c r="T2477"/>
  <c r="U2477" s="1"/>
  <c r="T2476"/>
  <c r="U2476" s="1"/>
  <c r="T2475"/>
  <c r="U2475" s="1"/>
  <c r="T2474"/>
  <c r="U2474" s="1"/>
  <c r="T2473"/>
  <c r="U2473" s="1"/>
  <c r="T2472"/>
  <c r="U2472" s="1"/>
  <c r="T2471"/>
  <c r="U2471" s="1"/>
  <c r="T2470"/>
  <c r="U2470" s="1"/>
  <c r="T2469"/>
  <c r="U2469" s="1"/>
  <c r="T2468"/>
  <c r="U2468" s="1"/>
  <c r="T2467"/>
  <c r="U2467" s="1"/>
  <c r="T2466"/>
  <c r="U2466" s="1"/>
  <c r="T2465"/>
  <c r="U2465" s="1"/>
  <c r="T2464"/>
  <c r="U2464" s="1"/>
  <c r="T2463"/>
  <c r="U2463" s="1"/>
  <c r="T2462"/>
  <c r="U2462" s="1"/>
  <c r="T2461"/>
  <c r="U2461" s="1"/>
  <c r="T2460"/>
  <c r="U2460" s="1"/>
  <c r="T2459"/>
  <c r="U2459" s="1"/>
  <c r="T2458"/>
  <c r="U2458" s="1"/>
  <c r="T2457"/>
  <c r="U2457" s="1"/>
  <c r="T2456"/>
  <c r="U2456" s="1"/>
  <c r="T2455"/>
  <c r="U2455" s="1"/>
  <c r="T2454"/>
  <c r="U2454" s="1"/>
  <c r="T2453"/>
  <c r="U2453" s="1"/>
  <c r="T2452"/>
  <c r="U2452" s="1"/>
  <c r="T2451"/>
  <c r="U2451" s="1"/>
  <c r="T2450"/>
  <c r="U2450" s="1"/>
  <c r="T2449"/>
  <c r="U2449" s="1"/>
  <c r="T2448"/>
  <c r="U2448" s="1"/>
  <c r="T2447"/>
  <c r="U2447" s="1"/>
  <c r="T2446"/>
  <c r="U2446" s="1"/>
  <c r="T2445"/>
  <c r="U2445" s="1"/>
  <c r="T2444"/>
  <c r="U2444" s="1"/>
  <c r="T2443"/>
  <c r="U2443" s="1"/>
  <c r="T2442"/>
  <c r="U2442" s="1"/>
  <c r="T2441"/>
  <c r="U2441" s="1"/>
  <c r="T2440"/>
  <c r="U2440" s="1"/>
  <c r="T2439"/>
  <c r="U2439" s="1"/>
  <c r="T2438"/>
  <c r="U2438" s="1"/>
  <c r="T2437"/>
  <c r="U2437" s="1"/>
  <c r="T2436"/>
  <c r="U2436" s="1"/>
  <c r="T2435"/>
  <c r="U2435" s="1"/>
  <c r="T2434"/>
  <c r="U2434" s="1"/>
  <c r="T2433"/>
  <c r="U2433" s="1"/>
  <c r="T2432"/>
  <c r="U2432" s="1"/>
  <c r="T2431"/>
  <c r="U2431" s="1"/>
  <c r="T2430"/>
  <c r="U2430" s="1"/>
  <c r="T2429"/>
  <c r="U2429" s="1"/>
  <c r="T2428"/>
  <c r="U2428" s="1"/>
  <c r="T2427"/>
  <c r="U2427" s="1"/>
  <c r="T2426"/>
  <c r="U2426" s="1"/>
  <c r="T2425"/>
  <c r="U2425" s="1"/>
  <c r="T2424"/>
  <c r="U2424" s="1"/>
  <c r="T2423"/>
  <c r="U2423" s="1"/>
  <c r="T2422"/>
  <c r="U2422" s="1"/>
  <c r="T2421"/>
  <c r="U2421" s="1"/>
  <c r="T2420"/>
  <c r="U2420" s="1"/>
  <c r="T2419"/>
  <c r="U2419" s="1"/>
  <c r="T2418"/>
  <c r="U2418" s="1"/>
  <c r="T2417"/>
  <c r="U2417" s="1"/>
  <c r="T2416"/>
  <c r="U2416" s="1"/>
  <c r="T2415"/>
  <c r="U2415" s="1"/>
  <c r="T2414"/>
  <c r="U2414" s="1"/>
  <c r="T2413"/>
  <c r="U2413" s="1"/>
  <c r="T2412"/>
  <c r="U2412" s="1"/>
  <c r="T2411"/>
  <c r="U2411" s="1"/>
  <c r="T2410"/>
  <c r="U2410" s="1"/>
  <c r="T2409"/>
  <c r="U2409" s="1"/>
  <c r="T2408"/>
  <c r="U2408" s="1"/>
  <c r="T2407"/>
  <c r="U2407" s="1"/>
  <c r="T2406"/>
  <c r="U2406" s="1"/>
  <c r="T2405"/>
  <c r="U2405" s="1"/>
  <c r="T2404"/>
  <c r="U2404" s="1"/>
  <c r="T2403"/>
  <c r="U2403" s="1"/>
  <c r="T2402"/>
  <c r="U2402" s="1"/>
  <c r="T2401"/>
  <c r="U2401" s="1"/>
  <c r="T2400"/>
  <c r="U2400" s="1"/>
  <c r="T2399"/>
  <c r="U2399" s="1"/>
  <c r="T2398"/>
  <c r="U2398" s="1"/>
  <c r="T2397"/>
  <c r="U2397" s="1"/>
  <c r="T2396"/>
  <c r="U2396" s="1"/>
  <c r="T2395"/>
  <c r="U2395" s="1"/>
  <c r="T2394"/>
  <c r="U2394" s="1"/>
  <c r="T2393"/>
  <c r="U2393" s="1"/>
  <c r="T2392"/>
  <c r="U2392" s="1"/>
  <c r="T2391"/>
  <c r="U2391" s="1"/>
  <c r="T2390"/>
  <c r="U2390" s="1"/>
  <c r="T2389"/>
  <c r="U2389" s="1"/>
  <c r="T2388"/>
  <c r="U2388" s="1"/>
  <c r="T2387"/>
  <c r="U2387" s="1"/>
  <c r="T2386"/>
  <c r="U2386" s="1"/>
  <c r="T2385"/>
  <c r="U2385" s="1"/>
  <c r="T2384"/>
  <c r="U2384" s="1"/>
  <c r="T2383"/>
  <c r="U2383" s="1"/>
  <c r="T2382"/>
  <c r="U2382" s="1"/>
  <c r="T2381"/>
  <c r="U2381" s="1"/>
  <c r="T2380"/>
  <c r="U2380" s="1"/>
  <c r="T2379"/>
  <c r="U2379" s="1"/>
  <c r="T2378"/>
  <c r="U2378" s="1"/>
  <c r="T2377"/>
  <c r="U2377" s="1"/>
  <c r="T2376"/>
  <c r="U2376" s="1"/>
  <c r="T2375"/>
  <c r="U2375" s="1"/>
  <c r="T2374"/>
  <c r="U2374" s="1"/>
  <c r="T2373"/>
  <c r="U2373" s="1"/>
  <c r="T2372"/>
  <c r="U2372" s="1"/>
  <c r="T2371"/>
  <c r="U2371" s="1"/>
  <c r="T2370"/>
  <c r="U2370" s="1"/>
  <c r="T2369"/>
  <c r="U2369" s="1"/>
  <c r="T2368"/>
  <c r="U2368" s="1"/>
  <c r="T2367"/>
  <c r="U2367" s="1"/>
  <c r="T2366"/>
  <c r="U2366" s="1"/>
  <c r="T2365"/>
  <c r="U2365" s="1"/>
  <c r="T2364"/>
  <c r="U2364" s="1"/>
  <c r="U2363"/>
  <c r="T2362"/>
  <c r="U2362" s="1"/>
  <c r="T2361"/>
  <c r="U2361" s="1"/>
  <c r="T2360"/>
  <c r="U2360" s="1"/>
  <c r="T2359"/>
  <c r="U2359" s="1"/>
  <c r="T2358"/>
  <c r="U2358" s="1"/>
  <c r="T2357"/>
  <c r="U2357" s="1"/>
  <c r="T2356"/>
  <c r="U2356" s="1"/>
  <c r="T2355"/>
  <c r="U2355" s="1"/>
  <c r="T2354"/>
  <c r="U2354" s="1"/>
  <c r="T2353"/>
  <c r="U2353" s="1"/>
  <c r="T2352"/>
  <c r="U2352" s="1"/>
  <c r="T2351"/>
  <c r="U2351" s="1"/>
  <c r="T2350"/>
  <c r="U2350" s="1"/>
  <c r="T2349"/>
  <c r="U2349" s="1"/>
  <c r="T2348"/>
  <c r="U2348" s="1"/>
  <c r="T2347"/>
  <c r="U2347" s="1"/>
  <c r="T2346"/>
  <c r="U2346" s="1"/>
  <c r="T2345"/>
  <c r="U2345" s="1"/>
  <c r="T2344"/>
  <c r="U2344" s="1"/>
  <c r="T2343"/>
  <c r="U2343" s="1"/>
  <c r="T2342"/>
  <c r="U2342" s="1"/>
  <c r="T2341"/>
  <c r="U2341" s="1"/>
  <c r="T2340"/>
  <c r="U2340" s="1"/>
  <c r="T2339"/>
  <c r="U2339" s="1"/>
  <c r="T2338"/>
  <c r="U2338" s="1"/>
  <c r="T2337"/>
  <c r="U2337" s="1"/>
  <c r="T2336"/>
  <c r="U2336" s="1"/>
  <c r="T2335"/>
  <c r="U2335" s="1"/>
  <c r="T2334"/>
  <c r="U2334" s="1"/>
  <c r="T2333"/>
  <c r="U2333" s="1"/>
  <c r="T2332"/>
  <c r="U2332" s="1"/>
  <c r="T2331"/>
  <c r="U2331" s="1"/>
  <c r="T2330"/>
  <c r="U2330" s="1"/>
  <c r="T2329"/>
  <c r="U2329" s="1"/>
  <c r="T2328"/>
  <c r="U2328" s="1"/>
  <c r="T2327"/>
  <c r="U2327" s="1"/>
  <c r="T2326"/>
  <c r="U2326" s="1"/>
  <c r="T2325"/>
  <c r="U2325" s="1"/>
  <c r="T2324"/>
  <c r="U2324" s="1"/>
  <c r="T2323"/>
  <c r="U2323" s="1"/>
  <c r="T2322"/>
  <c r="U2322" s="1"/>
  <c r="T2321"/>
  <c r="U2321" s="1"/>
  <c r="T2320"/>
  <c r="U2320" s="1"/>
  <c r="T2319"/>
  <c r="U2319" s="1"/>
  <c r="T2318"/>
  <c r="U2318" s="1"/>
  <c r="T2317"/>
  <c r="U2317" s="1"/>
  <c r="T2316"/>
  <c r="U2316" s="1"/>
  <c r="T2315"/>
  <c r="U2315" s="1"/>
  <c r="T2314"/>
  <c r="U2314" s="1"/>
  <c r="T2313"/>
  <c r="U2313" s="1"/>
  <c r="T2312"/>
  <c r="U2312" s="1"/>
  <c r="T2311"/>
  <c r="U2311" s="1"/>
  <c r="T2310"/>
  <c r="U2310" s="1"/>
  <c r="T2309"/>
  <c r="U2309" s="1"/>
  <c r="T2308"/>
  <c r="U2308" s="1"/>
  <c r="T2307"/>
  <c r="U2307" s="1"/>
  <c r="T2306"/>
  <c r="U2306" s="1"/>
  <c r="T2305"/>
  <c r="U2305" s="1"/>
  <c r="T2304"/>
  <c r="U2304" s="1"/>
  <c r="T2303"/>
  <c r="U2303" s="1"/>
  <c r="T2302"/>
  <c r="U2302" s="1"/>
  <c r="T2301"/>
  <c r="U2301" s="1"/>
  <c r="T2300"/>
  <c r="U2300" s="1"/>
  <c r="T2299"/>
  <c r="U2299" s="1"/>
  <c r="T2298"/>
  <c r="U2298" s="1"/>
  <c r="T2297"/>
  <c r="U2297" s="1"/>
  <c r="T2296"/>
  <c r="U2296" s="1"/>
  <c r="T2295"/>
  <c r="U2295" s="1"/>
  <c r="T2294"/>
  <c r="U2294" s="1"/>
  <c r="T2293"/>
  <c r="U2293" s="1"/>
  <c r="T2292"/>
  <c r="U2292" s="1"/>
  <c r="T2291"/>
  <c r="U2291" s="1"/>
  <c r="T2290"/>
  <c r="U2290" s="1"/>
  <c r="T2289"/>
  <c r="U2289" s="1"/>
  <c r="T2288"/>
  <c r="U2288" s="1"/>
  <c r="T2287"/>
  <c r="U2287" s="1"/>
  <c r="T2286"/>
  <c r="U2286" s="1"/>
  <c r="T2285"/>
  <c r="U2285" s="1"/>
  <c r="T2284"/>
  <c r="U2284" s="1"/>
  <c r="T2283"/>
  <c r="U2283" s="1"/>
  <c r="T2282"/>
  <c r="U2282" s="1"/>
  <c r="T2281"/>
  <c r="U2281" s="1"/>
  <c r="T2280"/>
  <c r="U2280" s="1"/>
  <c r="T2279"/>
  <c r="U2279" s="1"/>
  <c r="T2278"/>
  <c r="U2278" s="1"/>
  <c r="T2277"/>
  <c r="U2277" s="1"/>
  <c r="T2276"/>
  <c r="U2276" s="1"/>
  <c r="T2275"/>
  <c r="U2275" s="1"/>
  <c r="T2274"/>
  <c r="U2274" s="1"/>
  <c r="T2273"/>
  <c r="U2273" s="1"/>
  <c r="T2272"/>
  <c r="U2272" s="1"/>
  <c r="T2271"/>
  <c r="U2271" s="1"/>
  <c r="T2270"/>
  <c r="U2270" s="1"/>
  <c r="T2269"/>
  <c r="U2269" s="1"/>
  <c r="T2268"/>
  <c r="U2268" s="1"/>
  <c r="T2267"/>
  <c r="U2267" s="1"/>
  <c r="T2266"/>
  <c r="U2266" s="1"/>
  <c r="T2265"/>
  <c r="U2265" s="1"/>
  <c r="T2264"/>
  <c r="U2264" s="1"/>
  <c r="T2263"/>
  <c r="U2263" s="1"/>
  <c r="T2262"/>
  <c r="U2262" s="1"/>
  <c r="T2261"/>
  <c r="U2261" s="1"/>
  <c r="T2260"/>
  <c r="U2260" s="1"/>
  <c r="T2259"/>
  <c r="U2259" s="1"/>
  <c r="T2258"/>
  <c r="U2258" s="1"/>
  <c r="T2257"/>
  <c r="U2257" s="1"/>
  <c r="T2256"/>
  <c r="U2256" s="1"/>
  <c r="T2255"/>
  <c r="U2255" s="1"/>
  <c r="T2253"/>
  <c r="U2253" s="1"/>
  <c r="T2252"/>
  <c r="U2252" s="1"/>
  <c r="T2251"/>
  <c r="U2251" s="1"/>
  <c r="T2250"/>
  <c r="U2250" s="1"/>
  <c r="T2249"/>
  <c r="U2249" s="1"/>
  <c r="T2248"/>
  <c r="U2248" s="1"/>
  <c r="T2247"/>
  <c r="U2247" s="1"/>
  <c r="T2246"/>
  <c r="U2246" s="1"/>
  <c r="T2245"/>
  <c r="U2245" s="1"/>
  <c r="T2244"/>
  <c r="U2244" s="1"/>
  <c r="T2243"/>
  <c r="U2243" s="1"/>
  <c r="T2242"/>
  <c r="U2242" s="1"/>
  <c r="T2241"/>
  <c r="U2241" s="1"/>
  <c r="T2240"/>
  <c r="U2240" s="1"/>
  <c r="T2239"/>
  <c r="U2239" s="1"/>
  <c r="T2238"/>
  <c r="U2238" s="1"/>
  <c r="T2237"/>
  <c r="U2237" s="1"/>
  <c r="T2236"/>
  <c r="U2236" s="1"/>
  <c r="T2235"/>
  <c r="U2235" s="1"/>
  <c r="T2234"/>
  <c r="U2234" s="1"/>
  <c r="T2233"/>
  <c r="U2233" s="1"/>
  <c r="T2232"/>
  <c r="U2232" s="1"/>
  <c r="T2231"/>
  <c r="U2231" s="1"/>
  <c r="T2230"/>
  <c r="U2230" s="1"/>
  <c r="T2229"/>
  <c r="U2229" s="1"/>
  <c r="T2228"/>
  <c r="U2228" s="1"/>
  <c r="T2227"/>
  <c r="U2227" s="1"/>
  <c r="T2226"/>
  <c r="U2226" s="1"/>
  <c r="T2225"/>
  <c r="U2225" s="1"/>
  <c r="T2224"/>
  <c r="U2224" s="1"/>
  <c r="T2223"/>
  <c r="U2223" s="1"/>
  <c r="T2222"/>
  <c r="U2222" s="1"/>
  <c r="T2221"/>
  <c r="U2221" s="1"/>
  <c r="T2220"/>
  <c r="U2220" s="1"/>
  <c r="T2219"/>
  <c r="U2219" s="1"/>
  <c r="T2218"/>
  <c r="U2218" s="1"/>
  <c r="T2217"/>
  <c r="U2217" s="1"/>
  <c r="T2216"/>
  <c r="U2216" s="1"/>
  <c r="T2215"/>
  <c r="U2215" s="1"/>
  <c r="T2214"/>
  <c r="U2214" s="1"/>
  <c r="T2213"/>
  <c r="U2213" s="1"/>
  <c r="T2212"/>
  <c r="U2212" s="1"/>
  <c r="T2211"/>
  <c r="U2211" s="1"/>
  <c r="T2210"/>
  <c r="U2210" s="1"/>
  <c r="T2209"/>
  <c r="U2209" s="1"/>
  <c r="T2208"/>
  <c r="U2208" s="1"/>
  <c r="T2207"/>
  <c r="U2207" s="1"/>
  <c r="T2206"/>
  <c r="U2206" s="1"/>
  <c r="T2205"/>
  <c r="U2205" s="1"/>
  <c r="T2204"/>
  <c r="U2204" s="1"/>
  <c r="T2203"/>
  <c r="U2203" s="1"/>
  <c r="T2202"/>
  <c r="U2202" s="1"/>
  <c r="T2201"/>
  <c r="U2201" s="1"/>
  <c r="T2200"/>
  <c r="U2200" s="1"/>
  <c r="T2199"/>
  <c r="U2199" s="1"/>
  <c r="T2198"/>
  <c r="U2198" s="1"/>
  <c r="T2197"/>
  <c r="U2197" s="1"/>
  <c r="T2196"/>
  <c r="U2196" s="1"/>
  <c r="T2195"/>
  <c r="U2195" s="1"/>
  <c r="T2194"/>
  <c r="U2194" s="1"/>
  <c r="T2193"/>
  <c r="U2193" s="1"/>
  <c r="T2192"/>
  <c r="U2192" s="1"/>
  <c r="T2191"/>
  <c r="U2191" s="1"/>
  <c r="T2190"/>
  <c r="U2190" s="1"/>
  <c r="T2189"/>
  <c r="U2189" s="1"/>
  <c r="T2188"/>
  <c r="U2188" s="1"/>
  <c r="T2187"/>
  <c r="U2187" s="1"/>
  <c r="T2186"/>
  <c r="U2186" s="1"/>
  <c r="T2185"/>
  <c r="U2185" s="1"/>
  <c r="T2184"/>
  <c r="U2184" s="1"/>
  <c r="T2183"/>
  <c r="U2183" s="1"/>
  <c r="T2182"/>
  <c r="U2182" s="1"/>
  <c r="T2181"/>
  <c r="U2181" s="1"/>
  <c r="T2180"/>
  <c r="U2180" s="1"/>
  <c r="T2179"/>
  <c r="U2179" s="1"/>
  <c r="T2178"/>
  <c r="U2178" s="1"/>
  <c r="T2177"/>
  <c r="U2177" s="1"/>
  <c r="T2176"/>
  <c r="U2176" s="1"/>
  <c r="T2175"/>
  <c r="U2175" s="1"/>
  <c r="T2174"/>
  <c r="U2174" s="1"/>
  <c r="T2173"/>
  <c r="U2173" s="1"/>
  <c r="T2172"/>
  <c r="U2172" s="1"/>
  <c r="T2171"/>
  <c r="U2171" s="1"/>
  <c r="T2170"/>
  <c r="U2170" s="1"/>
  <c r="T2169"/>
  <c r="U2169" s="1"/>
  <c r="T2168"/>
  <c r="U2168" s="1"/>
  <c r="T2167"/>
  <c r="U2167" s="1"/>
  <c r="T2166"/>
  <c r="U2166" s="1"/>
  <c r="T2165"/>
  <c r="U2165" s="1"/>
  <c r="T2164"/>
  <c r="U2164" s="1"/>
  <c r="T2163"/>
  <c r="U2163" s="1"/>
  <c r="T2162"/>
  <c r="U2162" s="1"/>
  <c r="T2161"/>
  <c r="U2161" s="1"/>
  <c r="T2160"/>
  <c r="U2160" s="1"/>
  <c r="T2159"/>
  <c r="U2159" s="1"/>
  <c r="T2158"/>
  <c r="U2158" s="1"/>
  <c r="T2157"/>
  <c r="U2157" s="1"/>
  <c r="T2156"/>
  <c r="U2156" s="1"/>
  <c r="T2155"/>
  <c r="U2155" s="1"/>
  <c r="T2154"/>
  <c r="U2154" s="1"/>
  <c r="T2153"/>
  <c r="U2153" s="1"/>
  <c r="T2152"/>
  <c r="U2152" s="1"/>
  <c r="T2151"/>
  <c r="U2151" s="1"/>
  <c r="T2150"/>
  <c r="U2150" s="1"/>
  <c r="T2149"/>
  <c r="U2149" s="1"/>
  <c r="T2148"/>
  <c r="U2148" s="1"/>
  <c r="T2147"/>
  <c r="U2147" s="1"/>
  <c r="T2146"/>
  <c r="U2146" s="1"/>
  <c r="T2145"/>
  <c r="U2145" s="1"/>
  <c r="T2144"/>
  <c r="U2144" s="1"/>
  <c r="T2143"/>
  <c r="U2143" s="1"/>
  <c r="T2142"/>
  <c r="U2142" s="1"/>
  <c r="T2141"/>
  <c r="U2141" s="1"/>
  <c r="T2140"/>
  <c r="U2140" s="1"/>
  <c r="T2139"/>
  <c r="U2139" s="1"/>
  <c r="T2138"/>
  <c r="U2138" s="1"/>
  <c r="T2137"/>
  <c r="U2137" s="1"/>
  <c r="T2136"/>
  <c r="U2136" s="1"/>
  <c r="T2135"/>
  <c r="U2135" s="1"/>
  <c r="T2134"/>
  <c r="U2134" s="1"/>
  <c r="T2133"/>
  <c r="U2133" s="1"/>
  <c r="T2132"/>
  <c r="U2132" s="1"/>
  <c r="T2131"/>
  <c r="U2131" s="1"/>
  <c r="T2130"/>
  <c r="U2130" s="1"/>
  <c r="T2129"/>
  <c r="U2129" s="1"/>
  <c r="T2128"/>
  <c r="U2128" s="1"/>
  <c r="T2127"/>
  <c r="U2127" s="1"/>
  <c r="T2126"/>
  <c r="U2126" s="1"/>
  <c r="T2125"/>
  <c r="U2125" s="1"/>
  <c r="T2124"/>
  <c r="U2124" s="1"/>
  <c r="T2123"/>
  <c r="U2123" s="1"/>
  <c r="T2122"/>
  <c r="U2122" s="1"/>
  <c r="T2121"/>
  <c r="U2121" s="1"/>
  <c r="T2120"/>
  <c r="U2120" s="1"/>
  <c r="T2119"/>
  <c r="U2119" s="1"/>
  <c r="T2118"/>
  <c r="U2118" s="1"/>
  <c r="T2117"/>
  <c r="U2117" s="1"/>
  <c r="T2116"/>
  <c r="U2116" s="1"/>
  <c r="T2115"/>
  <c r="U2115" s="1"/>
  <c r="T2114"/>
  <c r="U2114" s="1"/>
  <c r="T2113"/>
  <c r="U2113" s="1"/>
  <c r="T2112"/>
  <c r="U2112" s="1"/>
  <c r="T2111"/>
  <c r="U2111" s="1"/>
  <c r="T2110"/>
  <c r="U2110" s="1"/>
  <c r="T2109"/>
  <c r="U2109" s="1"/>
  <c r="T2108"/>
  <c r="U2108" s="1"/>
  <c r="T2107"/>
  <c r="U2107" s="1"/>
  <c r="T2106"/>
  <c r="U2106" s="1"/>
  <c r="T2105"/>
  <c r="U2105" s="1"/>
  <c r="T2104"/>
  <c r="U2104" s="1"/>
  <c r="T2103"/>
  <c r="U2103" s="1"/>
  <c r="T2102"/>
  <c r="U2102" s="1"/>
  <c r="T2101"/>
  <c r="U2101" s="1"/>
  <c r="T2100"/>
  <c r="U2100" s="1"/>
  <c r="T2099"/>
  <c r="U2099" s="1"/>
  <c r="T2098"/>
  <c r="U2098" s="1"/>
  <c r="T2097"/>
  <c r="U2097" s="1"/>
  <c r="T2096"/>
  <c r="U2096" s="1"/>
  <c r="T2095"/>
  <c r="U2095" s="1"/>
  <c r="T2094"/>
  <c r="U2094" s="1"/>
  <c r="T2093"/>
  <c r="U2093" s="1"/>
  <c r="T2092"/>
  <c r="U2092" s="1"/>
  <c r="T2091"/>
  <c r="U2091" s="1"/>
  <c r="T2090"/>
  <c r="U2090" s="1"/>
  <c r="T2089"/>
  <c r="U2089" s="1"/>
  <c r="T2088"/>
  <c r="U2088" s="1"/>
  <c r="T2087"/>
  <c r="U2087" s="1"/>
  <c r="T2086"/>
  <c r="U2086" s="1"/>
  <c r="T2085"/>
  <c r="U2085" s="1"/>
  <c r="T2084"/>
  <c r="U2084" s="1"/>
  <c r="T2083"/>
  <c r="U2083" s="1"/>
  <c r="T2082"/>
  <c r="U2082" s="1"/>
  <c r="T2081"/>
  <c r="U2081" s="1"/>
  <c r="T2080"/>
  <c r="U2080" s="1"/>
  <c r="T2079"/>
  <c r="U2079" s="1"/>
  <c r="T2078"/>
  <c r="U2078" s="1"/>
  <c r="T2077"/>
  <c r="U2077" s="1"/>
  <c r="T2076"/>
  <c r="U2076" s="1"/>
  <c r="T2075"/>
  <c r="U2075" s="1"/>
  <c r="T2074"/>
  <c r="U2074" s="1"/>
  <c r="T2073"/>
  <c r="U2073" s="1"/>
  <c r="T2072"/>
  <c r="U2072" s="1"/>
  <c r="T2071"/>
  <c r="U2071" s="1"/>
  <c r="T2070"/>
  <c r="U2070" s="1"/>
  <c r="T2069"/>
  <c r="U2069" s="1"/>
  <c r="T2068"/>
  <c r="U2068" s="1"/>
  <c r="T2067"/>
  <c r="U2067" s="1"/>
  <c r="T2066"/>
  <c r="U2066" s="1"/>
  <c r="T2065"/>
  <c r="U2065" s="1"/>
  <c r="T2064"/>
  <c r="U2064" s="1"/>
  <c r="T2063"/>
  <c r="U2063" s="1"/>
  <c r="T2062"/>
  <c r="U2062" s="1"/>
  <c r="T2061"/>
  <c r="U2061" s="1"/>
  <c r="T2060"/>
  <c r="U2060" s="1"/>
  <c r="T2059"/>
  <c r="U2059" s="1"/>
  <c r="T2058"/>
  <c r="U2058" s="1"/>
  <c r="T2057"/>
  <c r="U2057" s="1"/>
  <c r="T2056"/>
  <c r="U2056" s="1"/>
  <c r="T2055"/>
  <c r="U2055" s="1"/>
  <c r="T2054"/>
  <c r="U2054" s="1"/>
  <c r="T2053"/>
  <c r="U2053" s="1"/>
  <c r="T2052"/>
  <c r="U2052" s="1"/>
  <c r="T2051"/>
  <c r="U2051" s="1"/>
  <c r="T2050"/>
  <c r="U2050" s="1"/>
  <c r="T2049"/>
  <c r="U2049" s="1"/>
  <c r="T2048"/>
  <c r="U2048" s="1"/>
  <c r="T2047"/>
  <c r="U2047" s="1"/>
  <c r="T2046"/>
  <c r="U2046" s="1"/>
  <c r="T2045"/>
  <c r="U2045" s="1"/>
  <c r="T2044"/>
  <c r="U2044" s="1"/>
  <c r="T2043"/>
  <c r="U2043" s="1"/>
  <c r="T2042"/>
  <c r="U2042" s="1"/>
  <c r="T2041"/>
  <c r="U2041" s="1"/>
  <c r="T2040"/>
  <c r="U2040" s="1"/>
  <c r="T2039"/>
  <c r="U2039" s="1"/>
  <c r="T2038"/>
  <c r="U2038" s="1"/>
  <c r="T2037"/>
  <c r="U2037" s="1"/>
  <c r="T2036"/>
  <c r="U2036" s="1"/>
  <c r="T2035"/>
  <c r="U2035" s="1"/>
  <c r="T2034"/>
  <c r="U2034" s="1"/>
  <c r="T2033"/>
  <c r="U2033" s="1"/>
  <c r="T2032"/>
  <c r="U2032" s="1"/>
  <c r="T2031"/>
  <c r="U2031" s="1"/>
  <c r="T2030"/>
  <c r="U2030" s="1"/>
  <c r="T2029"/>
  <c r="U2029" s="1"/>
  <c r="T2028"/>
  <c r="U2028" s="1"/>
  <c r="T2027"/>
  <c r="U2027" s="1"/>
  <c r="T2026"/>
  <c r="U2026" s="1"/>
  <c r="T2025"/>
  <c r="U2025" s="1"/>
  <c r="T2024"/>
  <c r="U2024" s="1"/>
  <c r="T2023"/>
  <c r="U2023" s="1"/>
  <c r="T2022"/>
  <c r="U2022" s="1"/>
  <c r="T2021"/>
  <c r="U2021" s="1"/>
  <c r="T2020"/>
  <c r="U2020" s="1"/>
  <c r="T2019"/>
  <c r="U2019" s="1"/>
  <c r="T2018"/>
  <c r="U2018" s="1"/>
  <c r="T2017"/>
  <c r="U2017" s="1"/>
  <c r="T2016"/>
  <c r="U2016" s="1"/>
  <c r="T2015"/>
  <c r="U2015" s="1"/>
  <c r="T2014"/>
  <c r="U2014" s="1"/>
  <c r="T2013"/>
  <c r="U2013" s="1"/>
  <c r="T2012"/>
  <c r="U2012" s="1"/>
  <c r="T2011"/>
  <c r="U2011" s="1"/>
  <c r="T2010"/>
  <c r="U2010" s="1"/>
  <c r="T2009"/>
  <c r="U2009" s="1"/>
  <c r="T2008"/>
  <c r="U2008" s="1"/>
  <c r="T2007"/>
  <c r="U2007" s="1"/>
  <c r="T2006"/>
  <c r="U2006" s="1"/>
  <c r="T2005"/>
  <c r="U2005" s="1"/>
  <c r="T2004"/>
  <c r="U2004" s="1"/>
  <c r="T2003"/>
  <c r="U2003" s="1"/>
  <c r="T2002"/>
  <c r="U2002" s="1"/>
  <c r="T2001"/>
  <c r="U2001" s="1"/>
  <c r="T2000"/>
  <c r="U2000" s="1"/>
  <c r="T1999"/>
  <c r="U1999" s="1"/>
  <c r="T1998"/>
  <c r="U1998" s="1"/>
  <c r="T1997"/>
  <c r="U1997" s="1"/>
  <c r="T1996"/>
  <c r="U1996" s="1"/>
  <c r="T1995"/>
  <c r="U1995" s="1"/>
  <c r="T1994"/>
  <c r="U1994" s="1"/>
  <c r="T1993"/>
  <c r="U1993" s="1"/>
  <c r="T1992"/>
  <c r="U1992" s="1"/>
  <c r="T1991"/>
  <c r="U1991" s="1"/>
  <c r="T1990"/>
  <c r="U1990" s="1"/>
  <c r="T1989"/>
  <c r="U1989" s="1"/>
  <c r="T1988"/>
  <c r="U1988" s="1"/>
  <c r="T1987"/>
  <c r="U1987" s="1"/>
  <c r="T1986"/>
  <c r="U1986" s="1"/>
  <c r="T1985"/>
  <c r="U1985" s="1"/>
  <c r="T1984"/>
  <c r="U1984" s="1"/>
  <c r="T1983"/>
  <c r="U1983" s="1"/>
  <c r="T1982"/>
  <c r="U1982" s="1"/>
  <c r="T1981"/>
  <c r="U1981" s="1"/>
  <c r="T1980"/>
  <c r="U1980" s="1"/>
  <c r="T1979"/>
  <c r="U1979" s="1"/>
  <c r="T1978"/>
  <c r="U1978" s="1"/>
  <c r="T1977"/>
  <c r="U1977" s="1"/>
  <c r="T1976"/>
  <c r="U1976" s="1"/>
  <c r="T1975"/>
  <c r="U1975" s="1"/>
  <c r="T1974"/>
  <c r="U1974" s="1"/>
  <c r="T1973"/>
  <c r="U1973" s="1"/>
  <c r="T1972"/>
  <c r="U1972" s="1"/>
  <c r="T1971"/>
  <c r="U1971" s="1"/>
  <c r="T1970"/>
  <c r="U1970" s="1"/>
  <c r="T1969"/>
  <c r="U1969" s="1"/>
  <c r="T1968"/>
  <c r="U1968" s="1"/>
  <c r="T1967"/>
  <c r="U1967" s="1"/>
  <c r="T1966"/>
  <c r="U1966" s="1"/>
  <c r="T1965"/>
  <c r="U1965" s="1"/>
  <c r="T1964"/>
  <c r="U1964" s="1"/>
  <c r="T1963"/>
  <c r="U1963" s="1"/>
  <c r="T1962"/>
  <c r="U1962" s="1"/>
  <c r="T1961"/>
  <c r="U1961" s="1"/>
  <c r="T1960"/>
  <c r="U1960" s="1"/>
  <c r="T1959"/>
  <c r="U1959" s="1"/>
  <c r="T1958"/>
  <c r="U1958" s="1"/>
  <c r="T1957"/>
  <c r="U1957" s="1"/>
  <c r="T1956"/>
  <c r="U1956" s="1"/>
  <c r="T1955"/>
  <c r="U1955" s="1"/>
  <c r="T1954"/>
  <c r="U1954" s="1"/>
  <c r="T1953"/>
  <c r="U1953" s="1"/>
  <c r="T1952"/>
  <c r="U1952" s="1"/>
  <c r="T1951"/>
  <c r="U1951" s="1"/>
  <c r="T1950"/>
  <c r="U1950" s="1"/>
  <c r="T1949"/>
  <c r="U1949" s="1"/>
  <c r="T1948"/>
  <c r="U1948" s="1"/>
  <c r="T1947"/>
  <c r="U1947" s="1"/>
  <c r="T1946"/>
  <c r="U1946" s="1"/>
  <c r="T1945"/>
  <c r="U1945" s="1"/>
  <c r="T1944"/>
  <c r="U1944" s="1"/>
  <c r="T1943"/>
  <c r="U1943" s="1"/>
  <c r="T1942"/>
  <c r="U1942" s="1"/>
  <c r="T1941"/>
  <c r="U1941" s="1"/>
  <c r="T1940"/>
  <c r="U1940" s="1"/>
  <c r="T1939"/>
  <c r="U1939" s="1"/>
  <c r="T1938"/>
  <c r="U1938" s="1"/>
  <c r="T1937"/>
  <c r="U1937" s="1"/>
  <c r="T1936"/>
  <c r="U1936" s="1"/>
  <c r="T1935"/>
  <c r="U1935" s="1"/>
  <c r="T1934"/>
  <c r="U1934" s="1"/>
  <c r="T1933"/>
  <c r="U1933" s="1"/>
  <c r="T1932"/>
  <c r="U1932" s="1"/>
  <c r="T1931"/>
  <c r="U1931" s="1"/>
  <c r="T1930"/>
  <c r="U1930" s="1"/>
  <c r="T1929"/>
  <c r="U1929" s="1"/>
  <c r="T1928"/>
  <c r="U1928" s="1"/>
  <c r="T1927"/>
  <c r="U1927" s="1"/>
  <c r="T1926"/>
  <c r="U1926" s="1"/>
  <c r="T1925"/>
  <c r="U1925" s="1"/>
  <c r="T1924"/>
  <c r="U1924" s="1"/>
  <c r="T1923"/>
  <c r="U1923" s="1"/>
  <c r="T1922"/>
  <c r="U1922" s="1"/>
  <c r="T1921"/>
  <c r="U1921" s="1"/>
  <c r="T1920"/>
  <c r="U1920" s="1"/>
  <c r="T1919"/>
  <c r="U1919" s="1"/>
  <c r="T1918"/>
  <c r="U1918" s="1"/>
  <c r="T1917"/>
  <c r="U1917" s="1"/>
  <c r="T1916"/>
  <c r="U1916" s="1"/>
  <c r="T1915"/>
  <c r="U1915" s="1"/>
  <c r="T1914"/>
  <c r="U1914" s="1"/>
  <c r="T1913"/>
  <c r="U1913" s="1"/>
  <c r="T1912"/>
  <c r="U1912" s="1"/>
  <c r="T1911"/>
  <c r="U1911" s="1"/>
  <c r="T1910"/>
  <c r="U1910" s="1"/>
  <c r="T1909"/>
  <c r="U1909" s="1"/>
  <c r="T1908"/>
  <c r="U1908" s="1"/>
  <c r="T1907"/>
  <c r="U1907" s="1"/>
  <c r="T1906"/>
  <c r="U1906" s="1"/>
  <c r="T1905"/>
  <c r="U1905" s="1"/>
  <c r="T1904"/>
  <c r="U1904" s="1"/>
  <c r="T1903"/>
  <c r="U1903" s="1"/>
  <c r="T1902"/>
  <c r="U1902" s="1"/>
  <c r="T1901"/>
  <c r="U1901" s="1"/>
  <c r="T1900"/>
  <c r="U1900" s="1"/>
  <c r="T1899"/>
  <c r="U1899" s="1"/>
  <c r="T1898"/>
  <c r="U1898" s="1"/>
  <c r="T1897"/>
  <c r="U1897" s="1"/>
  <c r="T1896"/>
  <c r="U1896" s="1"/>
  <c r="T1895"/>
  <c r="U1895" s="1"/>
  <c r="T1894"/>
  <c r="U1894" s="1"/>
  <c r="T1893"/>
  <c r="U1893" s="1"/>
  <c r="T1892"/>
  <c r="U1892" s="1"/>
  <c r="T1891"/>
  <c r="U1891" s="1"/>
  <c r="T1890"/>
  <c r="U1890" s="1"/>
  <c r="T1889"/>
  <c r="U1889" s="1"/>
  <c r="T1888"/>
  <c r="U1888" s="1"/>
  <c r="T1887"/>
  <c r="U1887" s="1"/>
  <c r="T1886"/>
  <c r="U1886" s="1"/>
  <c r="T1885"/>
  <c r="U1885" s="1"/>
  <c r="T1884"/>
  <c r="U1884" s="1"/>
  <c r="T1883"/>
  <c r="U1883" s="1"/>
  <c r="T1882"/>
  <c r="U1882" s="1"/>
  <c r="T1881"/>
  <c r="U1881" s="1"/>
  <c r="T1880"/>
  <c r="U1880" s="1"/>
  <c r="T1879"/>
  <c r="U1879" s="1"/>
  <c r="T1878"/>
  <c r="U1878" s="1"/>
  <c r="T1877"/>
  <c r="U1877" s="1"/>
  <c r="T1876"/>
  <c r="U1876" s="1"/>
  <c r="T1875"/>
  <c r="U1875" s="1"/>
  <c r="T1874"/>
  <c r="U1874" s="1"/>
  <c r="T1873"/>
  <c r="U1873" s="1"/>
  <c r="T1872"/>
  <c r="U1872" s="1"/>
  <c r="T1871"/>
  <c r="U1871" s="1"/>
  <c r="T1870"/>
  <c r="U1870" s="1"/>
  <c r="T1869"/>
  <c r="U1869" s="1"/>
  <c r="T1868"/>
  <c r="U1868" s="1"/>
  <c r="T1867"/>
  <c r="U1867" s="1"/>
  <c r="T1866"/>
  <c r="U1866" s="1"/>
  <c r="T1865"/>
  <c r="U1865" s="1"/>
  <c r="T1864"/>
  <c r="U1864" s="1"/>
  <c r="T1863"/>
  <c r="U1863" s="1"/>
  <c r="T1862"/>
  <c r="U1862" s="1"/>
  <c r="T1861"/>
  <c r="U1861" s="1"/>
  <c r="T1860"/>
  <c r="U1860" s="1"/>
  <c r="T1859"/>
  <c r="U1859" s="1"/>
  <c r="T1858"/>
  <c r="U1858" s="1"/>
  <c r="T1857"/>
  <c r="U1857" s="1"/>
  <c r="T1856"/>
  <c r="U1856" s="1"/>
  <c r="T1855"/>
  <c r="U1855" s="1"/>
  <c r="T1854"/>
  <c r="U1854" s="1"/>
  <c r="T1853"/>
  <c r="U1853" s="1"/>
  <c r="T1852"/>
  <c r="U1852" s="1"/>
  <c r="T1851"/>
  <c r="U1851" s="1"/>
  <c r="T1850"/>
  <c r="U1850" s="1"/>
  <c r="T1849"/>
  <c r="U1849" s="1"/>
  <c r="T1848"/>
  <c r="U1848" s="1"/>
  <c r="T1847"/>
  <c r="U1847" s="1"/>
  <c r="T1846"/>
  <c r="U1846" s="1"/>
  <c r="T1845"/>
  <c r="U1845" s="1"/>
  <c r="T1844"/>
  <c r="U1844" s="1"/>
  <c r="T1843"/>
  <c r="U1843" s="1"/>
  <c r="T1842"/>
  <c r="U1842" s="1"/>
  <c r="T1841"/>
  <c r="U1841" s="1"/>
  <c r="T1840"/>
  <c r="U1840" s="1"/>
  <c r="T1839"/>
  <c r="U1839" s="1"/>
  <c r="T1838"/>
  <c r="U1838" s="1"/>
  <c r="T1837"/>
  <c r="U1837" s="1"/>
  <c r="T1836"/>
  <c r="U1836" s="1"/>
  <c r="T1835"/>
  <c r="U1835" s="1"/>
  <c r="T1834"/>
  <c r="U1834" s="1"/>
  <c r="T1833"/>
  <c r="U1833" s="1"/>
  <c r="T1832"/>
  <c r="U1832" s="1"/>
  <c r="T1831"/>
  <c r="U1831" s="1"/>
  <c r="T1830"/>
  <c r="U1830" s="1"/>
  <c r="T1829"/>
  <c r="U1829" s="1"/>
  <c r="T1828"/>
  <c r="U1828" s="1"/>
  <c r="T1827"/>
  <c r="U1827" s="1"/>
  <c r="T1826"/>
  <c r="U1826" s="1"/>
  <c r="T1825"/>
  <c r="U1825" s="1"/>
  <c r="T1824"/>
  <c r="U1824" s="1"/>
  <c r="T1823"/>
  <c r="U1823" s="1"/>
  <c r="T1822"/>
  <c r="U1822" s="1"/>
  <c r="T1821"/>
  <c r="U1821" s="1"/>
  <c r="T1820"/>
  <c r="U1820" s="1"/>
  <c r="T1819"/>
  <c r="U1819" s="1"/>
  <c r="T1818"/>
  <c r="U1818" s="1"/>
  <c r="T1817"/>
  <c r="U1817" s="1"/>
  <c r="T1816"/>
  <c r="U1816" s="1"/>
  <c r="T1815"/>
  <c r="U1815" s="1"/>
  <c r="T1814"/>
  <c r="U1814" s="1"/>
  <c r="T1813"/>
  <c r="U1813" s="1"/>
  <c r="T1812"/>
  <c r="U1812" s="1"/>
  <c r="T1811"/>
  <c r="U1811" s="1"/>
  <c r="T1810"/>
  <c r="U1810" s="1"/>
  <c r="T1809"/>
  <c r="U1809" s="1"/>
  <c r="T1808"/>
  <c r="U1808" s="1"/>
  <c r="T1807"/>
  <c r="U1807" s="1"/>
  <c r="T1806"/>
  <c r="U1806" s="1"/>
  <c r="T1805"/>
  <c r="U1805" s="1"/>
  <c r="T1804"/>
  <c r="U1804" s="1"/>
  <c r="T1803"/>
  <c r="U1803" s="1"/>
  <c r="T1802"/>
  <c r="U1802" s="1"/>
  <c r="T1801"/>
  <c r="U1801" s="1"/>
  <c r="T1800"/>
  <c r="U1800" s="1"/>
  <c r="T1799"/>
  <c r="U1799" s="1"/>
  <c r="T1798"/>
  <c r="U1798" s="1"/>
  <c r="T1797"/>
  <c r="U1797" s="1"/>
  <c r="T1796"/>
  <c r="U1796" s="1"/>
  <c r="T1795"/>
  <c r="U1795" s="1"/>
  <c r="T1794"/>
  <c r="U1794" s="1"/>
  <c r="T1793"/>
  <c r="U1793" s="1"/>
  <c r="T1792"/>
  <c r="U1792" s="1"/>
  <c r="T1791"/>
  <c r="U1791" s="1"/>
  <c r="T1790"/>
  <c r="U1790" s="1"/>
  <c r="T1789"/>
  <c r="U1789" s="1"/>
  <c r="T1788"/>
  <c r="U1788" s="1"/>
  <c r="T1787"/>
  <c r="U1787" s="1"/>
  <c r="T1786"/>
  <c r="U1786" s="1"/>
  <c r="T1785"/>
  <c r="U1785" s="1"/>
  <c r="T1784"/>
  <c r="U1784" s="1"/>
  <c r="T1783"/>
  <c r="U1783" s="1"/>
  <c r="T1782"/>
  <c r="U1782" s="1"/>
  <c r="T1781"/>
  <c r="U1781" s="1"/>
  <c r="T1780"/>
  <c r="U1780" s="1"/>
  <c r="T1779"/>
  <c r="U1779" s="1"/>
  <c r="T1778"/>
  <c r="U1778" s="1"/>
  <c r="U1777"/>
  <c r="T1776"/>
  <c r="U1776" s="1"/>
  <c r="T1775"/>
  <c r="U1775" s="1"/>
  <c r="T1774"/>
  <c r="U1774" s="1"/>
  <c r="T1773"/>
  <c r="U1773" s="1"/>
  <c r="T1772"/>
  <c r="U1772" s="1"/>
  <c r="T1771"/>
  <c r="U1771" s="1"/>
  <c r="T1770"/>
  <c r="U1770" s="1"/>
  <c r="T1769"/>
  <c r="U1769" s="1"/>
  <c r="T1768"/>
  <c r="U1768" s="1"/>
  <c r="T1767"/>
  <c r="U1767" s="1"/>
  <c r="T1766"/>
  <c r="U1766" s="1"/>
  <c r="T1765"/>
  <c r="U1765" s="1"/>
  <c r="T1764"/>
  <c r="U1764" s="1"/>
  <c r="T1763"/>
  <c r="U1763" s="1"/>
  <c r="T1762"/>
  <c r="U1762" s="1"/>
  <c r="T1761"/>
  <c r="U1761" s="1"/>
  <c r="T1760"/>
  <c r="U1760" s="1"/>
  <c r="T1759"/>
  <c r="U1759" s="1"/>
  <c r="T1758"/>
  <c r="U1758" s="1"/>
  <c r="T1757"/>
  <c r="U1757" s="1"/>
  <c r="T1756"/>
  <c r="U1756" s="1"/>
  <c r="T1755"/>
  <c r="U1755" s="1"/>
  <c r="T1754"/>
  <c r="U1754" s="1"/>
  <c r="T1753"/>
  <c r="U1753" s="1"/>
  <c r="T1752"/>
  <c r="U1752" s="1"/>
  <c r="T1751"/>
  <c r="U1751" s="1"/>
  <c r="T1750"/>
  <c r="U1750" s="1"/>
  <c r="T1749"/>
  <c r="U1749" s="1"/>
  <c r="T1748"/>
  <c r="U1748" s="1"/>
  <c r="T1747"/>
  <c r="U1747" s="1"/>
  <c r="T1746"/>
  <c r="U1746" s="1"/>
  <c r="T1745"/>
  <c r="U1745" s="1"/>
  <c r="T1744"/>
  <c r="U1744" s="1"/>
  <c r="T1743"/>
  <c r="U1743" s="1"/>
  <c r="T1742"/>
  <c r="U1742" s="1"/>
  <c r="T1741"/>
  <c r="U1741" s="1"/>
  <c r="T1740"/>
  <c r="U1740" s="1"/>
  <c r="T1739"/>
  <c r="U1739" s="1"/>
  <c r="T1738"/>
  <c r="U1738" s="1"/>
  <c r="T1737"/>
  <c r="U1737" s="1"/>
  <c r="T1736"/>
  <c r="U1736" s="1"/>
  <c r="T1735"/>
  <c r="U1735" s="1"/>
  <c r="T1734"/>
  <c r="U1734" s="1"/>
  <c r="T1733"/>
  <c r="U1733" s="1"/>
  <c r="T1732"/>
  <c r="U1732" s="1"/>
  <c r="T1731"/>
  <c r="U1731" s="1"/>
  <c r="T1730"/>
  <c r="U1730" s="1"/>
  <c r="T1729"/>
  <c r="U1729" s="1"/>
  <c r="U1728"/>
  <c r="T1727"/>
  <c r="U1727" s="1"/>
  <c r="T1726"/>
  <c r="U1726" s="1"/>
  <c r="T1725"/>
  <c r="U1725" s="1"/>
  <c r="T1724"/>
  <c r="U1724" s="1"/>
  <c r="T1723"/>
  <c r="U1723" s="1"/>
  <c r="T1722"/>
  <c r="U1722" s="1"/>
  <c r="T1721"/>
  <c r="U1721" s="1"/>
  <c r="T1720"/>
  <c r="U1720" s="1"/>
  <c r="T1719"/>
  <c r="U1719" s="1"/>
  <c r="T1718"/>
  <c r="U1718" s="1"/>
  <c r="T1717"/>
  <c r="U1717" s="1"/>
  <c r="T1716"/>
  <c r="U1716" s="1"/>
  <c r="T1715"/>
  <c r="U1715" s="1"/>
  <c r="T1714"/>
  <c r="U1714" s="1"/>
  <c r="T1713"/>
  <c r="U1713" s="1"/>
  <c r="T1712"/>
  <c r="U1712" s="1"/>
  <c r="T1711"/>
  <c r="U1711" s="1"/>
  <c r="T1710"/>
  <c r="U1710" s="1"/>
  <c r="T1709"/>
  <c r="U1709" s="1"/>
  <c r="T1708"/>
  <c r="U1708" s="1"/>
  <c r="T1707"/>
  <c r="U1707" s="1"/>
  <c r="T1706"/>
  <c r="U1706" s="1"/>
  <c r="T1705"/>
  <c r="U1705" s="1"/>
  <c r="U1704"/>
  <c r="T1703"/>
  <c r="U1703" s="1"/>
  <c r="T1702"/>
  <c r="U1702" s="1"/>
  <c r="U1701"/>
  <c r="T1700"/>
  <c r="U1700" s="1"/>
  <c r="U1699"/>
  <c r="T1698"/>
  <c r="U1698" s="1"/>
  <c r="U1697"/>
  <c r="T1696"/>
  <c r="U1696" s="1"/>
  <c r="U1695"/>
  <c r="T1694"/>
  <c r="U1694" s="1"/>
  <c r="U1693"/>
  <c r="T1692"/>
  <c r="U1692" s="1"/>
  <c r="U1691"/>
  <c r="T1690"/>
  <c r="U1690" s="1"/>
  <c r="U1689"/>
  <c r="T1688"/>
  <c r="U1688" s="1"/>
  <c r="U1687"/>
  <c r="S1687"/>
  <c r="T1686"/>
  <c r="U1686" s="1"/>
  <c r="U1685"/>
  <c r="T1684"/>
  <c r="U1684" s="1"/>
  <c r="U1683"/>
  <c r="T1682"/>
  <c r="U1682" s="1"/>
  <c r="T1681"/>
  <c r="U1681" s="1"/>
  <c r="T1680"/>
  <c r="U1680" s="1"/>
  <c r="T1679"/>
  <c r="U1679" s="1"/>
  <c r="T1678"/>
  <c r="U1678" s="1"/>
  <c r="T1677"/>
  <c r="U1677" s="1"/>
  <c r="T1676"/>
  <c r="U1676" s="1"/>
  <c r="T1675"/>
  <c r="U1675" s="1"/>
  <c r="T1674"/>
  <c r="U1674" s="1"/>
  <c r="T1673"/>
  <c r="U1673" s="1"/>
  <c r="T1672"/>
  <c r="U1672" s="1"/>
  <c r="U1671"/>
  <c r="T1670"/>
  <c r="U1670" s="1"/>
  <c r="T1669"/>
  <c r="U1669" s="1"/>
  <c r="T1668"/>
  <c r="U1668" s="1"/>
  <c r="T1667"/>
  <c r="U1667" s="1"/>
  <c r="T1666"/>
  <c r="U1666" s="1"/>
  <c r="T1665"/>
  <c r="U1665" s="1"/>
  <c r="T1664"/>
  <c r="U1664" s="1"/>
  <c r="T1663"/>
  <c r="U1663" s="1"/>
  <c r="T1662"/>
  <c r="U1662" s="1"/>
  <c r="T1661"/>
  <c r="U1661" s="1"/>
  <c r="T1660"/>
  <c r="U1660" s="1"/>
  <c r="T1659"/>
  <c r="U1659" s="1"/>
  <c r="T1658"/>
  <c r="U1658" s="1"/>
  <c r="T1657"/>
  <c r="U1657" s="1"/>
  <c r="T1656"/>
  <c r="U1656" s="1"/>
  <c r="T1655"/>
  <c r="U1655" s="1"/>
  <c r="T1654"/>
  <c r="U1654" s="1"/>
  <c r="T1653"/>
  <c r="U1653" s="1"/>
  <c r="T1652"/>
  <c r="U1652" s="1"/>
  <c r="T1651"/>
  <c r="U1651" s="1"/>
  <c r="T1650"/>
  <c r="U1650" s="1"/>
  <c r="T1649"/>
  <c r="U1649" s="1"/>
  <c r="U1648"/>
  <c r="T1647"/>
  <c r="U1647" s="1"/>
  <c r="T1646"/>
  <c r="U1646" s="1"/>
  <c r="T1645"/>
  <c r="U1645" s="1"/>
  <c r="T1644"/>
  <c r="U1644" s="1"/>
  <c r="T1643"/>
  <c r="U1643" s="1"/>
  <c r="T1642"/>
  <c r="U1642" s="1"/>
  <c r="T1641"/>
  <c r="U1641" s="1"/>
  <c r="T1640"/>
  <c r="U1640" s="1"/>
  <c r="T1639"/>
  <c r="U1639" s="1"/>
  <c r="T1638"/>
  <c r="U1638" s="1"/>
  <c r="T1637"/>
  <c r="U1637" s="1"/>
  <c r="T1636"/>
  <c r="U1636" s="1"/>
  <c r="T1635"/>
  <c r="U1635" s="1"/>
  <c r="T1634"/>
  <c r="U1634" s="1"/>
  <c r="T1633"/>
  <c r="U1633" s="1"/>
  <c r="T1632"/>
  <c r="U1632" s="1"/>
  <c r="U1631"/>
  <c r="T1630"/>
  <c r="U1630" s="1"/>
  <c r="T1629"/>
  <c r="U1629" s="1"/>
  <c r="T1628"/>
  <c r="U1628" s="1"/>
  <c r="T1627"/>
  <c r="U1627" s="1"/>
  <c r="R1626"/>
  <c r="T1626" s="1"/>
  <c r="U1626" s="1"/>
  <c r="T1625"/>
  <c r="U1625" s="1"/>
  <c r="T1624"/>
  <c r="U1624" s="1"/>
  <c r="T1623"/>
  <c r="U1623" s="1"/>
  <c r="T1622"/>
  <c r="U1622" s="1"/>
  <c r="T1621"/>
  <c r="U1621" s="1"/>
  <c r="T1620"/>
  <c r="U1620" s="1"/>
  <c r="T1619"/>
  <c r="U1619" s="1"/>
  <c r="T1618"/>
  <c r="U1618" s="1"/>
  <c r="U1617"/>
  <c r="T1616"/>
  <c r="U1616" s="1"/>
  <c r="T1615"/>
  <c r="U1615" s="1"/>
  <c r="T1614"/>
  <c r="U1614" s="1"/>
  <c r="U1612"/>
  <c r="T1611"/>
  <c r="U1611" s="1"/>
  <c r="U1610"/>
  <c r="T1609"/>
  <c r="U1609" s="1"/>
  <c r="T1608"/>
  <c r="U1608" s="1"/>
  <c r="T1607"/>
  <c r="U1607" s="1"/>
  <c r="T1606"/>
  <c r="U1606" s="1"/>
  <c r="U1605"/>
  <c r="T1604"/>
  <c r="U1604" s="1"/>
  <c r="U1603"/>
  <c r="T1602"/>
  <c r="U1602" s="1"/>
  <c r="U1601"/>
  <c r="T1600"/>
  <c r="U1600" s="1"/>
  <c r="T1599"/>
  <c r="U1599" s="1"/>
  <c r="T1598"/>
  <c r="U1598" s="1"/>
  <c r="T1597"/>
  <c r="U1597" s="1"/>
  <c r="U1596"/>
  <c r="T1595"/>
  <c r="U1595" s="1"/>
  <c r="U1594"/>
  <c r="S1594"/>
  <c r="T1593"/>
  <c r="U1593" s="1"/>
  <c r="T1592"/>
  <c r="U1592" s="1"/>
  <c r="T1591"/>
  <c r="U1591" s="1"/>
  <c r="T1590"/>
  <c r="U1590" s="1"/>
  <c r="T1589"/>
  <c r="U1589" s="1"/>
  <c r="T1588"/>
  <c r="U1588" s="1"/>
  <c r="T1587"/>
  <c r="U1587" s="1"/>
  <c r="T1586"/>
  <c r="U1586" s="1"/>
  <c r="T1585"/>
  <c r="U1585" s="1"/>
  <c r="U1584"/>
  <c r="T1583"/>
  <c r="U1583" s="1"/>
  <c r="U1582"/>
  <c r="T1581"/>
  <c r="U1581" s="1"/>
  <c r="U1580"/>
  <c r="T1579"/>
  <c r="U1579" s="1"/>
  <c r="T1578"/>
  <c r="U1578" s="1"/>
  <c r="T1577"/>
  <c r="U1577" s="1"/>
  <c r="T1576"/>
  <c r="U1576" s="1"/>
  <c r="T1575"/>
  <c r="U1575" s="1"/>
  <c r="T1574"/>
  <c r="U1574" s="1"/>
  <c r="T1573"/>
  <c r="U1573" s="1"/>
  <c r="T1572"/>
  <c r="U1572" s="1"/>
  <c r="T1571"/>
  <c r="U1571" s="1"/>
  <c r="T1570"/>
  <c r="U1570" s="1"/>
  <c r="T1569"/>
  <c r="U1569" s="1"/>
  <c r="T1566"/>
  <c r="U1566" s="1"/>
  <c r="T1563"/>
  <c r="U1563" s="1"/>
  <c r="T1562"/>
  <c r="U1562" s="1"/>
  <c r="T1561"/>
  <c r="U1561" s="1"/>
  <c r="T1560"/>
  <c r="U1560" s="1"/>
  <c r="U1559"/>
  <c r="T1558"/>
  <c r="U1558" s="1"/>
  <c r="U1557"/>
  <c r="T1556"/>
  <c r="U1556" s="1"/>
  <c r="T1555"/>
  <c r="U1555" s="1"/>
  <c r="T1554"/>
  <c r="U1554" s="1"/>
  <c r="T1553"/>
  <c r="U1553" s="1"/>
  <c r="T1552"/>
  <c r="U1552" s="1"/>
  <c r="T1551"/>
  <c r="U1551" s="1"/>
  <c r="T1550"/>
  <c r="U1550" s="1"/>
  <c r="T1549"/>
  <c r="U1549" s="1"/>
  <c r="T1548"/>
  <c r="U1548" s="1"/>
  <c r="U1547"/>
  <c r="T1546"/>
  <c r="U1546" s="1"/>
  <c r="T1545"/>
  <c r="U1545" s="1"/>
  <c r="T1544"/>
  <c r="U1544" s="1"/>
  <c r="T1543"/>
  <c r="U1543" s="1"/>
  <c r="T1542"/>
  <c r="U1542" s="1"/>
  <c r="U1541"/>
  <c r="T1540"/>
  <c r="U1540" s="1"/>
  <c r="T1539"/>
  <c r="U1539" s="1"/>
  <c r="T1538"/>
  <c r="U1538" s="1"/>
  <c r="U1537"/>
  <c r="T1536"/>
  <c r="U1536" s="1"/>
  <c r="T1535"/>
  <c r="U1535" s="1"/>
  <c r="U1534"/>
  <c r="T1533"/>
  <c r="U1533" s="1"/>
  <c r="S1532"/>
  <c r="T1532" s="1"/>
  <c r="U1532" s="1"/>
  <c r="T1531"/>
  <c r="U1531" s="1"/>
  <c r="T1530"/>
  <c r="U1530" s="1"/>
  <c r="T1529"/>
  <c r="U1529" s="1"/>
  <c r="T1528"/>
  <c r="U1528" s="1"/>
  <c r="T1527"/>
  <c r="U1527" s="1"/>
  <c r="T1526"/>
  <c r="U1526" s="1"/>
  <c r="T1525"/>
  <c r="U1525" s="1"/>
  <c r="T1524"/>
  <c r="U1524" s="1"/>
  <c r="U1523"/>
  <c r="T1522"/>
  <c r="U1522" s="1"/>
  <c r="T1521"/>
  <c r="U1521" s="1"/>
  <c r="T1520"/>
  <c r="U1520" s="1"/>
  <c r="T1519"/>
  <c r="U1519" s="1"/>
  <c r="T1518"/>
  <c r="U1518" s="1"/>
  <c r="T1517"/>
  <c r="U1517" s="1"/>
  <c r="U1516"/>
  <c r="T1515"/>
  <c r="U1515" s="1"/>
  <c r="T1514"/>
  <c r="U1514" s="1"/>
  <c r="T1513"/>
  <c r="U1513" s="1"/>
  <c r="T1512"/>
  <c r="U1512" s="1"/>
  <c r="T1511"/>
  <c r="U1511" s="1"/>
  <c r="U1510"/>
  <c r="T1509"/>
  <c r="U1509" s="1"/>
  <c r="T1508"/>
  <c r="U1508" s="1"/>
  <c r="T1507"/>
  <c r="U1507" s="1"/>
  <c r="T1506"/>
  <c r="U1506" s="1"/>
  <c r="T1505"/>
  <c r="U1505" s="1"/>
  <c r="T1504"/>
  <c r="U1504" s="1"/>
  <c r="T1503"/>
  <c r="U1503" s="1"/>
  <c r="U1502"/>
  <c r="T1501"/>
  <c r="U1501" s="1"/>
  <c r="T1500"/>
  <c r="U1500" s="1"/>
  <c r="T1499"/>
  <c r="U1499" s="1"/>
  <c r="U1498"/>
  <c r="T1497"/>
  <c r="U1497" s="1"/>
  <c r="T1496"/>
  <c r="U1496" s="1"/>
  <c r="T1495"/>
  <c r="U1495" s="1"/>
  <c r="T1494"/>
  <c r="U1494" s="1"/>
  <c r="T1489"/>
  <c r="U1489" s="1"/>
  <c r="T1488"/>
  <c r="U1488" s="1"/>
  <c r="T1487"/>
  <c r="U1487" s="1"/>
  <c r="T1486"/>
  <c r="U1486" s="1"/>
  <c r="U1485"/>
  <c r="T1484"/>
  <c r="U1484" s="1"/>
  <c r="T1483"/>
  <c r="U1483" s="1"/>
  <c r="T1482"/>
  <c r="U1482" s="1"/>
  <c r="T1481"/>
  <c r="U1481" s="1"/>
  <c r="T1480"/>
  <c r="U1480" s="1"/>
  <c r="T1479"/>
  <c r="U1479" s="1"/>
  <c r="T1478"/>
  <c r="U1478" s="1"/>
  <c r="T1477"/>
  <c r="U1477" s="1"/>
  <c r="T1476"/>
  <c r="U1476" s="1"/>
  <c r="T1475"/>
  <c r="U1475" s="1"/>
  <c r="T1474"/>
  <c r="U1474" s="1"/>
  <c r="U1473"/>
  <c r="T1472"/>
  <c r="U1472" s="1"/>
  <c r="U1471"/>
  <c r="T1470"/>
  <c r="U1470" s="1"/>
  <c r="T1469"/>
  <c r="U1469" s="1"/>
  <c r="T1468"/>
  <c r="U1468" s="1"/>
  <c r="T1466"/>
  <c r="U1466" s="1"/>
  <c r="T1465"/>
  <c r="U1465" s="1"/>
  <c r="T1464"/>
  <c r="U1464" s="1"/>
  <c r="T1463"/>
  <c r="U1463" s="1"/>
  <c r="T1462"/>
  <c r="U1462" s="1"/>
  <c r="T1461"/>
  <c r="U1461" s="1"/>
  <c r="T1460"/>
  <c r="U1460" s="1"/>
  <c r="T1459"/>
  <c r="U1459" s="1"/>
  <c r="T1458"/>
  <c r="U1458" s="1"/>
  <c r="U1457"/>
  <c r="T1456"/>
  <c r="U1456" s="1"/>
  <c r="T1455"/>
  <c r="U1455" s="1"/>
  <c r="T1454"/>
  <c r="U1454" s="1"/>
  <c r="U1453"/>
  <c r="T1452"/>
  <c r="U1452" s="1"/>
  <c r="U1451"/>
  <c r="T1450"/>
  <c r="U1450" s="1"/>
  <c r="T1449"/>
  <c r="U1449" s="1"/>
  <c r="T1448"/>
  <c r="U1448" s="1"/>
  <c r="T1447"/>
  <c r="U1447" s="1"/>
  <c r="U1446"/>
  <c r="T1445"/>
  <c r="U1445" s="1"/>
  <c r="U1444"/>
  <c r="T1443"/>
  <c r="U1443" s="1"/>
  <c r="T1442"/>
  <c r="U1442" s="1"/>
  <c r="T1441"/>
  <c r="U1441" s="1"/>
  <c r="U1440"/>
  <c r="T1439"/>
  <c r="U1439" s="1"/>
  <c r="T1438"/>
  <c r="U1438" s="1"/>
  <c r="T1437"/>
  <c r="U1437" s="1"/>
  <c r="T1436"/>
  <c r="U1436" s="1"/>
  <c r="T1435"/>
  <c r="U1435" s="1"/>
  <c r="T1434"/>
  <c r="U1434" s="1"/>
  <c r="T1433"/>
  <c r="U1433" s="1"/>
  <c r="T1432"/>
  <c r="U1432" s="1"/>
  <c r="T1431"/>
  <c r="U1431" s="1"/>
  <c r="T1430"/>
  <c r="U1430" s="1"/>
  <c r="T1429"/>
  <c r="U1429" s="1"/>
  <c r="T1428"/>
  <c r="U1428" s="1"/>
  <c r="T1427"/>
  <c r="U1427" s="1"/>
  <c r="T1426"/>
  <c r="U1426" s="1"/>
  <c r="T1425"/>
  <c r="U1425" s="1"/>
  <c r="T1424"/>
  <c r="U1424" s="1"/>
  <c r="T1423"/>
  <c r="U1423" s="1"/>
  <c r="T1422"/>
  <c r="U1422" s="1"/>
  <c r="T1421"/>
  <c r="U1421" s="1"/>
  <c r="T1420"/>
  <c r="U1420" s="1"/>
  <c r="T1419"/>
  <c r="U1419" s="1"/>
  <c r="T1418"/>
  <c r="U1418" s="1"/>
  <c r="T1417"/>
  <c r="U1417" s="1"/>
  <c r="U1416"/>
  <c r="T1415"/>
  <c r="U1415" s="1"/>
  <c r="T1414"/>
  <c r="U1414" s="1"/>
  <c r="U1413"/>
  <c r="T1412"/>
  <c r="U1412" s="1"/>
  <c r="U1411"/>
  <c r="T1410"/>
  <c r="U1410" s="1"/>
  <c r="U1409"/>
  <c r="T1408"/>
  <c r="U1408" s="1"/>
  <c r="T1407"/>
  <c r="U1407" s="1"/>
  <c r="U1406"/>
  <c r="T1405"/>
  <c r="U1405" s="1"/>
  <c r="U1404"/>
  <c r="T1403"/>
  <c r="U1403" s="1"/>
  <c r="U1402"/>
  <c r="T1401"/>
  <c r="U1401" s="1"/>
  <c r="T1400"/>
  <c r="U1400" s="1"/>
  <c r="T1399"/>
  <c r="U1399" s="1"/>
  <c r="T1398"/>
  <c r="U1398" s="1"/>
  <c r="T1395"/>
  <c r="U1395" s="1"/>
  <c r="T1394"/>
  <c r="U1394" s="1"/>
  <c r="U1393"/>
  <c r="T1392"/>
  <c r="U1392" s="1"/>
  <c r="U1391"/>
  <c r="T1390"/>
  <c r="U1390" s="1"/>
  <c r="U1389"/>
  <c r="T1388"/>
  <c r="U1388" s="1"/>
  <c r="U1387"/>
  <c r="T1386"/>
  <c r="U1386" s="1"/>
  <c r="U1385"/>
  <c r="T1384"/>
  <c r="U1384" s="1"/>
  <c r="U1383"/>
  <c r="T1382"/>
  <c r="U1382" s="1"/>
  <c r="U1381"/>
  <c r="S1381"/>
  <c r="T1380"/>
  <c r="U1380" s="1"/>
  <c r="U1379"/>
  <c r="T1378"/>
  <c r="U1378" s="1"/>
  <c r="U1377"/>
  <c r="T1376"/>
  <c r="U1376" s="1"/>
  <c r="U1375"/>
  <c r="T1374"/>
  <c r="U1374" s="1"/>
  <c r="U1373"/>
  <c r="T1372"/>
  <c r="U1372" s="1"/>
  <c r="T1371"/>
  <c r="U1371" s="1"/>
  <c r="U1370"/>
  <c r="T1369"/>
  <c r="U1369" s="1"/>
  <c r="S1368"/>
  <c r="T1368" s="1"/>
  <c r="U1368" s="1"/>
  <c r="T1367"/>
  <c r="U1367" s="1"/>
  <c r="T1366"/>
  <c r="U1366" s="1"/>
  <c r="T1365"/>
  <c r="U1365" s="1"/>
  <c r="T1364"/>
  <c r="U1364" s="1"/>
  <c r="T1363"/>
  <c r="U1363" s="1"/>
  <c r="T1362"/>
  <c r="U1362" s="1"/>
  <c r="T1361"/>
  <c r="U1361" s="1"/>
  <c r="T1360"/>
  <c r="U1360" s="1"/>
  <c r="T1359"/>
  <c r="U1359" s="1"/>
  <c r="T1358"/>
  <c r="U1358" s="1"/>
  <c r="T1357"/>
  <c r="U1357" s="1"/>
  <c r="T1356"/>
  <c r="U1356" s="1"/>
  <c r="U1355"/>
  <c r="T1354"/>
  <c r="U1354" s="1"/>
  <c r="U1353"/>
  <c r="T1352"/>
  <c r="U1352" s="1"/>
  <c r="T1351"/>
  <c r="U1351" s="1"/>
  <c r="T1350"/>
  <c r="U1350" s="1"/>
  <c r="T1349"/>
  <c r="U1349" s="1"/>
  <c r="T1348"/>
  <c r="U1348" s="1"/>
  <c r="T1347"/>
  <c r="U1347" s="1"/>
  <c r="T1346"/>
  <c r="U1346" s="1"/>
  <c r="T1345"/>
  <c r="U1345" s="1"/>
  <c r="T1344"/>
  <c r="U1344" s="1"/>
  <c r="T1343"/>
  <c r="U1343" s="1"/>
  <c r="T1342"/>
  <c r="U1342" s="1"/>
  <c r="T1341"/>
  <c r="U1341" s="1"/>
  <c r="T1340"/>
  <c r="U1340" s="1"/>
  <c r="T1339"/>
  <c r="U1339" s="1"/>
  <c r="T1338"/>
  <c r="U1338" s="1"/>
  <c r="T1337"/>
  <c r="U1337" s="1"/>
  <c r="T1336"/>
  <c r="U1336" s="1"/>
  <c r="T1335"/>
  <c r="U1335" s="1"/>
  <c r="T1334"/>
  <c r="U1334" s="1"/>
  <c r="T1333"/>
  <c r="U1333" s="1"/>
  <c r="T1332"/>
  <c r="U1332" s="1"/>
  <c r="T1331"/>
  <c r="U1331" s="1"/>
  <c r="T1330"/>
  <c r="U1330" s="1"/>
  <c r="T1329"/>
  <c r="U1329" s="1"/>
  <c r="T1328"/>
  <c r="U1328" s="1"/>
  <c r="T1327"/>
  <c r="U1327" s="1"/>
  <c r="T1326"/>
  <c r="U1326" s="1"/>
  <c r="T1325"/>
  <c r="U1325" s="1"/>
  <c r="T1324"/>
  <c r="U1324" s="1"/>
  <c r="T1323"/>
  <c r="U1323" s="1"/>
  <c r="T1322"/>
  <c r="U1322" s="1"/>
  <c r="T1321"/>
  <c r="U1321" s="1"/>
  <c r="S1320"/>
  <c r="T1320" s="1"/>
  <c r="U1320" s="1"/>
  <c r="S1319"/>
  <c r="T1319" s="1"/>
  <c r="U1319" s="1"/>
  <c r="T1318"/>
  <c r="U1318" s="1"/>
  <c r="U1317"/>
  <c r="S1317"/>
  <c r="T1316"/>
  <c r="U1316" s="1"/>
  <c r="U1315"/>
  <c r="T1314"/>
  <c r="U1314" s="1"/>
  <c r="U1313"/>
  <c r="T1312"/>
  <c r="U1312" s="1"/>
  <c r="U1311"/>
  <c r="T1310"/>
  <c r="U1310" s="1"/>
  <c r="U1309"/>
  <c r="T1308"/>
  <c r="U1308" s="1"/>
  <c r="T1307"/>
  <c r="U1307" s="1"/>
  <c r="U1306"/>
  <c r="U1305"/>
  <c r="T1304"/>
  <c r="U1304" s="1"/>
  <c r="U1303"/>
  <c r="T1302"/>
  <c r="U1302" s="1"/>
  <c r="T1301"/>
  <c r="U1301" s="1"/>
  <c r="T1300"/>
  <c r="U1300" s="1"/>
  <c r="T1299"/>
  <c r="U1299" s="1"/>
  <c r="U1298"/>
  <c r="T1297"/>
  <c r="U1297" s="1"/>
  <c r="T1296"/>
  <c r="U1296" s="1"/>
  <c r="T1295"/>
  <c r="U1295" s="1"/>
  <c r="U1294"/>
  <c r="T1293"/>
  <c r="U1293" s="1"/>
  <c r="T1292"/>
  <c r="U1292" s="1"/>
  <c r="U1291"/>
  <c r="T1290"/>
  <c r="U1290" s="1"/>
  <c r="U1289"/>
  <c r="T1288"/>
  <c r="U1288" s="1"/>
  <c r="U1287"/>
  <c r="T1286"/>
  <c r="U1286" s="1"/>
  <c r="T1285"/>
  <c r="U1285" s="1"/>
  <c r="T1284"/>
  <c r="U1284" s="1"/>
  <c r="T1283"/>
  <c r="U1283" s="1"/>
  <c r="T1282"/>
  <c r="U1282" s="1"/>
  <c r="T1271"/>
  <c r="U1271" s="1"/>
  <c r="T1270"/>
  <c r="U1270" s="1"/>
  <c r="T1269"/>
  <c r="U1269" s="1"/>
  <c r="T1268"/>
  <c r="U1268" s="1"/>
  <c r="T1263"/>
  <c r="U1263" s="1"/>
  <c r="T1262"/>
  <c r="U1262" s="1"/>
  <c r="T1251"/>
  <c r="U1251" s="1"/>
  <c r="T1250"/>
  <c r="U1250" s="1"/>
  <c r="T1249"/>
  <c r="U1249" s="1"/>
  <c r="T1248"/>
  <c r="U1248" s="1"/>
  <c r="T1245"/>
  <c r="U1245" s="1"/>
  <c r="T1244"/>
  <c r="U1244" s="1"/>
  <c r="T1243"/>
  <c r="U1243" s="1"/>
  <c r="T1242"/>
  <c r="U1242" s="1"/>
  <c r="T1241"/>
  <c r="U1241" s="1"/>
  <c r="T1240"/>
  <c r="U1240" s="1"/>
  <c r="U1239"/>
  <c r="T1238"/>
  <c r="U1238" s="1"/>
  <c r="T1237"/>
  <c r="U1237" s="1"/>
  <c r="U1236"/>
  <c r="T1235"/>
  <c r="U1235" s="1"/>
  <c r="U1234"/>
  <c r="T1227"/>
  <c r="U1227" s="1"/>
  <c r="U1226"/>
  <c r="T1225"/>
  <c r="U1225" s="1"/>
  <c r="U1224"/>
  <c r="T1223"/>
  <c r="U1223" s="1"/>
  <c r="U1222"/>
  <c r="T1221"/>
  <c r="U1221" s="1"/>
  <c r="U1220"/>
  <c r="T1207"/>
  <c r="U1207" s="1"/>
  <c r="U1206"/>
  <c r="T1205"/>
  <c r="U1205" s="1"/>
  <c r="U1204"/>
  <c r="T1203"/>
  <c r="U1203" s="1"/>
  <c r="U1202"/>
  <c r="T1201"/>
  <c r="U1201" s="1"/>
  <c r="U1200"/>
  <c r="T1196"/>
  <c r="U1196" s="1"/>
  <c r="T1195"/>
  <c r="U1195" s="1"/>
  <c r="T1194"/>
  <c r="U1194" s="1"/>
  <c r="T1193"/>
  <c r="U1193" s="1"/>
  <c r="T1192"/>
  <c r="U1192" s="1"/>
  <c r="T1191"/>
  <c r="U1191" s="1"/>
  <c r="T1190"/>
  <c r="U1190" s="1"/>
  <c r="T1189"/>
  <c r="U1189" s="1"/>
  <c r="T1188"/>
  <c r="U1188" s="1"/>
  <c r="T1187"/>
  <c r="U1187" s="1"/>
  <c r="T1186"/>
  <c r="U1186" s="1"/>
  <c r="T1185"/>
  <c r="U1185" s="1"/>
  <c r="T1184"/>
  <c r="U1184" s="1"/>
  <c r="T1183"/>
  <c r="U1183" s="1"/>
  <c r="T1182"/>
  <c r="U1182" s="1"/>
  <c r="T1181"/>
  <c r="U1181" s="1"/>
  <c r="T1180"/>
  <c r="U1180" s="1"/>
  <c r="T1179"/>
  <c r="U1179" s="1"/>
  <c r="T1178"/>
  <c r="U1178" s="1"/>
  <c r="T1177"/>
  <c r="U1177" s="1"/>
  <c r="T1176"/>
  <c r="U1176" s="1"/>
  <c r="T1175"/>
  <c r="U1175" s="1"/>
  <c r="T1174"/>
  <c r="U1174" s="1"/>
  <c r="T1173"/>
  <c r="U1173" s="1"/>
  <c r="S1172"/>
  <c r="T1172" s="1"/>
  <c r="U1172" s="1"/>
  <c r="T1171"/>
  <c r="U1171" s="1"/>
  <c r="T1170"/>
  <c r="U1170" s="1"/>
  <c r="T1169"/>
  <c r="U1169" s="1"/>
  <c r="T1168"/>
  <c r="U1168" s="1"/>
  <c r="T1167"/>
  <c r="U1167" s="1"/>
  <c r="T1166"/>
  <c r="U1166" s="1"/>
  <c r="T1165"/>
  <c r="U1165" s="1"/>
  <c r="T1164"/>
  <c r="U1164" s="1"/>
  <c r="T1163"/>
  <c r="U1163" s="1"/>
  <c r="T1162"/>
  <c r="U1162" s="1"/>
  <c r="T1161"/>
  <c r="U1161" s="1"/>
  <c r="T1160"/>
  <c r="U1160" s="1"/>
  <c r="T1159"/>
  <c r="U1159" s="1"/>
  <c r="T1158"/>
  <c r="U1158" s="1"/>
  <c r="T1157"/>
  <c r="U1157" s="1"/>
  <c r="T1148"/>
  <c r="U1148" s="1"/>
  <c r="T1147"/>
  <c r="U1147" s="1"/>
  <c r="T1146"/>
  <c r="U1146" s="1"/>
  <c r="T1145"/>
  <c r="U1145" s="1"/>
  <c r="T1144"/>
  <c r="U1144" s="1"/>
  <c r="T1143"/>
  <c r="U1143" s="1"/>
  <c r="T1142"/>
  <c r="U1142" s="1"/>
  <c r="U1141"/>
  <c r="T1140"/>
  <c r="U1140" s="1"/>
  <c r="U1139"/>
  <c r="T1138"/>
  <c r="U1138" s="1"/>
  <c r="T1135"/>
  <c r="U1135" s="1"/>
  <c r="T1134"/>
  <c r="U1134" s="1"/>
  <c r="T1133"/>
  <c r="U1133" s="1"/>
  <c r="T1132"/>
  <c r="U1132" s="1"/>
  <c r="T1131"/>
  <c r="U1131" s="1"/>
  <c r="T1130"/>
  <c r="U1130" s="1"/>
  <c r="T1129"/>
  <c r="U1129" s="1"/>
  <c r="T1128"/>
  <c r="U1128" s="1"/>
  <c r="T1127"/>
  <c r="U1127" s="1"/>
  <c r="T1126"/>
  <c r="U1126" s="1"/>
  <c r="T1125"/>
  <c r="U1125" s="1"/>
  <c r="T1124"/>
  <c r="U1124" s="1"/>
  <c r="T1123"/>
  <c r="U1123" s="1"/>
  <c r="T1122"/>
  <c r="U1122" s="1"/>
  <c r="T1121"/>
  <c r="U1121" s="1"/>
  <c r="T1120"/>
  <c r="U1120" s="1"/>
  <c r="T1119"/>
  <c r="U1119" s="1"/>
  <c r="T1118"/>
  <c r="U1118" s="1"/>
  <c r="T1117"/>
  <c r="U1117" s="1"/>
  <c r="T1116"/>
  <c r="U1116" s="1"/>
  <c r="T1115"/>
  <c r="U1115" s="1"/>
  <c r="T1114"/>
  <c r="U1114" s="1"/>
  <c r="T1113"/>
  <c r="U1113" s="1"/>
  <c r="T1112"/>
  <c r="U1112" s="1"/>
  <c r="T1109"/>
  <c r="U1109" s="1"/>
  <c r="T1108"/>
  <c r="U1108" s="1"/>
  <c r="T1107"/>
  <c r="U1107" s="1"/>
  <c r="U1106"/>
  <c r="T1105"/>
  <c r="U1105" s="1"/>
  <c r="T1104"/>
  <c r="U1104" s="1"/>
  <c r="T1103"/>
  <c r="U1103" s="1"/>
  <c r="U1102"/>
  <c r="T1101"/>
  <c r="U1101" s="1"/>
  <c r="U1100"/>
  <c r="T1099"/>
  <c r="U1099" s="1"/>
  <c r="T1098"/>
  <c r="U1098" s="1"/>
  <c r="T1097"/>
  <c r="U1097" s="1"/>
  <c r="T1096"/>
  <c r="U1096" s="1"/>
  <c r="T1095"/>
  <c r="U1095" s="1"/>
  <c r="U1094"/>
  <c r="T1093"/>
  <c r="U1093" s="1"/>
  <c r="T1092"/>
  <c r="U1092" s="1"/>
  <c r="T1091"/>
  <c r="U1091" s="1"/>
  <c r="T1090"/>
  <c r="U1090" s="1"/>
  <c r="T1089"/>
  <c r="U1089" s="1"/>
  <c r="T1088"/>
  <c r="U1088" s="1"/>
  <c r="T1087"/>
  <c r="U1087" s="1"/>
  <c r="U1086"/>
  <c r="T1085"/>
  <c r="U1085" s="1"/>
  <c r="T1084"/>
  <c r="U1084" s="1"/>
  <c r="T1083"/>
  <c r="U1083" s="1"/>
  <c r="T1082"/>
  <c r="U1082" s="1"/>
  <c r="T1081"/>
  <c r="U1081" s="1"/>
  <c r="T1080"/>
  <c r="U1080" s="1"/>
  <c r="U1079"/>
  <c r="T1078"/>
  <c r="U1078" s="1"/>
  <c r="T1077"/>
  <c r="U1077" s="1"/>
  <c r="T1076"/>
  <c r="U1076" s="1"/>
  <c r="T1075"/>
  <c r="U1075" s="1"/>
  <c r="T1074"/>
  <c r="U1074" s="1"/>
  <c r="T1073"/>
  <c r="U1073" s="1"/>
  <c r="T1072"/>
  <c r="U1072" s="1"/>
  <c r="T1071"/>
  <c r="U1071" s="1"/>
  <c r="T1070"/>
  <c r="U1070" s="1"/>
  <c r="T1069"/>
  <c r="U1069" s="1"/>
  <c r="T1068"/>
  <c r="U1068" s="1"/>
  <c r="T1067"/>
  <c r="U1067" s="1"/>
  <c r="T1066"/>
  <c r="U1066" s="1"/>
  <c r="T1065"/>
  <c r="U1065" s="1"/>
  <c r="T1064"/>
  <c r="U1064" s="1"/>
  <c r="T1063"/>
  <c r="U1063" s="1"/>
  <c r="T1062"/>
  <c r="U1062" s="1"/>
  <c r="T1061"/>
  <c r="U1061" s="1"/>
  <c r="T1060"/>
  <c r="U1060" s="1"/>
  <c r="T1059"/>
  <c r="U1059" s="1"/>
  <c r="T1058"/>
  <c r="U1058" s="1"/>
  <c r="T1057"/>
  <c r="U1057" s="1"/>
  <c r="T1056"/>
  <c r="U1056" s="1"/>
  <c r="T1055"/>
  <c r="U1055" s="1"/>
  <c r="T1054"/>
  <c r="U1054" s="1"/>
  <c r="T1053"/>
  <c r="U1053" s="1"/>
  <c r="T1052"/>
  <c r="U1052" s="1"/>
  <c r="T1051"/>
  <c r="U1051" s="1"/>
  <c r="T1050"/>
  <c r="U1050" s="1"/>
  <c r="T1049"/>
  <c r="U1049" s="1"/>
  <c r="U1048"/>
  <c r="T1047"/>
  <c r="U1047" s="1"/>
  <c r="U1046"/>
  <c r="T1045"/>
  <c r="U1045" s="1"/>
  <c r="T1044"/>
  <c r="U1044" s="1"/>
  <c r="T1043"/>
  <c r="U1043" s="1"/>
  <c r="T1042"/>
  <c r="U1042" s="1"/>
  <c r="T1041"/>
  <c r="U1041" s="1"/>
  <c r="U1040"/>
  <c r="T1039"/>
  <c r="U1039" s="1"/>
  <c r="U1038"/>
  <c r="T1037"/>
  <c r="U1037" s="1"/>
  <c r="U1036"/>
  <c r="T1035"/>
  <c r="U1035" s="1"/>
  <c r="T1034"/>
  <c r="U1034" s="1"/>
  <c r="T1033"/>
  <c r="U1033" s="1"/>
  <c r="T1032"/>
  <c r="U1032" s="1"/>
  <c r="T1031"/>
  <c r="U1031" s="1"/>
  <c r="T1030"/>
  <c r="U1030" s="1"/>
  <c r="T1029"/>
  <c r="U1029" s="1"/>
  <c r="T1028"/>
  <c r="U1028" s="1"/>
  <c r="T1027"/>
  <c r="U1027" s="1"/>
  <c r="T1026"/>
  <c r="U1026" s="1"/>
  <c r="T1025"/>
  <c r="U1025" s="1"/>
  <c r="T1024"/>
  <c r="U1024" s="1"/>
  <c r="T1023"/>
  <c r="U1023" s="1"/>
  <c r="T1022"/>
  <c r="U1022" s="1"/>
  <c r="T1021"/>
  <c r="U1021" s="1"/>
  <c r="T1020"/>
  <c r="U1020" s="1"/>
  <c r="T1019"/>
  <c r="U1019" s="1"/>
  <c r="T1018"/>
  <c r="U1018" s="1"/>
  <c r="U1017"/>
  <c r="T1016"/>
  <c r="U1016" s="1"/>
  <c r="U1015"/>
  <c r="T1014"/>
  <c r="U1014" s="1"/>
  <c r="T1013"/>
  <c r="U1013" s="1"/>
  <c r="T1012"/>
  <c r="U1012" s="1"/>
  <c r="T1011"/>
  <c r="U1011" s="1"/>
  <c r="T1010"/>
  <c r="U1010" s="1"/>
  <c r="T1009"/>
  <c r="U1009" s="1"/>
  <c r="T1008"/>
  <c r="U1008" s="1"/>
  <c r="T1007"/>
  <c r="U1007" s="1"/>
  <c r="T1006"/>
  <c r="U1006" s="1"/>
  <c r="T1005"/>
  <c r="U1005" s="1"/>
  <c r="T1004"/>
  <c r="U1004" s="1"/>
  <c r="T1003"/>
  <c r="U1003" s="1"/>
  <c r="T1002"/>
  <c r="U1002" s="1"/>
  <c r="U1001"/>
  <c r="T1000"/>
  <c r="U1000" s="1"/>
  <c r="U999"/>
  <c r="T998"/>
  <c r="U998" s="1"/>
  <c r="T997"/>
  <c r="U997" s="1"/>
  <c r="T996"/>
  <c r="U996" s="1"/>
  <c r="T995"/>
  <c r="U995" s="1"/>
  <c r="T994"/>
  <c r="U994" s="1"/>
  <c r="T993"/>
  <c r="U993" s="1"/>
  <c r="T992"/>
  <c r="U992" s="1"/>
  <c r="U991"/>
  <c r="T990"/>
  <c r="U990" s="1"/>
  <c r="T989"/>
  <c r="U989" s="1"/>
  <c r="T988"/>
  <c r="U988" s="1"/>
  <c r="T987"/>
  <c r="U987" s="1"/>
  <c r="T986"/>
  <c r="U986" s="1"/>
  <c r="T985"/>
  <c r="U985" s="1"/>
  <c r="T984"/>
  <c r="U984" s="1"/>
  <c r="U983"/>
  <c r="T982"/>
  <c r="U982" s="1"/>
  <c r="U981"/>
  <c r="T980"/>
  <c r="U980" s="1"/>
  <c r="T979"/>
  <c r="U979" s="1"/>
  <c r="T978"/>
  <c r="U978" s="1"/>
  <c r="U977"/>
  <c r="T976"/>
  <c r="U976" s="1"/>
  <c r="T975"/>
  <c r="U975" s="1"/>
  <c r="U974"/>
  <c r="T973"/>
  <c r="U973" s="1"/>
  <c r="U972"/>
  <c r="T971"/>
  <c r="U971" s="1"/>
  <c r="U970"/>
  <c r="T969"/>
  <c r="U969" s="1"/>
  <c r="U968"/>
  <c r="T967"/>
  <c r="U967" s="1"/>
  <c r="U966"/>
  <c r="T965"/>
  <c r="U965" s="1"/>
  <c r="T964"/>
  <c r="U964" s="1"/>
  <c r="U963"/>
  <c r="T962"/>
  <c r="U962" s="1"/>
  <c r="T961"/>
  <c r="U961" s="1"/>
  <c r="T960"/>
  <c r="U960" s="1"/>
  <c r="T959"/>
  <c r="U959" s="1"/>
  <c r="T958"/>
  <c r="U958" s="1"/>
  <c r="T957"/>
  <c r="U957" s="1"/>
  <c r="T956"/>
  <c r="U956" s="1"/>
  <c r="T955"/>
  <c r="U955" s="1"/>
  <c r="T954"/>
  <c r="U954" s="1"/>
  <c r="T953"/>
  <c r="U953" s="1"/>
  <c r="U952"/>
  <c r="T951"/>
  <c r="U951" s="1"/>
  <c r="U950"/>
  <c r="T949"/>
  <c r="U949" s="1"/>
  <c r="U948"/>
  <c r="T947"/>
  <c r="U947" s="1"/>
  <c r="U946"/>
  <c r="T945"/>
  <c r="U945" s="1"/>
  <c r="T944"/>
  <c r="U944" s="1"/>
  <c r="U943"/>
  <c r="T942"/>
  <c r="U942" s="1"/>
  <c r="T941"/>
  <c r="U941" s="1"/>
  <c r="T936"/>
  <c r="U936" s="1"/>
  <c r="T935"/>
  <c r="U935" s="1"/>
  <c r="T934"/>
  <c r="U934" s="1"/>
  <c r="T933"/>
  <c r="U933" s="1"/>
  <c r="T932"/>
  <c r="U932" s="1"/>
  <c r="T931"/>
  <c r="U931" s="1"/>
  <c r="T930"/>
  <c r="U930" s="1"/>
  <c r="T929"/>
  <c r="U929" s="1"/>
  <c r="T928"/>
  <c r="U928" s="1"/>
  <c r="T927"/>
  <c r="U927" s="1"/>
  <c r="U926"/>
  <c r="T925"/>
  <c r="U925" s="1"/>
  <c r="T924"/>
  <c r="U924" s="1"/>
  <c r="T923"/>
  <c r="U923" s="1"/>
  <c r="T922"/>
  <c r="U922" s="1"/>
  <c r="T921"/>
  <c r="U921" s="1"/>
  <c r="T920"/>
  <c r="U920" s="1"/>
  <c r="T919"/>
  <c r="U919" s="1"/>
  <c r="T918"/>
  <c r="U918" s="1"/>
  <c r="T917"/>
  <c r="U917" s="1"/>
  <c r="T916"/>
  <c r="U916" s="1"/>
  <c r="T915"/>
  <c r="U915" s="1"/>
  <c r="T914"/>
  <c r="U914" s="1"/>
  <c r="T913"/>
  <c r="U913" s="1"/>
  <c r="T912"/>
  <c r="U912" s="1"/>
  <c r="T911"/>
  <c r="U911" s="1"/>
  <c r="T910"/>
  <c r="U910" s="1"/>
  <c r="T909"/>
  <c r="U909" s="1"/>
  <c r="T908"/>
  <c r="U908" s="1"/>
  <c r="T907"/>
  <c r="U907" s="1"/>
  <c r="T906"/>
  <c r="U906" s="1"/>
  <c r="T905"/>
  <c r="U905" s="1"/>
  <c r="T904"/>
  <c r="U904" s="1"/>
  <c r="T903"/>
  <c r="U903" s="1"/>
  <c r="T902"/>
  <c r="U902" s="1"/>
  <c r="T901"/>
  <c r="U901" s="1"/>
  <c r="T900"/>
  <c r="U900" s="1"/>
  <c r="T899"/>
  <c r="U899" s="1"/>
  <c r="T898"/>
  <c r="U898" s="1"/>
  <c r="U897"/>
  <c r="T896"/>
  <c r="U896" s="1"/>
  <c r="T895"/>
  <c r="U895" s="1"/>
  <c r="T894"/>
  <c r="U894" s="1"/>
  <c r="U893"/>
  <c r="T892"/>
  <c r="U892" s="1"/>
  <c r="T891"/>
  <c r="U891" s="1"/>
  <c r="T890"/>
  <c r="U890" s="1"/>
  <c r="T889"/>
  <c r="U889" s="1"/>
  <c r="T888"/>
  <c r="U888" s="1"/>
  <c r="T887"/>
  <c r="U887" s="1"/>
  <c r="T886"/>
  <c r="U886" s="1"/>
  <c r="T885"/>
  <c r="U885" s="1"/>
  <c r="T884"/>
  <c r="U884" s="1"/>
  <c r="T883"/>
  <c r="U883" s="1"/>
  <c r="T880"/>
  <c r="U880" s="1"/>
  <c r="U879"/>
  <c r="T878"/>
  <c r="U878" s="1"/>
  <c r="U877"/>
  <c r="T876"/>
  <c r="U876" s="1"/>
  <c r="T875"/>
  <c r="U875" s="1"/>
  <c r="T874"/>
  <c r="U874" s="1"/>
  <c r="U873"/>
  <c r="T872"/>
  <c r="U872" s="1"/>
  <c r="U871"/>
  <c r="T870"/>
  <c r="U870" s="1"/>
  <c r="T869"/>
  <c r="U869" s="1"/>
  <c r="U868"/>
  <c r="T867"/>
  <c r="U867" s="1"/>
  <c r="T866"/>
  <c r="U866" s="1"/>
  <c r="T865"/>
  <c r="U865" s="1"/>
  <c r="T864"/>
  <c r="U864" s="1"/>
  <c r="T863"/>
  <c r="U863" s="1"/>
  <c r="T860"/>
  <c r="U860" s="1"/>
  <c r="T859"/>
  <c r="U859" s="1"/>
  <c r="U858"/>
  <c r="T857"/>
  <c r="U857" s="1"/>
  <c r="T856"/>
  <c r="U856" s="1"/>
  <c r="T855"/>
  <c r="U855" s="1"/>
  <c r="U854"/>
  <c r="R853"/>
  <c r="T853" s="1"/>
  <c r="U853" s="1"/>
  <c r="R852"/>
  <c r="T852" s="1"/>
  <c r="U852" s="1"/>
  <c r="R851"/>
  <c r="T851" s="1"/>
  <c r="U851" s="1"/>
  <c r="R850"/>
  <c r="T850" s="1"/>
  <c r="U850" s="1"/>
  <c r="R849"/>
  <c r="T849" s="1"/>
  <c r="U849" s="1"/>
  <c r="R848"/>
  <c r="T848" s="1"/>
  <c r="U848" s="1"/>
  <c r="T847"/>
  <c r="U847" s="1"/>
  <c r="T846"/>
  <c r="U846" s="1"/>
  <c r="T845"/>
  <c r="U845" s="1"/>
  <c r="T844"/>
  <c r="U844" s="1"/>
  <c r="T843"/>
  <c r="U843" s="1"/>
  <c r="T842"/>
  <c r="U842" s="1"/>
  <c r="U841"/>
  <c r="T840"/>
  <c r="U840" s="1"/>
  <c r="U839"/>
  <c r="T838"/>
  <c r="U838" s="1"/>
  <c r="T837"/>
  <c r="U837" s="1"/>
  <c r="T836"/>
  <c r="U836" s="1"/>
  <c r="T833"/>
  <c r="U833" s="1"/>
  <c r="T832"/>
  <c r="U832" s="1"/>
  <c r="T831"/>
  <c r="U831" s="1"/>
  <c r="S830"/>
  <c r="T830" s="1"/>
  <c r="U830" s="1"/>
  <c r="T829"/>
  <c r="U829" s="1"/>
  <c r="T828"/>
  <c r="U828" s="1"/>
  <c r="T827"/>
  <c r="U827" s="1"/>
  <c r="U826"/>
  <c r="T825"/>
  <c r="U825" s="1"/>
  <c r="T824"/>
  <c r="U824" s="1"/>
  <c r="U823"/>
  <c r="T822"/>
  <c r="U822" s="1"/>
  <c r="U821"/>
  <c r="T816"/>
  <c r="U816" s="1"/>
  <c r="T815"/>
  <c r="U815" s="1"/>
  <c r="T814"/>
  <c r="U814" s="1"/>
  <c r="T813"/>
  <c r="U813" s="1"/>
  <c r="T812"/>
  <c r="U812" s="1"/>
  <c r="T811"/>
  <c r="U811" s="1"/>
  <c r="T810"/>
  <c r="U810" s="1"/>
  <c r="T809"/>
  <c r="U809" s="1"/>
  <c r="T808"/>
  <c r="U808" s="1"/>
  <c r="T807"/>
  <c r="U807" s="1"/>
  <c r="T806"/>
  <c r="U806" s="1"/>
  <c r="T805"/>
  <c r="U805" s="1"/>
  <c r="T804"/>
  <c r="U804" s="1"/>
  <c r="T803"/>
  <c r="U803" s="1"/>
  <c r="T802"/>
  <c r="U802" s="1"/>
  <c r="T801"/>
  <c r="U801" s="1"/>
  <c r="T800"/>
  <c r="U800" s="1"/>
  <c r="T799"/>
  <c r="U799" s="1"/>
  <c r="T798"/>
  <c r="U798" s="1"/>
  <c r="T797"/>
  <c r="U797" s="1"/>
  <c r="T796"/>
  <c r="U796" s="1"/>
  <c r="T795"/>
  <c r="U795" s="1"/>
  <c r="T792"/>
  <c r="U792" s="1"/>
  <c r="T791"/>
  <c r="U791" s="1"/>
  <c r="T790"/>
  <c r="U790" s="1"/>
  <c r="T789"/>
  <c r="U789" s="1"/>
  <c r="T788"/>
  <c r="U788" s="1"/>
  <c r="T787"/>
  <c r="U787" s="1"/>
  <c r="T786"/>
  <c r="U786" s="1"/>
  <c r="T785"/>
  <c r="U785" s="1"/>
  <c r="T784"/>
  <c r="U784" s="1"/>
  <c r="T783"/>
  <c r="U783" s="1"/>
  <c r="T782"/>
  <c r="U782" s="1"/>
  <c r="T781"/>
  <c r="U781" s="1"/>
  <c r="T780"/>
  <c r="U780" s="1"/>
  <c r="U779"/>
  <c r="T778"/>
  <c r="U778" s="1"/>
  <c r="T777"/>
  <c r="U777" s="1"/>
  <c r="T776"/>
  <c r="U776" s="1"/>
  <c r="T775"/>
  <c r="U775" s="1"/>
  <c r="T774"/>
  <c r="U774" s="1"/>
  <c r="T773"/>
  <c r="U773" s="1"/>
  <c r="T772"/>
  <c r="U772" s="1"/>
  <c r="T771"/>
  <c r="U771" s="1"/>
  <c r="T770"/>
  <c r="U770" s="1"/>
  <c r="T769"/>
  <c r="U769" s="1"/>
  <c r="T768"/>
  <c r="U768" s="1"/>
  <c r="T767"/>
  <c r="U767" s="1"/>
  <c r="T766"/>
  <c r="U766" s="1"/>
  <c r="T765"/>
  <c r="U765" s="1"/>
  <c r="T764"/>
  <c r="U764" s="1"/>
  <c r="T763"/>
  <c r="U763" s="1"/>
  <c r="T756"/>
  <c r="U756" s="1"/>
  <c r="T755"/>
  <c r="U755" s="1"/>
  <c r="T750"/>
  <c r="U750" s="1"/>
  <c r="T749"/>
  <c r="U749" s="1"/>
  <c r="T744"/>
  <c r="U744" s="1"/>
  <c r="T743"/>
  <c r="U743" s="1"/>
  <c r="T742"/>
  <c r="U742" s="1"/>
  <c r="T741"/>
  <c r="U741" s="1"/>
  <c r="T740"/>
  <c r="U740" s="1"/>
  <c r="T739"/>
  <c r="U739" s="1"/>
  <c r="T738"/>
  <c r="U738" s="1"/>
  <c r="T737"/>
  <c r="U737" s="1"/>
  <c r="T736"/>
  <c r="U736" s="1"/>
  <c r="T735"/>
  <c r="U735" s="1"/>
  <c r="T734"/>
  <c r="U734" s="1"/>
  <c r="T733"/>
  <c r="U733" s="1"/>
  <c r="T732"/>
  <c r="U732" s="1"/>
  <c r="T731"/>
  <c r="U731" s="1"/>
  <c r="T730"/>
  <c r="U730" s="1"/>
  <c r="T729"/>
  <c r="U729" s="1"/>
  <c r="T728"/>
  <c r="U728" s="1"/>
  <c r="T727"/>
  <c r="U727" s="1"/>
  <c r="T726"/>
  <c r="U726" s="1"/>
  <c r="T725"/>
  <c r="U725" s="1"/>
  <c r="T724"/>
  <c r="U724" s="1"/>
  <c r="T723"/>
  <c r="U723" s="1"/>
  <c r="T722"/>
  <c r="U722" s="1"/>
  <c r="T721"/>
  <c r="U721" s="1"/>
  <c r="T720"/>
  <c r="U720" s="1"/>
  <c r="T719"/>
  <c r="U719" s="1"/>
  <c r="T718"/>
  <c r="U718" s="1"/>
  <c r="T717"/>
  <c r="U717" s="1"/>
  <c r="T716"/>
  <c r="U716" s="1"/>
  <c r="T715"/>
  <c r="U715" s="1"/>
  <c r="T714"/>
  <c r="U714" s="1"/>
  <c r="T713"/>
  <c r="U713" s="1"/>
  <c r="T712"/>
  <c r="U712" s="1"/>
  <c r="T711"/>
  <c r="U711" s="1"/>
  <c r="T710"/>
  <c r="U710" s="1"/>
  <c r="T709"/>
  <c r="U709" s="1"/>
  <c r="T708"/>
  <c r="U708" s="1"/>
  <c r="U707"/>
  <c r="T706"/>
  <c r="U706" s="1"/>
  <c r="U705"/>
  <c r="T704"/>
  <c r="U704" s="1"/>
  <c r="T703"/>
  <c r="U703" s="1"/>
  <c r="U702"/>
  <c r="T701"/>
  <c r="U701" s="1"/>
  <c r="T700"/>
  <c r="U700" s="1"/>
  <c r="T699"/>
  <c r="U699" s="1"/>
  <c r="T696"/>
  <c r="U696" s="1"/>
  <c r="T695"/>
  <c r="U695" s="1"/>
  <c r="T694"/>
  <c r="U694" s="1"/>
  <c r="T693"/>
  <c r="U693" s="1"/>
  <c r="U692"/>
  <c r="T691"/>
  <c r="U691" s="1"/>
  <c r="T690"/>
  <c r="U690" s="1"/>
  <c r="T689"/>
  <c r="U689" s="1"/>
  <c r="U688"/>
  <c r="T687"/>
  <c r="U687" s="1"/>
  <c r="T686"/>
  <c r="U686" s="1"/>
  <c r="T685"/>
  <c r="U685" s="1"/>
  <c r="T684"/>
  <c r="U684" s="1"/>
  <c r="T683"/>
  <c r="U683" s="1"/>
  <c r="T682"/>
  <c r="U682" s="1"/>
  <c r="T681"/>
  <c r="U681" s="1"/>
  <c r="T680"/>
  <c r="U680" s="1"/>
  <c r="T679"/>
  <c r="U679" s="1"/>
  <c r="T678"/>
  <c r="U678" s="1"/>
  <c r="U677"/>
  <c r="T676"/>
  <c r="U676" s="1"/>
  <c r="T675"/>
  <c r="U675" s="1"/>
  <c r="T674"/>
  <c r="U674" s="1"/>
  <c r="T673"/>
  <c r="U673" s="1"/>
  <c r="T672"/>
  <c r="U672" s="1"/>
  <c r="U671"/>
  <c r="T670"/>
  <c r="U670" s="1"/>
  <c r="T669"/>
  <c r="U669" s="1"/>
  <c r="T668"/>
  <c r="U668" s="1"/>
  <c r="U667"/>
  <c r="T666"/>
  <c r="U666" s="1"/>
  <c r="T665"/>
  <c r="U665" s="1"/>
  <c r="T664"/>
  <c r="U664" s="1"/>
  <c r="T663"/>
  <c r="U663" s="1"/>
  <c r="T662"/>
  <c r="U662" s="1"/>
  <c r="T661"/>
  <c r="U661" s="1"/>
  <c r="T660"/>
  <c r="U660" s="1"/>
  <c r="T659"/>
  <c r="U659" s="1"/>
  <c r="T658"/>
  <c r="U658" s="1"/>
  <c r="T657"/>
  <c r="U657" s="1"/>
  <c r="T656"/>
  <c r="U656" s="1"/>
  <c r="T655"/>
  <c r="U655" s="1"/>
  <c r="T654"/>
  <c r="U654" s="1"/>
  <c r="T651"/>
  <c r="U651" s="1"/>
  <c r="T650"/>
  <c r="U650" s="1"/>
  <c r="T649"/>
  <c r="U649" s="1"/>
  <c r="T648"/>
  <c r="U648" s="1"/>
  <c r="T647"/>
  <c r="U647" s="1"/>
  <c r="T646"/>
  <c r="U646" s="1"/>
  <c r="T645"/>
  <c r="U645" s="1"/>
  <c r="T644"/>
  <c r="U644" s="1"/>
  <c r="U643"/>
  <c r="T642"/>
  <c r="U642" s="1"/>
  <c r="T641"/>
  <c r="U641" s="1"/>
  <c r="T640"/>
  <c r="U640" s="1"/>
  <c r="T639"/>
  <c r="U639" s="1"/>
  <c r="T638"/>
  <c r="U638" s="1"/>
  <c r="T637"/>
  <c r="U637" s="1"/>
  <c r="T636"/>
  <c r="U636" s="1"/>
  <c r="T635"/>
  <c r="U635" s="1"/>
  <c r="T634"/>
  <c r="U634" s="1"/>
  <c r="T633"/>
  <c r="U633" s="1"/>
  <c r="T632"/>
  <c r="U632" s="1"/>
  <c r="T631"/>
  <c r="U631" s="1"/>
  <c r="T630"/>
  <c r="U630" s="1"/>
  <c r="T629"/>
  <c r="U629" s="1"/>
  <c r="T628"/>
  <c r="U628" s="1"/>
  <c r="T627"/>
  <c r="U627" s="1"/>
  <c r="T626"/>
  <c r="U626" s="1"/>
  <c r="T625"/>
  <c r="U625" s="1"/>
  <c r="T624"/>
  <c r="U624" s="1"/>
  <c r="T623"/>
  <c r="U623" s="1"/>
  <c r="T622"/>
  <c r="U622" s="1"/>
  <c r="T621"/>
  <c r="U621" s="1"/>
  <c r="T620"/>
  <c r="U620" s="1"/>
  <c r="T619"/>
  <c r="U619" s="1"/>
  <c r="T618"/>
  <c r="U618" s="1"/>
  <c r="T617"/>
  <c r="U617" s="1"/>
  <c r="T616"/>
  <c r="U616" s="1"/>
  <c r="T615"/>
  <c r="U615" s="1"/>
  <c r="T614"/>
  <c r="U614" s="1"/>
  <c r="T613"/>
  <c r="U613" s="1"/>
  <c r="T612"/>
  <c r="U612" s="1"/>
  <c r="T611"/>
  <c r="U611" s="1"/>
  <c r="S610"/>
  <c r="T610" s="1"/>
  <c r="U610" s="1"/>
  <c r="T609"/>
  <c r="U609" s="1"/>
  <c r="T608"/>
  <c r="U608" s="1"/>
  <c r="T607"/>
  <c r="U607" s="1"/>
  <c r="T606"/>
  <c r="U606" s="1"/>
  <c r="T605"/>
  <c r="U605" s="1"/>
  <c r="T604"/>
  <c r="U604" s="1"/>
  <c r="T603"/>
  <c r="U603" s="1"/>
  <c r="T602"/>
  <c r="U602" s="1"/>
  <c r="T601"/>
  <c r="U601" s="1"/>
  <c r="T600"/>
  <c r="U600" s="1"/>
  <c r="T599"/>
  <c r="U599" s="1"/>
  <c r="T598"/>
  <c r="U598" s="1"/>
  <c r="U597"/>
  <c r="T596"/>
  <c r="U596" s="1"/>
  <c r="U595"/>
  <c r="T594"/>
  <c r="U594" s="1"/>
  <c r="T593"/>
  <c r="U593" s="1"/>
  <c r="U592"/>
  <c r="T591"/>
  <c r="U591" s="1"/>
  <c r="T584"/>
  <c r="U584" s="1"/>
  <c r="U583"/>
  <c r="T582"/>
  <c r="U582" s="1"/>
  <c r="T575"/>
  <c r="U575" s="1"/>
  <c r="U574"/>
  <c r="T573"/>
  <c r="U573" s="1"/>
  <c r="U572"/>
  <c r="T571"/>
  <c r="U571" s="1"/>
  <c r="U570"/>
  <c r="T569"/>
  <c r="U569" s="1"/>
  <c r="T568"/>
  <c r="U568" s="1"/>
  <c r="T567"/>
  <c r="U567" s="1"/>
  <c r="U566"/>
  <c r="T565"/>
  <c r="U565" s="1"/>
  <c r="T564"/>
  <c r="U564" s="1"/>
  <c r="T563"/>
  <c r="U563" s="1"/>
  <c r="U562"/>
  <c r="T561"/>
  <c r="U561" s="1"/>
  <c r="U560"/>
  <c r="T559"/>
  <c r="U559" s="1"/>
  <c r="U558"/>
  <c r="T557"/>
  <c r="U557" s="1"/>
  <c r="U556"/>
  <c r="T555"/>
  <c r="U555" s="1"/>
  <c r="U554"/>
  <c r="T553"/>
  <c r="U553" s="1"/>
  <c r="U552"/>
  <c r="T551"/>
  <c r="U551" s="1"/>
  <c r="T550"/>
  <c r="U550" s="1"/>
  <c r="U549"/>
  <c r="T548"/>
  <c r="U548" s="1"/>
  <c r="T547"/>
  <c r="U547" s="1"/>
  <c r="U546"/>
  <c r="T545"/>
  <c r="U545" s="1"/>
  <c r="U544"/>
  <c r="T543"/>
  <c r="U543" s="1"/>
  <c r="T542"/>
  <c r="U542" s="1"/>
  <c r="T541"/>
  <c r="U541" s="1"/>
  <c r="T540"/>
  <c r="U540" s="1"/>
  <c r="U539"/>
  <c r="T538"/>
  <c r="U538" s="1"/>
  <c r="T537"/>
  <c r="U537" s="1"/>
  <c r="T536"/>
  <c r="U536" s="1"/>
  <c r="T535"/>
  <c r="U535" s="1"/>
  <c r="T534"/>
  <c r="U534" s="1"/>
  <c r="U533"/>
  <c r="T532"/>
  <c r="U532" s="1"/>
  <c r="T531"/>
  <c r="U531" s="1"/>
  <c r="U530"/>
  <c r="T529"/>
  <c r="U529" s="1"/>
  <c r="T528"/>
  <c r="U528" s="1"/>
  <c r="T527"/>
  <c r="U527" s="1"/>
  <c r="T526"/>
  <c r="U526" s="1"/>
  <c r="T525"/>
  <c r="U525" s="1"/>
  <c r="U524"/>
  <c r="T523"/>
  <c r="U523" s="1"/>
  <c r="T522"/>
  <c r="U522" s="1"/>
  <c r="T521"/>
  <c r="U521" s="1"/>
  <c r="T520"/>
  <c r="U520" s="1"/>
  <c r="U519"/>
  <c r="T518"/>
  <c r="U518" s="1"/>
  <c r="T515"/>
  <c r="U515" s="1"/>
  <c r="U514"/>
  <c r="T513"/>
  <c r="U513" s="1"/>
  <c r="T512"/>
  <c r="U512" s="1"/>
  <c r="U511"/>
  <c r="T510"/>
  <c r="U510" s="1"/>
  <c r="T509"/>
  <c r="U509" s="1"/>
  <c r="U508"/>
  <c r="T507"/>
  <c r="U507" s="1"/>
  <c r="U506"/>
  <c r="T505"/>
  <c r="U505" s="1"/>
  <c r="T504"/>
  <c r="U504" s="1"/>
  <c r="T503"/>
  <c r="U503" s="1"/>
  <c r="U502"/>
  <c r="T501"/>
  <c r="U501" s="1"/>
  <c r="T500"/>
  <c r="U500" s="1"/>
  <c r="U499"/>
  <c r="T498"/>
  <c r="U498" s="1"/>
  <c r="U497"/>
  <c r="T496"/>
  <c r="U496" s="1"/>
  <c r="U495"/>
  <c r="T494"/>
  <c r="U494" s="1"/>
  <c r="U493"/>
  <c r="T492"/>
  <c r="U492" s="1"/>
  <c r="U491"/>
  <c r="T490"/>
  <c r="U490" s="1"/>
  <c r="U489"/>
  <c r="T488"/>
  <c r="U488" s="1"/>
  <c r="U487"/>
  <c r="T486"/>
  <c r="U486" s="1"/>
  <c r="U485"/>
  <c r="T484"/>
  <c r="U484" s="1"/>
  <c r="U483"/>
  <c r="T482"/>
  <c r="U482" s="1"/>
  <c r="U481"/>
  <c r="T478"/>
  <c r="U478" s="1"/>
  <c r="T477"/>
  <c r="U477" s="1"/>
  <c r="T476"/>
  <c r="U476" s="1"/>
  <c r="T475"/>
  <c r="U475" s="1"/>
  <c r="T474"/>
  <c r="U474" s="1"/>
  <c r="T473"/>
  <c r="U473" s="1"/>
  <c r="T472"/>
  <c r="U472" s="1"/>
  <c r="T471"/>
  <c r="U471" s="1"/>
  <c r="T470"/>
  <c r="U470" s="1"/>
  <c r="T469"/>
  <c r="U469" s="1"/>
  <c r="T468"/>
  <c r="U468" s="1"/>
  <c r="T467"/>
  <c r="U467" s="1"/>
  <c r="T464"/>
  <c r="U464" s="1"/>
  <c r="T463"/>
  <c r="U463" s="1"/>
  <c r="T462"/>
  <c r="U462" s="1"/>
  <c r="T461"/>
  <c r="U461" s="1"/>
  <c r="T460"/>
  <c r="U460" s="1"/>
  <c r="T457"/>
  <c r="U457" s="1"/>
  <c r="T456"/>
  <c r="U456" s="1"/>
  <c r="T453"/>
  <c r="U453" s="1"/>
  <c r="T452"/>
  <c r="U452" s="1"/>
  <c r="T451"/>
  <c r="U451" s="1"/>
  <c r="T450"/>
  <c r="U450" s="1"/>
  <c r="T449"/>
  <c r="U449" s="1"/>
  <c r="T448"/>
  <c r="U448" s="1"/>
  <c r="T429"/>
  <c r="U429" s="1"/>
  <c r="T428"/>
  <c r="U428" s="1"/>
  <c r="T427"/>
  <c r="U427" s="1"/>
  <c r="T426"/>
  <c r="U426" s="1"/>
  <c r="T425"/>
  <c r="U425" s="1"/>
  <c r="T424"/>
  <c r="U424" s="1"/>
  <c r="T423"/>
  <c r="U423" s="1"/>
  <c r="T422"/>
  <c r="U422" s="1"/>
  <c r="T421"/>
  <c r="U421" s="1"/>
  <c r="T420"/>
  <c r="U420" s="1"/>
  <c r="T419"/>
  <c r="U419" s="1"/>
  <c r="T418"/>
  <c r="U418" s="1"/>
  <c r="T417"/>
  <c r="U417" s="1"/>
  <c r="T416"/>
  <c r="U416" s="1"/>
  <c r="T415"/>
  <c r="U415" s="1"/>
  <c r="T414"/>
  <c r="U414" s="1"/>
  <c r="T413"/>
  <c r="U413" s="1"/>
  <c r="T412"/>
  <c r="U412" s="1"/>
  <c r="T411"/>
  <c r="U411" s="1"/>
  <c r="T410"/>
  <c r="U410" s="1"/>
  <c r="T409"/>
  <c r="U409" s="1"/>
  <c r="U408"/>
  <c r="T407"/>
  <c r="U407" s="1"/>
  <c r="T406"/>
  <c r="U406" s="1"/>
  <c r="T405"/>
  <c r="U405" s="1"/>
  <c r="T402"/>
  <c r="U402" s="1"/>
  <c r="U401"/>
  <c r="T400"/>
  <c r="U400" s="1"/>
  <c r="T399"/>
  <c r="U399" s="1"/>
  <c r="T398"/>
  <c r="U398" s="1"/>
  <c r="T397"/>
  <c r="U397" s="1"/>
  <c r="T396"/>
  <c r="U396" s="1"/>
  <c r="T395"/>
  <c r="U395" s="1"/>
  <c r="U394"/>
  <c r="T393"/>
  <c r="U393" s="1"/>
  <c r="U392"/>
  <c r="T391"/>
  <c r="U391" s="1"/>
  <c r="T390"/>
  <c r="U390" s="1"/>
  <c r="T389"/>
  <c r="U389" s="1"/>
  <c r="T388"/>
  <c r="U388" s="1"/>
  <c r="U387"/>
  <c r="T386"/>
  <c r="U386" s="1"/>
  <c r="T385"/>
  <c r="U385" s="1"/>
  <c r="T384"/>
  <c r="U384" s="1"/>
  <c r="T383"/>
  <c r="U383" s="1"/>
  <c r="T382"/>
  <c r="U382" s="1"/>
  <c r="T379"/>
  <c r="U379" s="1"/>
  <c r="T378"/>
  <c r="U378" s="1"/>
  <c r="T377"/>
  <c r="U377" s="1"/>
  <c r="T376"/>
  <c r="U376" s="1"/>
  <c r="T375"/>
  <c r="U375" s="1"/>
  <c r="T374"/>
  <c r="U374" s="1"/>
  <c r="T373"/>
  <c r="U373" s="1"/>
  <c r="U372"/>
  <c r="T371"/>
  <c r="U371" s="1"/>
  <c r="T370"/>
  <c r="U370" s="1"/>
  <c r="T369"/>
  <c r="U369" s="1"/>
  <c r="T368"/>
  <c r="U368" s="1"/>
  <c r="T367"/>
  <c r="U367" s="1"/>
  <c r="T366"/>
  <c r="U366" s="1"/>
  <c r="T365"/>
  <c r="U365" s="1"/>
  <c r="T364"/>
  <c r="U364" s="1"/>
  <c r="T363"/>
  <c r="U363" s="1"/>
  <c r="T362"/>
  <c r="U362" s="1"/>
  <c r="T361"/>
  <c r="U361" s="1"/>
  <c r="U360"/>
  <c r="T359"/>
  <c r="U359" s="1"/>
  <c r="U358"/>
  <c r="T357"/>
  <c r="U357" s="1"/>
  <c r="T356"/>
  <c r="U356" s="1"/>
  <c r="S355"/>
  <c r="T355" s="1"/>
  <c r="U355" s="1"/>
  <c r="T354"/>
  <c r="U354" s="1"/>
  <c r="T353"/>
  <c r="U353" s="1"/>
  <c r="T352"/>
  <c r="U352" s="1"/>
  <c r="T351"/>
  <c r="U351" s="1"/>
  <c r="U350"/>
  <c r="T349"/>
  <c r="U349" s="1"/>
  <c r="T347"/>
  <c r="U347" s="1"/>
  <c r="T346"/>
  <c r="U346" s="1"/>
  <c r="T345"/>
  <c r="U345" s="1"/>
  <c r="U344"/>
  <c r="T343"/>
  <c r="U343" s="1"/>
  <c r="T342"/>
  <c r="U342" s="1"/>
  <c r="T341"/>
  <c r="U341" s="1"/>
  <c r="T340"/>
  <c r="U340" s="1"/>
  <c r="T339"/>
  <c r="U339" s="1"/>
  <c r="T338"/>
  <c r="U338" s="1"/>
  <c r="T337"/>
  <c r="U337" s="1"/>
  <c r="T336"/>
  <c r="U336" s="1"/>
  <c r="T335"/>
  <c r="U335" s="1"/>
  <c r="T334"/>
  <c r="U334" s="1"/>
  <c r="T333"/>
  <c r="U333" s="1"/>
  <c r="T332"/>
  <c r="U332" s="1"/>
  <c r="T331"/>
  <c r="U331" s="1"/>
  <c r="T330"/>
  <c r="U330" s="1"/>
  <c r="T329"/>
  <c r="U329" s="1"/>
  <c r="T328"/>
  <c r="U328" s="1"/>
  <c r="T327"/>
  <c r="U327" s="1"/>
  <c r="T326"/>
  <c r="U326" s="1"/>
  <c r="T325"/>
  <c r="U325" s="1"/>
  <c r="S324"/>
  <c r="T324" s="1"/>
  <c r="U324" s="1"/>
  <c r="T323"/>
  <c r="U323" s="1"/>
  <c r="T322"/>
  <c r="U322" s="1"/>
  <c r="T321"/>
  <c r="U321" s="1"/>
  <c r="T320"/>
  <c r="U320" s="1"/>
  <c r="T319"/>
  <c r="U319" s="1"/>
  <c r="S318"/>
  <c r="T318" s="1"/>
  <c r="U318" s="1"/>
  <c r="T317"/>
  <c r="U317" s="1"/>
  <c r="T316"/>
  <c r="U316" s="1"/>
  <c r="T315"/>
  <c r="U315" s="1"/>
  <c r="T314"/>
  <c r="U314" s="1"/>
  <c r="T313"/>
  <c r="U313" s="1"/>
  <c r="T312"/>
  <c r="U312" s="1"/>
  <c r="U311"/>
  <c r="T310"/>
  <c r="U310" s="1"/>
  <c r="T309"/>
  <c r="U309" s="1"/>
  <c r="T308"/>
  <c r="U308" s="1"/>
  <c r="T307"/>
  <c r="U307" s="1"/>
  <c r="T306"/>
  <c r="U306" s="1"/>
  <c r="T305"/>
  <c r="U305" s="1"/>
  <c r="T304"/>
  <c r="U304" s="1"/>
  <c r="T303"/>
  <c r="U303" s="1"/>
  <c r="T302"/>
  <c r="U302" s="1"/>
  <c r="U301"/>
  <c r="T300"/>
  <c r="U300" s="1"/>
  <c r="T299"/>
  <c r="U299" s="1"/>
  <c r="T298"/>
  <c r="U298" s="1"/>
  <c r="T297"/>
  <c r="U297" s="1"/>
  <c r="U296"/>
  <c r="T295"/>
  <c r="U295" s="1"/>
  <c r="T294"/>
  <c r="U294" s="1"/>
  <c r="T293"/>
  <c r="U293" s="1"/>
  <c r="T292"/>
  <c r="U292" s="1"/>
  <c r="T291"/>
  <c r="U291" s="1"/>
  <c r="U290"/>
  <c r="T289"/>
  <c r="U289" s="1"/>
  <c r="U288"/>
  <c r="T287"/>
  <c r="U287" s="1"/>
  <c r="U286"/>
  <c r="T285"/>
  <c r="U285" s="1"/>
  <c r="T284"/>
  <c r="U284" s="1"/>
  <c r="U283"/>
  <c r="T282"/>
  <c r="U282" s="1"/>
  <c r="U281"/>
  <c r="T280"/>
  <c r="U280" s="1"/>
  <c r="T279"/>
  <c r="U279" s="1"/>
  <c r="T278"/>
  <c r="U278" s="1"/>
  <c r="T277"/>
  <c r="U277" s="1"/>
  <c r="T276"/>
  <c r="U276" s="1"/>
  <c r="T275"/>
  <c r="U275" s="1"/>
  <c r="T274"/>
  <c r="U274" s="1"/>
  <c r="T273"/>
  <c r="U273" s="1"/>
  <c r="T272"/>
  <c r="U272" s="1"/>
  <c r="T271"/>
  <c r="U271" s="1"/>
  <c r="T270"/>
  <c r="U270" s="1"/>
  <c r="T269"/>
  <c r="U269" s="1"/>
  <c r="T268"/>
  <c r="U268" s="1"/>
  <c r="T267"/>
  <c r="U267" s="1"/>
  <c r="T266"/>
  <c r="U266" s="1"/>
  <c r="T265"/>
  <c r="U265" s="1"/>
  <c r="T264"/>
  <c r="U264" s="1"/>
  <c r="T263"/>
  <c r="U263" s="1"/>
  <c r="T262"/>
  <c r="U262" s="1"/>
  <c r="T261"/>
  <c r="U261" s="1"/>
  <c r="T260"/>
  <c r="U260" s="1"/>
  <c r="T259"/>
  <c r="U259" s="1"/>
  <c r="T258"/>
  <c r="U258" s="1"/>
  <c r="T257"/>
  <c r="U257" s="1"/>
  <c r="T256"/>
  <c r="U256" s="1"/>
  <c r="T255"/>
  <c r="U255" s="1"/>
  <c r="T254"/>
  <c r="U254" s="1"/>
  <c r="T253"/>
  <c r="U253" s="1"/>
  <c r="T252"/>
  <c r="U252" s="1"/>
  <c r="T251"/>
  <c r="U251" s="1"/>
  <c r="U250"/>
  <c r="T249"/>
  <c r="U249" s="1"/>
  <c r="T246"/>
  <c r="U246" s="1"/>
  <c r="T245"/>
  <c r="U245" s="1"/>
  <c r="T244"/>
  <c r="U244" s="1"/>
  <c r="T243"/>
  <c r="U243" s="1"/>
  <c r="T242"/>
  <c r="U242" s="1"/>
  <c r="T241"/>
  <c r="U241" s="1"/>
  <c r="T240"/>
  <c r="U240" s="1"/>
  <c r="T239"/>
  <c r="U239" s="1"/>
  <c r="T238"/>
  <c r="U238" s="1"/>
  <c r="T237"/>
  <c r="U237" s="1"/>
  <c r="T236"/>
  <c r="U236" s="1"/>
  <c r="T235"/>
  <c r="U235" s="1"/>
  <c r="T234"/>
  <c r="U234" s="1"/>
  <c r="T233"/>
  <c r="U233" s="1"/>
  <c r="T232"/>
  <c r="U232" s="1"/>
  <c r="T231"/>
  <c r="U231" s="1"/>
  <c r="T230"/>
  <c r="U230" s="1"/>
  <c r="T229"/>
  <c r="U229" s="1"/>
  <c r="T228"/>
  <c r="U228" s="1"/>
  <c r="T227"/>
  <c r="U227" s="1"/>
  <c r="T226"/>
  <c r="U226" s="1"/>
  <c r="T225"/>
  <c r="U225" s="1"/>
  <c r="T222"/>
  <c r="U222" s="1"/>
  <c r="T221"/>
  <c r="U221" s="1"/>
  <c r="T220"/>
  <c r="U220" s="1"/>
  <c r="T219"/>
  <c r="U219" s="1"/>
  <c r="T218"/>
  <c r="U218" s="1"/>
  <c r="T217"/>
  <c r="U217" s="1"/>
  <c r="T216"/>
  <c r="U216" s="1"/>
  <c r="T215"/>
  <c r="U215" s="1"/>
  <c r="U214"/>
  <c r="T213"/>
  <c r="U213" s="1"/>
  <c r="T212"/>
  <c r="U212" s="1"/>
  <c r="T211"/>
  <c r="U211" s="1"/>
  <c r="T210"/>
  <c r="U210" s="1"/>
  <c r="T209"/>
  <c r="U209" s="1"/>
  <c r="T208"/>
  <c r="U208" s="1"/>
  <c r="T205"/>
  <c r="U205" s="1"/>
  <c r="T204"/>
  <c r="U204" s="1"/>
  <c r="T203"/>
  <c r="U203" s="1"/>
  <c r="S202"/>
  <c r="T202" s="1"/>
  <c r="U202" s="1"/>
  <c r="T201"/>
  <c r="U201" s="1"/>
  <c r="T200"/>
  <c r="U200" s="1"/>
  <c r="T199"/>
  <c r="U199" s="1"/>
  <c r="T198"/>
  <c r="U198" s="1"/>
  <c r="T197"/>
  <c r="U197" s="1"/>
  <c r="T196"/>
  <c r="U196" s="1"/>
  <c r="T195"/>
  <c r="U195" s="1"/>
  <c r="T194"/>
  <c r="U194" s="1"/>
  <c r="T193"/>
  <c r="U193" s="1"/>
  <c r="T192"/>
  <c r="U192" s="1"/>
  <c r="T191"/>
  <c r="U191" s="1"/>
  <c r="T190"/>
  <c r="U190" s="1"/>
  <c r="U189"/>
  <c r="T188"/>
  <c r="U188" s="1"/>
  <c r="U187"/>
  <c r="T186"/>
  <c r="U186" s="1"/>
  <c r="T185"/>
  <c r="U185" s="1"/>
  <c r="T184"/>
  <c r="U184" s="1"/>
  <c r="T183"/>
  <c r="U183" s="1"/>
  <c r="U182"/>
  <c r="T181"/>
  <c r="U181" s="1"/>
  <c r="S180"/>
  <c r="T180" s="1"/>
  <c r="U180" s="1"/>
  <c r="T179"/>
  <c r="U179" s="1"/>
  <c r="T178"/>
  <c r="U178" s="1"/>
  <c r="T177"/>
  <c r="U177" s="1"/>
  <c r="T176"/>
  <c r="U176" s="1"/>
  <c r="T175"/>
  <c r="U175" s="1"/>
  <c r="T174"/>
  <c r="U174" s="1"/>
  <c r="T173"/>
  <c r="U173" s="1"/>
  <c r="U172"/>
  <c r="S171"/>
  <c r="T171" s="1"/>
  <c r="U171" s="1"/>
  <c r="T170"/>
  <c r="U170" s="1"/>
  <c r="U169"/>
  <c r="T168"/>
  <c r="U168" s="1"/>
  <c r="T167"/>
  <c r="U167" s="1"/>
  <c r="T166"/>
  <c r="U166" s="1"/>
  <c r="U165"/>
  <c r="T164"/>
  <c r="U164" s="1"/>
  <c r="U163"/>
  <c r="T162"/>
  <c r="U162" s="1"/>
  <c r="T161"/>
  <c r="U161" s="1"/>
  <c r="U160"/>
  <c r="T159"/>
  <c r="U159" s="1"/>
  <c r="T158"/>
  <c r="U158" s="1"/>
  <c r="U157"/>
  <c r="T156"/>
  <c r="U156" s="1"/>
  <c r="T155"/>
  <c r="U155" s="1"/>
  <c r="T154"/>
  <c r="U154" s="1"/>
  <c r="T152"/>
  <c r="U152" s="1"/>
  <c r="T151"/>
  <c r="U151" s="1"/>
  <c r="U150"/>
  <c r="T149"/>
  <c r="U149" s="1"/>
  <c r="T148"/>
  <c r="U148" s="1"/>
  <c r="T147"/>
  <c r="U147" s="1"/>
  <c r="T146"/>
  <c r="U146" s="1"/>
  <c r="T145"/>
  <c r="U145" s="1"/>
  <c r="T144"/>
  <c r="U144" s="1"/>
  <c r="T143"/>
  <c r="U143" s="1"/>
  <c r="T128"/>
  <c r="U128" s="1"/>
  <c r="T127"/>
  <c r="U127" s="1"/>
  <c r="T124"/>
  <c r="U124" s="1"/>
  <c r="T123"/>
  <c r="U123" s="1"/>
  <c r="T122"/>
  <c r="U122" s="1"/>
  <c r="T121"/>
  <c r="U121" s="1"/>
  <c r="T120"/>
  <c r="U120" s="1"/>
  <c r="T119"/>
  <c r="U119" s="1"/>
  <c r="T118"/>
  <c r="U118" s="1"/>
  <c r="T117"/>
  <c r="U117" s="1"/>
  <c r="T116"/>
  <c r="U116" s="1"/>
  <c r="T115"/>
  <c r="U115" s="1"/>
  <c r="T114"/>
  <c r="U114" s="1"/>
  <c r="T113"/>
  <c r="U113" s="1"/>
  <c r="T110"/>
  <c r="U110" s="1"/>
  <c r="S109"/>
  <c r="T109" s="1"/>
  <c r="U109" s="1"/>
  <c r="T108"/>
  <c r="U108" s="1"/>
  <c r="U107"/>
  <c r="T106"/>
  <c r="U106" s="1"/>
  <c r="U105"/>
  <c r="T104"/>
  <c r="U104" s="1"/>
  <c r="U103"/>
  <c r="T102"/>
  <c r="U102" s="1"/>
  <c r="T101"/>
  <c r="U101" s="1"/>
  <c r="T100"/>
  <c r="U100" s="1"/>
  <c r="T97"/>
  <c r="U97" s="1"/>
  <c r="T96"/>
  <c r="U96" s="1"/>
  <c r="T95"/>
  <c r="U95" s="1"/>
  <c r="T94"/>
  <c r="U94" s="1"/>
  <c r="U93"/>
  <c r="T92"/>
  <c r="U92" s="1"/>
  <c r="T91"/>
  <c r="U91" s="1"/>
  <c r="T90"/>
  <c r="U90" s="1"/>
  <c r="U89"/>
  <c r="T88"/>
  <c r="U88" s="1"/>
  <c r="U87"/>
  <c r="T86"/>
  <c r="U86" s="1"/>
  <c r="T85"/>
  <c r="U85" s="1"/>
  <c r="T84"/>
  <c r="U84" s="1"/>
  <c r="T83"/>
  <c r="U83" s="1"/>
  <c r="T82"/>
  <c r="U82" s="1"/>
  <c r="T81"/>
  <c r="U81" s="1"/>
  <c r="T80"/>
  <c r="U80" s="1"/>
  <c r="T79"/>
  <c r="U79" s="1"/>
  <c r="T78"/>
  <c r="U78" s="1"/>
  <c r="T77"/>
  <c r="U77" s="1"/>
  <c r="T76"/>
  <c r="U76" s="1"/>
  <c r="T75"/>
  <c r="U75" s="1"/>
  <c r="T74"/>
  <c r="U74" s="1"/>
  <c r="T73"/>
  <c r="U73" s="1"/>
  <c r="T72"/>
  <c r="U72" s="1"/>
  <c r="T57"/>
  <c r="U57" s="1"/>
  <c r="U56"/>
  <c r="S56"/>
  <c r="T55"/>
  <c r="U55" s="1"/>
  <c r="T54"/>
  <c r="U54" s="1"/>
  <c r="T53"/>
  <c r="U53" s="1"/>
  <c r="T52"/>
  <c r="U52" s="1"/>
  <c r="T51"/>
  <c r="U51" s="1"/>
  <c r="T50"/>
  <c r="U50" s="1"/>
  <c r="T49"/>
  <c r="U49" s="1"/>
  <c r="T48"/>
  <c r="U48" s="1"/>
  <c r="T47"/>
  <c r="U47" s="1"/>
  <c r="T46"/>
  <c r="U46" s="1"/>
  <c r="T45"/>
  <c r="U45" s="1"/>
  <c r="T44"/>
  <c r="U44" s="1"/>
  <c r="T43"/>
  <c r="U43" s="1"/>
  <c r="T42"/>
  <c r="U42" s="1"/>
  <c r="T41"/>
  <c r="U41" s="1"/>
  <c r="T40"/>
  <c r="U40" s="1"/>
  <c r="T39"/>
  <c r="U39" s="1"/>
  <c r="T38"/>
  <c r="U38" s="1"/>
  <c r="T37"/>
  <c r="U37" s="1"/>
  <c r="T36"/>
  <c r="U36" s="1"/>
  <c r="T35"/>
  <c r="U35" s="1"/>
  <c r="T34"/>
  <c r="U34" s="1"/>
  <c r="T33"/>
  <c r="U33" s="1"/>
  <c r="U32"/>
  <c r="T31"/>
  <c r="U31" s="1"/>
  <c r="T30"/>
  <c r="U30" s="1"/>
  <c r="T29"/>
  <c r="U29" s="1"/>
  <c r="T28"/>
  <c r="U28" s="1"/>
  <c r="T27"/>
  <c r="U27" s="1"/>
  <c r="T26"/>
  <c r="U26" s="1"/>
  <c r="T25"/>
  <c r="U25" s="1"/>
  <c r="T24"/>
  <c r="U24" s="1"/>
  <c r="T23"/>
  <c r="U23" l="1"/>
  <c r="T4699"/>
  <c r="U4759"/>
  <c r="T4880"/>
  <c r="U3353"/>
  <c r="T4759"/>
  <c r="U4767"/>
  <c r="U4880" s="1"/>
  <c r="S1083"/>
  <c r="T4882" l="1"/>
  <c r="U4699"/>
  <c r="U4882" s="1"/>
</calcChain>
</file>

<file path=xl/sharedStrings.xml><?xml version="1.0" encoding="utf-8"?>
<sst xmlns="http://schemas.openxmlformats.org/spreadsheetml/2006/main" count="68500" uniqueCount="14177">
  <si>
    <t>Плана закупок товаров, работ и услуг на 2017 год по АО "Петропавловский завод тяжелого машиностроения"</t>
  </si>
  <si>
    <t xml:space="preserve">                                                                                                                                                                                  </t>
  </si>
  <si>
    <t>Реквизиты   (№ приказа и дата утверждения плана закупок) 1з от 4.01.2017г.</t>
  </si>
  <si>
    <t xml:space="preserve">С изменениями и дополнениями от № 18 от 10.01.2017г., № 19 от 12.01.2017г., № 23 от 16.01.2017г., № 32 от 18.01.2017г.,№ 33 от 18.01.2017г., № 43 от 23.01.2017г., № 44 от 23.01.2017г., № 46 от 23.01.2017г., № 47 от 24.01.2017г., № 48 от 24.01.2017г., № 50 от 25.01.2017г., № 51 от 25.01.2017г., № 52 от 25.01.2017г., № 66 от 27.01.2017г., № 70 от 27.01.2017г., № 71 от 27.01.2017г., № 72 от 27.01.2017г., № 89 от 31.01.2017г., № 92 от 31.01.2017г., № 94 от 31.01.2017г., № 95 от 31.01.2017г, </t>
  </si>
  <si>
    <t>№ 106 от 01.02.2017г., № 107 от 01.02.2017г., № 115 от 02.02.2017г., № 116 от 02.02.2017г.№ 117 от 02.02.2017г., № 131 от 06.02.2017г., № 132 от 06.02.2017г., № 133 от 06.02.2017г., № 135 от 07.02.2017г., № 143 от 07.02.2017г., № 144 от 07.02.2017г., № 145 от 07.02.2017г., № 146 от 07.02.2017г., № 147 от 08.02.2017г., № 158 от 08.02.2017г., № 159 от 08.02.2017г., № 160 от 09.02.2017г., № 168 от 09.02.2017г., № 169 от 09.02.2017г., № 170 от 09.02.2017г., № 171 от 09.02.2017г., № 172 от 10.02.2017г., № 173 от 10.02.2017г., № 187 от 10.02.2017г., № 189 от 10.02.2017г., № 190 от 13.02.2017г., № 191 от 13.02.2017г., № 194 от 14.02.2017г., № 195 от 14.02.2017г., № 196 от 14.02.2017г., № 201 от 14.02.2017г., № 202 от 14.02.2017г., № 205 от 15.02.2017г., № 212 от 17.02.2017г., № 213 от 17.02.2017г., № 219 от 20.02.2017г., № 220 от 20.02.2017г., № 221 от 20.02.2017г., № 227 от 21.02.2017г., № 228 от 21.02.2017г., № 234 от 22.02.2017г., № 235 от 22.02.2017г., № 240 от 23.02.2017г., № 241 от 23.02.2017г., № 242 от 24.02.2017г., № 252 от 25.02.2017г., № 253 от 25.02.2017г., № 254 от 25.02.2017г., № 255 от 25.02.2017г., № 256 от 25.02.2017г., № 258 от 27.02.2017г., № 259 от 27.02.2017г., № 266 от 27.02.2017г., № 267 от 28.02.2017г., № 268 от 28.02.2017г., № 278 от 28.02.2017г., № 279 от 28.02.2017 г., № 280 от 28.02.2017г., № 281 от 28.02.2017г.</t>
  </si>
  <si>
    <t>№ 301 от 06.03.2017г., № 302 от 06.03.2017г., № 303 от 06.03.2017г., № 304 от 07.03.2017г., № 305 от 07.03.2017г., № 313 от 07.03.2017г., № 315 от 07.03.2017г., № 317 от 07.03.2017г., № 318 от 07.03.2017г., № 319 от 07.03.2017г., № 326 от 09.03.2017г., № 327 от 09.03.2017г., № 328 от 09.03.2017г.,№ 329 от 09.03.2017г., № 330 от 09.03.2017г., № 332 от 09.03.2017г.,№ 333 от 10.03.2017г., № 343 от 13.03.2017г., № 344 от 13.03.2017г., № 347 от 13.03.2017г., № 348 от 13.03.2017г., № 349 от 13.03.2017г., № 350 от 13.03.2017г., № 351 от 13.03.2017г., № 359 от 14.03.2017г., № 360 от 14.03.2017г., № 361 от 15.03.2017г., № 362 от 15.03.2017г., № 363 от 15.03.2017г., № 364 от 15.03.2017г., № 365 от 15.03.2017г., № 369 от 16.03.2017г., № 383 от 16.03.2017г., № 384 от 16.03.2017г., № 385 от 16.03.2017г., № 388 от 16.03.2017г., № 389 от 16.03.2017г., № 391 от 17.03.2017г.,№ 404 от 18.03.2017г., № 405 от 18.03.2017г., № 406 от 18.03.2017г., № 407 от 18.03.2017г., № 409 от 18.03.2017г., № 410 от 24.03.2017г, № 418 от 25.03.2017г., № 423 от 25.03.2017г., № 424 от 25.03.2017г., № 427 от 27.03.2017г.,№ 431 от 27.03.2017г., № 432 от 27.03.2017г, № 433 от 27.03.2017г., № 434 от 28.03.2017г., № 439 от 28.03.2017г., № 440 от 28.03.2017г, № 441 от 28.03.2017г.,№ 442 от 28.03.2017г., № 443 от 28.03.2017г., № 444 от 28.03.2017г., № 445 от 29.03.2017г., № 461 от 30.03.2017г., № 462 от 30.03.2017г., № 463 от 30.03.2017г., № 464 от 30.03.2017г.,№ 474 от 31.03.2017г., № 475 от 31.03.2017г., № 479 от 31.03.2017г., № 480 от 31.03.2017г., № 481 от 31.03.2017г., ,</t>
  </si>
  <si>
    <t xml:space="preserve">№ 482 от 03.04.2017г., № 483 от 03.04.2017г., № 492 от 03.04.2017г.,№ 498 от 05.04.2017г., № 499 от 05.04.2017г., № 500 от 05.04.2017г. № 501 от 05.04.2017г., № 502 от 05.04.2017г., № 503 от 05.04.2017г., № 512 от 06.04.2017г.,№ 513 от 06.04.2017г., № 514 от 07.04.2017г., № 515 от 07.04.2017г., № 516 от 07.04.2017г.,№ 524 от 10.04.2017г., № 525 от 11.04.2017г., № 530 от 11.04.2017г., № 531 от 11.04.2017г., № 532 от 11.04.2017г.,№ 533 от 11.04.2017г., № 542 от 12.04.2017г., № 544 от 12.04.2017г., № 545 от 12.04.2017г., № 546 от 12.04.2017г., № 547 от 12.04.2017г., № 549 от 13.04.2017г., № 559 от 13.04.2017г., № 560 от 13.04.2017г., № 561 от 14.04.2017г., № 562 от 14.04.2017г.,№ 567 от 17.04.2017г. № 568 от 17.04.2017г., № 569 от 17.04.2017г., № 573 от 18.04.2017г., № 574 от 18.04.2017г., № 581 от 18.04.2017г., № 582 от 18.04.2017г., № 583 от 18.04.2017г., № 584 от 18.04.2017, № 592 от 19.04.2017г, № 593 от 20.04.2017г., № 594 от 20.04.2017г, № 595 от 20.04.2017г., № 598 от 20.04.2017г., № 599 от 20.04.2017г., № 601 от 20.04.2017г., № 602 от 20.04.2017г.?№ 603 от 20.04.2017г., № 612 от 21.04.2017г., № 613 от 21.04.2017г., № 614 от 21.04.2017г., № 615 от 21.04.2017г., № 616 от 21.04.2017г., № 617 от 21.04.2017г., № 618 от 21.04.2017г., № 628 от 25.04.2017г., № 629 от 25.04.2017г., № 630 от 25.04.2017г., № 631 от 25.04.2017г., № 632 от 25.04.2017г., № 633 от 25.04.2017г., № 634 от 25.04.2017г.,№ 642 от 26.04.2017г., № 643 от 26.04.2017г., № 648 от 27.04.2017г., № 650 от 27.04.2017г., № 651 от 27.04.2017г., № 652 от 27.04.2017г., № 656 от 27.04.2017г.,№ 646 от 26.04.2017г., № 670 от 28.04.2017г., № 671 от 28.04.2017г., № 672 от 28.04.2017г.   </t>
  </si>
  <si>
    <t>№ 679 от 03.05.2017г., № 680 от 03.05.2017г., № 681 от 03.05.2017г., № 683 от 04.05.2017г., № 689 от 04.05.2017г., № 690 от 04.05.2017г., № 691 от 05.05.2017г., № 697 от 05.05.2017г., № 698 от 10.05.2017г., № 699 от 10.05.2017г., №  № 700 от 10.05.2017г., 701 от 10.05.2017г.,№ 709 от 11.05.2017г., № 710 от 11.05.2017г., № 711 от 11.05.2017г., № 715 от 11.05.2017г., № 716 от 12.05.2017г., № 717 от 12.05.2017г., № 718 от 12.05.2017г., № 724 от 12.05.2017г., № 725 от 12.05.2017г., № 726 от 12.05.2017г., № 727 от 12.05.2017г., № 728 от 12.05.2017г., № 746 от 15.05.2017г., № 747 от 15.05.2017г., № 748 от 15.05.2017г., № 751 от 15.05.2017г., № 757 от 16.05.2017г., № 758 от 16.05.2017г., № 759 от 16.05.2017г., № 761 от 17.05.2017г., № 762 от 17.05.2017г., № 763 от 17.05.2017г., № 771 от 18.05.2017г., №772 от 18.05.2017г., №773 от 18.05.2017г., №778 от 22.05.2017г., №780 от 22.05.2017г., №784 от 22.05.2017г., №785 от 22.05.2017г., №786 от 22.05.2017г., №794 от 23.05.2017г., №796 от 23.05.2017г., №797 от 23.05.2017г., №798 от 26.05.2017г., №799 от 23.05.2017г., №804 от 24.05.2017г., №805 от 24.05.2017г., №806 от 24.05.2017г., №807 от 24.05.2017г., №808 от 24.05.2017г. №809 от 24.05.2017г., №810 от 24.05.2017г., №821 от 25.05.2017г., №822 от 25.05.2017г., №823 от 25.05.2017г., №830 от 26.05.2017г., №831 от 26.05.2017г., №832 от 26.05.2017г., №833 от 26.05.2017г., №836 от 26.05.2017г., №837 от 26.05.2017г., №838 от 26.05.2017г., №845 от 29.05.2017г., №855 от 29.05.2017г. №857 от 29.05.2017г., №858 от 29.05.2017г., №859 от 29.05.2017г. №860 от 29.05.2017г. №861 от 29.05.2017г. №862 от 29.05.2017г. №863 от 29.05.2017г. №869 от 30.05.2017г. №880 от 30.05.2017г.  №882 от 30.05.2017г. №884 от 30.05.2017г. №885 от 30.05.2017г. №886 от 30.05.2017г. №887 от 30.05.2017г. №888 от 30.05.2017г. №889 от 30.05.2017г. №892 от 31.05.2017г</t>
  </si>
  <si>
    <t xml:space="preserve">№904 от 1.06.2017г., №905 от 1.06.2017г., №906 от 1.06.2017г., №909 от 1.06.2017г., №910 от 1.06.2017г., №911 от 1.06.2017г., №916 от 2.06.2017г., №917 от 2.06.2017г., №922 от 2.06.2017г., №923 от 2.06.2017г., №924 от 5.06.2017г., №925 от 05.06.2017г., №926 от 05.06.2017г., №934 от 05.06.2017г., №935 от 05.06.2017г., №936 от 05.06.2017г., №937 от 05.06.2017г., №940 от 06.06.2017г., №941 от 06.06.2017г., №942 от 6.06.2017г., №943 от 06.06.2017г., №944 от 06.06.2017г., №945 от 06.06.2017г., №950 от 6.06.2017г., №954 от 06.06.2017г., №955 от 06.06.2017г, №956 от 6.06.2017г., №957 от 7.06.2017г., №958 от 7.06.2017г., №968 от 7.06.2017г., №969 от 7.06.2017г., №970 от 7.06.2017г., №971 от 8.06.2017г., №972 от 08.06.2017г., №980 от 08.06.2017г., №981 от 09.06.2017г., №982 от 09.06.2017г., №983 от 09.06.2017г., №984 от 09.06.2017г., №985 от 09.06.2017г., №998 от 13.06.2017г., №999 от 13.06.2017г., №1000 от 13.06.2017г., №1001 от 13.06.2017г., №1002 от 13.06.2017г., №1009 от 14.06.2017г., №1010 от 14.06.2017г., №1011 от 14.06.2017г., №1012 от 15.06.2017г., №1019 от 15.06.2017г., №1020 от 15.06.2017г., №1021 от 16.06.2017г., №1022 от 16.06.2017г., №1027 от 16.06.2017г., №1028 от 16.06.2017г., №1029 от 16.06.2017г., №1030 от 16.06.2017г., №1031 от 16.06.2017г., №1032 от 16.06.2017г., №1033 от 16.06.2017г., №1034 от 16.06.2017г., №1050 от 19.06.2017г., №1051 от 19.06.2017г., №1052 от 20.06.2017г., №1053 от 20.06.2017г., №1054 от 20.06.2017г., №1055 от 20.06.2017г., №1061 от 21.06.2017г., №1065 от 22.06.2017г., №1066 от 22.06.2017г., №1068 от 23.06.2017г., №1069 от 23.06.2017г., №1070 от 23.06.2017г., №1071 от 23.06.2017г., №1078 от 23.06.2017г., №1079 от 23.06.2017г., №1080 от 23.06.2017г., №1081 от 26.06.2017г., №1082 от 26.06.2017г., №1083 от 26.06.2017г., №1084 от 26.06.2017г., №1095 от 26.06.2017г., №1096 от 26.06.2017г., №1097 от 27.06.2017г., №1106 от 27.06.2017г., №1107 от 27.06.2017г., №1108 от 27.06.2017г., №1109 от 27.06.2017г., №1110 от 27.06.2017г., №1111 от 27.06.2017г., №1112 от 27.06.2017г., №1113 от 27.06.2017г., №1114 от 27.06.2017г., №1128 от 28.06.2017г., №1129 от 28.06.2017г., №1130 от 28.06.2017г., №1131 от 28.06.2017г., №1132 от 28.06.2017г.,№ 1144 от 30.06.2017г., </t>
  </si>
  <si>
    <t xml:space="preserve">№ </t>
  </si>
  <si>
    <t>Наименование организации</t>
  </si>
  <si>
    <t>Код  ТРУ</t>
  </si>
  <si>
    <t xml:space="preserve">Наименование закупаемых товаров, работ и услуг </t>
  </si>
  <si>
    <t xml:space="preserve">Краткая характеристика (описание) товаров, работ и услуг </t>
  </si>
  <si>
    <t>Дополнительная характеристика</t>
  </si>
  <si>
    <t>Способ закупок</t>
  </si>
  <si>
    <t>Прогноз местного содержания, %</t>
  </si>
  <si>
    <t>Код КАТО места осуществления закупок</t>
  </si>
  <si>
    <t xml:space="preserve">Место (адрес)  осуществления закупок </t>
  </si>
  <si>
    <t>Срок осуществления закупок (предполагаемая дата/месяц проведения)</t>
  </si>
  <si>
    <t>Регион, место поставки товара, выполнения работ, оказания услуг</t>
  </si>
  <si>
    <t>Условия поставки по ИНКОТЕРМС 2010</t>
  </si>
  <si>
    <t>Сроки и график поставки товаров, выполнения работ, оказания услуг</t>
  </si>
  <si>
    <t>Условия оплаты (размер авансового платежа), %</t>
  </si>
  <si>
    <t>Код единицы измерения по МКЕИ</t>
  </si>
  <si>
    <t>Ед. измерен.</t>
  </si>
  <si>
    <t>Кол-во, объем</t>
  </si>
  <si>
    <t>Маркетинговая цена за единицу, тенге без НДС</t>
  </si>
  <si>
    <t>Сумма, планируемая для закупок ТРУ без НДС,  тенге</t>
  </si>
  <si>
    <t>Сумма,  планируемая для закупки ТРУ с НДС,  тенге</t>
  </si>
  <si>
    <t>Приоритет закупки</t>
  </si>
  <si>
    <t>Год закупки</t>
  </si>
  <si>
    <t>Примечание</t>
  </si>
  <si>
    <t>1.Товары</t>
  </si>
  <si>
    <t>1 Т</t>
  </si>
  <si>
    <t>АО ПЗТМ</t>
  </si>
  <si>
    <t>20.52.10.900.006.00.0796.000000000000</t>
  </si>
  <si>
    <t>Автогерметик</t>
  </si>
  <si>
    <t>для герметизации</t>
  </si>
  <si>
    <t>ОИ</t>
  </si>
  <si>
    <t>Северо-Казахстанская область, г.Петропавловск пр.Я.Гашека,1</t>
  </si>
  <si>
    <t>февраль,март,апрель,май,июнь,июль,август,сентябрь,октябрь,ноябрь</t>
  </si>
  <si>
    <t>Северо-Казахстанская область, г.Петропавловск</t>
  </si>
  <si>
    <t>EXW</t>
  </si>
  <si>
    <t>поставка в течение 5 дней</t>
  </si>
  <si>
    <t>Авансовый платеж - 100%</t>
  </si>
  <si>
    <t>Штука</t>
  </si>
  <si>
    <t/>
  </si>
  <si>
    <t>2 Т</t>
  </si>
  <si>
    <t>20.11.11.600.000.00.0113.000000000010</t>
  </si>
  <si>
    <t>Азот</t>
  </si>
  <si>
    <t>жидкий, технический, сорт 1, ГОСТ 9293-74</t>
  </si>
  <si>
    <t>Жидкий азот для охлаждения</t>
  </si>
  <si>
    <t>Северо-Казахстанская область, г.Петропавловск, пр. Я.Гашека 1</t>
  </si>
  <si>
    <t>Метр кубический</t>
  </si>
  <si>
    <t>3 Т</t>
  </si>
  <si>
    <t>27.20.21.100.000.00.0796.000000000007</t>
  </si>
  <si>
    <t>Аккумулятор</t>
  </si>
  <si>
    <t>стартерный, марка 6СТ-190, напряжение 12 В, емкость 190 А/ч, ГОСТ 959-2002</t>
  </si>
  <si>
    <t>для грузовых автомобилей</t>
  </si>
  <si>
    <t xml:space="preserve">февраль, март, апрель, май, июнь,июль, август, сентябрь,октябрь, ноябрь </t>
  </si>
  <si>
    <t>DDP</t>
  </si>
  <si>
    <t>4 Т</t>
  </si>
  <si>
    <t>27.20.21.100.000.00.0796.000000000021</t>
  </si>
  <si>
    <t>стартерный, марка 6СТ-90, напряжение 12 В, емкость 90 А/ч, кислотный, ГОСТ 959-2002</t>
  </si>
  <si>
    <t>июнь, август</t>
  </si>
  <si>
    <t>5 Т</t>
  </si>
  <si>
    <t>27.20.21.100.000.00.0796.000000000024</t>
  </si>
  <si>
    <t>стартерный, марка 6СТ-75, напряжение 12 В, емкость 75 А/ч, кислотный, ГОСТ 959-2002</t>
  </si>
  <si>
    <t>для легковых и грузовых автомобилей</t>
  </si>
  <si>
    <t xml:space="preserve">март, апрель,  июнь, июль </t>
  </si>
  <si>
    <t>6 Т</t>
  </si>
  <si>
    <t>27.20.22.900.000.00.0796.000000000006</t>
  </si>
  <si>
    <t>напряжение 12 В, емкость 1,2-50 А/ч</t>
  </si>
  <si>
    <t>Для автономного источника питания</t>
  </si>
  <si>
    <t>поставка в течение 2-х дней</t>
  </si>
  <si>
    <t xml:space="preserve">авансовый платеж 50%  </t>
  </si>
  <si>
    <t>7 Т</t>
  </si>
  <si>
    <t>27.90.31.900.011.00.0796.000000000000</t>
  </si>
  <si>
    <t>Аппарат сварочный</t>
  </si>
  <si>
    <t>для точечно-контактной сварки и микросварки</t>
  </si>
  <si>
    <t>сварочный аппарат</t>
  </si>
  <si>
    <t>январь</t>
  </si>
  <si>
    <t>Северо-Казахстанская область г.Петропавловск, пр. Я.Гашека 1</t>
  </si>
  <si>
    <t>DAP</t>
  </si>
  <si>
    <t>поставка в течение 3 дней</t>
  </si>
  <si>
    <t>авансовый платеж- 100%</t>
  </si>
  <si>
    <t>8 Т</t>
  </si>
  <si>
    <t>20.11.11.250.000.00.5108.000000000000</t>
  </si>
  <si>
    <t>Аргон</t>
  </si>
  <si>
    <t>газообразный, сорт высший, ГОСТ 10157-79</t>
  </si>
  <si>
    <t>1 бал. 6.5 куб.м</t>
  </si>
  <si>
    <t>ЭОТТ</t>
  </si>
  <si>
    <t>ежемесячно</t>
  </si>
  <si>
    <t xml:space="preserve">авансовый платеж 30%  </t>
  </si>
  <si>
    <t>5108</t>
  </si>
  <si>
    <t>Один баллон</t>
  </si>
  <si>
    <t>9 Т</t>
  </si>
  <si>
    <t>20.14.62.110.000.00.0166.000000000001</t>
  </si>
  <si>
    <t>Ацетон</t>
  </si>
  <si>
    <t>чистый для анализа, ГОСТ 2603-79</t>
  </si>
  <si>
    <t>FCA</t>
  </si>
  <si>
    <t>поставка в течение 10 дней</t>
  </si>
  <si>
    <t>Килограмм</t>
  </si>
  <si>
    <t>10 Т</t>
  </si>
  <si>
    <t>24.10.71.000.003.01.0166.000000000004</t>
  </si>
  <si>
    <t>Балка</t>
  </si>
  <si>
    <t>стальная, двутавровая, марка Ст.3, размер 24 м, ГОСТ 19425-74</t>
  </si>
  <si>
    <t>январь, февраль, март, апрель, май</t>
  </si>
  <si>
    <t>15-20 дней</t>
  </si>
  <si>
    <t>авансовый платеж 0%, оплата по факту</t>
  </si>
  <si>
    <t>10-1 Т</t>
  </si>
  <si>
    <t>март, апрель, май, июнь, июль</t>
  </si>
  <si>
    <t>11 Т</t>
  </si>
  <si>
    <t>24.10.71.000.004.00.0168.000000000003</t>
  </si>
  <si>
    <t>Балки</t>
  </si>
  <si>
    <t>стальная, нормальная (Б), размер 12, двутавровая</t>
  </si>
  <si>
    <t>Тонна (метрическая)</t>
  </si>
  <si>
    <t>12 Т</t>
  </si>
  <si>
    <t>26.30.60.000.015.00.0796.000000000000</t>
  </si>
  <si>
    <t>Батарея</t>
  </si>
  <si>
    <t>резервная</t>
  </si>
  <si>
    <t>для ПК</t>
  </si>
  <si>
    <t>13 Т</t>
  </si>
  <si>
    <t>19.20.21.510.000.00.0112.000000000001</t>
  </si>
  <si>
    <t>Бензин</t>
  </si>
  <si>
    <t>для двигателей с искровым зажиганием, марка АИ-80, неэтилированный и этилированный</t>
  </si>
  <si>
    <t>ГОСТ  Р 51105-97</t>
  </si>
  <si>
    <t>январь, февраль, март, апрель, май, июнь, июль,август, сентябрь,октябрь, ноябрь</t>
  </si>
  <si>
    <t>Литр (куб. дм.)</t>
  </si>
  <si>
    <t>14 Т</t>
  </si>
  <si>
    <t>19.20.21.530.000.00.0112.000000000001</t>
  </si>
  <si>
    <t>для двигателей с искровым зажиганием, марка АИ-92, неэтилированный и этилированный</t>
  </si>
  <si>
    <t>15 Т</t>
  </si>
  <si>
    <t>20.13.51.310.000.00.0166.000000000001</t>
  </si>
  <si>
    <t>Бихромат натрия</t>
  </si>
  <si>
    <t>технический, сорт высший, ГОСТ 2651-78</t>
  </si>
  <si>
    <t>16 Т</t>
  </si>
  <si>
    <t>17.23.13.700.000.00.0796.000000000001</t>
  </si>
  <si>
    <t>Бланк</t>
  </si>
  <si>
    <t>конкретного вида документа</t>
  </si>
  <si>
    <t>Комплектовочная документация (формуляр) паспорт</t>
  </si>
  <si>
    <t>январь,февраль,март,апрель,май,июнь,июль,август,сентябрь,октябрь,ноябрь</t>
  </si>
  <si>
    <t>поставка в течение 30 дней</t>
  </si>
  <si>
    <t>17 Т</t>
  </si>
  <si>
    <t>Комплектовочная документация (формуляр) каталог</t>
  </si>
  <si>
    <t>18 Т</t>
  </si>
  <si>
    <t>Вспомогательный документ (формат А6 односторонние)</t>
  </si>
  <si>
    <t>19 Т</t>
  </si>
  <si>
    <t>Вспомогательный документ (формат А6 ватман)</t>
  </si>
  <si>
    <t>20 Т</t>
  </si>
  <si>
    <t>Вспомогательный документ (формат А4 нумерацией)</t>
  </si>
  <si>
    <t>21 Т</t>
  </si>
  <si>
    <t>личная карточка (ватман А5)</t>
  </si>
  <si>
    <t>22 Т</t>
  </si>
  <si>
    <t>личная карточка (маленькая, картон А4)</t>
  </si>
  <si>
    <t>23 Т</t>
  </si>
  <si>
    <t>личная карточка (большая, картон А3)</t>
  </si>
  <si>
    <t>24 Т</t>
  </si>
  <si>
    <t>Карточка складского учета Форма М-17 (формат А5, с двух сторон)</t>
  </si>
  <si>
    <t>25 Т</t>
  </si>
  <si>
    <t>Лимитно-заборная карта ФМУ-28</t>
  </si>
  <si>
    <t>26 Т</t>
  </si>
  <si>
    <t>ярлыки для ТМЗ (формат А3 односторонние, А4 с двух сторон)</t>
  </si>
  <si>
    <t>27 Т</t>
  </si>
  <si>
    <t>Табель учета раб времени ФТУ-3 (формат А4, с двух сторон)</t>
  </si>
  <si>
    <t>28 Т</t>
  </si>
  <si>
    <t>Бланки для сводки (формат А3, с двух сторон)</t>
  </si>
  <si>
    <t>29 Т</t>
  </si>
  <si>
    <t>Бланки для сводки (формат А4 односторонние, А5 двусторонние)</t>
  </si>
  <si>
    <t>30 Т</t>
  </si>
  <si>
    <t>31 Т</t>
  </si>
  <si>
    <t>Бланки для сводки (формат А5 односторонние)</t>
  </si>
  <si>
    <t>32 Т</t>
  </si>
  <si>
    <t>26.30.30.900.010.00.0796.000000000000</t>
  </si>
  <si>
    <t>Бокс кабельный</t>
  </si>
  <si>
    <t>емкость 10 пар</t>
  </si>
  <si>
    <t>февраль,июнь,октябрь</t>
  </si>
  <si>
    <t>в течение15 дней</t>
  </si>
  <si>
    <t>33 Т</t>
  </si>
  <si>
    <t>25.73.30.500.005.00.0796.000000000000</t>
  </si>
  <si>
    <t>Бородок</t>
  </si>
  <si>
    <t>ручной, слесарный, ГОСТ 7214-72</t>
  </si>
  <si>
    <t>7851-0156 Ц15хр ГОСТ7214-72 БОРОДОК</t>
  </si>
  <si>
    <t>август,сентябрь,октябрь, ноябрь</t>
  </si>
  <si>
    <t>авансовый платеж 50 %</t>
  </si>
  <si>
    <t>6,11,14,15,18,19</t>
  </si>
  <si>
    <t>33-1 Т</t>
  </si>
  <si>
    <t>июль, август</t>
  </si>
  <si>
    <t xml:space="preserve"> Северо-Казахстанская область г.Петропавловск</t>
  </si>
  <si>
    <t>авансовый платеж 0 %, оплата по факту</t>
  </si>
  <si>
    <t>34 Т</t>
  </si>
  <si>
    <t>15.20.31.500.000.00.0715.000000000009</t>
  </si>
  <si>
    <t>Ботинки</t>
  </si>
  <si>
    <t>мужские, из кирзового верха, на подошве из резины, утепленные, с подноском защитным металлическим</t>
  </si>
  <si>
    <t>ботинки мужские с металлическим подноском</t>
  </si>
  <si>
    <t>ЭЦПП</t>
  </si>
  <si>
    <t>апрель, май, июнь, сентябрь, октябрь, ноябрь</t>
  </si>
  <si>
    <t xml:space="preserve">поставка в течение 30 дней </t>
  </si>
  <si>
    <t>Пара</t>
  </si>
  <si>
    <t>35 Т</t>
  </si>
  <si>
    <t>15.20.32.920.001.00.0715.000000000006</t>
  </si>
  <si>
    <t>мужские, для защиты от механических воздействий, из комбинированного материала, ГОСТ 28507-99</t>
  </si>
  <si>
    <t>ботинки мужские</t>
  </si>
  <si>
    <t>36 Т</t>
  </si>
  <si>
    <t>17.23.14.500.000.00.5111.000000000073</t>
  </si>
  <si>
    <t>Бумага</t>
  </si>
  <si>
    <t>для офисного оборудования, формат А4, плотность 200 г/м2, ГОСТ 6656-76</t>
  </si>
  <si>
    <t>А4 200 г/м2, 21х29,5 см, глянцевая</t>
  </si>
  <si>
    <t>февраль,март,апрель</t>
  </si>
  <si>
    <t>Одна пачка</t>
  </si>
  <si>
    <t>37 Т</t>
  </si>
  <si>
    <t>А4 200 г/м2, 21х29,5 см, обычная</t>
  </si>
  <si>
    <t>февраль,март,апрель,май</t>
  </si>
  <si>
    <t>38 Т</t>
  </si>
  <si>
    <t>17.23.14.500.000.00.5111.000000000075</t>
  </si>
  <si>
    <t>для офисного оборудования, формат А4, плотность 250 г/м2, ГОСТ 6656-76</t>
  </si>
  <si>
    <t>А4 250г/м2, 21х29,5см/глянцевая</t>
  </si>
  <si>
    <t>февраль</t>
  </si>
  <si>
    <t>39 Т</t>
  </si>
  <si>
    <t>А4 250г/м2, 21х29,5см/обычная</t>
  </si>
  <si>
    <t>40 Т</t>
  </si>
  <si>
    <t>25.73.40.300.000.00.0796.000000000001</t>
  </si>
  <si>
    <t>Бур</t>
  </si>
  <si>
    <t>для перфоратора, диаметр 8</t>
  </si>
  <si>
    <t>Северо-Казахстанская область, г.Петропавловск, пр. Я.Гашека, 1</t>
  </si>
  <si>
    <t>в течение 10 дней</t>
  </si>
  <si>
    <t>авансовый платеж - 100%</t>
  </si>
  <si>
    <t>41 Т</t>
  </si>
  <si>
    <t>42 Т</t>
  </si>
  <si>
    <t>25.73.40.300.000.00.0796.000000000003</t>
  </si>
  <si>
    <t>для перфоратора, диаметр 10</t>
  </si>
  <si>
    <t>43 Т</t>
  </si>
  <si>
    <t>44 Т</t>
  </si>
  <si>
    <t>25.73.40.300.000.00.0796.000000000014</t>
  </si>
  <si>
    <t>для перфоратора, диаметр 5 мм</t>
  </si>
  <si>
    <t>45 Т</t>
  </si>
  <si>
    <t>46 Т</t>
  </si>
  <si>
    <t>28.30.93.700.000.00.0796.000000000000</t>
  </si>
  <si>
    <t>Вал</t>
  </si>
  <si>
    <t>коленчатый, вращающееся звено кривошипного механизма, состоящее из нескольких соосных коренных шеек</t>
  </si>
  <si>
    <t>Н320.01.01.005 ВАЛ КОЛЕНЧАТЫЙ</t>
  </si>
  <si>
    <t>февраль, март, апрель, май,июль,август,сентябрь,октябрь,ноябрь</t>
  </si>
  <si>
    <t>поставка в течение 45 рабочих дней</t>
  </si>
  <si>
    <t>47 Т</t>
  </si>
  <si>
    <t>29.32.30.300.004.00.0796.000000000063</t>
  </si>
  <si>
    <t>карданный, для грузового автомобиля, промежуточный, с шарниром неравных угловых скоростей, с шарниром, фланцами, промежуточной опорой</t>
  </si>
  <si>
    <t>130К-2201011А3 ВАЛ КАРДАННЫЙ</t>
  </si>
  <si>
    <t>январь, февраль, март, апрель, май,июль,август,сентябрь</t>
  </si>
  <si>
    <t>48 Т</t>
  </si>
  <si>
    <t>210Г-2204010-17 ВАЛ КАРДАННЫЙ</t>
  </si>
  <si>
    <t>август,сентябрь,октябрь</t>
  </si>
  <si>
    <t>49 Т</t>
  </si>
  <si>
    <t>255Б-2204010-07 ВАЛ КАРДАННЫЙ</t>
  </si>
  <si>
    <t>август,сентябрь,октябрь,ноябрь</t>
  </si>
  <si>
    <t>50 Т</t>
  </si>
  <si>
    <t>260-2218010-20 ВАЛ КАРДАННЫЙ</t>
  </si>
  <si>
    <t>51 Т</t>
  </si>
  <si>
    <t>69-2201010-05 ВАЛ КАРДАННЫЙ</t>
  </si>
  <si>
    <t>52 Т</t>
  </si>
  <si>
    <t>29.32.30.990.049.00.0796.000000000001</t>
  </si>
  <si>
    <t>гибкий спидометра, для грузового автомобиля</t>
  </si>
  <si>
    <t>ГВ300-05-L=2350 ВАЛ ГИБКИЙ СПИДОМЕТРА(ОТ А/М ЗИЛ)</t>
  </si>
  <si>
    <t>53 Т</t>
  </si>
  <si>
    <t>15.20.32.990.005.00.0715.000000000002</t>
  </si>
  <si>
    <t>Валенки</t>
  </si>
  <si>
    <t>мужские, общего назначения, из грубой овечьей натуральной шерсти, тонкие, ГОСТ 18724-88</t>
  </si>
  <si>
    <t xml:space="preserve">валенки войлочные </t>
  </si>
  <si>
    <t xml:space="preserve">поставка в течение 10 дней </t>
  </si>
  <si>
    <t>54 Т</t>
  </si>
  <si>
    <t>27.90.82.000.003.00.0796.000000000000</t>
  </si>
  <si>
    <t>Ввод потенциометра</t>
  </si>
  <si>
    <t>для ввода электричества</t>
  </si>
  <si>
    <t>ВК12-В1,5-Exe II U ПИНЮ.687153.002ТУ ВВОД КАБЕЛЬНЫЙ М18х1,5</t>
  </si>
  <si>
    <t>январь, февраль, март, апрель, май,июнь,август,октябрь,декабрь</t>
  </si>
  <si>
    <t>55 Т</t>
  </si>
  <si>
    <t>32.91.11.900.005.00.0796.000000000001</t>
  </si>
  <si>
    <t>Веник</t>
  </si>
  <si>
    <t>из материалов растительного происхождения</t>
  </si>
  <si>
    <t>веник из материалов растительного происхождения</t>
  </si>
  <si>
    <t xml:space="preserve">поставка в течение 5 дней </t>
  </si>
  <si>
    <t>55-1 Т</t>
  </si>
  <si>
    <t>февраль,март,апрель, май, июнь, сентябрь, октябрь, ноябрь</t>
  </si>
  <si>
    <t>авансовый платеж 30%</t>
  </si>
  <si>
    <t>56 Т</t>
  </si>
  <si>
    <t>28.14.13.530.000.00.0796.000000000002</t>
  </si>
  <si>
    <t>Вентиль</t>
  </si>
  <si>
    <t>чугунный, проходной, условный диаметр 15 мм, условное давление 1,6 МПа</t>
  </si>
  <si>
    <t>15Б1бк Dу15 Р=1,6МПа ВЕНТИЛЬ МУФТОВЫЙ</t>
  </si>
  <si>
    <t>январь, февраль, март, август,сентябрь,октябрь,ноябрь</t>
  </si>
  <si>
    <t>6,11,14,15,19</t>
  </si>
  <si>
    <t>56-1 Т</t>
  </si>
  <si>
    <t>Вентиль муфтовый ДУ15</t>
  </si>
  <si>
    <t>Северо-Казахстанская область, г.Петропавловск, пр.Я.Гашека 1</t>
  </si>
  <si>
    <t>июль, август, сентябрь, октябрь, ноябрь</t>
  </si>
  <si>
    <t>Северо-Казахстанская область г.Петропавловск</t>
  </si>
  <si>
    <t>57 Т</t>
  </si>
  <si>
    <t>28.25.20.900.000.00.0796.000000000001</t>
  </si>
  <si>
    <t>Вентилятор</t>
  </si>
  <si>
    <t>вытяжной</t>
  </si>
  <si>
    <t>вентилятор крышный  WD-135 вытяжной</t>
  </si>
  <si>
    <t>февраль,май,август, ноябрь</t>
  </si>
  <si>
    <t>поставка в течение 15 рабочих дней</t>
  </si>
  <si>
    <t>58 Т</t>
  </si>
  <si>
    <t>27.33.13.500.001.00.0796.000000000000</t>
  </si>
  <si>
    <t>Вилка</t>
  </si>
  <si>
    <t>серия 2РМГД</t>
  </si>
  <si>
    <t>ВП40-4В1К ТУ16-434.142-86 ВИЛКА</t>
  </si>
  <si>
    <t>59 Т</t>
  </si>
  <si>
    <t>ПС300А3-150 ГОСТ9200-76 ВИЛКА</t>
  </si>
  <si>
    <t>поставка в течение 45 дней</t>
  </si>
  <si>
    <t>15,18,19</t>
  </si>
  <si>
    <t>59-1 Т</t>
  </si>
  <si>
    <t>март</t>
  </si>
  <si>
    <t>60 Т</t>
  </si>
  <si>
    <t>ШР16П2НГ5 ГЕО.364.107ТУ ВИЛКА</t>
  </si>
  <si>
    <t>61 Т</t>
  </si>
  <si>
    <t>28.11.41.500.003.02.0796.000000000005</t>
  </si>
  <si>
    <t>Вкладыш</t>
  </si>
  <si>
    <t>коленчатого вала, для специальной и специализированной техники, шатунный</t>
  </si>
  <si>
    <t>А23.01-7102.01 ВКЛАДЫШ</t>
  </si>
  <si>
    <t>январь, февраль, март,апрель,май,июнь,июль,август,сентябрь,октябрь,ноябрь</t>
  </si>
  <si>
    <t>62 Т</t>
  </si>
  <si>
    <t xml:space="preserve">Н320.01.00.011 ВКЛАДЫШ </t>
  </si>
  <si>
    <t>63 Т</t>
  </si>
  <si>
    <t>28.22.19.300.016.00.0796.000000000000</t>
  </si>
  <si>
    <t>для подъемно-транспортного оборудования, фрикционный</t>
  </si>
  <si>
    <t>Вкладыш фрикционный</t>
  </si>
  <si>
    <t>поставка в течение 20 дней</t>
  </si>
  <si>
    <t>64 Т</t>
  </si>
  <si>
    <t>29.32.30.990.094.00.0796.000000000001</t>
  </si>
  <si>
    <t>Влагоотделитель</t>
  </si>
  <si>
    <t>для грузового автомобиля</t>
  </si>
  <si>
    <t xml:space="preserve">март, апрель, май, октябрь, ноябрь </t>
  </si>
  <si>
    <t>65 Т</t>
  </si>
  <si>
    <t>29.32.30.910.014.00.0796.000000000001</t>
  </si>
  <si>
    <t>Водоотделитель</t>
  </si>
  <si>
    <t>14.35.12.010 ВОДООТДЕЛИТЕЛЬ</t>
  </si>
  <si>
    <t>август, сентябрь, октябрь, ноябрь</t>
  </si>
  <si>
    <t>66 Т</t>
  </si>
  <si>
    <t>20.13.24.130.000.00.0166.000000000000</t>
  </si>
  <si>
    <t>Водород хлорид (кислота соляная)</t>
  </si>
  <si>
    <t>синтетический технический, марка А, ГОСТ 857-95</t>
  </si>
  <si>
    <t>67 Т</t>
  </si>
  <si>
    <t>28.21.14.300.004.00.0796.000000000000</t>
  </si>
  <si>
    <t>Вставка</t>
  </si>
  <si>
    <t>плавкая, для унифицированного моторного подогревателя (УМП)</t>
  </si>
  <si>
    <t>ВП2Б-1В,10А,250В ОЮО.481.005ТУ ВСТАВКА ПЛАВКАЯ</t>
  </si>
  <si>
    <t>февраль, май, апрель, май, июнь, сентябрь, октябрь, ноябрь</t>
  </si>
  <si>
    <t>11,14,15</t>
  </si>
  <si>
    <t>67-1 Т</t>
  </si>
  <si>
    <t>68 Т</t>
  </si>
  <si>
    <t>ВП2Б-1В,1А,250В ОЮО.481.005ТУ ВСТАВКА ПЛАВКАЯ</t>
  </si>
  <si>
    <t xml:space="preserve">январь, февраль, март, август, сен </t>
  </si>
  <si>
    <t>68-1 Т</t>
  </si>
  <si>
    <t>69 Т</t>
  </si>
  <si>
    <t>ВПТ6-26 5А ОЮО.481.021ТУ ВСТАВКА ПЛАВКАЯ</t>
  </si>
  <si>
    <t>11,14,15,18</t>
  </si>
  <si>
    <t>69-1 Т</t>
  </si>
  <si>
    <t>70 Т</t>
  </si>
  <si>
    <t>27.12.22.900.001.00.0796.000000000000</t>
  </si>
  <si>
    <t>Выключатель</t>
  </si>
  <si>
    <t>автоматический, тип А, однополюсный, с тепловым размыкателем</t>
  </si>
  <si>
    <t>В45М ТУ16-526.016-73 ВЫКЛЮЧАТЕЛЬ</t>
  </si>
  <si>
    <t>71 Т</t>
  </si>
  <si>
    <t>ВК317 ВЫКЛЮЧАТЕЛЬ</t>
  </si>
  <si>
    <t>январь, февраль, март, апрель, май,июнь,июль,август,сентябрь,октябрь</t>
  </si>
  <si>
    <t>72 Т</t>
  </si>
  <si>
    <t>ВБИ-М30-76К-1131-Л ВЫКЛЮЧАТЕЛЬ БЕСКОНТАКТНЫЙ</t>
  </si>
  <si>
    <t>январь, февраль, март,июль,август,сентябрь,октябрь,ноябрь</t>
  </si>
  <si>
    <t>73 Т</t>
  </si>
  <si>
    <t>Выключатель автоматический,ВА47-29,5А</t>
  </si>
  <si>
    <t>январь,февраль,март,апрель</t>
  </si>
  <si>
    <t>74 Т</t>
  </si>
  <si>
    <t>Выключатель автоматический,ВА47-29  63А</t>
  </si>
  <si>
    <t>75 Т</t>
  </si>
  <si>
    <t>Выключатель автоматический,ВА47-29 25А</t>
  </si>
  <si>
    <t>76 Т</t>
  </si>
  <si>
    <t>27.12.22.900.001.00.0796.000000000001</t>
  </si>
  <si>
    <t>автоматический, тип В, однополюсный, с тепловым размыкателем</t>
  </si>
  <si>
    <t>АЗС-30 ТУ16-526.015-73 АВТОМАТ</t>
  </si>
  <si>
    <t>77 Т</t>
  </si>
  <si>
    <t>27.12.22.900.001.00.0796.000000000026</t>
  </si>
  <si>
    <t>автоматический, тип С, двухполюсный, с тепловым размыкателем</t>
  </si>
  <si>
    <t>ВК50-21-10110 1з 54 УХЛ2,КРАСНЫЙ ВЫКЛЮЧАТЕЛЬ</t>
  </si>
  <si>
    <t>78 Т</t>
  </si>
  <si>
    <t>ВК50-21-11110 1з+1р 54 УХЛ2,ЧЕРНЫЙ ВЫКЛЮЧАТЕЛЬ</t>
  </si>
  <si>
    <t>79 Т</t>
  </si>
  <si>
    <t>КЕ011 У3 ИСП1,ЧЕРНЫЙ ТУ16-642.015-84 ВЫКЛЮЧАТЕЛЬ</t>
  </si>
  <si>
    <t>январь, февраль, март, апрель,июнь,июль,август,сентябрь</t>
  </si>
  <si>
    <t>80 Т</t>
  </si>
  <si>
    <t>27.12.22.900.001.00.0796.000000000036</t>
  </si>
  <si>
    <t>автоматический, тип А, трехполюсный, с тепловым размыкателем</t>
  </si>
  <si>
    <t>Автомат АЕ 100А</t>
  </si>
  <si>
    <t>январь, февраль, апрель, май, июнь, август, сентябрь, ноябрь</t>
  </si>
  <si>
    <t>81 Т</t>
  </si>
  <si>
    <t>Автомат АЕ 20А</t>
  </si>
  <si>
    <t>82 Т</t>
  </si>
  <si>
    <t>Автомат АЕ 40А</t>
  </si>
  <si>
    <t>83 Т</t>
  </si>
  <si>
    <t>Автомат АЕ 160А</t>
  </si>
  <si>
    <t>84 Т</t>
  </si>
  <si>
    <t>февраль,октябрь</t>
  </si>
  <si>
    <t>85 Т</t>
  </si>
  <si>
    <t>86 Т</t>
  </si>
  <si>
    <t>в течение 5 дней</t>
  </si>
  <si>
    <t>87 Т</t>
  </si>
  <si>
    <t>88 Т</t>
  </si>
  <si>
    <t>27.12.22.900.001.00.0796.000000000073</t>
  </si>
  <si>
    <t>автоматический, тип ВА, однополюсный</t>
  </si>
  <si>
    <t xml:space="preserve">Автомат ВА 40А </t>
  </si>
  <si>
    <t>89 Т</t>
  </si>
  <si>
    <t xml:space="preserve">Автомат ВА 32 А </t>
  </si>
  <si>
    <t>90 Т</t>
  </si>
  <si>
    <t xml:space="preserve">Автомат ВА 25 А </t>
  </si>
  <si>
    <t>91 Т</t>
  </si>
  <si>
    <t xml:space="preserve">Автомат ВА 16 А </t>
  </si>
  <si>
    <t>февраль, апрель, май, июнь, август, сентябрь, ноябрь</t>
  </si>
  <si>
    <t>92 Т</t>
  </si>
  <si>
    <t>93 Т</t>
  </si>
  <si>
    <t xml:space="preserve">Автомат ВА 63 А </t>
  </si>
  <si>
    <t>94 Т</t>
  </si>
  <si>
    <t>95 Т</t>
  </si>
  <si>
    <t>27.33.11.900.000.00.0796.000000000011</t>
  </si>
  <si>
    <t>пакетный, ПВ 2-40 А</t>
  </si>
  <si>
    <t>ПВ2-40 М3 III ИСПОЛНЕНИЕ ТУ16-642.051-86 ВЫКЛЮЧАТЕЛЬ ПАКЕТНЫЙ</t>
  </si>
  <si>
    <t>январь, февраль, март,апрель,май,июнь,август,сентябрь,октябрь</t>
  </si>
  <si>
    <t>96 Т</t>
  </si>
  <si>
    <t>27.33.11.900.000.00.0796.000000000022</t>
  </si>
  <si>
    <t>пакетный, ПВ 1-32 А</t>
  </si>
  <si>
    <t>ВПВ-1А11У1 ТУ16-91 ПИЖЦ.642236.003ТУ ВЫКЛЮЧАТЕЛЬ</t>
  </si>
  <si>
    <t>97 Т</t>
  </si>
  <si>
    <t>27.33.11.900.000.00.0796.000000000025</t>
  </si>
  <si>
    <t>пакетный, ПК25Б-12С2029 - 25 А</t>
  </si>
  <si>
    <t>ВПК2110БУ2 ТУ16-526.433-78 ВЫКЛЮЧАТЕЛЬ</t>
  </si>
  <si>
    <t>98 Т</t>
  </si>
  <si>
    <t>29.32.30.990.074.00.0796.000000000002</t>
  </si>
  <si>
    <t>зажигания, для легкового автомобиля</t>
  </si>
  <si>
    <t>ВК350.ВЫКЛЮЧАТЕЛЬ ЗАЖИГАНИЯ</t>
  </si>
  <si>
    <t>октябрь, ноябрь, декабрь</t>
  </si>
  <si>
    <t>поставка в течение 20 рабочих дней</t>
  </si>
  <si>
    <t>99 Т</t>
  </si>
  <si>
    <t>25.93.14.900.000.00.0166.000000000051</t>
  </si>
  <si>
    <t>Гвоздь</t>
  </si>
  <si>
    <t>строительный, с плоской головкой, диаметр 1,6 мм, длина 40 мм, ГОСТ 4028-63</t>
  </si>
  <si>
    <t>январь, февраль, март</t>
  </si>
  <si>
    <t>Северо Казахстанская обл.г. Петропавловск  пр. Я.Гашека 1</t>
  </si>
  <si>
    <t>5  дней</t>
  </si>
  <si>
    <t>авансовый платеж- 0%</t>
  </si>
  <si>
    <t>166</t>
  </si>
  <si>
    <t>100 Т</t>
  </si>
  <si>
    <t>25.93.14.900.000.00.0166.000000000069</t>
  </si>
  <si>
    <t>строительный, с плоской головкой, диаметр 8,0 мм, длина 250 мм, ГОСТ 4028-63</t>
  </si>
  <si>
    <t>101 Т</t>
  </si>
  <si>
    <t>20.52.10.400.000.00.0796.000000000001</t>
  </si>
  <si>
    <t>Герметик</t>
  </si>
  <si>
    <t>гелевый, стойкий к растворителям, быстросохнущий</t>
  </si>
  <si>
    <t>авкариумного типа прозрачный</t>
  </si>
  <si>
    <t>102 Т</t>
  </si>
  <si>
    <t>20.52.10.900.011.00.0796.000000000001</t>
  </si>
  <si>
    <t>Герметик силиконовый</t>
  </si>
  <si>
    <t>марка УТ-31, ГОСТ 13489-79</t>
  </si>
  <si>
    <t>6,11,13,14,18,19</t>
  </si>
  <si>
    <t>102-1 Т</t>
  </si>
  <si>
    <t>Силикон универсальный 260мл белый</t>
  </si>
  <si>
    <t xml:space="preserve">июль </t>
  </si>
  <si>
    <t xml:space="preserve">Северо-Казахстанская область, г.Петропавловск, </t>
  </si>
  <si>
    <t>10 рабочих дней</t>
  </si>
  <si>
    <t>авансовый платеж- 50%</t>
  </si>
  <si>
    <t>103 Т</t>
  </si>
  <si>
    <t xml:space="preserve">ОИ </t>
  </si>
  <si>
    <t>104 Т</t>
  </si>
  <si>
    <t>32.99.59.900.020.00.0166.000000000000</t>
  </si>
  <si>
    <t>Гетинакс</t>
  </si>
  <si>
    <t>электротехнический, листовой, марка I</t>
  </si>
  <si>
    <t>Гетинакс листовой</t>
  </si>
  <si>
    <t>14,15,19</t>
  </si>
  <si>
    <t>104-1 Т</t>
  </si>
  <si>
    <t>в течение20 дней</t>
  </si>
  <si>
    <t xml:space="preserve">авансовый платеж 100%  </t>
  </si>
  <si>
    <t>105 Т</t>
  </si>
  <si>
    <t>гетинакс б-0,8мм</t>
  </si>
  <si>
    <t>106 Т</t>
  </si>
  <si>
    <t>107 Т</t>
  </si>
  <si>
    <t>20.13.25.213.000.00.0166.000000000000</t>
  </si>
  <si>
    <t>Гидроксид натрия</t>
  </si>
  <si>
    <t>марка ТР, ГОСТ 2263-79</t>
  </si>
  <si>
    <t>технический, сода каустич.</t>
  </si>
  <si>
    <t>107-1 Т</t>
  </si>
  <si>
    <t>февраль, март, апрель, май, июнь, июль, август, сентябрь, октябрь, ноябрь</t>
  </si>
  <si>
    <t>108 Т</t>
  </si>
  <si>
    <t>28.12.12.300.001.00.0796.000000000027</t>
  </si>
  <si>
    <t>Гидромотор</t>
  </si>
  <si>
    <t>шестеренный, с внутренним зацеплением, одинарный, частота вращения 3000 об/мин</t>
  </si>
  <si>
    <t>310.3.112.00.06 ТУ22-1.020-100-95 ГИДРОМОТОР</t>
  </si>
  <si>
    <t>109 Т</t>
  </si>
  <si>
    <t>29.32.30.990.093.00.0796.000000000000</t>
  </si>
  <si>
    <t>Гидрораспределитель</t>
  </si>
  <si>
    <t>Гидрораспределитель  64 RG-DCH-07-E-64G-24VDC/Z5L-Y</t>
  </si>
  <si>
    <t>6,15,19</t>
  </si>
  <si>
    <t>109-1 Т</t>
  </si>
  <si>
    <t>ВЕХ16.64/Г.24.НМЕН50 ХЛ1 г/распред. ГОСТ24679-81 с комплектом ЗИП</t>
  </si>
  <si>
    <t xml:space="preserve">март </t>
  </si>
  <si>
    <t>авансовый платеж - 30%</t>
  </si>
  <si>
    <t>110 Т</t>
  </si>
  <si>
    <t>SN-4/6S-3/18ED3L/C1/18ED3L/KE2SO/18L(4р) ГИДРОРАСПРЕДЕЛИТЕЛЬ(…G-4-6/M3-24VDC)</t>
  </si>
  <si>
    <t>111 Т</t>
  </si>
  <si>
    <t>23.99.13.900.019.00.0736.000000000001</t>
  </si>
  <si>
    <t>Гидростеклоизол</t>
  </si>
  <si>
    <t>марка ХПП</t>
  </si>
  <si>
    <t>Бикрост  без посыпки</t>
  </si>
  <si>
    <t xml:space="preserve"> май, июнь, июль.</t>
  </si>
  <si>
    <t>Рулон</t>
  </si>
  <si>
    <t>3,4,5,6,14,15,18,19,20,21</t>
  </si>
  <si>
    <t>111-1 Т</t>
  </si>
  <si>
    <t>23.99.13.900.019.00.0736.000000000002</t>
  </si>
  <si>
    <t>марка ТКП</t>
  </si>
  <si>
    <t>Линокром ТКП</t>
  </si>
  <si>
    <t>112 Т</t>
  </si>
  <si>
    <t>23.99.13.900.019.00.0736.000000000003</t>
  </si>
  <si>
    <t>марка ХКП</t>
  </si>
  <si>
    <t>Бикрост  с посыпкой</t>
  </si>
  <si>
    <t>112-1 Т</t>
  </si>
  <si>
    <t>Бикроэласт ХПП</t>
  </si>
  <si>
    <t>113 Т</t>
  </si>
  <si>
    <t>20.14.24.300.005.00.0166.000000000000</t>
  </si>
  <si>
    <t>Гидрохинон (хинол, п-дигидроксибензол)</t>
  </si>
  <si>
    <t>хлопья</t>
  </si>
  <si>
    <t>Гидрохинон</t>
  </si>
  <si>
    <t>май</t>
  </si>
  <si>
    <t>114 Т</t>
  </si>
  <si>
    <t>20.14.23.600.000.00.0166.000000000000</t>
  </si>
  <si>
    <t>Глицерин</t>
  </si>
  <si>
    <t>чистый для анализа, ГОСТ 6259-75</t>
  </si>
  <si>
    <t>Глецирин чистый</t>
  </si>
  <si>
    <t>115 Т</t>
  </si>
  <si>
    <t>30.20.40.300.929.00.0796.000000000000</t>
  </si>
  <si>
    <t>Гнездо</t>
  </si>
  <si>
    <t>для подвижного состава</t>
  </si>
  <si>
    <t>4573738006 02-6,3-12 ОСТ37.003.032-88 ГНЕЗДО</t>
  </si>
  <si>
    <t>115-1 Т</t>
  </si>
  <si>
    <t xml:space="preserve">март, апрель, май, июнь, сентябрь, октябрь, ноябрь </t>
  </si>
  <si>
    <t xml:space="preserve">авансовый платеж - 50% </t>
  </si>
  <si>
    <t>116 Т</t>
  </si>
  <si>
    <t>4573738007 02-6,3-13 ОСТ37.003.032-88 ГНЕЗДО</t>
  </si>
  <si>
    <t>ОТП</t>
  </si>
  <si>
    <t>117 Т</t>
  </si>
  <si>
    <t>27.90.31.500.000.00.0796.000000000000</t>
  </si>
  <si>
    <t>Головка</t>
  </si>
  <si>
    <t>для плазменной горелки</t>
  </si>
  <si>
    <t>Т-8955 (Ref.№ 1353) Горелка</t>
  </si>
  <si>
    <t>20 календарных дней</t>
  </si>
  <si>
    <t>11,14,18,19</t>
  </si>
  <si>
    <t>117-1 Т</t>
  </si>
  <si>
    <t>июль</t>
  </si>
  <si>
    <t xml:space="preserve">поставка в течение 10  рабочих дней </t>
  </si>
  <si>
    <t>118 Т</t>
  </si>
  <si>
    <t>27.90.31.900.025.00.0796.000000000001</t>
  </si>
  <si>
    <t>Горелка</t>
  </si>
  <si>
    <t>сварочная, инжекторная, мощность 25-700 л/ч</t>
  </si>
  <si>
    <t>Горелка TTC 250WS 4M TIG-TORCH_KEMPPI 627025704</t>
  </si>
  <si>
    <t>60 дней</t>
  </si>
  <si>
    <t>119 Т</t>
  </si>
  <si>
    <t>Горелка MMT 42, 4,5 м  МIG-TORCH_KEMPPI 6254214 MMT</t>
  </si>
  <si>
    <t>120 Т</t>
  </si>
  <si>
    <t>Горелка FE 42, 5м MIG TORCH_KEMPPI 6604204</t>
  </si>
  <si>
    <t>10 дней</t>
  </si>
  <si>
    <t>121 Т</t>
  </si>
  <si>
    <t>20.30.22.100.001.00.0166.000000000000</t>
  </si>
  <si>
    <t>Грунтовка</t>
  </si>
  <si>
    <t>однокомпонентный состав, антикоррозионная</t>
  </si>
  <si>
    <t>ГФ-021, массовая доля нелетучих веществ 54-60%, ГОСТ 25129-82</t>
  </si>
  <si>
    <t xml:space="preserve">январь, февраль, март </t>
  </si>
  <si>
    <t>122 Т</t>
  </si>
  <si>
    <t>грунтовка ХС-010 кр.коричневая ГОСТ 9355 (ТУ 6-21-51-90)</t>
  </si>
  <si>
    <t xml:space="preserve">январь, февраль, </t>
  </si>
  <si>
    <t>123 Т</t>
  </si>
  <si>
    <t>20.30.22.100.001.00.0166.000000000002</t>
  </si>
  <si>
    <t>марка ФЛ-03К, для грунтования поверхностей из черных металлов/медных /титановых сплавов/ деревянных поверхностей, ГОСТ 9109-81</t>
  </si>
  <si>
    <t>грунтовка ФЛ-03 К ГОСТ 9109-81</t>
  </si>
  <si>
    <t>124 Т</t>
  </si>
  <si>
    <t>26.51.51.790.000.00.0796.000000000009</t>
  </si>
  <si>
    <t>Датчик давления</t>
  </si>
  <si>
    <t>для легкового автомобиля, масла</t>
  </si>
  <si>
    <t>ММ124Б ТУ37.003546-76 ДАТЧИК СИГНАЛИЗАТОРА ДАВЛЕНИЯ</t>
  </si>
  <si>
    <t>125 Т</t>
  </si>
  <si>
    <t>26.51.51.700.007.00.0796.000000000001</t>
  </si>
  <si>
    <t>Датчик температуры</t>
  </si>
  <si>
    <t>охлаждающей жидкости</t>
  </si>
  <si>
    <t>ТМ100В ТУ37.003.800-77 ДАТЧИК УКАЗАТЕЛЯ ТЕМПЕРАТУРЫ</t>
  </si>
  <si>
    <t>126 Т</t>
  </si>
  <si>
    <t>28.11.13.330.000.00.0796.000000000000</t>
  </si>
  <si>
    <t>Двигатель</t>
  </si>
  <si>
    <t>внутреннего сгорания, для промышленного применения, мощность 15-30 кВт</t>
  </si>
  <si>
    <t>Д120-44 с приводом тахометра ДИЗЕЛЬ</t>
  </si>
  <si>
    <t>сентябрь,октябрь,ноябрь</t>
  </si>
  <si>
    <t>6,11,14,18</t>
  </si>
  <si>
    <t>126-1 Т</t>
  </si>
  <si>
    <t>ДИЗЕЛЬ Д120-44 с приводом тахометра и комплектом ЗИП</t>
  </si>
  <si>
    <t xml:space="preserve">август </t>
  </si>
  <si>
    <t>127 Т</t>
  </si>
  <si>
    <t>26.51.41.000.016.00.0796.000000000000</t>
  </si>
  <si>
    <t>Детектор</t>
  </si>
  <si>
    <t>полупроводниковый</t>
  </si>
  <si>
    <t>Детектор скрытой проводки 968</t>
  </si>
  <si>
    <t>128 Т</t>
  </si>
  <si>
    <t>26.51.12.300.000.00.0839.000000000000</t>
  </si>
  <si>
    <t>Динамометр</t>
  </si>
  <si>
    <t>для буровых установок, электронный, в комплект входит: модуль управления, датчик нагрузки, звуковой оповещатель с кабелем, кабель блокировки, кабель датчика силы, кабель питания</t>
  </si>
  <si>
    <t>ДИНАМОМЕТР ЭЛЕКТРОННЫЙ</t>
  </si>
  <si>
    <t>январь,февраль,март,апрель,июль,август,сентябрь</t>
  </si>
  <si>
    <t>поставка в течение 40 рабочих дней</t>
  </si>
  <si>
    <t>Комплект</t>
  </si>
  <si>
    <t>129 Т</t>
  </si>
  <si>
    <t>26.11.21.200.000.00.0796.000000000002</t>
  </si>
  <si>
    <t>Диод</t>
  </si>
  <si>
    <t>полупроводниковый, детекторный</t>
  </si>
  <si>
    <t>Диод Д243А</t>
  </si>
  <si>
    <t>январь,февраль</t>
  </si>
  <si>
    <t>130 Т</t>
  </si>
  <si>
    <t>26.11.21.200.000.00.0796.000000000023</t>
  </si>
  <si>
    <t>Выпрямительный столб, полупроводниковый, ГОСТ 17465-80</t>
  </si>
  <si>
    <t>Д246 ДИОД</t>
  </si>
  <si>
    <t>130-1 Т</t>
  </si>
  <si>
    <t>131 Т</t>
  </si>
  <si>
    <t>КД205К ДИОД</t>
  </si>
  <si>
    <t>131-1 Т</t>
  </si>
  <si>
    <t>132 Т</t>
  </si>
  <si>
    <t>20.11.12.350.000.00.0166.000000000000</t>
  </si>
  <si>
    <t>Диоксид углерода</t>
  </si>
  <si>
    <t>газообразный, сорт высший, ГОСТ 8050-85</t>
  </si>
  <si>
    <t>углекислота баллон 30кг</t>
  </si>
  <si>
    <t>133 Т</t>
  </si>
  <si>
    <t>23.91.11.800.000.00.0796.000000000000</t>
  </si>
  <si>
    <t>Диск</t>
  </si>
  <si>
    <t>по бетону, алмазный, диаметр 230 мм, содержание алмаза 35%</t>
  </si>
  <si>
    <t>круг алмазный турбо</t>
  </si>
  <si>
    <t>134 Т</t>
  </si>
  <si>
    <t>29.32.30.650.018.00.0796.000000000003</t>
  </si>
  <si>
    <t>для легкового автомобиля, сцепления</t>
  </si>
  <si>
    <t>для легковых автомобилей</t>
  </si>
  <si>
    <t xml:space="preserve">  апрель, июнь, август, сентябрь, октябрь, ноябрь</t>
  </si>
  <si>
    <t>135 Т</t>
  </si>
  <si>
    <t>29.32.30.650.018.00.0796.000000000004</t>
  </si>
  <si>
    <t>для грузового автомобиля, сцепления</t>
  </si>
  <si>
    <t>апрель, июнь, август, сентябрь, октябрь, ноябрь</t>
  </si>
  <si>
    <t>136 Т</t>
  </si>
  <si>
    <t>26.80.12.000.017.00.0796.000000000000</t>
  </si>
  <si>
    <t>Диск DVD-R</t>
  </si>
  <si>
    <t>емкость 4,7 Гб</t>
  </si>
  <si>
    <t>DVD-R BOX</t>
  </si>
  <si>
    <t>февраль,май, июль,август,сентябрь, ноябрь</t>
  </si>
  <si>
    <t>137 Т</t>
  </si>
  <si>
    <t>26.80.12.000.015.00.0796.000000000000</t>
  </si>
  <si>
    <t>Диск DVD-RW</t>
  </si>
  <si>
    <t>DVD-RW BOX</t>
  </si>
  <si>
    <t>138 Т</t>
  </si>
  <si>
    <t>20.59.59.600.028.00.0166.000000000003</t>
  </si>
  <si>
    <t>Добавка</t>
  </si>
  <si>
    <t>блескообразующая, марка С</t>
  </si>
  <si>
    <t>Блескообразователь Ликонда С</t>
  </si>
  <si>
    <t>139 Т</t>
  </si>
  <si>
    <t>25.73.60.300.002.00.0796.000000000000</t>
  </si>
  <si>
    <t>Долото</t>
  </si>
  <si>
    <t>резцовое, буровое</t>
  </si>
  <si>
    <t>долото "лопатка"</t>
  </si>
  <si>
    <t>140 Т</t>
  </si>
  <si>
    <t>долото "пика"</t>
  </si>
  <si>
    <t>141 Т</t>
  </si>
  <si>
    <t>22.19.72.000.005.00.0166.000000000000</t>
  </si>
  <si>
    <t>Дорожка</t>
  </si>
  <si>
    <t>резиновая</t>
  </si>
  <si>
    <t>Автомобильная</t>
  </si>
  <si>
    <t>142 Т</t>
  </si>
  <si>
    <t>25.73.30.930.037.00.0796.000000000000</t>
  </si>
  <si>
    <t>Дрель</t>
  </si>
  <si>
    <t>электрическая, мощность не менее 1000 Вт, диаметр сверления до 50 мм</t>
  </si>
  <si>
    <t>дрель ударная</t>
  </si>
  <si>
    <t>143 Т</t>
  </si>
  <si>
    <t>25.73.30.930.037.00.0796.000000000001</t>
  </si>
  <si>
    <t>электрическая, мощность не менее 500 Вт, диаметр сверления до 50 мм</t>
  </si>
  <si>
    <t>январь, февраль, март, апрель</t>
  </si>
  <si>
    <t>144 Т</t>
  </si>
  <si>
    <t>27.12.40.300.003.00.0796.000000000001</t>
  </si>
  <si>
    <t>Дроссель</t>
  </si>
  <si>
    <t>для люминисцентных ламп</t>
  </si>
  <si>
    <t>Дроссель ДРЛ 125</t>
  </si>
  <si>
    <t>145 Т</t>
  </si>
  <si>
    <t xml:space="preserve">Дроссель ДРЛ 250 </t>
  </si>
  <si>
    <t>146 Т</t>
  </si>
  <si>
    <t>Дроссель ДРЛ 400</t>
  </si>
  <si>
    <t>147 Т</t>
  </si>
  <si>
    <t>25.94.13.900.004.00.0796.000000000000</t>
  </si>
  <si>
    <t>Дюбель-гвоздь</t>
  </si>
  <si>
    <t>с резьбой</t>
  </si>
  <si>
    <t>148 Т</t>
  </si>
  <si>
    <t>17.23.12.700.005.00.0796.000000000000</t>
  </si>
  <si>
    <t>ежедневник</t>
  </si>
  <si>
    <t>формат А5, датированный</t>
  </si>
  <si>
    <t>Ежедневник датированный</t>
  </si>
  <si>
    <t>август,сентябрь,ноябрь</t>
  </si>
  <si>
    <t>149 Т</t>
  </si>
  <si>
    <t>20.59.41.990.000.00.0112.000000000000</t>
  </si>
  <si>
    <t>Жидкость</t>
  </si>
  <si>
    <t>трансмиссионная, смазочная, гидравлическая</t>
  </si>
  <si>
    <t>Dexron III, для легковых автомобилей</t>
  </si>
  <si>
    <t>февраль,март, апрель, май, июнь,июль, август, сентябрь,октябрь, ноябрь</t>
  </si>
  <si>
    <t>150 Т</t>
  </si>
  <si>
    <t>20.59.43.990.001.00.0112.000000000000</t>
  </si>
  <si>
    <t>Жидкость для омывателя стекол</t>
  </si>
  <si>
    <t>для мытья автомобильных стекол при нормальных и пониженных температурах воздуха</t>
  </si>
  <si>
    <t>март, апрель,октябрь, ноябрь,декабрь</t>
  </si>
  <si>
    <t>151 Т</t>
  </si>
  <si>
    <t>20.59.43.960.001.00.0112.000000000001</t>
  </si>
  <si>
    <t>Жидкость охлаждающая</t>
  </si>
  <si>
    <t>температура начала замерзания не ниже -40°С, ГОСТ 28084-89</t>
  </si>
  <si>
    <t>тосол А-40М ТУ 6-02-751-86</t>
  </si>
  <si>
    <t>152 Т</t>
  </si>
  <si>
    <t>антифриз зеленый, красный</t>
  </si>
  <si>
    <t>153 Т</t>
  </si>
  <si>
    <t>154 Т</t>
  </si>
  <si>
    <t>20.59.43.960.000.00.0166.000000000000</t>
  </si>
  <si>
    <t>Жидкость смазочно-охлаждающая</t>
  </si>
  <si>
    <t>водосмешиваемая</t>
  </si>
  <si>
    <t>Экол – Б 2  ТУ 0258-005-23693454-2003 Полусинтетическая СОЖ для лезвийной и абразивной обработки углеродистых, легированных сталей и алюминиевых сплавов. Тара 215 кг.</t>
  </si>
  <si>
    <t>февраль, март, апрель, май</t>
  </si>
  <si>
    <t>13, 15</t>
  </si>
  <si>
    <t>154-1 Т</t>
  </si>
  <si>
    <t xml:space="preserve">авансовый платеж - 100%  </t>
  </si>
  <si>
    <t>155 Т</t>
  </si>
  <si>
    <t>20.59.43.300.000.00.0796.000000000001</t>
  </si>
  <si>
    <t>Жидкость тормозная</t>
  </si>
  <si>
    <t>гидравлическая, температура кипения не менее 260°С, вязкость 900</t>
  </si>
  <si>
    <t>тормозная жидкость 0,455 л.</t>
  </si>
  <si>
    <t>350</t>
  </si>
  <si>
    <t>156 Т</t>
  </si>
  <si>
    <t>20.59.43.300.000.00.0868.000000000002</t>
  </si>
  <si>
    <t>гидравлическая, температура кипения не менее 230°С, вязкость 1800</t>
  </si>
  <si>
    <t>0,455 кг.,            для легковых и грузовых автомобилей</t>
  </si>
  <si>
    <t>Бутылка</t>
  </si>
  <si>
    <t>157 Т</t>
  </si>
  <si>
    <t>17.23.13.130.000.00.0796.000000000001</t>
  </si>
  <si>
    <t>Журнал</t>
  </si>
  <si>
    <t>учета</t>
  </si>
  <si>
    <t>Журналы прочие (формат А4, 100 л, с двух сторон)</t>
  </si>
  <si>
    <t>158 Т</t>
  </si>
  <si>
    <t>Журналы прочие (формат А4, 50 л, с двух сторон)</t>
  </si>
  <si>
    <t>159 Т</t>
  </si>
  <si>
    <t>Журнал распоряжений книга 200 л</t>
  </si>
  <si>
    <t>160 Т</t>
  </si>
  <si>
    <t>28.29.86.000.013.00.0796.000000000000</t>
  </si>
  <si>
    <t>Завихритель</t>
  </si>
  <si>
    <t>для оборудования газоплазменной резки</t>
  </si>
  <si>
    <t>Т-0407 (Ref.№ 1377) Вихревое кольцо</t>
  </si>
  <si>
    <t>2400</t>
  </si>
  <si>
    <t>161 Т</t>
  </si>
  <si>
    <t xml:space="preserve">Т-10296 (Ref.№220353) Вихревое кольцо/ Swirl Ring, 200А, Mild Steel </t>
  </si>
  <si>
    <t>162 Т</t>
  </si>
  <si>
    <t>Т-10271 (Ref.№220436) Вихревое кольцо/ Swirl Ring, 260А, Mild Steel</t>
  </si>
  <si>
    <t>163 Т</t>
  </si>
  <si>
    <t>ВР-21008 (220353) Завихритель 200А</t>
  </si>
  <si>
    <t>164 Т</t>
  </si>
  <si>
    <t>ВР-21009 (220436) Завихритель 260А</t>
  </si>
  <si>
    <t>165 Т</t>
  </si>
  <si>
    <t>28.14.13.350.001.00.0796.000000000021</t>
  </si>
  <si>
    <t>Задвижка</t>
  </si>
  <si>
    <t>стальная, тип присоединения к трубопроводу - под приварку, давление - 10 Мпа, ГОСТ 9698-86</t>
  </si>
  <si>
    <t>10-Ду20мм,Ру16МПа ТУ3741-001-71634056-10 ЗАДВИЖКА КЛИНОВАЯ РТЗК20(СВ.ВСТЫК,Т425С)</t>
  </si>
  <si>
    <t>январь,февраль,март,апрель,июль,август,сентябрь,октябрь,ноябрь</t>
  </si>
  <si>
    <t>166 Т</t>
  </si>
  <si>
    <t>25.73.60.300.000.00.0796.000000000000</t>
  </si>
  <si>
    <t>Зажим</t>
  </si>
  <si>
    <t>на металлический профиль, клеммный</t>
  </si>
  <si>
    <t>Клеммный зажим ЗНИ-2, серый</t>
  </si>
  <si>
    <t>167 Т</t>
  </si>
  <si>
    <t>Клеммный зажим ЗНИ-4 синий</t>
  </si>
  <si>
    <t>168 Т</t>
  </si>
  <si>
    <t>Клеммный зажим ЗНИ-16, серый</t>
  </si>
  <si>
    <t>январь,февраль,март,апрель,май,июнь,июль</t>
  </si>
  <si>
    <t>169 Т</t>
  </si>
  <si>
    <t>Клеммный зажим ЗНИ-16, синий</t>
  </si>
  <si>
    <t>январь,февраль,март,апрель,май</t>
  </si>
  <si>
    <t>170 Т</t>
  </si>
  <si>
    <t>27.33.13.900.013.00.0796.000000000219</t>
  </si>
  <si>
    <t>ответвительный, с компенсатором температурных расширений, аппаратный, тип АА-212 (заглушка)</t>
  </si>
  <si>
    <t>Заглушка 12 модулей, белая, ИЭК</t>
  </si>
  <si>
    <t>171 Т</t>
  </si>
  <si>
    <t>Заглушка боковая для клеммного зажима ЗНИ-16, серый</t>
  </si>
  <si>
    <t>172 Т</t>
  </si>
  <si>
    <t>Заглушка боковая для клеммного зажима ЗНИ-16, синий</t>
  </si>
  <si>
    <t>173 Т</t>
  </si>
  <si>
    <t>Заглушка боковая для клеммного зажима ЗНИ-4, серый</t>
  </si>
  <si>
    <t>174 Т</t>
  </si>
  <si>
    <t>Заглушка боковая для клеммного зажима ЗНИ-4,синий</t>
  </si>
  <si>
    <t>175 Т</t>
  </si>
  <si>
    <t>176 Т</t>
  </si>
  <si>
    <t>25.93.14.800.004.00.0796.000000000000</t>
  </si>
  <si>
    <t>Заклепка</t>
  </si>
  <si>
    <t>из алюминия</t>
  </si>
  <si>
    <t>2,4х6 ЗАКЛЕПКА ВЫТЯЖНАЯ</t>
  </si>
  <si>
    <t>177 Т</t>
  </si>
  <si>
    <t>3,2х6 ЗАКЛЕПКА ВЫТЯЖНАЯ</t>
  </si>
  <si>
    <t>178 Т</t>
  </si>
  <si>
    <t>3,2х8 ЗАКЛЕПКА ВЫТЯЖНАЯ</t>
  </si>
  <si>
    <t>179 Т</t>
  </si>
  <si>
    <t>4х12.ЗАКЛЕПКА ВЫТЯЖНАЯ</t>
  </si>
  <si>
    <t>180 Т</t>
  </si>
  <si>
    <t>4х12 С ПРИЛЕГАЮЩИМ БУРТИКОМ ЗАКЛЕПКА ВЫТЯЖНАЯ</t>
  </si>
  <si>
    <t>181 Т</t>
  </si>
  <si>
    <t>4х8 ЗАКЛЕПКА ВЫТЯЖНАЯ</t>
  </si>
  <si>
    <t>182 Т</t>
  </si>
  <si>
    <t>4х8 С ПРИЛЕГАЮЩИМ БУРТИКОМ ЗАКЛЕПКА ВЫТЯЖНАЯ</t>
  </si>
  <si>
    <t>183 Т</t>
  </si>
  <si>
    <t>3х12 (С БУРТИКОМ) ЗАКЛЕПКА ВЫТЯЖНАЯ С ПРИЛЕГАЮЩИМ БУРТИКОМ</t>
  </si>
  <si>
    <t>184 Т</t>
  </si>
  <si>
    <t>3х8 (С БУРТИКОМ) ЗАКЛЕПКА ВЫТЯЖНАЯ С ПРИЛЕГАЮЩИМ БУРТИКОМ</t>
  </si>
  <si>
    <t>185 Т</t>
  </si>
  <si>
    <t>25.72.12.990.000.00.0796.000000000002</t>
  </si>
  <si>
    <t>Замок</t>
  </si>
  <si>
    <t>врезной</t>
  </si>
  <si>
    <t xml:space="preserve"> апрель,  сентябрь.</t>
  </si>
  <si>
    <t>186 Т</t>
  </si>
  <si>
    <t>ЗВ 4-3/60 "БУЛАТ" ЗАМОК ВРЕЗНОЙ ЦИЛИНДРОВЫЙ</t>
  </si>
  <si>
    <t>187 Т</t>
  </si>
  <si>
    <t>23.52.10.330.000.00.0166.000000000000</t>
  </si>
  <si>
    <t>Известь</t>
  </si>
  <si>
    <t>негашеная, 1 сорт, комовая, кальциевая, быстрогасящаяся, ГОСТ 9179-77</t>
  </si>
  <si>
    <t xml:space="preserve"> май,  сентябрь</t>
  </si>
  <si>
    <t>6,11,13,15,18</t>
  </si>
  <si>
    <t>187-1 Т</t>
  </si>
  <si>
    <t>Известь строительная</t>
  </si>
  <si>
    <t>март, апрель</t>
  </si>
  <si>
    <t>188 Т</t>
  </si>
  <si>
    <t>13.99.19.900.007.00.0736.000000000000</t>
  </si>
  <si>
    <t>Изолента</t>
  </si>
  <si>
    <t>хлопчатобумажная, односторонняя, ГОСТ 2162-97</t>
  </si>
  <si>
    <t>189 Т</t>
  </si>
  <si>
    <t>Изолента ХБ</t>
  </si>
  <si>
    <t>март,апрель,май,июнь,июль,август,сентябрь,октябрь,ноябрь</t>
  </si>
  <si>
    <t>190 Т</t>
  </si>
  <si>
    <t>26.51.45.200.029.00.0796.000000000000</t>
  </si>
  <si>
    <t>Индикатор напряжения</t>
  </si>
  <si>
    <t>для проверки наличия или отсутствия напряжения между неизолированными токоведущими частями, а также между ними и заземленными частями в электроустановках переменного и постоянного тока</t>
  </si>
  <si>
    <t>Пробник электрический 130 мм</t>
  </si>
  <si>
    <t>191 Т</t>
  </si>
  <si>
    <t>27.90.20.500.008.00.0796.000000000001</t>
  </si>
  <si>
    <t>Индикатор светосигнальный</t>
  </si>
  <si>
    <t>красный, напряжение 220 В</t>
  </si>
  <si>
    <t>Световой индикатор фаз</t>
  </si>
  <si>
    <t>192 Т</t>
  </si>
  <si>
    <t>26.51.12.590.020.00.0796.000000000000</t>
  </si>
  <si>
    <t>Инклинометр</t>
  </si>
  <si>
    <t>механический</t>
  </si>
  <si>
    <t>У7.01.52.020-1 КРЕНОМЕР</t>
  </si>
  <si>
    <t>январь,февраль,март, апрель,май,июнь</t>
  </si>
  <si>
    <t>193 Т</t>
  </si>
  <si>
    <t>25.73.30.650.003.00.0796.000000000002</t>
  </si>
  <si>
    <t>Инструмент</t>
  </si>
  <si>
    <t>для обжима коннекторов</t>
  </si>
  <si>
    <t>Скримпер универсальный 8р8с+6р4с+4р4с KS-315</t>
  </si>
  <si>
    <t>194 Т</t>
  </si>
  <si>
    <t>27.31.11.500.000.00.0006.000000000005</t>
  </si>
  <si>
    <t>Кабель</t>
  </si>
  <si>
    <t>КС-ОКБ - 4/144 - SM/MM50/MM62,5-FF/CF, одномодный</t>
  </si>
  <si>
    <t xml:space="preserve">Оптический одномодовый подвесной кабель </t>
  </si>
  <si>
    <t>006</t>
  </si>
  <si>
    <t>Метр</t>
  </si>
  <si>
    <t>195 Т</t>
  </si>
  <si>
    <t>27.31.11.500.000.00.0006.000000000002</t>
  </si>
  <si>
    <t>КС-ОКГ - 4/144 - SM/MM50/MM62,5-FF/CF, многомодный</t>
  </si>
  <si>
    <t>Оптический  кабель для прокладки в канализацию</t>
  </si>
  <si>
    <t>196 Т</t>
  </si>
  <si>
    <t>27.32.13.500.001.01.0006.000000000002</t>
  </si>
  <si>
    <t>коммутационный (патч-корд), UTP</t>
  </si>
  <si>
    <t>Для телефонных сетей</t>
  </si>
  <si>
    <t>197 Т</t>
  </si>
  <si>
    <t>Кабель UTP</t>
  </si>
  <si>
    <t>198 Т</t>
  </si>
  <si>
    <t>199 Т</t>
  </si>
  <si>
    <t>27.32.13.500.001.01.0796.000000000002</t>
  </si>
  <si>
    <t>коммутационный (патч-корд), UTP, катушка 1000 м</t>
  </si>
  <si>
    <t>Кабель UTP 5Е</t>
  </si>
  <si>
    <t>200 Т</t>
  </si>
  <si>
    <t>27.32.13.700.000.00.0006.000000000202</t>
  </si>
  <si>
    <t>марка ВВГ, 3*1,5 мм2</t>
  </si>
  <si>
    <t>201 Т</t>
  </si>
  <si>
    <t>27.32.13.700.000.00.0006.000000000203</t>
  </si>
  <si>
    <t>марка ВВГ, 3*2,5 мм2</t>
  </si>
  <si>
    <t>202 Т</t>
  </si>
  <si>
    <t>27.32.13.700.000.00.0006.000000000440</t>
  </si>
  <si>
    <t>марка КГ, 3*1,5+1*1,5 мм2</t>
  </si>
  <si>
    <t>КГхл3х1,5+1х1,5</t>
  </si>
  <si>
    <t>203 Т</t>
  </si>
  <si>
    <t>27.32.13.700.000.00.0006.000000000445</t>
  </si>
  <si>
    <t>марка КГ, 3*4+1*2,5 мм2</t>
  </si>
  <si>
    <t>КГхл3х4+1х2,5</t>
  </si>
  <si>
    <t>204 Т</t>
  </si>
  <si>
    <t>27.32.13.700.000.00.0006.000000000454</t>
  </si>
  <si>
    <t>марка КГ, 3*10+1*6 мм2</t>
  </si>
  <si>
    <t>КГхл3х10+1х6</t>
  </si>
  <si>
    <t>205 Т</t>
  </si>
  <si>
    <t>27.32.13.700.000.00.0006.000000000456</t>
  </si>
  <si>
    <t>марка КГ, 3*16+1*6 мм2</t>
  </si>
  <si>
    <t>КГхл3х16+1х6</t>
  </si>
  <si>
    <t>206 Т</t>
  </si>
  <si>
    <t>27.32.13.700.000.00.0006.000000000473</t>
  </si>
  <si>
    <t>марка КГ, 3*120+1*50 мм2</t>
  </si>
  <si>
    <t>207 Т</t>
  </si>
  <si>
    <t>27.32.13.700.000.00.0006.000000000558</t>
  </si>
  <si>
    <t>марка КГ-ХЛ, 3*2,5+1*1,5 мм2</t>
  </si>
  <si>
    <t>208 Т</t>
  </si>
  <si>
    <t>27.32.13.700.000.00.0006.000000000629</t>
  </si>
  <si>
    <t>марка КРВПМ, 2*2*0,5 мм2</t>
  </si>
  <si>
    <t>209 Т</t>
  </si>
  <si>
    <t>27.32.14.000.000.00.0006.000000000154</t>
  </si>
  <si>
    <t>марка ТППэп, 50*2*0,4 мм2</t>
  </si>
  <si>
    <t xml:space="preserve"> телефонный </t>
  </si>
  <si>
    <t>210 Т</t>
  </si>
  <si>
    <t>27.32.14.000.000.00.0006.000000000156</t>
  </si>
  <si>
    <t>марка ТППэп, 100*2*0,4 мм2</t>
  </si>
  <si>
    <t>211 Т</t>
  </si>
  <si>
    <t>27.32.14.000.000.00.0018.000000000084</t>
  </si>
  <si>
    <t>марка ТППэп, 10*2*0,4 мм2</t>
  </si>
  <si>
    <t>018</t>
  </si>
  <si>
    <t>Метр погонный</t>
  </si>
  <si>
    <t>212 Т</t>
  </si>
  <si>
    <t>27.32.14.000.000.00.0018.000000000108</t>
  </si>
  <si>
    <t>марка ТППэпЗ, 20*2*0,4 мм2</t>
  </si>
  <si>
    <t>213 Т</t>
  </si>
  <si>
    <t>10.51.53.000.000.00.0166.000000000000</t>
  </si>
  <si>
    <t>Казеин</t>
  </si>
  <si>
    <t>пищевой</t>
  </si>
  <si>
    <t>для изготовления биологических перчаток</t>
  </si>
  <si>
    <t>февраль,март,апрель,август,ноябрь</t>
  </si>
  <si>
    <t>214 Т</t>
  </si>
  <si>
    <t>26.51.33.900.007.00.0796.000000000000</t>
  </si>
  <si>
    <t>Калибр-кольцо</t>
  </si>
  <si>
    <t>предельный, резьбовой</t>
  </si>
  <si>
    <t>НК60</t>
  </si>
  <si>
    <t>215 Т</t>
  </si>
  <si>
    <t>26.51.33.900.008.00.0796.000000000000</t>
  </si>
  <si>
    <t>Калибр-пробка</t>
  </si>
  <si>
    <t>216 Т</t>
  </si>
  <si>
    <t>29.32.30.250.000.00.0796.000000000000</t>
  </si>
  <si>
    <t>Камера тормозная</t>
  </si>
  <si>
    <t>100-3519110-30 ТИП 20 КАМЕРА ТОРМОЗНАЯ</t>
  </si>
  <si>
    <t>февраль,март,апрель, май,июнь,июль</t>
  </si>
  <si>
    <t>217 Т</t>
  </si>
  <si>
    <t>27.90.32.000.013.00.0796.000000000000</t>
  </si>
  <si>
    <t>Канал направляющий</t>
  </si>
  <si>
    <t>к сварочному оборудованию</t>
  </si>
  <si>
    <t>Канал направляющий WIRE CONUIT 0,9-1,2 4,5м RED_KEMPPI 4188582</t>
  </si>
  <si>
    <t>15 дней</t>
  </si>
  <si>
    <t>6,11,14</t>
  </si>
  <si>
    <t>217-1 Т</t>
  </si>
  <si>
    <t>Канал направляющий WIRE CONUIT (1,2)1,4-1,6 4,5М YE_KEMPPI 4188592</t>
  </si>
  <si>
    <t>218 Т</t>
  </si>
  <si>
    <t>25.93.11.330.001.01.0006.000000000048</t>
  </si>
  <si>
    <t>Канат</t>
  </si>
  <si>
    <t>стальной, свивка одинарная, тип ЛК-О, диаметр 1,60 мм, ГОСТ 3062-80</t>
  </si>
  <si>
    <t>КАНАТ 1,6-Г-1-Л-Н-1960</t>
  </si>
  <si>
    <t>40 дней</t>
  </si>
  <si>
    <t>авансовый платеж- 30%</t>
  </si>
  <si>
    <t>3,5,6,13,14,15,18,19</t>
  </si>
  <si>
    <t>218-1 Т</t>
  </si>
  <si>
    <t>25.93.11.330.001.01.0006.000000000004</t>
  </si>
  <si>
    <t>стальной, свивка двойная, тип ЛК-О, диаметр 10,5 мм, ГОСТ 3077-80</t>
  </si>
  <si>
    <t>КАНАТ грузового назначения, марки В, оцинкованный по группе Ж, левой свивки, нераскручивающийся, нерихтованный,  маркировочной группы 1570 Н/мм2, 10.5-Г-В-Ж-Л-Н-1570 ГОСТ 3077-80</t>
  </si>
  <si>
    <t>авансовый платеж - 0%, 100% после поставки</t>
  </si>
  <si>
    <t>219 Т</t>
  </si>
  <si>
    <t>25.93.11.330.001.01.0006.000000000055</t>
  </si>
  <si>
    <t>стальной, свивка одинарная, тип ЛК-О, диаметр 3,40 мм, ГОСТ 3062-80</t>
  </si>
  <si>
    <t>КАНАТ 3.3-Г-1-Н-1770 ГОСТ3070-88</t>
  </si>
  <si>
    <t>220 Т</t>
  </si>
  <si>
    <t>25.93.11.330.001.01.0006.000000000087</t>
  </si>
  <si>
    <t>стальной, свивка двойная, тип ЛК-Р, диаметр 12,0 мм, ГОСТ 2688-80</t>
  </si>
  <si>
    <t>КАНАТ 12-Г-В-Ж-Н-1570 ГОСТ2688-80</t>
  </si>
  <si>
    <t>6,13,14,15,19</t>
  </si>
  <si>
    <t>220-1 Т</t>
  </si>
  <si>
    <t>КАНАТ грузового назначения, марки В, оцинкованный по группе Ж, правой свивки, нераскручивающийся, нерихтованный,  маркировочной группы 1570 Н/мм2,  12-Г-В-Ж-Н-1570 ГОСТ2688-80</t>
  </si>
  <si>
    <t>221 Т</t>
  </si>
  <si>
    <t>25.93.11.330.001.01.0006.000000000089</t>
  </si>
  <si>
    <t>стальной, свивка двойная, тип ЛК-Р, диаметр 14,0 мм, ГОСТ 2688-80</t>
  </si>
  <si>
    <t>КАНАТ 14-Г-1-Ж-Н-1570 ГОСТ2688-80</t>
  </si>
  <si>
    <t>6,13,14,15,18,19</t>
  </si>
  <si>
    <t>221-1 Т</t>
  </si>
  <si>
    <t>КАНАТ грузового назначения, марки 1, оцинкованный по группе Ж, правой свивки, нераскручивающийся, нерихтованный,  маркировочной группы 1570 Н/мм2,  14-Г-1-Ж-Н-1570 ГОСТ2688-80</t>
  </si>
  <si>
    <t>222 Т</t>
  </si>
  <si>
    <t>25.93.11.330.001.01.0006.000000000130</t>
  </si>
  <si>
    <t>стальной, двойной свивки, тип ЛК-З, диаметр 22 мм, ГОСТ 7669-80</t>
  </si>
  <si>
    <t>КАНАТ 22-Г-В-Ж-Н-Р-1570 ГОСТ7668-80</t>
  </si>
  <si>
    <t>222-1 Т</t>
  </si>
  <si>
    <t xml:space="preserve">КАНАТ грузового назначения, марки В, оцинкованный по группе Ж, правой свивки, нераскручивающийся, рихтованный,  маркировочной группы 1570 Н/мм2, 22-Г-В-Ж-Н-Р-1570 ГОСТ7668-80 </t>
  </si>
  <si>
    <t>223 Т</t>
  </si>
  <si>
    <t>25.93.11.500.004.00.0796.000000000000</t>
  </si>
  <si>
    <t>Карабин</t>
  </si>
  <si>
    <t>для стропы</t>
  </si>
  <si>
    <t>ЛП531-1 ОСТ3-839-72 КАРАБИН</t>
  </si>
  <si>
    <t>февраль, март, апрель, сентябрь, октябрь, ноябрь</t>
  </si>
  <si>
    <t>224 Т</t>
  </si>
  <si>
    <t>25.73.30.900.000.00.0796.000000000007</t>
  </si>
  <si>
    <t>Карандаш алмазный</t>
  </si>
  <si>
    <t>тип С, марка 1, для правки шлифовальных кругов, ГОСТ 607-80</t>
  </si>
  <si>
    <t>3908-0081</t>
  </si>
  <si>
    <t>поставка в течение 30 дней после  предоплаты</t>
  </si>
  <si>
    <t>225 Т</t>
  </si>
  <si>
    <t>3908-0082</t>
  </si>
  <si>
    <t>226 Т</t>
  </si>
  <si>
    <t>20.13.43.100.001.00.0166.000000000004</t>
  </si>
  <si>
    <t>Карбонат натрия</t>
  </si>
  <si>
    <t>технический, марка А, сорт 1, ГОСТ 5100-85</t>
  </si>
  <si>
    <t xml:space="preserve">сода кальцинированная </t>
  </si>
  <si>
    <t>227 Т</t>
  </si>
  <si>
    <t>20.14.72.000.001.00.0166.000000000000</t>
  </si>
  <si>
    <t>Карбюризатор</t>
  </si>
  <si>
    <t>древесноугольный, ГОСТ 2407-83</t>
  </si>
  <si>
    <t>Карбюризатор древесноугольный</t>
  </si>
  <si>
    <t>227-1 Т</t>
  </si>
  <si>
    <t>228 Т</t>
  </si>
  <si>
    <t>23.99.11.500.001.00.0166.000000000003</t>
  </si>
  <si>
    <t>Картон</t>
  </si>
  <si>
    <t>асбестовый, марка КАОН-1, общего назначения, толщина 5,0 мм, ГОСТ 2850-95</t>
  </si>
  <si>
    <t>Листовой</t>
  </si>
  <si>
    <t>229 Т</t>
  </si>
  <si>
    <t>20.11.11.700.000.01.5108.000000000001</t>
  </si>
  <si>
    <t>Кислород</t>
  </si>
  <si>
    <t>технический, сорт 1, ГОСТ 5583-78</t>
  </si>
  <si>
    <t>В баллонах</t>
  </si>
  <si>
    <t>230 Т</t>
  </si>
  <si>
    <t>20.14.31.300.000.00.0166.000000000000</t>
  </si>
  <si>
    <t>Кислота олеиновая</t>
  </si>
  <si>
    <t>промышленная (техническая), марка Б14, ГОСТ 7580-91</t>
  </si>
  <si>
    <t>231 Т</t>
  </si>
  <si>
    <t>20.13.24.330.000.00.0166.000000000006</t>
  </si>
  <si>
    <t>Кислота серная</t>
  </si>
  <si>
    <t>техническая, контактная, сорт 1, ГОСТ 2184-77</t>
  </si>
  <si>
    <t>техническая</t>
  </si>
  <si>
    <t>январь,июль</t>
  </si>
  <si>
    <t>поставка в течение 10 рабочих дней</t>
  </si>
  <si>
    <t>11,12,13,14</t>
  </si>
  <si>
    <t>231-1 Т</t>
  </si>
  <si>
    <t>апрель, май, август, сентябрь, октябрь</t>
  </si>
  <si>
    <t>склад Поставщика</t>
  </si>
  <si>
    <t>поставка в течение 15 дней</t>
  </si>
  <si>
    <t>232 Т</t>
  </si>
  <si>
    <t>28.13.31.000.076.03.0796.000000000001</t>
  </si>
  <si>
    <t>Клапан</t>
  </si>
  <si>
    <t>электромагнитный, для грузового автомобиля</t>
  </si>
  <si>
    <t>КЭМ-10,24В КЛАПАН ЭЛЕКТРОМАГНИТНЫЙ</t>
  </si>
  <si>
    <t>233 Т</t>
  </si>
  <si>
    <t>КЭМ-10-01,24В КЛАПАН ЭЛЕКТРОМАГНИТНЫЙ</t>
  </si>
  <si>
    <t>январь,февраль,март,апрель,июль,август,октябрь,ноябрь</t>
  </si>
  <si>
    <t>234 Т</t>
  </si>
  <si>
    <t>КЭО 10/16/120/113 ТУ3742-001-24039780-01 КЛАПАН ЭЛЕКТРОМАГНИТНЫЙ С ЭМ 01/DC/024/1</t>
  </si>
  <si>
    <t>январь, февраль, март,апрель,июнь,июль,август,сентябрь,октябрь,ноябрь</t>
  </si>
  <si>
    <t>235 Т</t>
  </si>
  <si>
    <t>29.32.30.250.010.02.0796.000000000000</t>
  </si>
  <si>
    <t>обратный, для тормозной системы, для легкового автомобиля</t>
  </si>
  <si>
    <t>11.35.150.50-11 ПРОТИВОЗАМЕРЗАТЕЛЬ</t>
  </si>
  <si>
    <t>октябрь,ноябрь, декабрь</t>
  </si>
  <si>
    <t>236 Т</t>
  </si>
  <si>
    <t>28.14.13.350.003.00.0796.000000000173</t>
  </si>
  <si>
    <t>Клапан запорный</t>
  </si>
  <si>
    <t>стальной, проходной, давление условное от 6,3 - 16 Мпа, ГОСТ 3326-86</t>
  </si>
  <si>
    <t>КЗ21215-015У1Ду15 16МПа ТУ26-07-1611-92 КЛАПАН ЗАПОР.ИГОЛ.15с67бк, G1/2</t>
  </si>
  <si>
    <t>март,апрель,май,август,сентябрь,октябрь,ноябрь</t>
  </si>
  <si>
    <t>237 Т</t>
  </si>
  <si>
    <t>10-Ду15ммРу16МПаRc1/2ТУ37420017163405-10 КЛАПАН ИГОЛЬЧАТЫЙ РТКИ10</t>
  </si>
  <si>
    <t>январь,февраль,март,август,сентябрь,октябрь,ноябрь</t>
  </si>
  <si>
    <t>238 Т</t>
  </si>
  <si>
    <t>10-Ду20ммРу16МПа ТУ3742-002-71634056-10 КЛАПАН ОБРАТНЫЙ РТК010 (Т425С,СВ.ВСТЫК)</t>
  </si>
  <si>
    <t>239 Т</t>
  </si>
  <si>
    <t>28.14.11.900.004.00.0796.000000000075</t>
  </si>
  <si>
    <t>Клапан предохранительный</t>
  </si>
  <si>
    <t>стальной, тип соединения фланцевое, рычажный</t>
  </si>
  <si>
    <t>МКПВ-20/3С2Р2УХЛ4 ТУ2-053-1737-85 КЛАПАН ПРЕДОХРАНИТЕЛЬНЫЙ</t>
  </si>
  <si>
    <t>240 Т</t>
  </si>
  <si>
    <t>МКПВ-20/3Т2Р2УХЛ4 ТУ2-053-1737-85 КЛАПАН ПРЕДОХРАНИТЕЛЬНЫЙ</t>
  </si>
  <si>
    <t>январь,феврль,март,апрель,сентябрь,октябрь</t>
  </si>
  <si>
    <t>240-1 Т</t>
  </si>
  <si>
    <t>241 Т</t>
  </si>
  <si>
    <t>20.52.10.900.005.00.0778.000000000000</t>
  </si>
  <si>
    <t>Клей</t>
  </si>
  <si>
    <t>на основе этилцианакрилата, для склеивания в любых сочетаниях фарфор, керамику, дерево, кожу, резину,металл, пробку,картон, большинство пластиков</t>
  </si>
  <si>
    <t xml:space="preserve">Момент  </t>
  </si>
  <si>
    <t>Упаковка</t>
  </si>
  <si>
    <t>242 Т</t>
  </si>
  <si>
    <t>20.52.10.900.005.00.0778.000000000003</t>
  </si>
  <si>
    <t>для приклеивания холодным способом резин на основе каучуков общего назначения к различным материалам</t>
  </si>
  <si>
    <t>спец клей</t>
  </si>
  <si>
    <t>778</t>
  </si>
  <si>
    <t>243 Т</t>
  </si>
  <si>
    <t>20.52.10.900.005.00.0778.000000000004</t>
  </si>
  <si>
    <t>эпоксидный, универсальный</t>
  </si>
  <si>
    <t>244 Т</t>
  </si>
  <si>
    <t>Эпоксидный</t>
  </si>
  <si>
    <t>245 Т</t>
  </si>
  <si>
    <t>20.52.10.900.005.00.0778.000000000007</t>
  </si>
  <si>
    <t>фенолополивинилацетальный, марка БФ-2, ГОСТ 12172-74</t>
  </si>
  <si>
    <t>Клей БФ</t>
  </si>
  <si>
    <t>246 Т</t>
  </si>
  <si>
    <t>25.73.30.300.000.00.0796.000000000000</t>
  </si>
  <si>
    <t>Ключ</t>
  </si>
  <si>
    <t>технический, универсальный</t>
  </si>
  <si>
    <t>7811-0501 П 1 Н12Х1 ГОСТ2906-80 КЛЮЧ</t>
  </si>
  <si>
    <t>247 Т</t>
  </si>
  <si>
    <t>7811-0502 П 1 Н12Х1 ГОСТ2906-80 КЛЮЧ</t>
  </si>
  <si>
    <t>248 Т</t>
  </si>
  <si>
    <t>7811-0504 П 1 Н12Х1 ГОСТ2906-80 КЛЮЧ</t>
  </si>
  <si>
    <t>249 Т</t>
  </si>
  <si>
    <t>7811-0516 П 1 Н12Х1 ГОСТ2906-80 КЛЮЧ</t>
  </si>
  <si>
    <t>250 Т</t>
  </si>
  <si>
    <t>7811-0518 П 1 Н12Х1 ГОСТ2906-80 КЛЮЧ</t>
  </si>
  <si>
    <t>251 Т</t>
  </si>
  <si>
    <t>25.73.30.300.000.03.0796.000000000040</t>
  </si>
  <si>
    <t>гаечный, накидной, двусторонний, размер зева 8*10 мм</t>
  </si>
  <si>
    <t>7811-0283 П 1 Н12Х1 ГОСТ2906-80 КЛЮЧ 8х10</t>
  </si>
  <si>
    <t>252 Т</t>
  </si>
  <si>
    <t>25.73.30.300.000.03.0796.000000000047</t>
  </si>
  <si>
    <t>гаечный, накидной, двусторонний, размер зева 12*13 мм</t>
  </si>
  <si>
    <t>7811-0285 П 1 Н12Х1 ГОСТ2906-80 КЛЮЧ 12х13</t>
  </si>
  <si>
    <t>253 Т</t>
  </si>
  <si>
    <t>25.73.30.300.000.03.0796.000000000049</t>
  </si>
  <si>
    <t>гаечный, накидной, двусторонний, размер зева 13*14 мм</t>
  </si>
  <si>
    <t>7811-0287 П 1 Н12Х1 ГОСТ2906-80 КЛЮЧ 13х14</t>
  </si>
  <si>
    <t>254 Т</t>
  </si>
  <si>
    <t>25.73.30.300.000.03.0796.000000000052</t>
  </si>
  <si>
    <t>гаечный, накидной, двусторонний, размер зева 14*17 мм</t>
  </si>
  <si>
    <t>7811-0288 П 1 Н12Х1 ГОСТ2906-80 КЛЮЧ 14х17</t>
  </si>
  <si>
    <t>255 Т</t>
  </si>
  <si>
    <t>25.73.30.300.000.03.0796.000000000059</t>
  </si>
  <si>
    <t>гаечный, накидной, двусторонний, размер зева 19*22 мм</t>
  </si>
  <si>
    <t>7811-0290 П 1 Н12Х1 ГОСТ2906-80 КЛЮЧ 19х22</t>
  </si>
  <si>
    <t>256 Т</t>
  </si>
  <si>
    <t>25.73.30.300.000.03.0796.000000000072</t>
  </si>
  <si>
    <t>гаечный, накидной, двусторонний, размер зева 32*36 мм</t>
  </si>
  <si>
    <t>7811-0043 D2 Хим.Окс.прм ГОСТ2839-87 КЛЮЧ 32х36</t>
  </si>
  <si>
    <t>257 Т</t>
  </si>
  <si>
    <t>25.73.30.300.000.03.0796.000000000075</t>
  </si>
  <si>
    <t>гаечный, накидной, двусторонний, размер зева 41*46 мм</t>
  </si>
  <si>
    <t>7811-0045 D2 Хим.Окс.прм ГОСТ2839-87 КЛЮЧ 41х46</t>
  </si>
  <si>
    <t>258 Т</t>
  </si>
  <si>
    <t>25.73.30.300.000.03.0796.000000000077</t>
  </si>
  <si>
    <t>гаечный, накидной, двусторонний, размер зева 50*55 мм</t>
  </si>
  <si>
    <t>7811-0047 П 1 Х1 ГОСТ2839-80 КЛЮЧ</t>
  </si>
  <si>
    <t>259 Т</t>
  </si>
  <si>
    <t>7811-0047 D2 Хим.Окс.прм ГОСТ2839-87 КЛЮЧ 50х55</t>
  </si>
  <si>
    <t>260 Т</t>
  </si>
  <si>
    <t>25.73.30.300.000.03.0796.000000000085</t>
  </si>
  <si>
    <t>гаечный, накидной, ударный, размер зева 36 мм</t>
  </si>
  <si>
    <t>7811-0144 D2 Ц15хр ГОСТ2841-80 КЛЮЧ 36</t>
  </si>
  <si>
    <t>261 Т</t>
  </si>
  <si>
    <t>25.73.30.300.000.03.0796.000000000091</t>
  </si>
  <si>
    <t>гаечный, накидной, ударный, размер зева 65 мм</t>
  </si>
  <si>
    <t>7811-0150 D2 Ц15хр ГОСТ2841-80 КЛЮЧ 65</t>
  </si>
  <si>
    <t>262 Т</t>
  </si>
  <si>
    <t>25.73.30.300.000.03.0796.000000000144</t>
  </si>
  <si>
    <t>гаечный, рожковый, двусторонний, размер зева 8*10 мм, ГОСТ 2839-80</t>
  </si>
  <si>
    <t>7811-0003 П С1 Ц15хр ГОСТ2839-80 КЛЮЧ 8х10</t>
  </si>
  <si>
    <t>263 Т</t>
  </si>
  <si>
    <t>25.73.30.300.000.03.0796.000000000152</t>
  </si>
  <si>
    <t>гаечный, рожковый, двусторонний, размер зева 12*13 мм, ГОСТ 2839-80</t>
  </si>
  <si>
    <t>7811-0007 П С1 Ц15хр ГОСТ2839-80 КЛЮЧ 12х13</t>
  </si>
  <si>
    <t>264 Т</t>
  </si>
  <si>
    <t>25.73.30.300.000.03.0796.000000000153</t>
  </si>
  <si>
    <t>гаечный, рожковый, двусторонний, размер зева 12*14 мм, ГОСТ 2839-80</t>
  </si>
  <si>
    <t>7811-0021 П С1 Ц15хр ГОСТ2839-80 КЛЮЧ 12х14</t>
  </si>
  <si>
    <t>265 Т</t>
  </si>
  <si>
    <t>25.73.30.300.000.03.0796.000000000154</t>
  </si>
  <si>
    <t>гаечный, рожковый, двусторонний, размер зева 13*14 мм, ГОСТ 2839-80</t>
  </si>
  <si>
    <t>7811-0027 П С1 Ц15хр ГОСТ2839-80 КЛЮЧ 13х14</t>
  </si>
  <si>
    <t>266 Т</t>
  </si>
  <si>
    <t>25.73.30.300.000.03.0796.000000000161</t>
  </si>
  <si>
    <t>гаечный, рожковый, двусторонний, размер зева 17*19 мм, ГОСТ 2839-80</t>
  </si>
  <si>
    <t>7811-0023 П С1 Ц15хр ГОСТ2839-80 КЛЮЧ 17х19</t>
  </si>
  <si>
    <t>267 Т</t>
  </si>
  <si>
    <t>25.73.30.300.000.03.0796.000000000169</t>
  </si>
  <si>
    <t>гаечный, рожковый, двусторонний, размер зева 22*24 мм, ГОСТ 2839-80</t>
  </si>
  <si>
    <t>7811-0025 П С1 Ц15хр ГОСТ2839-80 КЛЮЧ 22х24</t>
  </si>
  <si>
    <t>268 Т</t>
  </si>
  <si>
    <t>25.73.30.300.000.03.0796.000000000171</t>
  </si>
  <si>
    <t>гаечный, рожковый, двусторонний, размер зева 24*27 мм, ГОСТ 2839-80</t>
  </si>
  <si>
    <t>7811-0026 D2 Хим.Окс.прм ГОСТ2839-80 КЛЮЧ 24х27</t>
  </si>
  <si>
    <t>269 Т</t>
  </si>
  <si>
    <t>25.73.30.300.000.03.0796.000000000173</t>
  </si>
  <si>
    <t>гаечный, рожковый, двусторонний, размер зева 27*30 мм, ГОСТ 2839-80</t>
  </si>
  <si>
    <t>7811-0041 П С1 Ц15хр ГОСТ2839-80 КЛЮЧ 27х30</t>
  </si>
  <si>
    <t>270 Т</t>
  </si>
  <si>
    <t>25.73.30.300.000.03.0796.000000000179</t>
  </si>
  <si>
    <t>гаечный, рожковый, двусторонний, размер зева 32*36 мм, ГОСТ 2839-80</t>
  </si>
  <si>
    <t>7811-0043 П С1 Ц15хр ГОСТ2839-80 КЛЮЧ 32х36</t>
  </si>
  <si>
    <t>271 Т</t>
  </si>
  <si>
    <t>25.73.30.300.000.03.0796.000000000182</t>
  </si>
  <si>
    <t>гаечный, рожковый, двусторонний, размер зева 41*46 мм, ГОСТ 2839-80</t>
  </si>
  <si>
    <t>7811-0045 П С1 Ц15хр ГОСТ2839-80 КЛЮЧ 41х46</t>
  </si>
  <si>
    <t>272 Т</t>
  </si>
  <si>
    <t>28.24.12.900.001.00.0796.000000000000</t>
  </si>
  <si>
    <t>Ключ буровой</t>
  </si>
  <si>
    <t>автоматический</t>
  </si>
  <si>
    <t>КМУ-ГП-50М КЛЮЧ</t>
  </si>
  <si>
    <t>272-1 Т</t>
  </si>
  <si>
    <t>КМУ-ГП-50М  КЛЮЧ</t>
  </si>
  <si>
    <t>август, октябрь, ноябрь</t>
  </si>
  <si>
    <t>поставка в течение 15  дней</t>
  </si>
  <si>
    <t>авансовый платеж 50%</t>
  </si>
  <si>
    <t>273 Т</t>
  </si>
  <si>
    <t>29.32.30.990.111.00.0796.000000000001</t>
  </si>
  <si>
    <t>Кнопка</t>
  </si>
  <si>
    <t>для габаритных огней автомобиля</t>
  </si>
  <si>
    <t>К-1-1П АГО.360.405 КНОПКА</t>
  </si>
  <si>
    <t>274 Т</t>
  </si>
  <si>
    <t>КМ-1-I КНОПКА МАЛОГАБАРИТНАЯ</t>
  </si>
  <si>
    <t>275 Т</t>
  </si>
  <si>
    <t>22.19.72.000.001.00.0796.000000000000</t>
  </si>
  <si>
    <t>500х500</t>
  </si>
  <si>
    <t>Северо-Казахстанская область, г.Петропавловск пр.Я.Гашека,2</t>
  </si>
  <si>
    <t>11,15,19</t>
  </si>
  <si>
    <t>275-1 Т</t>
  </si>
  <si>
    <t>май,июнь,июль,август,сентябрь,октябрь,ноябрь</t>
  </si>
  <si>
    <t>Северо-Казахстанская область, г.Петропавловск пр.Я.Гашека,3</t>
  </si>
  <si>
    <t xml:space="preserve">авансовый платеж 0%  </t>
  </si>
  <si>
    <t>276 Т</t>
  </si>
  <si>
    <t>29.32.30.250.033.00.0796.000000000004</t>
  </si>
  <si>
    <t>Колодка</t>
  </si>
  <si>
    <t>тормозная, для грузового автомобиля, задняя</t>
  </si>
  <si>
    <t>Колодка тормозная</t>
  </si>
  <si>
    <t>поставка в течение 30 рабочих дней</t>
  </si>
  <si>
    <t>6,18,19</t>
  </si>
  <si>
    <t>276-1 Т</t>
  </si>
  <si>
    <t>Колодка тормозная А50М</t>
  </si>
  <si>
    <t>277 Т</t>
  </si>
  <si>
    <t>23.43.10.500.000.00.0796.000000000000</t>
  </si>
  <si>
    <t>Колодка клеменная</t>
  </si>
  <si>
    <t>керамическая, термостойкая</t>
  </si>
  <si>
    <t>4573739003 02-6,3-02 ОСТ37.003.032-88 КОЛОДКА ГНЕЗДОВАЯ</t>
  </si>
  <si>
    <t>январь,февраль,март, октябрь,ноябрь, декабрь</t>
  </si>
  <si>
    <t>278 Т</t>
  </si>
  <si>
    <t>4573739007 02-6,3-04 ОСТ37.003.032-88 КОЛОДКА ГНЕЗДОВАЯ</t>
  </si>
  <si>
    <t>февраль, март, октябрь, ноябрь</t>
  </si>
  <si>
    <t>279 Т</t>
  </si>
  <si>
    <t>4573739014 05-6,3-08 ОСТ37.003.032-88 КОЛОДКА ГНЕЗДОВАЯ</t>
  </si>
  <si>
    <t>280 Т</t>
  </si>
  <si>
    <t>4573739006 02-6,3-04 ОСТ37.003.032-88 КОЛОДКА ШТЫРЬЕВАЯ</t>
  </si>
  <si>
    <t>281 Т</t>
  </si>
  <si>
    <t>3СМ8-1 ОСТ107.680.225.004-86 СТОЙКА</t>
  </si>
  <si>
    <t>282 Т</t>
  </si>
  <si>
    <t>27.90.31.500.001.00.0796.000000000000</t>
  </si>
  <si>
    <t>Колпачок защитный</t>
  </si>
  <si>
    <t>для плазменной горелки (плазмотрона)</t>
  </si>
  <si>
    <t>Т-10878 (Ref.№220194) Колпак/ Sheid, 30А</t>
  </si>
  <si>
    <t>283 Т</t>
  </si>
  <si>
    <t>27.90.31.500.002.00.0796.000000000000</t>
  </si>
  <si>
    <t>Колпачок крепежный</t>
  </si>
  <si>
    <t>Т-9965 (Ref.№220356) Крышка колпачка/ Sheid Сар, 200А</t>
  </si>
  <si>
    <t>283-1 Т</t>
  </si>
  <si>
    <t xml:space="preserve"> Северо-Казахстанская область, г.Петропавловск, пр. Я.Гашека 1</t>
  </si>
  <si>
    <t>20 рабочих дней</t>
  </si>
  <si>
    <t>284 Т</t>
  </si>
  <si>
    <t>Т-9970 (Ref.№220440) Крышка колпачка/ Sheid Сар, 260А</t>
  </si>
  <si>
    <t>284-1 Т</t>
  </si>
  <si>
    <t>285 Т</t>
  </si>
  <si>
    <t>26.30.21.200.001.00.0796.000000000008</t>
  </si>
  <si>
    <t>Коммутационная панель (кросс-панель, патч-панель)</t>
  </si>
  <si>
    <t>одной или нескольких  3,5,5e,6,6А,7, разъемы BNC, RCA, XLR</t>
  </si>
  <si>
    <t>17.3723 ТУ37.003.1358-88 ПАНЕЛЬ СОЕДИНИТЕЛЬНАЯ</t>
  </si>
  <si>
    <t>286 Т</t>
  </si>
  <si>
    <t>30.20.40.300.005.00.0839.000000000002</t>
  </si>
  <si>
    <t>Комплект деталей</t>
  </si>
  <si>
    <t>для сборки межкупейной перегородки, сборный комплект деталей: верхние обтекатели, пластины, соединительные уголки, стекловолокно, шайбы, болты, гайки, сварной элемент крепления</t>
  </si>
  <si>
    <t>комплект крепления</t>
  </si>
  <si>
    <t>январь, февраль, март, апрель, июнь, июль, август, сентябрь, октябрь, ноябрь</t>
  </si>
  <si>
    <t>предоплата 60 %</t>
  </si>
  <si>
    <t>287 Т</t>
  </si>
  <si>
    <t>АО "ПЗТМ"</t>
  </si>
  <si>
    <t>26.51.66.400.011.00.0839.000000000000</t>
  </si>
  <si>
    <t>Комплект образца меры твердости</t>
  </si>
  <si>
    <t>для измерения твердости металлов, состоит из типов МТБ, МТР, МТВ, ГОСТ 9031-75</t>
  </si>
  <si>
    <t>Приобретение мер твердости МТБ</t>
  </si>
  <si>
    <t>100</t>
  </si>
  <si>
    <t>апрель, май, июнь, июль</t>
  </si>
  <si>
    <t>в течение 30 календарных дней</t>
  </si>
  <si>
    <t>288 Т</t>
  </si>
  <si>
    <t>февраль, март, апрель</t>
  </si>
  <si>
    <t>поставка в срок не более 15 дней</t>
  </si>
  <si>
    <t>289 Т</t>
  </si>
  <si>
    <t>29.32.30.250.009.00.0796.000000000000</t>
  </si>
  <si>
    <t>Компрессор</t>
  </si>
  <si>
    <t>для тормозной системы, для грузового автомобиля</t>
  </si>
  <si>
    <t>130-350-90096 КОМПРЕССОР</t>
  </si>
  <si>
    <t>октябрь, ноябрь</t>
  </si>
  <si>
    <t>290 Т</t>
  </si>
  <si>
    <t>17.21.15.350.000.00.0796.000000000007</t>
  </si>
  <si>
    <t>Конверт</t>
  </si>
  <si>
    <t>бумажный, формат А5</t>
  </si>
  <si>
    <t>А5</t>
  </si>
  <si>
    <t>291 Т</t>
  </si>
  <si>
    <t>17.21.15.350.000.00.0796.000000000008</t>
  </si>
  <si>
    <t>бумажный, формат А4</t>
  </si>
  <si>
    <t>А4</t>
  </si>
  <si>
    <t>292 Т</t>
  </si>
  <si>
    <t>17.21.15.350.001.00.0796.000000000007</t>
  </si>
  <si>
    <t>Конверты</t>
  </si>
  <si>
    <t>формат Евро Е65 (110 х 220 мм)</t>
  </si>
  <si>
    <t>"Евро"</t>
  </si>
  <si>
    <t>293 Т</t>
  </si>
  <si>
    <t>27.90.52.790.001.00.0796.000000000115</t>
  </si>
  <si>
    <t>Конденсатор</t>
  </si>
  <si>
    <t>К50-68-50В- 1000 мкФ, электрический, номинальная емкость 1000 мкФ</t>
  </si>
  <si>
    <t>ECAP 1000mF/25V,1021,105C КОНДЕНСАТОР</t>
  </si>
  <si>
    <t>февраль, март, апрель, май, октябрь, ноябрь</t>
  </si>
  <si>
    <t>294 Т</t>
  </si>
  <si>
    <t>26.30.60.000.003.00.0796.000000000001</t>
  </si>
  <si>
    <t>Коннектор</t>
  </si>
  <si>
    <t>разъем питания штырьковой</t>
  </si>
  <si>
    <t>4573738002 02-6,3-12 ОСТ37.003.032-88 ШТЫРЬ</t>
  </si>
  <si>
    <t>январь,февраль,март,июнь,июль,август,сентябрь,октябрь,ноябрь</t>
  </si>
  <si>
    <t>295 Т</t>
  </si>
  <si>
    <t>4573738003 03-6,3-12 ОСТ37.003.032-88 ШТЫРЬ</t>
  </si>
  <si>
    <t>октябрь,ноябрь,декабрь</t>
  </si>
  <si>
    <t>6,11,14,15,18</t>
  </si>
  <si>
    <t>295-1 Т</t>
  </si>
  <si>
    <t>Штырь 02-6,3-12</t>
  </si>
  <si>
    <t>296 Т</t>
  </si>
  <si>
    <t>4573738004 03-6,3-12 ОСТ37.003.032-88 ШТЫРЬ</t>
  </si>
  <si>
    <t>январь,февраль,март</t>
  </si>
  <si>
    <t>297 Т</t>
  </si>
  <si>
    <t>28.29.86.000.009.00.0796.000000000000</t>
  </si>
  <si>
    <t>для портальной машины плазменной резки</t>
  </si>
  <si>
    <t>Коннектор ABI-СF 50-70 мм²</t>
  </si>
  <si>
    <t>298 Т</t>
  </si>
  <si>
    <t>25.94.11.850.000.00.0796.000000000001</t>
  </si>
  <si>
    <t>Контргайка</t>
  </si>
  <si>
    <t>стальная, условный проход от 8-100 мм, ГОСТ 8961-75</t>
  </si>
  <si>
    <t xml:space="preserve"> чугунная ф32 (ГОСТ 8961-75)</t>
  </si>
  <si>
    <t>299 Т</t>
  </si>
  <si>
    <t xml:space="preserve"> чугунная ф25 (ГОСТ 8961-75)</t>
  </si>
  <si>
    <t>300 Т</t>
  </si>
  <si>
    <t xml:space="preserve"> чугунная ф20 (ГОСТ 8961-75)</t>
  </si>
  <si>
    <t>301 Т</t>
  </si>
  <si>
    <t xml:space="preserve"> чугунная ф15 (ГОСТ 8961-75)</t>
  </si>
  <si>
    <t>302 Т</t>
  </si>
  <si>
    <t>22.22.13.000.013.00.0796.000000000000</t>
  </si>
  <si>
    <t>Коробка</t>
  </si>
  <si>
    <t>распределительная, электрическая</t>
  </si>
  <si>
    <t>303 Т</t>
  </si>
  <si>
    <t>27.33.13.900.003.00.0796.000000000013</t>
  </si>
  <si>
    <t>взрывозащищенная, КПА-20 - проходная, алюминиевая</t>
  </si>
  <si>
    <t>КР-В-100d С ВИНТ.КОЛОД, 3 ВВОДА И 1 ЗАГЛ КОРОБКА</t>
  </si>
  <si>
    <t>304 Т</t>
  </si>
  <si>
    <t>КР-В-100d С ВИНТОВОЙ КОЛОДКОЙ, 3 ВВОДА КОРОБКА</t>
  </si>
  <si>
    <t>305 Т</t>
  </si>
  <si>
    <t>КР-В-100d С ВИНТОВОЙ КОЛОДКОЙ, 4 ВВОДА КОРОБКА</t>
  </si>
  <si>
    <t>306 Т</t>
  </si>
  <si>
    <t>КР-В-100d С КОЛОДКОЙ WAGO, 4 ВВОДА КОРОБКА</t>
  </si>
  <si>
    <t>307 Т</t>
  </si>
  <si>
    <t>КР-В-100d,КОЛ.WAGO,2 ВВОДА, 2 ЗАГЛУШКИ КОРОБКА</t>
  </si>
  <si>
    <t>308 Т</t>
  </si>
  <si>
    <t>КР-В-100d,КОЛ.WAGO,2 ВВОДА, 2 ПРОБКИ КОРОБКА</t>
  </si>
  <si>
    <t>3,5,6,11,14,18</t>
  </si>
  <si>
    <t>308-1 Т</t>
  </si>
  <si>
    <t>27.33.13.900.003.00.0796.000000000012</t>
  </si>
  <si>
    <t>взрывозащищенная, КПА-25 - проходная, алюминиевая</t>
  </si>
  <si>
    <t>Коробка взрывозащищенная КП6-14 У1</t>
  </si>
  <si>
    <t>поставка в течение 35 рабочих дней</t>
  </si>
  <si>
    <t>309 Т</t>
  </si>
  <si>
    <t>27.90.12.500.002.00.0796.000000000000</t>
  </si>
  <si>
    <t>КЭМ 1, диаметр вводимых кабелей 12 мм, количество модулей 3</t>
  </si>
  <si>
    <t>Коробка КМ</t>
  </si>
  <si>
    <t>310 Т</t>
  </si>
  <si>
    <t>29.32.30.330.000.00.0796.000000000000</t>
  </si>
  <si>
    <t>Коробка передач</t>
  </si>
  <si>
    <t>механическая, для легкового автомобиля, четырехступенчатая, двухвальная</t>
  </si>
  <si>
    <t xml:space="preserve"> КОРОБКА ПЕРЕМЕНЫ ПЕРЕДАЧ</t>
  </si>
  <si>
    <t>июль,август,сентябрь,октябрь</t>
  </si>
  <si>
    <t>311 Т</t>
  </si>
  <si>
    <t>25.73.40.900.037.00.0796.000000000025</t>
  </si>
  <si>
    <t>Коронка</t>
  </si>
  <si>
    <t>биметаллическая, диаметр 68 мм</t>
  </si>
  <si>
    <t>коронка в сборе</t>
  </si>
  <si>
    <t>312 Т</t>
  </si>
  <si>
    <t>14.12.11.210.001.06.0839.000000000000</t>
  </si>
  <si>
    <t>Костюм (комплект)</t>
  </si>
  <si>
    <t>для защиты от производственных загрязнений, мужской, из хлопчатобумажной ткани, состоит из куртки и брюк, летний, ГОСТ 27575-87</t>
  </si>
  <si>
    <t xml:space="preserve">Костюм (комплект) хлопчатобумажный </t>
  </si>
  <si>
    <t>7,11,18,19</t>
  </si>
  <si>
    <t>312-1 Т</t>
  </si>
  <si>
    <t>март, апрель, май, июнь, сентябрь, октябрь, ноябрь</t>
  </si>
  <si>
    <t>313 Т</t>
  </si>
  <si>
    <t>14.12.11.210.001.08.0839.000000000003</t>
  </si>
  <si>
    <t>для защиты от кислот, мужской, из хлопчатобумажной ткани с химическими волокнами, состоит из куртки типа А, брюк типа А, головного убора, ГОСТ 27652-88</t>
  </si>
  <si>
    <t>Костюм с кислотной пропиткой 
ГОСТ 27652-88
(Тип А)</t>
  </si>
  <si>
    <t>7,11,19</t>
  </si>
  <si>
    <t>313-1 Т</t>
  </si>
  <si>
    <t>март,апрель, май, июнь, сентябрь,октябрь, ноябрь</t>
  </si>
  <si>
    <t>314 Т</t>
  </si>
  <si>
    <t>14.12.11.290.001.18.0839.000000000000</t>
  </si>
  <si>
    <t>для защиты от искр и брызг расплавленного металла, мужской, из брезентовый ткани, состоит из куртки и полукомбинезона</t>
  </si>
  <si>
    <t xml:space="preserve">Костюм брезентовый </t>
  </si>
  <si>
    <t>315 Т</t>
  </si>
  <si>
    <t>25.93.11.500.003.00.0796.000000000016</t>
  </si>
  <si>
    <t>Коуш</t>
  </si>
  <si>
    <t>для стального троса, диаметр 40 мм</t>
  </si>
  <si>
    <t>40 ГОСТ2224-93 КОУШ</t>
  </si>
  <si>
    <t>январь,февраль,март,апрель,май,июнь,июль,август,сентябрь,ноябрь</t>
  </si>
  <si>
    <t>316 Т</t>
  </si>
  <si>
    <t>25.93.11.500.003.00.0796.000000000018</t>
  </si>
  <si>
    <t>для стального троса, диаметр 48 мм</t>
  </si>
  <si>
    <t>45 ГОСТ2224-93 КОУШ</t>
  </si>
  <si>
    <t>317 Т</t>
  </si>
  <si>
    <t>22.21.29.700.042.00.0796.000000000004</t>
  </si>
  <si>
    <t>Кран</t>
  </si>
  <si>
    <t>шаровый, из поливинилхлорида, с муфтовыми окончаниями, диаметр 50 мм</t>
  </si>
  <si>
    <t>Ду50-2"Ру16 15кч8ПТУ3732-001-00218137-94 КЛАПАН ЗАПОРНЫЙ МУФТОВЫЙ</t>
  </si>
  <si>
    <t>318 Т</t>
  </si>
  <si>
    <t>Кран 11б6бк Ду50 Ру10</t>
  </si>
  <si>
    <t>январь,февраль,март,апрель,октябрь</t>
  </si>
  <si>
    <t>319 Т</t>
  </si>
  <si>
    <t>22.21.29.700.042.01.0796.000000000002</t>
  </si>
  <si>
    <t>шаровой, из полипропилена, с муфтовыми окончаниями под клеевое соединение</t>
  </si>
  <si>
    <t>6,11,18</t>
  </si>
  <si>
    <t>319-1 Т</t>
  </si>
  <si>
    <t>Кран шаровой 11б27п1 Ду15 Ру16(баз)</t>
  </si>
  <si>
    <t>апрель</t>
  </si>
  <si>
    <t xml:space="preserve"> Северо-Казахстанская область, г.Петропавловск</t>
  </si>
  <si>
    <t>авансовый платеж - 50%</t>
  </si>
  <si>
    <t>320 Т</t>
  </si>
  <si>
    <t>28.13.31.000.011.01.0796.000000000000</t>
  </si>
  <si>
    <t>трехходовой, для насоса бурового</t>
  </si>
  <si>
    <t>дивертор трехходовой</t>
  </si>
  <si>
    <t>321 Т</t>
  </si>
  <si>
    <t>28.14.12.350.000.00.0796.000000000017</t>
  </si>
  <si>
    <t>для раковин и моек, водоразборный, из цветных металлов</t>
  </si>
  <si>
    <t>кран водоразборный настенный</t>
  </si>
  <si>
    <t>322 Т</t>
  </si>
  <si>
    <t>28.14.13.100.003.00.0796.000000000011</t>
  </si>
  <si>
    <t>шаровой, латунный</t>
  </si>
  <si>
    <t>DN15,PN1,6,G1/2 КРАН ШАРОВОЙ ЛАТУННЫЙ</t>
  </si>
  <si>
    <t>20 дней</t>
  </si>
  <si>
    <t>323 Т</t>
  </si>
  <si>
    <t>Кран шаровой 11б27п1 Ду20 Ру16(баз)</t>
  </si>
  <si>
    <t>324 Т</t>
  </si>
  <si>
    <t>Кран шаровой 11б27п1 Ду25 Ру16(баз)</t>
  </si>
  <si>
    <t xml:space="preserve">авансовый платеж - 50%  </t>
  </si>
  <si>
    <t>324-1 Т</t>
  </si>
  <si>
    <t>кран шаровый VT.Valgas 1/2 BB бабочка VT.277.N.04</t>
  </si>
  <si>
    <t>февраль, март</t>
  </si>
  <si>
    <t>325 Т</t>
  </si>
  <si>
    <t>Кран шаровой 11б27п1 Ду40 Ру16(баз)</t>
  </si>
  <si>
    <t>326 Т</t>
  </si>
  <si>
    <t>327 Т</t>
  </si>
  <si>
    <t>28.14.13.900.000.02.0796.000000000001</t>
  </si>
  <si>
    <t>латунный, регулирующий тип КРТП-20 натяжной муфтовый, трехходовой, давление условное 1,6 Мпа, диаметр 15 мм</t>
  </si>
  <si>
    <t>328 Т</t>
  </si>
  <si>
    <t>DN32,PN1,6МПа,G1 1/4 КРАН ШАРОВОЙ ЛАТУННЫЙ</t>
  </si>
  <si>
    <t>329 Т</t>
  </si>
  <si>
    <t>DN50, PN1,6, G2 КРАН ШАРОВЫЙ ЛАТУННЫЙ</t>
  </si>
  <si>
    <t>330 Т</t>
  </si>
  <si>
    <t>КШ15.16.1110(СТАЛЬ20)DN15,РУ1,6МПа КРАН ШАРОВЫЙ МУФТОВЫЙ</t>
  </si>
  <si>
    <t>331 Т</t>
  </si>
  <si>
    <t>28.14.13.900.000.02.0796.000000000010</t>
  </si>
  <si>
    <t>стальной, давление условное 70 МПа, пробковый, проход условный 50 мм</t>
  </si>
  <si>
    <t>СИН114.000 Ду50,Ру=70МПа КРАН ШАРОВЫЙ</t>
  </si>
  <si>
    <t>332 Т</t>
  </si>
  <si>
    <t>28.14.13.900.000.02.0796.000000000011</t>
  </si>
  <si>
    <t>стальной, давление условное 70 Мпа, запорый, проход условный 25 мм</t>
  </si>
  <si>
    <t>СИН108.000 Ду25,Ру=70МПа КРАН ШАРОВЫЙ</t>
  </si>
  <si>
    <t>333 Т</t>
  </si>
  <si>
    <t>28.92.61.500.027.00.0796.000000000004</t>
  </si>
  <si>
    <t>пневматический, фиксированный</t>
  </si>
  <si>
    <t>205-3515010А КРАН СПУСКНОЙ В СБОРЕ</t>
  </si>
  <si>
    <t>334 Т</t>
  </si>
  <si>
    <t>29.32.30.250.011.00.0796.000000000001</t>
  </si>
  <si>
    <t>тормозной, для грузового автомобиля</t>
  </si>
  <si>
    <t>100-3514008 КРАН ТОРМОЗНОЙ ДВУХСЕКЦИОННЫЙ С РЫЧАГОМ</t>
  </si>
  <si>
    <t>335 Т</t>
  </si>
  <si>
    <t>130-Б-3514010-Б КРАН ТОРМОЗНОЙ ОДИНАРНЫЙ В СБОРЕ</t>
  </si>
  <si>
    <t>январь,февраль,март,апрель,май,июнь</t>
  </si>
  <si>
    <t>336 Т</t>
  </si>
  <si>
    <t>29.32.30.400.005.00.0796.000000000000</t>
  </si>
  <si>
    <t>управления давлением, для грузового автомобиля</t>
  </si>
  <si>
    <t>КР-308 КРАН РЕДУКЦИОННЫЙ</t>
  </si>
  <si>
    <t>337 Т</t>
  </si>
  <si>
    <t>29.32.30.990.015.00.0796.000000000001</t>
  </si>
  <si>
    <t>сливной, для системы охлаждения, для грузового автомобиля</t>
  </si>
  <si>
    <t>100-3513110 КРАН СЛИВА КОНДЕНСАТА</t>
  </si>
  <si>
    <t>338 Т</t>
  </si>
  <si>
    <t>28.14.13.730.000.00.0796.000000000002</t>
  </si>
  <si>
    <t>Кран конусный</t>
  </si>
  <si>
    <t>латунный, трехходовой сальниковый фланцевый для воды, нефти и масла, проход условный 50 мм, давление условное 0,6 Мпа</t>
  </si>
  <si>
    <t>ДУ50 ТУ26-07-1452-88 КРАН МУФТОВЫЙ ЛАТУННЫЙ</t>
  </si>
  <si>
    <t>339 Т</t>
  </si>
  <si>
    <t>22.21.29.700.017.00.0796.000000000002</t>
  </si>
  <si>
    <t>Кран Маевского</t>
  </si>
  <si>
    <t>температура 130°С, давление условное 0,6 МПа, диаметр 15 мм</t>
  </si>
  <si>
    <t>Кран маевского RR431 3/4"</t>
  </si>
  <si>
    <t>340 Т</t>
  </si>
  <si>
    <t>20.30.11.900.000.00.0166.000000000005</t>
  </si>
  <si>
    <t>Краска</t>
  </si>
  <si>
    <t>марка ВД-АК-111, ГОСТ 28196-89</t>
  </si>
  <si>
    <t>водоэмульсия</t>
  </si>
  <si>
    <t>февраль, апрель, май, сентябрь, ноябрь</t>
  </si>
  <si>
    <t>341 Т</t>
  </si>
  <si>
    <t>20.30.12.200.000.00.0166.000000000002</t>
  </si>
  <si>
    <t>для защиты изделий из металла, антикоррозионная</t>
  </si>
  <si>
    <t>эмаль ХС-710 ГОСТ 9355 (ТУ 6-21-8-89)</t>
  </si>
  <si>
    <t>342 Т</t>
  </si>
  <si>
    <t>32.99.16.300.006.00.0796.000000000000</t>
  </si>
  <si>
    <t>Краска штемпельная</t>
  </si>
  <si>
    <t>для печатей и штемпелей</t>
  </si>
  <si>
    <t>343 Т</t>
  </si>
  <si>
    <t>20.42.19.370.000.00.0778.000000000000</t>
  </si>
  <si>
    <t>Крем</t>
  </si>
  <si>
    <t>для бритья, ГОСТ 31692-2012</t>
  </si>
  <si>
    <t>В тубе</t>
  </si>
  <si>
    <t>344 Т</t>
  </si>
  <si>
    <t>23.91.11.100.001.01.0796.000000000000</t>
  </si>
  <si>
    <t>Круг</t>
  </si>
  <si>
    <t>шлифовальный, на синтетической связке, лепестковый, электрокорунд</t>
  </si>
  <si>
    <t xml:space="preserve"> 125х22 z#60</t>
  </si>
  <si>
    <t>50</t>
  </si>
  <si>
    <t>январь, февраль,март, апрель, июнь, август, октябрь, ноябрь</t>
  </si>
  <si>
    <t xml:space="preserve"> поставка в течение 60 дней</t>
  </si>
  <si>
    <t>345 Т</t>
  </si>
  <si>
    <t>23.91.11.600.007.01.0796.000000000000</t>
  </si>
  <si>
    <t>шлифовальный, на керамической связке, шлифматериал электрокорунд</t>
  </si>
  <si>
    <t>1 150х20х32 25А з25 ГОСТ2424-83</t>
  </si>
  <si>
    <t>январь, февраль, март, апрель, май, июнь, июль</t>
  </si>
  <si>
    <t xml:space="preserve">поставка в срок не более 30 дней </t>
  </si>
  <si>
    <t>346 Т</t>
  </si>
  <si>
    <t>1 150х25х32 25А з25 ГОСТ2424-83</t>
  </si>
  <si>
    <t>347 Т</t>
  </si>
  <si>
    <t>1 175х20х32 25А з25  ГОСТ2424-83</t>
  </si>
  <si>
    <t>348 Т</t>
  </si>
  <si>
    <t>1 175х25х32 25А з25 ГОСТ2424-83</t>
  </si>
  <si>
    <t>349 Т</t>
  </si>
  <si>
    <t>1 300х40х76 25А з25 ГОСТ2424-83</t>
  </si>
  <si>
    <t>350 Т</t>
  </si>
  <si>
    <t>1 350х40х76 25А ГОСТ2424-83</t>
  </si>
  <si>
    <t>351 Т</t>
  </si>
  <si>
    <t>1 350х40х127 25А ГОСТ2424-83</t>
  </si>
  <si>
    <t>352 Т</t>
  </si>
  <si>
    <t>1 400х40х127 25А ГОСТ2424-83</t>
  </si>
  <si>
    <t>353 Т</t>
  </si>
  <si>
    <t>12 175х16х32 25А ГОСТ2424-83</t>
  </si>
  <si>
    <t>354 Т</t>
  </si>
  <si>
    <t>23.91.11.600.007.01.0796.000000000001</t>
  </si>
  <si>
    <t>шлифовальный, на бакелитовой связке, шлифматериал электрокорунд</t>
  </si>
  <si>
    <t xml:space="preserve"> 125х6х22</t>
  </si>
  <si>
    <t>поставка в срок не более 20 дней с момента получения предоплаты</t>
  </si>
  <si>
    <t>355 Т</t>
  </si>
  <si>
    <t>230х6,0х22</t>
  </si>
  <si>
    <t>356 Т</t>
  </si>
  <si>
    <t>180х6,0х22</t>
  </si>
  <si>
    <t>357 Т</t>
  </si>
  <si>
    <t>1 300х40х127 25А з25  ГОСТ2424-83</t>
  </si>
  <si>
    <t>358 Т</t>
  </si>
  <si>
    <t>23.91.11.600.007.01.0796.000000000002</t>
  </si>
  <si>
    <t>шлифовальный, на керамической связке, шлифматериал карбид кремния</t>
  </si>
  <si>
    <t>1 150х20х32 64С з25 ГОСТ2424-83</t>
  </si>
  <si>
    <t>359 Т</t>
  </si>
  <si>
    <t>1 150х25х32 64С з25  ГОСТ2424-83</t>
  </si>
  <si>
    <t>360 Т</t>
  </si>
  <si>
    <t>1 175х20х32 64С з25 ГОСТ2424-83</t>
  </si>
  <si>
    <t>361 Т</t>
  </si>
  <si>
    <t>1 175х25х32 64С з25 ГОСТ2424-83</t>
  </si>
  <si>
    <t>362 Т</t>
  </si>
  <si>
    <t>1 300х40х76 64С ГОСТ2424-83</t>
  </si>
  <si>
    <t>363 Т</t>
  </si>
  <si>
    <t>1 300х40х127 64С ГОСТ2424-83</t>
  </si>
  <si>
    <t>364 Т</t>
  </si>
  <si>
    <t>1 350х40х127 64С ГОСТ2424-83</t>
  </si>
  <si>
    <t>365 Т</t>
  </si>
  <si>
    <t>1 400х40х127 64С ГОСТ2424-83</t>
  </si>
  <si>
    <t>366 Т</t>
  </si>
  <si>
    <t>23.91.11.700.000.00.0796.000000000015</t>
  </si>
  <si>
    <t>отрезной, на бакелитовой связке, шлифматериал карбид кремния, диаметр 125 мм</t>
  </si>
  <si>
    <t>125х2,5х22</t>
  </si>
  <si>
    <t>367 Т</t>
  </si>
  <si>
    <t>23.91.11.700.000.00.0796.000000000017</t>
  </si>
  <si>
    <t>отрезной, на бакелитовой связке, шлифматериал карбид кремния, диаметр 180 мм</t>
  </si>
  <si>
    <t>180х2,5х22</t>
  </si>
  <si>
    <t>368 Т</t>
  </si>
  <si>
    <t>23.91.11.700.000.00.0796.000000000019</t>
  </si>
  <si>
    <t>отрезной, на бакелитовой связке, шлифматериал карбид кремния, диаметр 230 мм</t>
  </si>
  <si>
    <t xml:space="preserve">230х2,5х22 </t>
  </si>
  <si>
    <t>369 Т</t>
  </si>
  <si>
    <t>23.91.11.700.000.00.0796.000000000023</t>
  </si>
  <si>
    <t>отрезной, на бакелитовой связке, шлифматериал карбид кремния, диаметр 400 мм</t>
  </si>
  <si>
    <t>400х4,0х32</t>
  </si>
  <si>
    <t>370 Т</t>
  </si>
  <si>
    <t>23.91.11.700.000.01.0796.000000000000</t>
  </si>
  <si>
    <t>шлифовальный, алмазный, плоский, с выточкой, ГОСТ 16170-91</t>
  </si>
  <si>
    <t xml:space="preserve">6А2 150х20х32 </t>
  </si>
  <si>
    <t xml:space="preserve"> поставка в течение 30 дней</t>
  </si>
  <si>
    <t>371 Т</t>
  </si>
  <si>
    <t xml:space="preserve">6А2 200х10х32 </t>
  </si>
  <si>
    <t>372 Т</t>
  </si>
  <si>
    <t>23.91.11.700.000.01.0796.000000000001</t>
  </si>
  <si>
    <t>шлифовальный, алмазный, тарельчатый, конический, ГОСТ 16175-90</t>
  </si>
  <si>
    <t>12А2-20 150х18х32</t>
  </si>
  <si>
    <t>373 Т</t>
  </si>
  <si>
    <t>23.91.11.700.000.01.0796.000000000002</t>
  </si>
  <si>
    <t>шлифовальный, алмазный, плоский, с двусторонней выточкой, ГОСТ 16171-91</t>
  </si>
  <si>
    <t>9А3 150х20х32</t>
  </si>
  <si>
    <t>374 Т</t>
  </si>
  <si>
    <t>9А3 200х10х32</t>
  </si>
  <si>
    <t>375 Т</t>
  </si>
  <si>
    <t>23.91.11.700.000.01.0796.000000000003</t>
  </si>
  <si>
    <t>шлифовальный, алмазный, чашечный, конический, ГОСТ 16172-90</t>
  </si>
  <si>
    <t>12А2-45 150х20х32</t>
  </si>
  <si>
    <t>376 Т</t>
  </si>
  <si>
    <t>12А2-45 200х10х32</t>
  </si>
  <si>
    <t>377 Т</t>
  </si>
  <si>
    <t>24.10.33.000.000.00.0166.000000000000</t>
  </si>
  <si>
    <t>из нержавеющей стали, горячекатанный</t>
  </si>
  <si>
    <t>12Х18Н10Т</t>
  </si>
  <si>
    <t>378 Т</t>
  </si>
  <si>
    <t>Для шпилек М20-24  ст. 18Х12ВМБФР</t>
  </si>
  <si>
    <t>Северо-Казахстанская область, Петропавловск, пр. Я. Гашека 1</t>
  </si>
  <si>
    <t>январь, февраль</t>
  </si>
  <si>
    <t xml:space="preserve">поставка в течение 50 дней </t>
  </si>
  <si>
    <t>379 Т</t>
  </si>
  <si>
    <t>24.10.66.900.000.01.0168.000000000007</t>
  </si>
  <si>
    <t>стальной, марка Ст. 20, диаметр 10 мм, ГОСТ 1050-2013</t>
  </si>
  <si>
    <t>380 Т</t>
  </si>
  <si>
    <t>24.10.66.900.000.01.0168.000000000008</t>
  </si>
  <si>
    <t>стальной, марка Ст. 20, диаметр 16 мм, ГОСТ 1050-2013</t>
  </si>
  <si>
    <t>381 Т</t>
  </si>
  <si>
    <t>24.10.66.900.000.01.0168.000000000009</t>
  </si>
  <si>
    <t>стальной, марка Ст. 20, диаметр 20 мм, ГОСТ 1050-2013</t>
  </si>
  <si>
    <t>382 Т</t>
  </si>
  <si>
    <t>24.10.66.900.000.01.0168.000000000028</t>
  </si>
  <si>
    <t>стальной, марка Ст.12Х18Н10Т, диаметр 16 мм, ГОСТ 2590-2006</t>
  </si>
  <si>
    <t>383 Т</t>
  </si>
  <si>
    <t>24.10.66.900.000.01.0168.000000000060</t>
  </si>
  <si>
    <t>стальной, марка Ст. 20, диаметр 100 мм, ГОСТ 2590-2006</t>
  </si>
  <si>
    <t>383-1 Т</t>
  </si>
  <si>
    <t xml:space="preserve"> апрель, май, июнь, июль, август</t>
  </si>
  <si>
    <t>384 Т</t>
  </si>
  <si>
    <t>24.10.66.900.000.01.0168.000000000061</t>
  </si>
  <si>
    <t>стальной, марка Ст. 20, диаметр 110 мм, ГОСТ 2590-2006</t>
  </si>
  <si>
    <t>384-1 Т</t>
  </si>
  <si>
    <t>385 Т</t>
  </si>
  <si>
    <t>24.10.66.900.000.01.0168.000000000062</t>
  </si>
  <si>
    <t>стальной, марка Ст. 20, диаметр 120 мм, ГОСТ 2590-2006</t>
  </si>
  <si>
    <t>385-1 Т</t>
  </si>
  <si>
    <t>386 Т</t>
  </si>
  <si>
    <t>24.10.66.900.000.01.0168.000000000063</t>
  </si>
  <si>
    <t>стальной, марка Ст. 20, диаметр 14 мм, ГОСТ 2590-2006</t>
  </si>
  <si>
    <t>386-1 Т</t>
  </si>
  <si>
    <t>387 Т</t>
  </si>
  <si>
    <t>24.10.66.900.000.01.0168.000000000064</t>
  </si>
  <si>
    <t>стальной, марка Ст. 20, диаметр 160 мм, ГОСТ 2590-2006</t>
  </si>
  <si>
    <t>387-1 Т</t>
  </si>
  <si>
    <t>388 Т</t>
  </si>
  <si>
    <t>24.10.66.900.000.01.0168.000000000065</t>
  </si>
  <si>
    <t>стальной, марка Ст. 20, диаметр 170 мм, ГОСТ 2590-2006</t>
  </si>
  <si>
    <t>388-1 Т</t>
  </si>
  <si>
    <t>389 Т</t>
  </si>
  <si>
    <t>24.10.66.900.000.01.0168.000000000066</t>
  </si>
  <si>
    <t>стальной, марка Ст. 20, диаметр 18 мм, ГОСТ 2590-2006</t>
  </si>
  <si>
    <t>389-1 Т</t>
  </si>
  <si>
    <t>390 Т</t>
  </si>
  <si>
    <t>24.10.66.900.000.01.0168.000000000067</t>
  </si>
  <si>
    <t>стальной, марка Ст. 20, диаметр 180 мм, ГОСТ 2590-2006</t>
  </si>
  <si>
    <t>390-1 Т</t>
  </si>
  <si>
    <t>391 Т</t>
  </si>
  <si>
    <t>24.10.66.900.000.01.0168.000000000068</t>
  </si>
  <si>
    <t>стальной, марка Ст. 20, диаметр 200 мм, ГОСТ 2590-2006</t>
  </si>
  <si>
    <t>391-1 Т</t>
  </si>
  <si>
    <t>июль, август, сентябрь, октябрь</t>
  </si>
  <si>
    <t>392 Т</t>
  </si>
  <si>
    <t>24.10.66.900.000.01.0168.000000000069</t>
  </si>
  <si>
    <t>стальной, марка Ст. 20, диаметр 210 мм, ГОСТ 2590-2006</t>
  </si>
  <si>
    <t>392-1 Т</t>
  </si>
  <si>
    <t>393 Т</t>
  </si>
  <si>
    <t>24.10.66.900.000.01.0168.000000000070</t>
  </si>
  <si>
    <t>стальной, марка Ст. 20, диаметр 24 мм, ГОСТ 2590-2006</t>
  </si>
  <si>
    <t>394 Т</t>
  </si>
  <si>
    <t>24.10.66.900.000.01.0168.000000000072</t>
  </si>
  <si>
    <t>стальной, марка Ст. 20, диаметр 30 мм, ГОСТ 2590-2006</t>
  </si>
  <si>
    <t>394-1 Т</t>
  </si>
  <si>
    <t>395 Т</t>
  </si>
  <si>
    <t>24.10.66.900.000.01.0168.000000000075</t>
  </si>
  <si>
    <t>стальной, марка Ст. 20, диаметр 40 мм, ГОСТ 2590-2006</t>
  </si>
  <si>
    <t>396 Т</t>
  </si>
  <si>
    <t>24.10.66.900.000.01.0168.000000000078</t>
  </si>
  <si>
    <t>стальной, марка Ст. 20, диаметр 50 мм, ГОСТ 2590-2006</t>
  </si>
  <si>
    <t>397 Т</t>
  </si>
  <si>
    <t>24.10.66.900.000.01.0168.000000000080</t>
  </si>
  <si>
    <t>стальной, марка Ст. 20, диаметр 6 мм, ГОСТ 2590-2006</t>
  </si>
  <si>
    <t>397-1 Т</t>
  </si>
  <si>
    <t>398 Т</t>
  </si>
  <si>
    <t>24.10.66.900.000.01.0168.000000000081</t>
  </si>
  <si>
    <t>стальной, марка Ст. 20, диаметр 60 мм, ГОСТ 2590-2006</t>
  </si>
  <si>
    <t>398-1 Т</t>
  </si>
  <si>
    <t>399 Т</t>
  </si>
  <si>
    <t>24.10.66.900.000.01.0168.000000000082</t>
  </si>
  <si>
    <t>стальной, марка Ст. 20, диаметр 70 мм, ГОСТ 2590-2006</t>
  </si>
  <si>
    <t>400 Т</t>
  </si>
  <si>
    <t>24.10.66.900.000.01.0168.000000000084</t>
  </si>
  <si>
    <t>стальной, марка Ст. 20, диаметр 80 мм, ГОСТ 2590-2006</t>
  </si>
  <si>
    <t>400-1 Т</t>
  </si>
  <si>
    <t>март, апрель,  май, июнь, июль</t>
  </si>
  <si>
    <t>401 Т</t>
  </si>
  <si>
    <t>24.10.66.900.000.01.0168.000000000086</t>
  </si>
  <si>
    <t>стальной, марка Ст. 20, диаметр 90 мм, ГОСТ 2590-2006</t>
  </si>
  <si>
    <t>402 Т</t>
  </si>
  <si>
    <t>24.10.66.900.000.01.0168.000000000152</t>
  </si>
  <si>
    <t>стальной, марка Ст.35, диаметр 160 мм, ГОСТ 2590-2006</t>
  </si>
  <si>
    <t>402-1 Т</t>
  </si>
  <si>
    <t>403 Т</t>
  </si>
  <si>
    <t>24.10.66.900.000.01.0168.000000000154</t>
  </si>
  <si>
    <t>стальной, марка Ст.35, диаметр 190 мм, ГОСТ 2590-2006</t>
  </si>
  <si>
    <t>404 Т</t>
  </si>
  <si>
    <t>24.10.66.900.000.01.0168.000000000155</t>
  </si>
  <si>
    <t>стальной, марка Ст.35, диаметр 20 мм, ГОСТ 2590-2006</t>
  </si>
  <si>
    <t>405 Т</t>
  </si>
  <si>
    <t>24.10.66.900.000.01.0168.000000000156</t>
  </si>
  <si>
    <t>стальной, марка Ст.35, диаметр 200 мм, ГОСТ 2590-2006</t>
  </si>
  <si>
    <t>405-1 Т</t>
  </si>
  <si>
    <t>406 Т</t>
  </si>
  <si>
    <t>24.10.66.900.000.01.0168.000000000159</t>
  </si>
  <si>
    <t>стальной, марка Ст.35, диаметр 30 мм, ГОСТ 2590-2006</t>
  </si>
  <si>
    <t>407 Т</t>
  </si>
  <si>
    <t>24.10.66.900.000.01.0168.000000000161</t>
  </si>
  <si>
    <t>стальной, марка Ст.35, диаметр 40 мм, ГОСТ 2590-2006</t>
  </si>
  <si>
    <t>408 Т</t>
  </si>
  <si>
    <t>24.10.66.900.000.01.0168.000000000163</t>
  </si>
  <si>
    <t>стальной, марка Ст.35, диаметр 50 мм, ГОСТ 2590-2006</t>
  </si>
  <si>
    <t>409 Т</t>
  </si>
  <si>
    <t>24.10.66.900.000.01.0168.000000000165</t>
  </si>
  <si>
    <t>стальной, марка Ст.35, диаметр 60 мм, ГОСТ 2590-2006</t>
  </si>
  <si>
    <t>409-1 Т</t>
  </si>
  <si>
    <t>410 Т</t>
  </si>
  <si>
    <t>24.10.66.900.000.01.0168.000000000167</t>
  </si>
  <si>
    <t>стальной, марка Ст.35, диаметр 70 мм, ГОСТ 2590-2006</t>
  </si>
  <si>
    <t>411 Т</t>
  </si>
  <si>
    <t>24.10.66.900.000.01.0168.000000000168</t>
  </si>
  <si>
    <t>стальной, марка Ст.35, диаметр 80 мм, ГОСТ 2590-2006</t>
  </si>
  <si>
    <t>412 Т</t>
  </si>
  <si>
    <t>24.10.66.900.000.01.0168.000000000176</t>
  </si>
  <si>
    <t>стальной, марка Ст.40Х, диаметр 10 мм, ГОСТ 2590-2006</t>
  </si>
  <si>
    <t>413 Т</t>
  </si>
  <si>
    <t>24.10.66.900.000.01.0168.000000000177</t>
  </si>
  <si>
    <t>стальной, марка Ст.40Х, диаметр 12 мм, ГОСТ 2590-2006</t>
  </si>
  <si>
    <t>414 Т</t>
  </si>
  <si>
    <t>24.10.66.900.000.01.0168.000000000178</t>
  </si>
  <si>
    <t>стальной, марка Ст.40Х, диаметр 14 мм, ГОСТ 2590-2006</t>
  </si>
  <si>
    <t>414-1 Т</t>
  </si>
  <si>
    <t>415 Т</t>
  </si>
  <si>
    <t>24.10.66.900.000.01.0168.000000000179</t>
  </si>
  <si>
    <t>стальной, марка Ст.40Х, диаметр 16 мм, ГОСТ 2590-2006</t>
  </si>
  <si>
    <t>416 Т</t>
  </si>
  <si>
    <t>24.10.66.900.000.01.0168.000000000180</t>
  </si>
  <si>
    <t>стальной, марка Ст.40Х, диаметр 18 мм, ГОСТ 2590-2006</t>
  </si>
  <si>
    <t>416-1 Т</t>
  </si>
  <si>
    <t>417 Т</t>
  </si>
  <si>
    <t>24.10.66.900.000.01.0168.000000000181</t>
  </si>
  <si>
    <t>стальной, марка Ст.40Х, диаметр 20 мм, ГОСТ 2590-2006</t>
  </si>
  <si>
    <t>418 Т</t>
  </si>
  <si>
    <t>24.10.66.900.000.01.0168.000000000185</t>
  </si>
  <si>
    <t>стальной, марка Ст.40Х, диаметр 30 мм, ГОСТ 2590-2006</t>
  </si>
  <si>
    <t>419 Т</t>
  </si>
  <si>
    <t>24.10.66.900.000.01.0168.000000000188</t>
  </si>
  <si>
    <t>стальной, марка Ст.40Х, диаметр 40 мм, ГОСТ 2590-2006</t>
  </si>
  <si>
    <t>420 Т</t>
  </si>
  <si>
    <t>24.10.66.900.000.01.0168.000000000190</t>
  </si>
  <si>
    <t>стальной, марка Ст.40Х, диаметр 50 мм, ГОСТ 2590-2006</t>
  </si>
  <si>
    <t>421 Т</t>
  </si>
  <si>
    <t>24.10.66.900.000.01.0168.000000000192</t>
  </si>
  <si>
    <t>стальной, марка Ст.40Х, диаметр 60 мм, ГОСТ 2590-2006</t>
  </si>
  <si>
    <t>421-1 Т</t>
  </si>
  <si>
    <t>422 Т</t>
  </si>
  <si>
    <t>24.10.66.900.000.01.0168.000000000194</t>
  </si>
  <si>
    <t>стальной, марка Ст.40Х, диаметр 70 мм, ГОСТ 2590-2006</t>
  </si>
  <si>
    <t>423 Т</t>
  </si>
  <si>
    <t>24.10.66.900.000.01.0168.000000000196</t>
  </si>
  <si>
    <t>стальной, марка Ст.40Х, диаметр 80 мм, ГОСТ 2590-2006</t>
  </si>
  <si>
    <t>424 Т</t>
  </si>
  <si>
    <t>24.10.66.900.000.01.0168.000000000198</t>
  </si>
  <si>
    <t>стальной, марка Ст.40Х, диаметр 90 мм, ГОСТ 2590-2006</t>
  </si>
  <si>
    <t>425 Т</t>
  </si>
  <si>
    <t>24.10.66.900.000.01.0168.000000000199</t>
  </si>
  <si>
    <t>стальной, марка Ст.40Х, диаметр 100 мм, ГОСТ 2590-2006</t>
  </si>
  <si>
    <t>425-1 Т</t>
  </si>
  <si>
    <t>426 Т</t>
  </si>
  <si>
    <t>24.10.66.900.000.01.0168.000000000200</t>
  </si>
  <si>
    <t>стальной, марка Ст.40Х, диаметр 110 мм, ГОСТ 2590-2006</t>
  </si>
  <si>
    <t>426-1 Т</t>
  </si>
  <si>
    <t>июнь, июль, август, сентябрь, октябрь</t>
  </si>
  <si>
    <t>427 Т</t>
  </si>
  <si>
    <t>24.10.66.900.000.01.0168.000000000201</t>
  </si>
  <si>
    <t>стальной, марка Ст.40Х, диаметр 120 мм, ГОСТ 2590-2006</t>
  </si>
  <si>
    <t>428 Т</t>
  </si>
  <si>
    <t>24.10.66.900.000.01.0168.000000000202</t>
  </si>
  <si>
    <t>стальной, марка Ст.40Х, диаметр 130 мм, ГОСТ 2590-2006</t>
  </si>
  <si>
    <t>428-1 Т</t>
  </si>
  <si>
    <t>429 Т</t>
  </si>
  <si>
    <t>24.10.66.900.000.01.0168.000000000203</t>
  </si>
  <si>
    <t>стальной, марка Ст.40Х, диаметр 140 мм, ГОСТ 2590-2006</t>
  </si>
  <si>
    <t>430 Т</t>
  </si>
  <si>
    <t>24.10.66.900.000.01.0168.000000000204</t>
  </si>
  <si>
    <t>стальной, марка Ст.40Х, диаметр 150 мм, ГОСТ 2590-2006</t>
  </si>
  <si>
    <t>430-1 Т</t>
  </si>
  <si>
    <t>431 Т</t>
  </si>
  <si>
    <t>24.10.66.900.000.01.0168.000000000205</t>
  </si>
  <si>
    <t>стальной, марка Ст.40Х, диаметр 160 мм, ГОСТ 2590-2006</t>
  </si>
  <si>
    <t>11,18,19</t>
  </si>
  <si>
    <t>431-1 Т</t>
  </si>
  <si>
    <t>432 Т</t>
  </si>
  <si>
    <t>24.10.66.900.000.01.0168.000000000206</t>
  </si>
  <si>
    <t>стальной, марка Ст.40Х, диаметр 170 мм, ГОСТ 2590-2006</t>
  </si>
  <si>
    <t>432-1 Т</t>
  </si>
  <si>
    <t>433 Т</t>
  </si>
  <si>
    <t>24.10.66.900.000.01.0168.000000000207</t>
  </si>
  <si>
    <t>стальной, марка Ст.40Х, диаметр 180 мм, ГОСТ 2590-2006</t>
  </si>
  <si>
    <t>433-1 Т</t>
  </si>
  <si>
    <t>июнь</t>
  </si>
  <si>
    <t>434 Т</t>
  </si>
  <si>
    <t>24.10.66.900.000.01.0168.000000000208</t>
  </si>
  <si>
    <t>стальной, марка Ст.40Х, диаметр 190 мм, ГОСТ 2590-2006</t>
  </si>
  <si>
    <t>434-1 Т</t>
  </si>
  <si>
    <t>435 Т</t>
  </si>
  <si>
    <t>24.10.66.900.000.01.0168.000000000209</t>
  </si>
  <si>
    <t>стальной, марка Ст.40Х, диаметр 200 мм, ГОСТ 2590-2006</t>
  </si>
  <si>
    <t>435-1 Т</t>
  </si>
  <si>
    <t>436 Т</t>
  </si>
  <si>
    <t>24.10.66.900.000.01.0168.000000000210</t>
  </si>
  <si>
    <t>стальной, марка Ст.40Х, диаметр 210 мм, ГОСТ 2590-2006</t>
  </si>
  <si>
    <t>437 Т</t>
  </si>
  <si>
    <t>24.10.66.900.000.01.0168.000000000211</t>
  </si>
  <si>
    <t>стальной, марка Ст.40Х, диаметр 220 мм, ГОСТ 2590-2006</t>
  </si>
  <si>
    <t>438 Т</t>
  </si>
  <si>
    <t>24.10.66.900.000.01.0168.000000000212</t>
  </si>
  <si>
    <t>стальной, марка Ст.40Х, диаметр 250 мм, ГОСТ 2590-2006</t>
  </si>
  <si>
    <t>438-1 Т</t>
  </si>
  <si>
    <t>439 Т</t>
  </si>
  <si>
    <t xml:space="preserve">24.10.66.900.000.01.0168.000000000330
</t>
  </si>
  <si>
    <t>стальной, марка Ст.38ХС, диаметр 75 мм, ГОСТ 4543-71</t>
  </si>
  <si>
    <t>440 Т</t>
  </si>
  <si>
    <t>24.10.66.900.000.01.0168.000000000332</t>
  </si>
  <si>
    <t>стальной, марка Ст.30ХГСА, диаметр 100 мм, ГОСТ 2590-2006</t>
  </si>
  <si>
    <t>441 Т</t>
  </si>
  <si>
    <t>24.10.66.900.000.01.0168.000000000337</t>
  </si>
  <si>
    <t>стальной, марка Ст.38ХС, диаметр 30 мм, ГОСТ 4543-71</t>
  </si>
  <si>
    <t>441-1 Т</t>
  </si>
  <si>
    <t>442 Т</t>
  </si>
  <si>
    <t>24.10.66.900.000.01.0168.000000000364</t>
  </si>
  <si>
    <t>стальной, марка Ст. 09Г2С, диаметр 260 мм, ГОСТ 19281-2014</t>
  </si>
  <si>
    <t>442-1 Т</t>
  </si>
  <si>
    <t>443 Т</t>
  </si>
  <si>
    <t>24.10.66.900.000.01.0168.000000000365</t>
  </si>
  <si>
    <t>стальной, марка Ст. 09Г2С, диаметр 230 мм, ГОСТ 19281-2014</t>
  </si>
  <si>
    <t>8,11,19</t>
  </si>
  <si>
    <t>443-1 Т</t>
  </si>
  <si>
    <t>444 Т</t>
  </si>
  <si>
    <t>24.10.66.900.000.01.0168.000000000366</t>
  </si>
  <si>
    <t>стальной, марка Ст. 09Г2С, диаметр 220 мм, ГОСТ 19281-2014</t>
  </si>
  <si>
    <t>445 Т</t>
  </si>
  <si>
    <t>24.10.66.900.000.01.0168.000000000367</t>
  </si>
  <si>
    <t>стальной, марка Ст. 09Г2С, диаметр 210 мм, ГОСТ 19281-2014</t>
  </si>
  <si>
    <t>446 Т</t>
  </si>
  <si>
    <t>24.10.66.900.000.01.0168.000000000368</t>
  </si>
  <si>
    <t>стальной, марка Ст. 09Г2С, диаметр 190 мм, ГОСТ 19281-2014</t>
  </si>
  <si>
    <t>447 Т</t>
  </si>
  <si>
    <t>24.10.66.900.000.01.0168.000000000369</t>
  </si>
  <si>
    <t>стальной, марка Ст. 09Г2С, диаметр 180 мм, ГОСТ 19281-2014</t>
  </si>
  <si>
    <t>448 Т</t>
  </si>
  <si>
    <t>24.10.66.900.000.01.0168.000000000370</t>
  </si>
  <si>
    <t>стальной, марка Ст. 09Г2С, диаметр 170 мм, ГОСТ 19281-2014</t>
  </si>
  <si>
    <t>448-1 Т</t>
  </si>
  <si>
    <t>449 Т</t>
  </si>
  <si>
    <t>24.10.66.900.000.01.0168.000000000371</t>
  </si>
  <si>
    <t>стальной, марка Ст. 09Г2С, диаметр 160 мм, ГОСТ 19281-2014</t>
  </si>
  <si>
    <t>450 Т</t>
  </si>
  <si>
    <t>24.10.66.900.000.01.0168.000000000372</t>
  </si>
  <si>
    <t>стальной, марка Ст. 09Г2С, диаметр 130 мм, ГОСТ 19281-2014</t>
  </si>
  <si>
    <t>451 Т</t>
  </si>
  <si>
    <t>24.10.66.900.000.01.0168.000000000373</t>
  </si>
  <si>
    <t>стальной, марка Ст. 09Г2С, диаметр 120 мм, ГОСТ 19281-2014</t>
  </si>
  <si>
    <t>452 Т</t>
  </si>
  <si>
    <t>24.10.66.900.000.01.0168.000000000374</t>
  </si>
  <si>
    <t>стальной, марка Ст. 09Г2С, диаметр 110 мм, ГОСТ 19281-2014</t>
  </si>
  <si>
    <t>453 Т</t>
  </si>
  <si>
    <t>24.10.66.900.000.01.0168.000000000375</t>
  </si>
  <si>
    <t>стальной, марка Ст. 09Г2С, диаметр 140 мм, ГОСТ 19281-2014</t>
  </si>
  <si>
    <t>453-1 Т</t>
  </si>
  <si>
    <t>454 Т</t>
  </si>
  <si>
    <t>24.10.66.900.000.01.0168.000000000376</t>
  </si>
  <si>
    <t>стальной, марка Ст. 09Г2С, диаметр 90 мм, ГОСТ 19281-2014</t>
  </si>
  <si>
    <t>455 Т</t>
  </si>
  <si>
    <t>24.10.66.900.000.01.0168.000000000377</t>
  </si>
  <si>
    <t>стальной, марка Ст. 09Г2С, диаметр 70 мм, ГОСТ 19281-2014</t>
  </si>
  <si>
    <t>455-1 Т</t>
  </si>
  <si>
    <t>456 Т</t>
  </si>
  <si>
    <t>24.10.66.900.000.01.0168.000000000378</t>
  </si>
  <si>
    <t>стальной, марка Ст. 09Г2С, диаметр 60 мм, ГОСТ 19281-2014</t>
  </si>
  <si>
    <t>456-1 Т</t>
  </si>
  <si>
    <t>457 Т</t>
  </si>
  <si>
    <t>24.32.10.100.000.00.0168.000000000000</t>
  </si>
  <si>
    <t>стальной, холоднокатаный, калиброванный</t>
  </si>
  <si>
    <t>458 Т</t>
  </si>
  <si>
    <t>круг 16 ст. 20Х13</t>
  </si>
  <si>
    <t>459 Т</t>
  </si>
  <si>
    <t>20.30.12.700.001.00.0112.000000000012</t>
  </si>
  <si>
    <t>Лак</t>
  </si>
  <si>
    <t>масляный, марка МА</t>
  </si>
  <si>
    <t xml:space="preserve">лак паркетный </t>
  </si>
  <si>
    <t xml:space="preserve"> май, июнь,  ноябрь</t>
  </si>
  <si>
    <t>460 Т</t>
  </si>
  <si>
    <t>20.30.12.700.001.00.0166.000000000038</t>
  </si>
  <si>
    <t>кремнийорганический, марка КО-85, ГОСТ 11066-74</t>
  </si>
  <si>
    <t>май, юнь, июль, август</t>
  </si>
  <si>
    <t xml:space="preserve">поставка в течение 15 дней </t>
  </si>
  <si>
    <t>461 Т</t>
  </si>
  <si>
    <t>20.30.12.700.001.00.0166.000000000056</t>
  </si>
  <si>
    <t>марка ХС, ГОСТ 23494-79</t>
  </si>
  <si>
    <t>лак ХС-724 ГОСТ 23494</t>
  </si>
  <si>
    <t>462 Т</t>
  </si>
  <si>
    <t>27.40.14.600.001.00.0796.000000000001</t>
  </si>
  <si>
    <t>Лампа автомобильная</t>
  </si>
  <si>
    <t>тип цоколя Н3, галогеновая</t>
  </si>
  <si>
    <t>АКГ 24-70-1 (НЗ) ГОСТ2023.1-88 ЛАМПА</t>
  </si>
  <si>
    <t>февраль,март,апрель,июнь,июль,август,сентябрь,октябрь,ноябрь</t>
  </si>
  <si>
    <t>463 Т</t>
  </si>
  <si>
    <t>АМН12-3-1  ГОСТ2023.1-88 ЛАМПА</t>
  </si>
  <si>
    <t>464 Т</t>
  </si>
  <si>
    <t>27.40.14.600.001.00.0796.000000000002</t>
  </si>
  <si>
    <t>тип цоколя Н4, галогеновая</t>
  </si>
  <si>
    <t>для  легковых и грузовых автомобилей</t>
  </si>
  <si>
    <t>февраль, март, апрель, май, июнь, июль,август, сентябрь,октябрь, ноябрь</t>
  </si>
  <si>
    <t>465 Т</t>
  </si>
  <si>
    <t>27.40.14.600.001.00.0796.000000000005</t>
  </si>
  <si>
    <t>тип цоколя Н7, галогеновая</t>
  </si>
  <si>
    <t>466 Т</t>
  </si>
  <si>
    <t>27.40.14.600.001.00.0796.000000000019</t>
  </si>
  <si>
    <t>тип цоколя BA15S, галогеновая</t>
  </si>
  <si>
    <t>А12-3 ГОСТ2023.1-88 ЛАМПА</t>
  </si>
  <si>
    <t>467 Т</t>
  </si>
  <si>
    <t>А24-2 ЛАМПА</t>
  </si>
  <si>
    <t>468 Т</t>
  </si>
  <si>
    <t>А24-21-3 ГОСТ2023.1-88 ЛАМПА</t>
  </si>
  <si>
    <t>469 Т</t>
  </si>
  <si>
    <t>А24-5-1 ГОСТ2023.1-88 ЛАМПА</t>
  </si>
  <si>
    <t>470 Т</t>
  </si>
  <si>
    <t>А24-60+40 ГОСТ2023.1-88 ЛАМПА</t>
  </si>
  <si>
    <t>471 Т</t>
  </si>
  <si>
    <t>А28-40 ТУ16-535.852-79 ЛАМПА</t>
  </si>
  <si>
    <t>472 Т</t>
  </si>
  <si>
    <t>СКЛ-14Б-ЛМ-3-220 ЕНСК 433137.014ТУ ЛАМПА</t>
  </si>
  <si>
    <t>473 Т</t>
  </si>
  <si>
    <t>СМ26-25 ТУ16-535.077-74 ЛАМПА</t>
  </si>
  <si>
    <t>474 Т</t>
  </si>
  <si>
    <t>СМ28-10 ТУ16-545.349-81 ЛАМПА</t>
  </si>
  <si>
    <t>475 Т</t>
  </si>
  <si>
    <t>27.40.15.700.001.00.0796.000000000001</t>
  </si>
  <si>
    <t>Лампа дуговая</t>
  </si>
  <si>
    <t>ДРЛ-125, ртутная</t>
  </si>
  <si>
    <t>476 Т</t>
  </si>
  <si>
    <t>27.40.15.700.001.00.0796.000000000002</t>
  </si>
  <si>
    <t>ДРЛ-250, ртутная</t>
  </si>
  <si>
    <t>477 Т</t>
  </si>
  <si>
    <t>27.40.15.700.001.00.0796.000000000003</t>
  </si>
  <si>
    <t>ДРЛ-400, ртутная</t>
  </si>
  <si>
    <t>478 Т</t>
  </si>
  <si>
    <t>27.40.15.100.000.00.0796.000000000001</t>
  </si>
  <si>
    <t>Лампа люминесцентная</t>
  </si>
  <si>
    <t>тип цоколя E-27, мощность 18 Вт</t>
  </si>
  <si>
    <t>479 Т</t>
  </si>
  <si>
    <t>27.40.15.990.001.00.0796.000000000142</t>
  </si>
  <si>
    <t>тип цоколя G13, мощность 18 Вт</t>
  </si>
  <si>
    <t>ЛБ(ЛД) 18</t>
  </si>
  <si>
    <t>480 Т</t>
  </si>
  <si>
    <t>27.40.15.990.001.00.0796.000000000154</t>
  </si>
  <si>
    <t>тип цоколя G13, мощность 40 Вт</t>
  </si>
  <si>
    <t>ЛБ(ЛД) 40</t>
  </si>
  <si>
    <t>481 Т</t>
  </si>
  <si>
    <t>27.40.15.990.001.00.0796.000000000158</t>
  </si>
  <si>
    <t>тип цоколя G13, мощность 58 Вт</t>
  </si>
  <si>
    <t>ЛБ(ЛД) 58</t>
  </si>
  <si>
    <t>482 Т</t>
  </si>
  <si>
    <t>27.40.15.990.001.00.0796.000000000169</t>
  </si>
  <si>
    <t>тип цоколя Е-27, мощность 15 Вт</t>
  </si>
  <si>
    <t>483 Т</t>
  </si>
  <si>
    <t>27.40.15.990.001.00.0796.000000000170</t>
  </si>
  <si>
    <t>тип цоколя Е-27, мощность 20 Вт</t>
  </si>
  <si>
    <t>484 Т</t>
  </si>
  <si>
    <t>27.40.15.990.001.00.0796.000000000172</t>
  </si>
  <si>
    <t>тип цоколя Е-27, мощность 32 Вт</t>
  </si>
  <si>
    <t>485 Т</t>
  </si>
  <si>
    <t>27.40.15.990.001.00.0796.000000000178</t>
  </si>
  <si>
    <t>тип цоколя Е-27, мощность 11 Вт</t>
  </si>
  <si>
    <t>486 Т</t>
  </si>
  <si>
    <t>26.30.60.000.017.00.0796.000000000000</t>
  </si>
  <si>
    <t>Лампа мигающая</t>
  </si>
  <si>
    <t>для системы пожарной сигнализации</t>
  </si>
  <si>
    <t>ИС-е-Л24-В1,5  ИНДИКАТОР СВЕТОДИОДНЫЙ</t>
  </si>
  <si>
    <t>487 Т</t>
  </si>
  <si>
    <t>27.40.12.900.001.00.0796.000000000386</t>
  </si>
  <si>
    <t>Лампа накаливания</t>
  </si>
  <si>
    <t>тип цоколя Е-27, мощность 40 Вт, вакуумная</t>
  </si>
  <si>
    <t>488 Т</t>
  </si>
  <si>
    <t>27.40.12.900.001.00.0796.000000000387</t>
  </si>
  <si>
    <t>тип цоколя Е-27, мощность 60 Вт, вакуумная</t>
  </si>
  <si>
    <t>Эл. лампа МО 12-60 вт</t>
  </si>
  <si>
    <t>489 Т</t>
  </si>
  <si>
    <t>Эл. лампа МО 24-60 вт</t>
  </si>
  <si>
    <t>490 Т</t>
  </si>
  <si>
    <t>Эл. лампа МО 36-60вт</t>
  </si>
  <si>
    <t>491 Т</t>
  </si>
  <si>
    <t>492 Т</t>
  </si>
  <si>
    <t>27.40.14.900.000.00.0796.000000000112</t>
  </si>
  <si>
    <t>тип В125-135-25, мощность 25 Вт, ГОСТ 2239-79</t>
  </si>
  <si>
    <t>493 Т</t>
  </si>
  <si>
    <t>27.40.39.900.002.00.0796.000000000008</t>
  </si>
  <si>
    <t>Лампа светодиодная</t>
  </si>
  <si>
    <t>тип цоколя E14, мощность 7,8 Вт</t>
  </si>
  <si>
    <t>2212.3803 ЛАМПА КОНТРОЛЬНАЯ 24В, 1,2Вт</t>
  </si>
  <si>
    <t>494 Т</t>
  </si>
  <si>
    <t>123.3803 ЛАМПА КОНТРОЛЬНАЯ КРАСНАЯ, 24В</t>
  </si>
  <si>
    <t>январь,февраль,март, апрель,май,июнь,октябрь,ноябрь,декабрь</t>
  </si>
  <si>
    <t>495 Т</t>
  </si>
  <si>
    <t>27.40.39.900.002.00.0796.000000000015</t>
  </si>
  <si>
    <t>тип цоколя E27, мощность 12 Вт</t>
  </si>
  <si>
    <t>СВЕТИЛЬНИК 12Вт</t>
  </si>
  <si>
    <t>496 Т</t>
  </si>
  <si>
    <t>Светильник 12Вт</t>
  </si>
  <si>
    <t>497 Т</t>
  </si>
  <si>
    <t>27.40.39.900.002.00.0796.000000000024</t>
  </si>
  <si>
    <t>тип цоколя G13, мощность 22 Вт</t>
  </si>
  <si>
    <t>Светильник 24Вт</t>
  </si>
  <si>
    <t>498 Т</t>
  </si>
  <si>
    <t>13.10.29.100.000.00.0166.000000000000</t>
  </si>
  <si>
    <t>Лен</t>
  </si>
  <si>
    <t>растительное волокно, обыкновенный</t>
  </si>
  <si>
    <t xml:space="preserve"> сантехнический</t>
  </si>
  <si>
    <t>499 Т</t>
  </si>
  <si>
    <t>13.99.19.900.006.00.0736.000000000002</t>
  </si>
  <si>
    <t>Лента</t>
  </si>
  <si>
    <t>из пленок, липкая изоляционная, ГОСТ 28018-89</t>
  </si>
  <si>
    <t>Изолента ПВХ</t>
  </si>
  <si>
    <t>500 Т</t>
  </si>
  <si>
    <t>501 Т</t>
  </si>
  <si>
    <t>22.19.40.500.000.01.0006.000000000002</t>
  </si>
  <si>
    <t>конвейерная, для легких условий эксплуатации, тип 3, температура эксплуатации (-45°С)-(+60°С), ГОСТ 20-85</t>
  </si>
  <si>
    <t>Лента транспортерная</t>
  </si>
  <si>
    <t>3,5,6,15,18,19</t>
  </si>
  <si>
    <t>501-1 Т</t>
  </si>
  <si>
    <t>22.19.40.500.000.01.0006.000000000003</t>
  </si>
  <si>
    <t>конвейерная, для легких условий эксплуатации, тип 4, температура эксплуатации (-45°С)-(+60°С), ГОСТ 20-85</t>
  </si>
  <si>
    <t>3сл.БКНЛ65-2-0 (4,2-4,9) ГОСТ 20-85</t>
  </si>
  <si>
    <t>авансовый платеж - 0%, оплата по факту</t>
  </si>
  <si>
    <t>502 Т</t>
  </si>
  <si>
    <t>23.99.11.990.004.03.0055.000000000000</t>
  </si>
  <si>
    <t>тормозная, масляная, асбестовая</t>
  </si>
  <si>
    <t xml:space="preserve">Лента тормозная ЛАТ-2 </t>
  </si>
  <si>
    <t>поставка в течение 30 календарных дней</t>
  </si>
  <si>
    <t>055</t>
  </si>
  <si>
    <t>Метр квадратный</t>
  </si>
  <si>
    <t>503 Т</t>
  </si>
  <si>
    <t>24.10.34.000.000.00.0168.000000000000</t>
  </si>
  <si>
    <t>стальная, упаковочная, мягкая</t>
  </si>
  <si>
    <t>504 Т</t>
  </si>
  <si>
    <t>26.20.40.000.142.00.0736.000000000000</t>
  </si>
  <si>
    <t>для термотрансферного принтера, красящая</t>
  </si>
  <si>
    <t>Красящая лента</t>
  </si>
  <si>
    <t>505 Т</t>
  </si>
  <si>
    <t>22.21.30.100.003.00.0166.000000000002</t>
  </si>
  <si>
    <t>Лента ФУМ</t>
  </si>
  <si>
    <t>уплотнительная, размер 20 мм</t>
  </si>
  <si>
    <t>506 Т</t>
  </si>
  <si>
    <t>22.21.30.100.003.00.0796.000000000002</t>
  </si>
  <si>
    <t>уплотнительная, размер 19 мм</t>
  </si>
  <si>
    <t>507 Т</t>
  </si>
  <si>
    <t>22.29.29.900.015.00.0796.000000000001</t>
  </si>
  <si>
    <t>Лента-липучка</t>
  </si>
  <si>
    <t>самоклеющаяся, ширина 25 мм, толщина 5,6 мм, длина 25 мм</t>
  </si>
  <si>
    <t xml:space="preserve">светоотражающая, цвет желтый,  </t>
  </si>
  <si>
    <t>508 Т</t>
  </si>
  <si>
    <t>26.51.32.500.003.01.0796.000000000021</t>
  </si>
  <si>
    <t>Линейка</t>
  </si>
  <si>
    <t>измерительная, металлическая, предел измерений 1000 мм, ГОСТ 427-75</t>
  </si>
  <si>
    <t>март, апрель, май, июнь</t>
  </si>
  <si>
    <t>509 Т</t>
  </si>
  <si>
    <t>24.10.31.100.000.01.0796.000000000000</t>
  </si>
  <si>
    <t>Лист</t>
  </si>
  <si>
    <t>стальной, холоднокатаный, толщина 0,55 мм, оцинкованный</t>
  </si>
  <si>
    <t>30 дней</t>
  </si>
  <si>
    <t>510 Т</t>
  </si>
  <si>
    <t>24.10.31.900.000.01.0166.000000000000</t>
  </si>
  <si>
    <t>стальной, горячекатанный, ширина 1500 мм, ГОСТ 19903-74</t>
  </si>
  <si>
    <t>ст. 3, 08</t>
  </si>
  <si>
    <t>511 Т</t>
  </si>
  <si>
    <t>24.10.31.900.000.01.0166.000000000002</t>
  </si>
  <si>
    <t>стальной, горячекатанный, б-16 мм, ГОСТ 19903-74</t>
  </si>
  <si>
    <t>сталь 09Г2С</t>
  </si>
  <si>
    <t>512 Т</t>
  </si>
  <si>
    <t>24.10.31.900.000.01.0166.000000000005</t>
  </si>
  <si>
    <t>стальной, горячекатанный, б-5 мм, ГОСТ 19903-74</t>
  </si>
  <si>
    <t>ст. 3</t>
  </si>
  <si>
    <t>513 Т</t>
  </si>
  <si>
    <t>24.10.31.900.000.01.0168.000000000000</t>
  </si>
  <si>
    <t>стальной, горячекатанный, б-8 мм, ГОСТ 19903-74</t>
  </si>
  <si>
    <t>514 Т</t>
  </si>
  <si>
    <t>24.10.31.900.000.01.0168.000000000001</t>
  </si>
  <si>
    <t>515 Т</t>
  </si>
  <si>
    <t>24.10.31.900.000.01.0168.000000000005</t>
  </si>
  <si>
    <t>стальной, горячекатанный, б-10 мм, ГОСТ 19903-74</t>
  </si>
  <si>
    <t>516 Т</t>
  </si>
  <si>
    <t>24.10.31.900.000.01.0168.000000000008</t>
  </si>
  <si>
    <t>стальной, марка Ст. 3, толщина 2 мм, ГОСТ 16523-97</t>
  </si>
  <si>
    <t>517 Т</t>
  </si>
  <si>
    <t>24.10.31.900.000.01.0168.000000000010</t>
  </si>
  <si>
    <t>стальной, марка Ст. 3, толщина 4 мм, ГОСТ 103-2006</t>
  </si>
  <si>
    <t>518 Т</t>
  </si>
  <si>
    <t>24.10.31.900.000.01.0168.000000000011</t>
  </si>
  <si>
    <t>стальной, марка Ст. 3, толщина 10 мм, ГОСТ 14637-89</t>
  </si>
  <si>
    <t>519 Т</t>
  </si>
  <si>
    <t>24.10.31.900.000.01.0168.000000000013</t>
  </si>
  <si>
    <t>стальной, марка Ст. 08кп, толщина 1,5 мм, ГОСТ 19904-90</t>
  </si>
  <si>
    <t>520 Т</t>
  </si>
  <si>
    <t>24.10.31.900.000.01.0168.000000000014</t>
  </si>
  <si>
    <t>стальной, марка Ст. 08кп, толщина 2 мм, ГОСТ 19904-90</t>
  </si>
  <si>
    <t>521 Т</t>
  </si>
  <si>
    <t>24.10.31.900.000.01.0168.000000000019</t>
  </si>
  <si>
    <t>стальной, марка Ст. 09Г2С, толщина 12 мм, ГОСТ 19903-74</t>
  </si>
  <si>
    <t>522 Т</t>
  </si>
  <si>
    <t>24.10.31.900.000.01.0168.000000000020</t>
  </si>
  <si>
    <t>стальной, марка Ст. 09Г2С, толщина 60 мм, ГОСТ 19903-74</t>
  </si>
  <si>
    <t>523 Т</t>
  </si>
  <si>
    <t>24.10.31.900.000.01.0168.000000000021</t>
  </si>
  <si>
    <t>стальной, марка Ст. 09Г2С, толщина 80 мм, ГОСТ 19903-74</t>
  </si>
  <si>
    <t>523-1 Т</t>
  </si>
  <si>
    <t>март, апрель, май</t>
  </si>
  <si>
    <t>524 Т</t>
  </si>
  <si>
    <t>24.10.31.900.000.01.0168.000000000045</t>
  </si>
  <si>
    <t>стальной, марка Ст.12Х18Н10Т, толщина 5 мм, ГОСТ 19903-74</t>
  </si>
  <si>
    <t>525 Т</t>
  </si>
  <si>
    <t>24.10.31.900.000.01.0168.000000000046</t>
  </si>
  <si>
    <t>стальной, марка Ст.12Х18Н10Т, толщина 6 мм, ГОСТ 19903-74</t>
  </si>
  <si>
    <t>526 Т</t>
  </si>
  <si>
    <t>24.10.31.900.000.01.0168.000000000047</t>
  </si>
  <si>
    <t>стальной, марка Ст.12Х18Н10Т, толщина 8 мм, ГОСТ 19903-74</t>
  </si>
  <si>
    <t>526-1 Т</t>
  </si>
  <si>
    <t>527 Т</t>
  </si>
  <si>
    <t>24.10.31.900.000.01.0168.000000000048</t>
  </si>
  <si>
    <t>стальной, марка Ст.12Х18Н10Т, толщина 10 мм, ГОСТ 19903-74</t>
  </si>
  <si>
    <t>528 Т</t>
  </si>
  <si>
    <t>24.10.31.900.000.01.0168.000000000053</t>
  </si>
  <si>
    <t>стальной, марка Ст.12Х18Н10Т, толщина 20 мм, ГОСТ 19903-74</t>
  </si>
  <si>
    <t>529 Т</t>
  </si>
  <si>
    <t>24.10.31.900.000.01.0168.000000000057</t>
  </si>
  <si>
    <t>стальной, марка Ст.12Х18Н10Т, толщина 30 мм, ГОСТ 19903-74</t>
  </si>
  <si>
    <t>530 Т</t>
  </si>
  <si>
    <t>24.10.31.900.000.01.0168.000000000061</t>
  </si>
  <si>
    <t>стальной, марка Ст.12Х18Н10Т, толщина 40 мм, ГОСТ 19903-74</t>
  </si>
  <si>
    <t>531 Т</t>
  </si>
  <si>
    <t>24.10.31.900.000.01.0168.000000000062</t>
  </si>
  <si>
    <t>стальной, марка Ст.12Х18Н10Т, толщина 50 мм, ГОСТ 19903-74</t>
  </si>
  <si>
    <t>11,14,15,18,19</t>
  </si>
  <si>
    <t>531-1 Т</t>
  </si>
  <si>
    <t>532 Т</t>
  </si>
  <si>
    <t>24.10.31.900.000.01.0168.000000000063</t>
  </si>
  <si>
    <t>стальной, марка Ст.12Х18Н10Т, толщина 60 мм, ГОСТ 19903-74</t>
  </si>
  <si>
    <t>533 Т</t>
  </si>
  <si>
    <t>24.10.31.900.000.01.0168.000000000075</t>
  </si>
  <si>
    <t>стальной, марка Ст. 3, толщина 3 мм, ГОСТ 19903-74</t>
  </si>
  <si>
    <t>534 Т</t>
  </si>
  <si>
    <t>24.10.31.900.000.01.0168.000000000077</t>
  </si>
  <si>
    <t>стальной, марка Ст. 3, толщина 6 мм, ГОСТ 19903-74</t>
  </si>
  <si>
    <t>535 Т</t>
  </si>
  <si>
    <t>24.10.31.900.000.01.0168.000000000078</t>
  </si>
  <si>
    <t>стальной, марка Ст. 3, толщина 8 мм, ГОСТ 19903-74</t>
  </si>
  <si>
    <t>536 Т</t>
  </si>
  <si>
    <t>24.10.31.900.000.01.0168.000000000079</t>
  </si>
  <si>
    <t>стальной, марка Ст. 3, толщина 12 мм, ГОСТ 19903-74</t>
  </si>
  <si>
    <t>537 Т</t>
  </si>
  <si>
    <t>24.10.31.900.000.01.0168.000000000080</t>
  </si>
  <si>
    <t>стальной, марка Ст. 3, толщина 14 мм, ГОСТ 19903-74</t>
  </si>
  <si>
    <t>538 Т</t>
  </si>
  <si>
    <t>24.10.31.900.000.01.0168.000000000081</t>
  </si>
  <si>
    <t>стальной, марка Ст. 3, толщина 16 мм, ГОСТ 19903-74</t>
  </si>
  <si>
    <t>539 Т</t>
  </si>
  <si>
    <t>24.10.31.900.000.01.0168.000000000082</t>
  </si>
  <si>
    <t>стальной, марка Ст. 3, толщина 18 мм, ГОСТ 19903-74</t>
  </si>
  <si>
    <t>540 Т</t>
  </si>
  <si>
    <t>24.10.31.900.000.01.0168.000000000083</t>
  </si>
  <si>
    <t>стальной, марка Ст. 3, толщина 20 мм, ГОСТ 19903-74</t>
  </si>
  <si>
    <t>541 Т</t>
  </si>
  <si>
    <t>24.10.31.900.000.01.0168.000000000085</t>
  </si>
  <si>
    <t>стальной, марка Ст. 3, толщина 25 мм, ГОСТ 19903-74</t>
  </si>
  <si>
    <t>541-1 Т</t>
  </si>
  <si>
    <t>542 Т</t>
  </si>
  <si>
    <t>24.10.31.900.000.01.0168.000000000137</t>
  </si>
  <si>
    <t>стальной, марка Ст. 3, толщина 4 мм, рифленный, ГОСТ 8568-77</t>
  </si>
  <si>
    <t>543 Т</t>
  </si>
  <si>
    <t>24.42.24.300.000.01.0166.000000000001</t>
  </si>
  <si>
    <t>алюминиевый, размер1500*4000 мм, толщина 10 мм</t>
  </si>
  <si>
    <t>544 Т</t>
  </si>
  <si>
    <t>24.42.24.300.000.01.0166.000000000004</t>
  </si>
  <si>
    <t>алюминиевый, размер1500*4000 мм, толщина 5 мм</t>
  </si>
  <si>
    <t>590000000</t>
  </si>
  <si>
    <t>544-1 Т</t>
  </si>
  <si>
    <t>май, июнь, июль, август, сентябрь</t>
  </si>
  <si>
    <t>545 Т</t>
  </si>
  <si>
    <t>24.42.24.300.000.01.0166.000000000006</t>
  </si>
  <si>
    <t>алюминиевый, размер1500*4000 мм, толщина 3 мм</t>
  </si>
  <si>
    <t>546 Т</t>
  </si>
  <si>
    <t>24.42.24.300.000.01.0166.000000000007</t>
  </si>
  <si>
    <t>алюминиевый, размер1500*4000 мм, толщина 2 мм</t>
  </si>
  <si>
    <t>547 Т</t>
  </si>
  <si>
    <t>24.44.24.100.002.01.0168.000000000000</t>
  </si>
  <si>
    <t>медный, ширина 600-1000 мм, ГОСТ 1173-2006</t>
  </si>
  <si>
    <t>548 Т</t>
  </si>
  <si>
    <t>22.19.20.700.003.00.0796.000000000049</t>
  </si>
  <si>
    <t>Манжета</t>
  </si>
  <si>
    <t>армированная, однокромочная, с механической обработанной кромкой, для вала, диаметр 70 мм, ГОСТ 8752-79</t>
  </si>
  <si>
    <t>2.2-70*95</t>
  </si>
  <si>
    <t>549 Т</t>
  </si>
  <si>
    <t>22.19.20.700.003.00.0796.000000000052</t>
  </si>
  <si>
    <t>армированная, однокромочная, с механической обработанной кромкой, для вала, диаметр 75 мм, ГОСТ 8752-79</t>
  </si>
  <si>
    <t>2.2-75*100</t>
  </si>
  <si>
    <t>550 Т</t>
  </si>
  <si>
    <t>26.51.52.700.002.00.0796.000000000230</t>
  </si>
  <si>
    <t>Манометр</t>
  </si>
  <si>
    <t>виброустойчивый, диаметр  корпуса не более 150 мм, класс точности 2,5, диапазон показаний 0-16</t>
  </si>
  <si>
    <t>14.3830 С ПАТРОНОМ И ЛАМПОЙ МАНОМЕТР</t>
  </si>
  <si>
    <t>551 Т</t>
  </si>
  <si>
    <t>14.3830-01(0-10кгс/кв.см) МАНОМЕТР</t>
  </si>
  <si>
    <t>552 Т</t>
  </si>
  <si>
    <t>600кгс/кв.см ТИПI Ф160КЛ.1,5 ГОСТ8625-77 МАНОМЕТР</t>
  </si>
  <si>
    <t>552-1 Т</t>
  </si>
  <si>
    <t>МАНОМЕТР МП4-УУ2-600.0</t>
  </si>
  <si>
    <t>март, май, июнь, июль, август</t>
  </si>
  <si>
    <t xml:space="preserve">авансовый платеж - 70% </t>
  </si>
  <si>
    <t>553 Т</t>
  </si>
  <si>
    <t>МП3-У2-2,5МПа-1,5 РАД.Б/ФЛ ГОСТ2405-88 МАНОМЕТР</t>
  </si>
  <si>
    <t>554 Т</t>
  </si>
  <si>
    <t>ДМ8008-ВУ-160х1,5 ТУ4212-003-42368375-01 МАНОМЕТР С ДЕМПФЕРОМ (160КГС/КВ.СМ)</t>
  </si>
  <si>
    <t>11, 14, 15, 19</t>
  </si>
  <si>
    <t>554-1 Т</t>
  </si>
  <si>
    <t>март, май, июнь, июль, август, сентябрь, октябрь</t>
  </si>
  <si>
    <t>555 Т</t>
  </si>
  <si>
    <t>ДМ8008-ВУУ2х1,5 ТУ4212-003-42368375-01 МАНОМЕТР С ДЕМПФЕРОМ (400КГС/КВ.СМ)</t>
  </si>
  <si>
    <t>14, 15, 18, 19</t>
  </si>
  <si>
    <t>555-1 Т</t>
  </si>
  <si>
    <t>556 Т</t>
  </si>
  <si>
    <t>манометр 1МПа</t>
  </si>
  <si>
    <t>поставка в течение 35 дней</t>
  </si>
  <si>
    <t>авансовый платеж- 70%</t>
  </si>
  <si>
    <t>557 Т</t>
  </si>
  <si>
    <t>19.20.29.500.000.01.0112.000000000021</t>
  </si>
  <si>
    <t>Масло</t>
  </si>
  <si>
    <t>моторное, для бензиновых двигателей, обозначение по SAE 5W-40</t>
  </si>
  <si>
    <t>SAE 5W-40 (полусентетика)</t>
  </si>
  <si>
    <t>558 Т</t>
  </si>
  <si>
    <t>559 Т</t>
  </si>
  <si>
    <t>19.20.29.510.000.00.0112.000000000000</t>
  </si>
  <si>
    <t>моторное, марка МС-20</t>
  </si>
  <si>
    <t>МС-20 ГОСТ 21743-46</t>
  </si>
  <si>
    <t>560 Т</t>
  </si>
  <si>
    <t>19.20.29.510.000.00.0112.000000000007</t>
  </si>
  <si>
    <t>моторное, марка 10W-40, ГОСТ 12337-84</t>
  </si>
  <si>
    <t xml:space="preserve">SAE 10W-40 </t>
  </si>
  <si>
    <t>561 Т</t>
  </si>
  <si>
    <t>19.20.29.510.000.00.0112.000000000013</t>
  </si>
  <si>
    <t>моторное, марка М-8В2</t>
  </si>
  <si>
    <t>моторное, марка М-8В2 ГОСТ 8581-78</t>
  </si>
  <si>
    <t>562 Т</t>
  </si>
  <si>
    <t>19.20.29.510.000.00.0112.000000000015</t>
  </si>
  <si>
    <t>моторное, марка М-14В2, ГОСТ 12337-84</t>
  </si>
  <si>
    <t>563 Т</t>
  </si>
  <si>
    <t>19.20.29.510.000.00.0112.000000000034</t>
  </si>
  <si>
    <t>моторное, марка М-10Г2, ГОСТ 12337-84</t>
  </si>
  <si>
    <t>масло М10Г2к ГОСТ 8581-78</t>
  </si>
  <si>
    <t>564 Т</t>
  </si>
  <si>
    <t>19.20.29.510.000.00.0112.000000000035</t>
  </si>
  <si>
    <t>моторное, марка М-8Г2к</t>
  </si>
  <si>
    <t>масло М8Г2к ГОСТ 8581-78</t>
  </si>
  <si>
    <t>565 Т</t>
  </si>
  <si>
    <t>19.20.29.510.000.00.0112.000000000037</t>
  </si>
  <si>
    <t>моторное, марка М-8ДМ</t>
  </si>
  <si>
    <t>масло М-8ДМ</t>
  </si>
  <si>
    <t>566 Т</t>
  </si>
  <si>
    <t>19.20.29.510.000.00.0112.000000000038</t>
  </si>
  <si>
    <t>моторное, марка М-10ДМ, ГОСТ 12337-84</t>
  </si>
  <si>
    <t>масло М-10ДМ</t>
  </si>
  <si>
    <t>567 Т</t>
  </si>
  <si>
    <t>19.20.29.520.000.00.0112.000000000020</t>
  </si>
  <si>
    <t>гидравлическое, марка ВМГЗ, ГОСТ 17479.3-85</t>
  </si>
  <si>
    <t>ВМГЗ ТУ38-101-47986</t>
  </si>
  <si>
    <t>568 Т</t>
  </si>
  <si>
    <t>19.20.29.520.000.00.0166.000000000002</t>
  </si>
  <si>
    <t>гидравлическое, марка МГЕ-10А, ГОСТ 17479.3-85 </t>
  </si>
  <si>
    <t>идравлическое, марка МГЕ-10А, ГОСТ 17479.3-85</t>
  </si>
  <si>
    <t>569 Т</t>
  </si>
  <si>
    <t>19.20.29.530.000.00.0112.000000000001</t>
  </si>
  <si>
    <t>индустриальное, марка И-5А, ГОСТ 20799-88</t>
  </si>
  <si>
    <t>570 Т</t>
  </si>
  <si>
    <t>19.20.29.530.000.00.0112.000000000002</t>
  </si>
  <si>
    <t>индустриальное, марка И-12А1, ГОСТ 20799-88</t>
  </si>
  <si>
    <t>масло И-12А ГОСТ 20799-75</t>
  </si>
  <si>
    <t>571 Т</t>
  </si>
  <si>
    <t>19.20.29.530.000.00.0112.000000000005</t>
  </si>
  <si>
    <t>индустриальное, марка И-20А, ГОСТ 20799-88</t>
  </si>
  <si>
    <t>И-20А  ГОСТ 20799-87</t>
  </si>
  <si>
    <t>572 Т</t>
  </si>
  <si>
    <t>19.20.29.530.000.00.0112.000000000007</t>
  </si>
  <si>
    <t>индустриальное, марка И-40А, ГОСТ 20799-88</t>
  </si>
  <si>
    <t>масло И-40А ГОСТ 20799-75</t>
  </si>
  <si>
    <t>573 Т</t>
  </si>
  <si>
    <t>19.20.29.540.000.00.0112.000000000015</t>
  </si>
  <si>
    <t>электроизоляционное, марка ВГ</t>
  </si>
  <si>
    <t>Трансформаторное масло ВГ ГОСТ 982-80</t>
  </si>
  <si>
    <t>574 Т</t>
  </si>
  <si>
    <t>19.20.29.550.000.00.0112.000000000000</t>
  </si>
  <si>
    <t>трансмиссионное, марка ТСп-10, ГОСТ 23652-79</t>
  </si>
  <si>
    <t>575 Т</t>
  </si>
  <si>
    <t>19.20.29.550.000.00.0112.000000000012</t>
  </si>
  <si>
    <t>трансмиссионное, марка ТСп-15К, ГОСТ 23652-79</t>
  </si>
  <si>
    <t>576 Т</t>
  </si>
  <si>
    <t>19.20.29.550.000.00.0112.000000000015</t>
  </si>
  <si>
    <t>трансмиссионное, марка ТАД-17и, ГОСТ 23652-79</t>
  </si>
  <si>
    <t>577 Т</t>
  </si>
  <si>
    <t>19.20.29.560.000.00.0112.000000000002</t>
  </si>
  <si>
    <t>компрессорное, марка КС-19, ГОСТ 9243-75</t>
  </si>
  <si>
    <t>578 Т</t>
  </si>
  <si>
    <t>579 Т</t>
  </si>
  <si>
    <t>19.20.29.560.000.01.0112.000000000000</t>
  </si>
  <si>
    <t>турбинное, марка Т22, ГОСТ 32-74</t>
  </si>
  <si>
    <t>Масло турбинное Т-22 ГОСТ 9972-74</t>
  </si>
  <si>
    <t>580 Т</t>
  </si>
  <si>
    <t>19.20.29.590.000.00.0112.000000000001</t>
  </si>
  <si>
    <t>гидравлическое, вязкость кинематическая при 40°C 32 мм2/с, при 100°C 6,6 мм2/с, всесезонное, на минеральной основе</t>
  </si>
  <si>
    <t xml:space="preserve">Масла Total 32 гидравлическое масло тара 208 литров </t>
  </si>
  <si>
    <t>581 Т</t>
  </si>
  <si>
    <t>28.11.41.300.011.00.0796.000000000000</t>
  </si>
  <si>
    <t>Маховик</t>
  </si>
  <si>
    <t>для карбюраторного двигателя, для легкового автомобиля</t>
  </si>
  <si>
    <t>1-65х7 ГОСТ5260-75 МАХОВИК</t>
  </si>
  <si>
    <t>582 Т</t>
  </si>
  <si>
    <t>28.24.11.900.007.00.0796.000000000004</t>
  </si>
  <si>
    <t>Машина шлифовальная</t>
  </si>
  <si>
    <t>угловая, с резьбовым креплением, мощность 810-2600 Вт, частота вращения 2000-11000 об/мин</t>
  </si>
  <si>
    <t>МШУ Лепсе 1,8 кВт. Ф-230мм (киров)</t>
  </si>
  <si>
    <t>583 Т</t>
  </si>
  <si>
    <t>27.90.20.500.001.00.0796.000000000000</t>
  </si>
  <si>
    <t>Маяк автомобильный</t>
  </si>
  <si>
    <t>проблесковый</t>
  </si>
  <si>
    <t>С24-75 АВТОЖЕЛТЫЙ C ЛАМПОЙ АКГ24-70-Н1 МАЯК ПРОБЛЕСКОВЫЙ (КРЕПЛЕНИЕ МЕХ)</t>
  </si>
  <si>
    <t>584 Т</t>
  </si>
  <si>
    <t>ПРОБЛЕСКОВЫЙ МАЯЧОК ОРАНЖ.ЦВЕТА</t>
  </si>
  <si>
    <t>585 Т</t>
  </si>
  <si>
    <t>20.12.12.700.003.00.0166.000000000001</t>
  </si>
  <si>
    <t>Медь</t>
  </si>
  <si>
    <t>углекислая основная, чистая, порошок, ГОСТ 8927-79</t>
  </si>
  <si>
    <t>Медь сернокислая (медный купорос)</t>
  </si>
  <si>
    <t>586 Т</t>
  </si>
  <si>
    <t>32.99.15.500.001.00.0796.000000000000</t>
  </si>
  <si>
    <t>Мел</t>
  </si>
  <si>
    <t>для письма и рисования</t>
  </si>
  <si>
    <t>мел для рисования</t>
  </si>
  <si>
    <t>587 Т</t>
  </si>
  <si>
    <t>32.91.11.530.000.00.0796.000000000001</t>
  </si>
  <si>
    <t>Метла</t>
  </si>
  <si>
    <t>метла из материалов растительного происхождения</t>
  </si>
  <si>
    <t>588 Т</t>
  </si>
  <si>
    <t>25.73.40.100.000.00.0796.000000000000</t>
  </si>
  <si>
    <t>Метчик</t>
  </si>
  <si>
    <t>машинный, номинальный диаметр менее 8 мм</t>
  </si>
  <si>
    <t>М6х1,0 ГОСТ3266-81 №1</t>
  </si>
  <si>
    <t>0</t>
  </si>
  <si>
    <t>589 Т</t>
  </si>
  <si>
    <t>М6х1,0 ГОСТ3266-81  №2</t>
  </si>
  <si>
    <t>590 Т</t>
  </si>
  <si>
    <t>25.73.40.100.000.00.0796.000000000001</t>
  </si>
  <si>
    <t>машинный, номинальный диаметр 8-16 мм</t>
  </si>
  <si>
    <t>М8х1,25 ГОСТ3266-81  №1</t>
  </si>
  <si>
    <t>591 Т</t>
  </si>
  <si>
    <t>М8х1,25 ГОСТ3266-81  №2</t>
  </si>
  <si>
    <t>592 Т</t>
  </si>
  <si>
    <t>М8х1,0 ГОСТ3266-81  №1</t>
  </si>
  <si>
    <t>593 Т</t>
  </si>
  <si>
    <t>М8х1,0 ГОСТ3266-81  №2</t>
  </si>
  <si>
    <t>594 Т</t>
  </si>
  <si>
    <t>М10х1,5 ГОСТ3266-81  №1</t>
  </si>
  <si>
    <t>595 Т</t>
  </si>
  <si>
    <t>М10х1,5 ГОСТ3266-81  №2</t>
  </si>
  <si>
    <t>596 Т</t>
  </si>
  <si>
    <t>М10х1,25 ГОСТ3266-81  №1</t>
  </si>
  <si>
    <t>597 Т</t>
  </si>
  <si>
    <t>М10х1,25 ГОСТ3266-81  №2</t>
  </si>
  <si>
    <t>598 Т</t>
  </si>
  <si>
    <t>М12х1,75 ГОСТ3266-81  №1</t>
  </si>
  <si>
    <t>599 Т</t>
  </si>
  <si>
    <t>М12х1,75 ГОСТ3266-81  №2</t>
  </si>
  <si>
    <t>600 Т</t>
  </si>
  <si>
    <t>М14х2,0  ГОСТ3266-81 №1</t>
  </si>
  <si>
    <t>601 Т</t>
  </si>
  <si>
    <t>М14х2,0  ГОСТ3266-81 №2</t>
  </si>
  <si>
    <t>602 Т</t>
  </si>
  <si>
    <t>М14х1,5 ГОСТ3266-81  №1</t>
  </si>
  <si>
    <t>603 Т</t>
  </si>
  <si>
    <t>М14х1,5 ГОСТ3266-81  №2</t>
  </si>
  <si>
    <t>604 Т</t>
  </si>
  <si>
    <t>25.73.40.100.000.00.0796.000000000002</t>
  </si>
  <si>
    <t>машинный, номинальный диаметр 16-24 мм</t>
  </si>
  <si>
    <t>М16х1,5 ГОСТ3266-81  №1</t>
  </si>
  <si>
    <t>605 Т</t>
  </si>
  <si>
    <t>М16х1,5 ГОСТ3266-81  №2</t>
  </si>
  <si>
    <t>606 Т</t>
  </si>
  <si>
    <t>М16х2,0 ГОСТ3266-81  №1</t>
  </si>
  <si>
    <t>607 Т</t>
  </si>
  <si>
    <t>М16х2,0 ГОСТ3266-81  №2</t>
  </si>
  <si>
    <t>608 Т</t>
  </si>
  <si>
    <t>М18х2,5 ГОСТ3266-81  №1</t>
  </si>
  <si>
    <t>609 Т</t>
  </si>
  <si>
    <t>М18х2,5 ГОСТ3266-81  №2</t>
  </si>
  <si>
    <t>610 Т</t>
  </si>
  <si>
    <t>М18х1,5 ГОСТ3266-81  №1</t>
  </si>
  <si>
    <t>611 Т</t>
  </si>
  <si>
    <t>М18х1,5 ГОСТ3266-81  №2</t>
  </si>
  <si>
    <t>612 Т</t>
  </si>
  <si>
    <t>25.73.40.100.000.00.0796.000000000014</t>
  </si>
  <si>
    <t>для дюймовой резьбы, номинальный диаметр 12,700 мм</t>
  </si>
  <si>
    <t>G1/2  ГОСТ3266-81</t>
  </si>
  <si>
    <t>613 Т</t>
  </si>
  <si>
    <t>25.73.40.100.000.00.0796.000000000017</t>
  </si>
  <si>
    <t>для дюймовой резьбы, номинальный диаметр 19,050 мм</t>
  </si>
  <si>
    <t>G3/4  ГОСТ3266-81</t>
  </si>
  <si>
    <t>614 Т</t>
  </si>
  <si>
    <t>26.51.33.100.001.00.0796.000000000000</t>
  </si>
  <si>
    <t>Микрометр</t>
  </si>
  <si>
    <t>МК25-1, диапазон измерений 0-25 мкм, ГОСТ 6507-90</t>
  </si>
  <si>
    <t>615 Т</t>
  </si>
  <si>
    <t>26.51.33.100.001.00.0796.000000000005</t>
  </si>
  <si>
    <t>МК МК50-1, диапазон измерений 25-50 мкм, ГОСТ 6507-90</t>
  </si>
  <si>
    <t>616 Т</t>
  </si>
  <si>
    <t>25.99.11.191.000.00.0796.000000000000</t>
  </si>
  <si>
    <t>Мойка</t>
  </si>
  <si>
    <t>стальная, с одной чашей, размер 500 мм*500 мм, ГОСТ 23695-94 </t>
  </si>
  <si>
    <t>мойка стальная</t>
  </si>
  <si>
    <t>617 Т</t>
  </si>
  <si>
    <t>25.73.30.550.000.00.0796.000000000000</t>
  </si>
  <si>
    <t>Молоток</t>
  </si>
  <si>
    <t>слесарный</t>
  </si>
  <si>
    <t>7850-0104 Ц15хр ГОСТ2310-77 МОЛОТОК</t>
  </si>
  <si>
    <t>сентябрь,октябрь, ноябрь</t>
  </si>
  <si>
    <t>618 Т</t>
  </si>
  <si>
    <t>7850-0106 Ц15хр ГОСТ2310-77 МОЛОТОК</t>
  </si>
  <si>
    <t>619 Т</t>
  </si>
  <si>
    <t>20.59.59.730.000.00.5108.000000000003</t>
  </si>
  <si>
    <t>Монтажная пена</t>
  </si>
  <si>
    <t>всесезонная, профессиональная (пистолетная), в аэрозольной упаковке, двухкомпонентная</t>
  </si>
  <si>
    <t xml:space="preserve"> июнь, август, сентябрь</t>
  </si>
  <si>
    <t>3,5,6,11,14,15,18,19</t>
  </si>
  <si>
    <t>619-1 Т</t>
  </si>
  <si>
    <t>20.59.59.730.000.00.5108.000000000000</t>
  </si>
  <si>
    <t>летняя, профессиональная (пистолетная), в аэрозольной упаковке, двухкомпонентная</t>
  </si>
  <si>
    <t xml:space="preserve">Пена монтажная </t>
  </si>
  <si>
    <t>620 Т</t>
  </si>
  <si>
    <t>26.11.21.200.002.00.0796.000000000000</t>
  </si>
  <si>
    <t>Мост диодный</t>
  </si>
  <si>
    <t>для выпрямления переменного тока</t>
  </si>
  <si>
    <t>КВРС 3501 W ВЫПРЯМИТЕЛЬНЫЙ МОСТ 35А, 100В</t>
  </si>
  <si>
    <t>621 Т</t>
  </si>
  <si>
    <t>Диодный мост KBPC3510</t>
  </si>
  <si>
    <t>622 Т</t>
  </si>
  <si>
    <t>26.51.43.590.015.00.0796.000000000000</t>
  </si>
  <si>
    <t>Мультиметр</t>
  </si>
  <si>
    <t>цифровой, 3,5 цифровых разряда, точность около 1,0 %</t>
  </si>
  <si>
    <t>Мультиметр MAS-830</t>
  </si>
  <si>
    <t>623 Т</t>
  </si>
  <si>
    <t>22.21.29.700.005.00.0796.000000000047</t>
  </si>
  <si>
    <t>Муфта</t>
  </si>
  <si>
    <t>кабельная, соединительная</t>
  </si>
  <si>
    <t>Муфта соединительная МСМ</t>
  </si>
  <si>
    <t>624 Т</t>
  </si>
  <si>
    <t>22.21.29.700.005.00.0796.000000000076</t>
  </si>
  <si>
    <t>для сращивания малопарных кабелей, тип ММКРг-5-эп</t>
  </si>
  <si>
    <t>625 Т</t>
  </si>
  <si>
    <t>626 Т</t>
  </si>
  <si>
    <t>22.21.29.700.005.00.0839.000000000000</t>
  </si>
  <si>
    <t>627 Т</t>
  </si>
  <si>
    <t>28.15.26.900.000.07.0796.000000000017</t>
  </si>
  <si>
    <t>фланцевая, жесткая, номинальный крутящий момент 8 Н*м, чугунная, ГОСТ 20761-96</t>
  </si>
  <si>
    <t>Муфта чугунная ф15 (ГОСТ 8954-75)</t>
  </si>
  <si>
    <t>628 Т</t>
  </si>
  <si>
    <t>Муфта чугунная ф20 (ГОСТ 8954-75)</t>
  </si>
  <si>
    <t>629 Т</t>
  </si>
  <si>
    <t>Муфта чугунная ф25 (ГОСТ 8954-75)</t>
  </si>
  <si>
    <t>630 Т</t>
  </si>
  <si>
    <t>Муфта чугунная ф32 (ГОСТ 8954-75)</t>
  </si>
  <si>
    <t>631 Т</t>
  </si>
  <si>
    <t>Муфта чугунная ф40 (ГОСТ 8954-75)</t>
  </si>
  <si>
    <t>632 Т</t>
  </si>
  <si>
    <t>28.49.22.300.000.00.0796.000000000000</t>
  </si>
  <si>
    <t>Муфта электромагнитная</t>
  </si>
  <si>
    <t>к токарному станку</t>
  </si>
  <si>
    <t>Э1ТМ-114-1А ГОСТ21573-76 МУФТА</t>
  </si>
  <si>
    <t>633 Т</t>
  </si>
  <si>
    <t>23.99.14.000.007.00.0166.000000000008</t>
  </si>
  <si>
    <t>Набивка</t>
  </si>
  <si>
    <t>графитовая, сальниковая, из плетеного гибкого графитового волокна, в оплетке из инконелевой проволоки</t>
  </si>
  <si>
    <t>634 Т</t>
  </si>
  <si>
    <t>25.73.30.300.002.00.0704.000000000000</t>
  </si>
  <si>
    <t>Набор ключей</t>
  </si>
  <si>
    <t>для винтов с внутренним шестигранником, ГОСТ 11737-93</t>
  </si>
  <si>
    <t>набор ключей имбусовых</t>
  </si>
  <si>
    <t>Набор</t>
  </si>
  <si>
    <t>635 Т</t>
  </si>
  <si>
    <t>25.73.30.300.002.00.0704.000000000008</t>
  </si>
  <si>
    <t>рожковые, в наборе 10 предметов, 6-32 мм</t>
  </si>
  <si>
    <t>636 Т</t>
  </si>
  <si>
    <t>25.94.13.900.010.00.0796.000000000000</t>
  </si>
  <si>
    <t>Набор отверток</t>
  </si>
  <si>
    <t>крестовая, в наборе не более 10 предметов</t>
  </si>
  <si>
    <t>Набор отверток из 6 пред. картон ШТОК оранжевая серия</t>
  </si>
  <si>
    <t>637 Т</t>
  </si>
  <si>
    <t>26.51.11.900.002.00.0796.000000000001</t>
  </si>
  <si>
    <t>Навигатор</t>
  </si>
  <si>
    <t>автомобильный</t>
  </si>
  <si>
    <t>КОМПЛЕКТ GALILEO V1.XТУ6571-001-60722024 ТЕРМИНАЛ ДЛЯ МОНИТОРИН.АВТ(С ЗАЩ.КОРОБ.)</t>
  </si>
  <si>
    <t>638 Т</t>
  </si>
  <si>
    <t>25.73.30.100.011.00.0796.000000000000</t>
  </si>
  <si>
    <t>Надфиль</t>
  </si>
  <si>
    <t>плоский</t>
  </si>
  <si>
    <t>639 Т</t>
  </si>
  <si>
    <t>25.73.30.100.011.00.0796.000000000002</t>
  </si>
  <si>
    <t>трехгранный</t>
  </si>
  <si>
    <t>640 Т</t>
  </si>
  <si>
    <t>25.73.60.900.000.00.0796.000000000001</t>
  </si>
  <si>
    <t>Наконечник</t>
  </si>
  <si>
    <t>кабельный, медный</t>
  </si>
  <si>
    <t xml:space="preserve"> Т-50</t>
  </si>
  <si>
    <t>641 Т</t>
  </si>
  <si>
    <t xml:space="preserve"> Т-10</t>
  </si>
  <si>
    <t>642 Т</t>
  </si>
  <si>
    <t>25.73.60.900.000.00.0796.000000000003</t>
  </si>
  <si>
    <t>кабельный, алюминиевый</t>
  </si>
  <si>
    <t>Н7.750.087 НО.775.015 НАКОНЕЧНИК</t>
  </si>
  <si>
    <t>643 Т</t>
  </si>
  <si>
    <t>Н7.750.091 НО.775.015 НАКОНЕЧНИК</t>
  </si>
  <si>
    <t>644 Т</t>
  </si>
  <si>
    <t>Н7.750.095 НО.775.015 НАКОНЕЧНИК</t>
  </si>
  <si>
    <t>645 Т</t>
  </si>
  <si>
    <t>НК 0,5-08 кольцо 4,4мм UEN30-D44-05-08 НАКОНЕЧНИК</t>
  </si>
  <si>
    <t>646 Т</t>
  </si>
  <si>
    <t>НКИ 1,25-6 ИЭК НАКОНЕЧНИК</t>
  </si>
  <si>
    <t>647 Т</t>
  </si>
  <si>
    <t>НК 1,0-1,5 КОЛЬЦО 8,1 ИЭК НАКОНЕЧНИК (арт. UEN30-D81-10-15)</t>
  </si>
  <si>
    <t>648 Т</t>
  </si>
  <si>
    <t>Наконечник НКИ 5,5-8</t>
  </si>
  <si>
    <t>649 Т</t>
  </si>
  <si>
    <t>26.51.62.330.000.00.0796.000000000000</t>
  </si>
  <si>
    <t>алмазный, для измерения микротвердости, ГОСТ 9377-81</t>
  </si>
  <si>
    <t>январь, февраль,март</t>
  </si>
  <si>
    <t>650 Т</t>
  </si>
  <si>
    <t>27.12.40.900.024.00.0796.000000000000</t>
  </si>
  <si>
    <t>для высоковольтного выключателя</t>
  </si>
  <si>
    <t>Наконечник кольцевой медный луженый НКИ 5,5-6</t>
  </si>
  <si>
    <t>651 Т</t>
  </si>
  <si>
    <t>27.90.32.000.024.00.0796.000000000000</t>
  </si>
  <si>
    <t>для сварочного оборудования, контактный</t>
  </si>
  <si>
    <t xml:space="preserve"> Контактный наконечник 6290 NX 3 (50-75mm)</t>
  </si>
  <si>
    <t>аванс 70%</t>
  </si>
  <si>
    <t>8950</t>
  </si>
  <si>
    <t>652 Т</t>
  </si>
  <si>
    <t xml:space="preserve"> Контактный наконечник 6290 NX 4 (75-150mm)</t>
  </si>
  <si>
    <t>653 Т</t>
  </si>
  <si>
    <t xml:space="preserve"> Контактный наконечник 6290 NX 5 (150-200mm)</t>
  </si>
  <si>
    <t>654 Т</t>
  </si>
  <si>
    <t>28.13.12.900.000.01.0796.000000000003</t>
  </si>
  <si>
    <t>Насос</t>
  </si>
  <si>
    <t>возвратно-поступательный, для перекачки жидкостей, перистальтический</t>
  </si>
  <si>
    <t>Перистальтический насосный агрегат с электродвигателем 2,2 кВт</t>
  </si>
  <si>
    <t>поставка в течение 70 дней</t>
  </si>
  <si>
    <t>предоплата 30 %</t>
  </si>
  <si>
    <t>655 Т</t>
  </si>
  <si>
    <t>28.13.14.900.002.02.0796.000000000030</t>
  </si>
  <si>
    <t>центробежный, тип КМ, НДВ, Ф, для перекачки жидкостей</t>
  </si>
  <si>
    <t>ЦНС38-110 НАСОС ЦЕНТРОБЕЖН. С ВТУЛОЧНО-ПАЛЬЦ.МУФТО</t>
  </si>
  <si>
    <t>поставка в течение 40 дней</t>
  </si>
  <si>
    <t>656 Т</t>
  </si>
  <si>
    <t>28.12.13.200.001.00.0796.000000000000</t>
  </si>
  <si>
    <t>Насос шестеренчатый</t>
  </si>
  <si>
    <t>рабочий объем от 8 до 50 см3</t>
  </si>
  <si>
    <t>НШ10-3 ОСТ23.1.92-88 НАСОС ШЕСТЕРЕННЫЙ</t>
  </si>
  <si>
    <t>657 Т</t>
  </si>
  <si>
    <t>НШ10Д-3 Р=16МПа Q=21Л/МИН НАСОС ШЕСТЕРЕННЫЙ</t>
  </si>
  <si>
    <t>январь,февраль,март, октябрь,ноябрь,декабрь</t>
  </si>
  <si>
    <t>6,11,19</t>
  </si>
  <si>
    <t>657-1 Т</t>
  </si>
  <si>
    <t>Насос НШ-10 Д-3 (6шлиц)</t>
  </si>
  <si>
    <t>март, апрель, июнь, сентябрь, октябрь, ноябрь</t>
  </si>
  <si>
    <t>658 Т</t>
  </si>
  <si>
    <t>28.12.13.200.001.00.0796.000000000002</t>
  </si>
  <si>
    <t>рабочий объем от 100 до 150 см3</t>
  </si>
  <si>
    <t>НШ100Г-4 ОСТ23.1.92-88 НАСОС ШЕСТЕРЕННЫЙ</t>
  </si>
  <si>
    <t>658-1 Т</t>
  </si>
  <si>
    <t>659 Т</t>
  </si>
  <si>
    <t>20.59.52.100.018.00.0166.000000000000</t>
  </si>
  <si>
    <t>Натрий щавелевокислый</t>
  </si>
  <si>
    <t>чистый для анализа, порошок, ГОСТ 5839-77</t>
  </si>
  <si>
    <t>660 Т</t>
  </si>
  <si>
    <t>26.40.42.700.005.00.0796.000000000003</t>
  </si>
  <si>
    <t>Наушники</t>
  </si>
  <si>
    <t>противошумный, уровень шума 75-85 дБ</t>
  </si>
  <si>
    <t>НАУШНИК С АНТИФОНАМИ ВЦНИИОТ-3</t>
  </si>
  <si>
    <t>сентябрь, октябрь, ноябрь</t>
  </si>
  <si>
    <t>660-1 Т</t>
  </si>
  <si>
    <t>661 Т</t>
  </si>
  <si>
    <t>ВЦНИИОТ-2М ТУ-400-28-126-75 НАУШНИКИ ПРОТИВОШУМНЫЕ</t>
  </si>
  <si>
    <t>662 Т</t>
  </si>
  <si>
    <t>20.15.20.200.001.00.0166.000000000003</t>
  </si>
  <si>
    <t>Нитрит натрия (азотистокислый натрий)</t>
  </si>
  <si>
    <t>технический, сорт высший, ГОСТ 19906-74</t>
  </si>
  <si>
    <t>технический</t>
  </si>
  <si>
    <t>663 Т</t>
  </si>
  <si>
    <t>25.71.11.390.000.00.0796.000000000005</t>
  </si>
  <si>
    <t>Нож</t>
  </si>
  <si>
    <t>специальный</t>
  </si>
  <si>
    <t>664 Т</t>
  </si>
  <si>
    <t>25.73.20.100.001.00.0796.000000000000</t>
  </si>
  <si>
    <t>Ножовка</t>
  </si>
  <si>
    <t>по металлу, ручная, пластиковая рукоятка</t>
  </si>
  <si>
    <t>665 Т</t>
  </si>
  <si>
    <t>26.51.33.900.000.00.0796.000000000001</t>
  </si>
  <si>
    <t>Нутромер</t>
  </si>
  <si>
    <t>НИ 10-18, ГОСТ 868-82</t>
  </si>
  <si>
    <t>666 Т</t>
  </si>
  <si>
    <t>26.51.33.900.000.00.0796.000000000002</t>
  </si>
  <si>
    <t>НИ 18-50, ГОСТ 868-82</t>
  </si>
  <si>
    <t>667 Т</t>
  </si>
  <si>
    <t>22.29.25.700.003.00.5111.000000000000</t>
  </si>
  <si>
    <t>Обложка</t>
  </si>
  <si>
    <t>для переплета, формат А4, прозрачная</t>
  </si>
  <si>
    <t>Прозрачная А4/100мкрн</t>
  </si>
  <si>
    <t>668 Т</t>
  </si>
  <si>
    <t>28.29.22.100.000.02.0796.000000000012</t>
  </si>
  <si>
    <t>Огнетушитель</t>
  </si>
  <si>
    <t>порошковый, марка ОП-10 (з) (А, В, С, Е)</t>
  </si>
  <si>
    <t>огнетушитель ОП-10</t>
  </si>
  <si>
    <t>669 Т</t>
  </si>
  <si>
    <t>25.99.29.490.040.00.0796.000000000000</t>
  </si>
  <si>
    <t>Ограничитель для DIN-рейки</t>
  </si>
  <si>
    <t>металлический</t>
  </si>
  <si>
    <t>Ограничитель на DIN-рейку</t>
  </si>
  <si>
    <t>670 Т</t>
  </si>
  <si>
    <t>20.12.12.700.002.00.0166.000000000000</t>
  </si>
  <si>
    <t>Оксид меди</t>
  </si>
  <si>
    <t>ЧДА, ГОСТ 16539-79</t>
  </si>
  <si>
    <t>Медь окись гранулированная (чда)</t>
  </si>
  <si>
    <t>671 Т</t>
  </si>
  <si>
    <t>20.12.12.100.000.00.0166.000000000000</t>
  </si>
  <si>
    <t>Оксид хрома</t>
  </si>
  <si>
    <t>технический, марка А, ГОСТ 2548-77</t>
  </si>
  <si>
    <t>хромовый ангидрид</t>
  </si>
  <si>
    <t>671-1 Т</t>
  </si>
  <si>
    <t>672 Т</t>
  </si>
  <si>
    <t>20.59.20.000.000.00.0112.000000000000</t>
  </si>
  <si>
    <t>Олифа</t>
  </si>
  <si>
    <t>натуральная, из льняного/конопляного масла, сорт высший, ГОСТ 7931-76</t>
  </si>
  <si>
    <t>в канистрах не более 5 кг</t>
  </si>
  <si>
    <t>672-1 Т</t>
  </si>
  <si>
    <t xml:space="preserve"> поставка в течение 10 дней</t>
  </si>
  <si>
    <t>673 Т</t>
  </si>
  <si>
    <t>25.73.30.630.000.00.0796.000000000015</t>
  </si>
  <si>
    <t>Отвертка</t>
  </si>
  <si>
    <t>7810-0966 1.Ц15хр ГОСТ17199-88 ОТВЕРТКА</t>
  </si>
  <si>
    <t>674 Т</t>
  </si>
  <si>
    <t>7810-0968 1.Ц15хр ГОСТ17199-88 ОТВЕРТКА</t>
  </si>
  <si>
    <t>675 Т</t>
  </si>
  <si>
    <t>24.20.40.500.000.00.0796.000000000021</t>
  </si>
  <si>
    <t>Отвод</t>
  </si>
  <si>
    <t>стальной, бесшовный, диаметр 108*6 мм, крутоизогнутый, ГОСТ 17375-2001</t>
  </si>
  <si>
    <t>Отвод 90-108х6 Сталь 20 ГОСТ 17375-2001</t>
  </si>
  <si>
    <t>676 Т</t>
  </si>
  <si>
    <t>24.20.40.500.000.00.0796.000000000077</t>
  </si>
  <si>
    <t>стальной, бесшовный, диаметр 159*6 мм, крутоизогнутый</t>
  </si>
  <si>
    <t>Отвод 90-159х6 Сталь 20 ГОСТ 17375-2001</t>
  </si>
  <si>
    <t>677 Т</t>
  </si>
  <si>
    <t>58.19.11.900.000.00.0796.000000000001</t>
  </si>
  <si>
    <t>Открытка</t>
  </si>
  <si>
    <t>поздравительная</t>
  </si>
  <si>
    <t>Открытки поздравительные</t>
  </si>
  <si>
    <t>поставка в течение 1 дня</t>
  </si>
  <si>
    <t>678 Т</t>
  </si>
  <si>
    <t>24.10.21.470.000.01.0796.000000000244</t>
  </si>
  <si>
    <t>Отливка</t>
  </si>
  <si>
    <t>стальная, 3 группа особо ответственного назначения, марка 35Л, вес более 100 кг, ГОСТ 977-88</t>
  </si>
  <si>
    <t>Отливка для детали "Ролик"  по чертежу А50М.18.00.018  сталь 35Л ГОСТ 977-88</t>
  </si>
  <si>
    <t>в течение 60 дней</t>
  </si>
  <si>
    <t>679 Т</t>
  </si>
  <si>
    <t>Отливка для детали "Диск барабана"  по чертежу АР.03.07.102  сталь 35Л ГОСТ 977-88</t>
  </si>
  <si>
    <t>680 Т</t>
  </si>
  <si>
    <t>Отливка для детали "шайба храповая"  по чертежу АР.03.07.105  сталь 35Л ГОСТ 977-88</t>
  </si>
  <si>
    <t>681 Т</t>
  </si>
  <si>
    <t>Отливка для детали "Шайба тормозная"  по чертежу АР.03.07.015  сталь 35Л ГОСТ 977-88</t>
  </si>
  <si>
    <t>682 Т</t>
  </si>
  <si>
    <t>24.10.21.470.000.01.0796.000000000247</t>
  </si>
  <si>
    <t>стальная, 3 группа особо ответственного назначения, марка 40Л, вес более 100 кг, ГОСТ 977-88</t>
  </si>
  <si>
    <t>Отливка для детали "Колесо зубчатое"  по чертежу АР.03.07.001-01  сталь 40Л ГОСТ 977-88</t>
  </si>
  <si>
    <t>683 Т</t>
  </si>
  <si>
    <t>Отливка для детали "Шкив канатный"  по чертежу АР.19.03.005 сталь 40Л ГОСТ 977-88</t>
  </si>
  <si>
    <t>684 Т</t>
  </si>
  <si>
    <t>29.32.30.990.014.00.0796.000000000001</t>
  </si>
  <si>
    <t>Отопитель салона</t>
  </si>
  <si>
    <t>ГАЗ 3307-8101010 ОТОПИТЕЛЬ</t>
  </si>
  <si>
    <t>684-1 Т</t>
  </si>
  <si>
    <t>март, май, июль, сентябрь</t>
  </si>
  <si>
    <t>685 Т</t>
  </si>
  <si>
    <t>20.59.59.690.001.00.0796.000000000000</t>
  </si>
  <si>
    <t>Очиститель</t>
  </si>
  <si>
    <t>для очистки и обезжиривания деталей тормозной системы и сцепления, аэрозоль</t>
  </si>
  <si>
    <t>март, апрель,июнь, июль, август, сентябрь, ноябрь</t>
  </si>
  <si>
    <t>686 Т</t>
  </si>
  <si>
    <t>28.99.14.700.006.00.0796.000000000000</t>
  </si>
  <si>
    <t>для очистки клише от остатков жидкого фотополимера</t>
  </si>
  <si>
    <t>687 Т</t>
  </si>
  <si>
    <t>32.50.42.900.000.00.0796.000000000008</t>
  </si>
  <si>
    <t>Очки</t>
  </si>
  <si>
    <t>защитные, пластиковые</t>
  </si>
  <si>
    <t xml:space="preserve">Очки защитные </t>
  </si>
  <si>
    <t>687-1 Т</t>
  </si>
  <si>
    <t>688 Т</t>
  </si>
  <si>
    <t>23.99.11.990.000.00.0166.000000000068</t>
  </si>
  <si>
    <t>Паронит</t>
  </si>
  <si>
    <t>марка ПА, армированный сеткой, ГОСТ 481-80</t>
  </si>
  <si>
    <t>689 Т</t>
  </si>
  <si>
    <t>25.73.30.100.009.00.0796.000000000000</t>
  </si>
  <si>
    <t>Пассатижи</t>
  </si>
  <si>
    <t>диэлектрические</t>
  </si>
  <si>
    <t>7814-0161 Ц15хр ГОСТ17438-72 ПАССАТИЖИ</t>
  </si>
  <si>
    <t>690 Т</t>
  </si>
  <si>
    <t>27.12.23.700.002.00.0796.000000000001</t>
  </si>
  <si>
    <t>Переключатель</t>
  </si>
  <si>
    <t>мгновенного действия, для коммутации электрических цепей постоянного и переменного тока, серия ТП</t>
  </si>
  <si>
    <t>2ПП-45 ТУ16-526.016-73 ПЕРЕКЛЮЧАТЕЛЬ</t>
  </si>
  <si>
    <t>691 Т</t>
  </si>
  <si>
    <t>П146 С ГНЕЗДОМ СПЕЦИАЛЬНЫМ ПЕРЕКЛЮЧАТЕЛЬ</t>
  </si>
  <si>
    <t>692 Т</t>
  </si>
  <si>
    <t>П147 С ГНЕЗДОМ СПЕЦИАЛЬНЫМ(6контактов)  ПЕРЕКЛЮЧАТЕЛЬ</t>
  </si>
  <si>
    <t>693 Т</t>
  </si>
  <si>
    <t>ППН-45 ТУ16-526.016-73 ПЕРЕКЛЮЧАТЕЛЬ</t>
  </si>
  <si>
    <t>694 Т</t>
  </si>
  <si>
    <t>24.20.40.500.008.00.0796.000000000000</t>
  </si>
  <si>
    <t>Переходник</t>
  </si>
  <si>
    <t>стальной, резьбовой</t>
  </si>
  <si>
    <t xml:space="preserve"> для чугунного радиатора </t>
  </si>
  <si>
    <t>695 Т</t>
  </si>
  <si>
    <t>27.90.32.000.016.00.0796.000000000000</t>
  </si>
  <si>
    <t>Переходник наконечника</t>
  </si>
  <si>
    <t>Цангадержатель для горелки аргонно-дуговой сварки ф3,2мм Collet Body  TE0001-32</t>
  </si>
  <si>
    <t>695-1 Т</t>
  </si>
  <si>
    <t xml:space="preserve">Цангадержатель для вольфрамового электрода ф3,2мм </t>
  </si>
  <si>
    <t>696 Т</t>
  </si>
  <si>
    <t>28.24.11.900.010.00.0796.000000000000</t>
  </si>
  <si>
    <t>Перфоратор</t>
  </si>
  <si>
    <t>электрический, сетевой</t>
  </si>
  <si>
    <t>Перфоратор ЗУБР, SDS-plus, антивибрационная ручка, 4Дж, 700об/мин, 2600 уд/мин 900Вт, кейс</t>
  </si>
  <si>
    <t>697 Т</t>
  </si>
  <si>
    <t>14.12.30.100.000.00.0715.000000000001</t>
  </si>
  <si>
    <t>Перчатки</t>
  </si>
  <si>
    <t>для защиты рук технические, пропитанные ПВХ, хлопчатобумажные</t>
  </si>
  <si>
    <t>перчатки хлопчато-бумажные</t>
  </si>
  <si>
    <t>697-1 Т</t>
  </si>
  <si>
    <t>698 Т</t>
  </si>
  <si>
    <t>14.12.30.100.000.00.0715.000000000017</t>
  </si>
  <si>
    <t>для защиты рук технические, из латекса, бесшовные, диэлектрические</t>
  </si>
  <si>
    <t>7,11,14,15</t>
  </si>
  <si>
    <t>698-1 Т</t>
  </si>
  <si>
    <t>699 Т</t>
  </si>
  <si>
    <t xml:space="preserve">перчатки диэлектрические </t>
  </si>
  <si>
    <t>700 Т</t>
  </si>
  <si>
    <t>Перчатки диэлектрические латексные №3</t>
  </si>
  <si>
    <t>701 Т</t>
  </si>
  <si>
    <t>14.12.30.100.000.00.0715.000000000020</t>
  </si>
  <si>
    <t>для защиты рук технические, из кислозащитной ткани, тип 2</t>
  </si>
  <si>
    <t>перчатки кислотощелочестойкие, тип 2</t>
  </si>
  <si>
    <t>701-1 Т</t>
  </si>
  <si>
    <t>702 Т</t>
  </si>
  <si>
    <t>22.19.60.500.000.00.0715.000000000004</t>
  </si>
  <si>
    <t>для защиты рук технические, резиновые</t>
  </si>
  <si>
    <t>перчатки резиновые бытовые</t>
  </si>
  <si>
    <t>702-1 Т</t>
  </si>
  <si>
    <t>703 Т</t>
  </si>
  <si>
    <t>08.12.11.900.000.00.0113.000000000000</t>
  </si>
  <si>
    <t>Песок</t>
  </si>
  <si>
    <t>природный, 1 класс, мелкий, ГОСТ 8736-2014</t>
  </si>
  <si>
    <t xml:space="preserve"> сентябрь, октябрь</t>
  </si>
  <si>
    <t>в течение 15 дней</t>
  </si>
  <si>
    <t>704 Т</t>
  </si>
  <si>
    <t>29.32.20.990.029.00.0796.000000000000</t>
  </si>
  <si>
    <t>Петля двери</t>
  </si>
  <si>
    <t>ПН5-60 ГОСТ5088-05 ПЕТЛЯ</t>
  </si>
  <si>
    <t>705 Т</t>
  </si>
  <si>
    <t>28.24.11.200.000.00.0796.000000000017</t>
  </si>
  <si>
    <t>Пила</t>
  </si>
  <si>
    <t>ленточная, ширина 27 мм</t>
  </si>
  <si>
    <t xml:space="preserve"> биметаллическая М42 4070х27х0,9 2/3</t>
  </si>
  <si>
    <t>поставка в срок не более 10 дней с момента предоплаты</t>
  </si>
  <si>
    <t>706 Т</t>
  </si>
  <si>
    <t>биметаллическая М42 4070х27х0,9 4/6</t>
  </si>
  <si>
    <t>707 Т</t>
  </si>
  <si>
    <t>биметаллическая  М42 4070х27х0,9 5/7</t>
  </si>
  <si>
    <t>708 Т</t>
  </si>
  <si>
    <t>биметаллическая  М42 3340х27х0,9 8/12</t>
  </si>
  <si>
    <t>709 Т</t>
  </si>
  <si>
    <t xml:space="preserve"> биметаллическая М42 3340х27х0,9 6/10</t>
  </si>
  <si>
    <t>710 Т</t>
  </si>
  <si>
    <t>биметаллическая М42 3340х27х0,9 5/7</t>
  </si>
  <si>
    <t>711 Т</t>
  </si>
  <si>
    <t>биметаллическая PROTECTOR 3340х27х0,9 5/7</t>
  </si>
  <si>
    <t>712 Т</t>
  </si>
  <si>
    <t xml:space="preserve"> биметаллическая PROTECTOR 3340х27х0,9 6/10</t>
  </si>
  <si>
    <t>713 Т</t>
  </si>
  <si>
    <t>биметаллическая   DUOS М42 3340х27х0,9 9/11</t>
  </si>
  <si>
    <t>714 Т</t>
  </si>
  <si>
    <t>28.24.11.200.000.00.0796.000000000018</t>
  </si>
  <si>
    <t>ленточная, ширина 34 мм</t>
  </si>
  <si>
    <t>биметаллическая  М42 5150х34х1,1 2/3</t>
  </si>
  <si>
    <t>14, 18</t>
  </si>
  <si>
    <t>714-1 Т</t>
  </si>
  <si>
    <t>поставка в срок не более 10 дней</t>
  </si>
  <si>
    <t>715 Т</t>
  </si>
  <si>
    <t>биметаллическая  М42 5150х34х1,1 3/4</t>
  </si>
  <si>
    <t>716 Т</t>
  </si>
  <si>
    <t xml:space="preserve"> биметаллическая  М42 5150х34х1,1 4/6</t>
  </si>
  <si>
    <t>717 Т</t>
  </si>
  <si>
    <t>биметаллическая М42  5150х34х1,1 5/7</t>
  </si>
  <si>
    <t>6, 14, 18</t>
  </si>
  <si>
    <t>717-1 Т</t>
  </si>
  <si>
    <t>биметаллическая М42 5150х34х1,1 6/10</t>
  </si>
  <si>
    <t>718 Т</t>
  </si>
  <si>
    <t>биметаллическая  SUPER HLG 5300х34х1,1 2/3</t>
  </si>
  <si>
    <t>719 Т</t>
  </si>
  <si>
    <t xml:space="preserve"> биметаллическая Axcela 5300х34х1,1 </t>
  </si>
  <si>
    <t>720 Т</t>
  </si>
  <si>
    <t>биметаллическая Protector 5300х34х1,1 4/6</t>
  </si>
  <si>
    <t>721 Т</t>
  </si>
  <si>
    <t>28.24.11.200.000.00.0796.000000000019</t>
  </si>
  <si>
    <t>ленточная, ширина 41 мм</t>
  </si>
  <si>
    <t>биметаллическая "Амада" М42 6940х41х1,3 2/3</t>
  </si>
  <si>
    <t>722 Т</t>
  </si>
  <si>
    <t>16.10.10.370.002.00.0113.000000000001</t>
  </si>
  <si>
    <t>Пиломатериал</t>
  </si>
  <si>
    <t>из хвойных пород, обрезанный, ГОСТ 8486-86</t>
  </si>
  <si>
    <t>пиломатериал из хвойных пород, ГОСТ 8486-86  обрезанный</t>
  </si>
  <si>
    <t xml:space="preserve">январь, февраль, март, апрель, май, август, сентябрь, ноябрь </t>
  </si>
  <si>
    <t>723 Т</t>
  </si>
  <si>
    <t>16.10.10.390.002.00.0113.000000000000</t>
  </si>
  <si>
    <t>лиственных пород, ГОСТ 2695-83</t>
  </si>
  <si>
    <t xml:space="preserve">пиломатериал лиственных пород обрезной, ГОСТ 2695-83, </t>
  </si>
  <si>
    <t>724 Т</t>
  </si>
  <si>
    <t>22.19.20.700.010.00.0166.000000000053</t>
  </si>
  <si>
    <t>Пластина</t>
  </si>
  <si>
    <t>тип ТМКЩ, размер 20*1000*1000 мм, ГОСТ 7338-90</t>
  </si>
  <si>
    <t>Пластина ТКМЩ</t>
  </si>
  <si>
    <t>725 Т</t>
  </si>
  <si>
    <t>25.73.40.900.014.00.0796.000000000000</t>
  </si>
  <si>
    <t>твердосплавная, многогранная, диаметр 15,875 мм</t>
  </si>
  <si>
    <t>10113-110408 Т15К6 ГОСТ 19064-80</t>
  </si>
  <si>
    <t>апрель, май, июнь</t>
  </si>
  <si>
    <t>поставка в течение 20 дней после  предоплаты</t>
  </si>
  <si>
    <t>726 Т</t>
  </si>
  <si>
    <t>10113-110408 ВК8 ГОСТ 19064-80</t>
  </si>
  <si>
    <t>727 Т</t>
  </si>
  <si>
    <t>10114-110408 Т15К6 ГОСТ 19065-80</t>
  </si>
  <si>
    <t>728 Т</t>
  </si>
  <si>
    <t>10114-110408 ВК8 ГОСТ 19065-80</t>
  </si>
  <si>
    <t>729 Т</t>
  </si>
  <si>
    <t>12113-150400 Т15К6 ГОСТ19070-80</t>
  </si>
  <si>
    <t>730 Т</t>
  </si>
  <si>
    <t>12113-150400  ВК8 ГОСТ19070-80</t>
  </si>
  <si>
    <t>731 Т</t>
  </si>
  <si>
    <t>12114-150400  Т15К6 ГОСТ19071-80</t>
  </si>
  <si>
    <t>732 Т</t>
  </si>
  <si>
    <t>12114-150400 ВК8 ГОСТ19071-80</t>
  </si>
  <si>
    <t>733 Т</t>
  </si>
  <si>
    <t>25.73.40.900.014.00.0796.000000000001</t>
  </si>
  <si>
    <t>твердосплавная, многогранная, диаметр 19,050 мм</t>
  </si>
  <si>
    <t>02114-120612 Т15К6 ГОСТ 19048-80</t>
  </si>
  <si>
    <t>734 Т</t>
  </si>
  <si>
    <t>05114-190612 Т15К6 ГОСТ 19059-80</t>
  </si>
  <si>
    <t>735 Т</t>
  </si>
  <si>
    <t>25.73.40.900.014.00.0796.000000000006</t>
  </si>
  <si>
    <t>твердосплавная, напаиваемая, тип ВК8</t>
  </si>
  <si>
    <t>в течение 20 дней</t>
  </si>
  <si>
    <t>736 Т</t>
  </si>
  <si>
    <t>737 Т</t>
  </si>
  <si>
    <t>738 Т</t>
  </si>
  <si>
    <t>739 Т</t>
  </si>
  <si>
    <t>26.40.44.900.000.00.0796.000000000000</t>
  </si>
  <si>
    <t>Плата соединительная</t>
  </si>
  <si>
    <t>для навесного монтажа 3ПС18-8 для соединения электрических цепей постоянного, переменного, и импульсного тока</t>
  </si>
  <si>
    <t>3ПС21-10 ОСТ107.680.225.001-86 ПЛАТА</t>
  </si>
  <si>
    <t>740 Т</t>
  </si>
  <si>
    <t>27.40.42.300.003.00.0796.000000000000</t>
  </si>
  <si>
    <t>Плафон</t>
  </si>
  <si>
    <t>для наружного освещения, герметичный, форма коническая, диаметр 25 см</t>
  </si>
  <si>
    <t>ПТ-37-3М ПЛАФОН</t>
  </si>
  <si>
    <t>741 Т</t>
  </si>
  <si>
    <t>25.73.20.900.000.00.0796.000000000000</t>
  </si>
  <si>
    <t>Плашка</t>
  </si>
  <si>
    <t>круглая, шаг резьбы 1,5 мм, диаметр резьбы М20</t>
  </si>
  <si>
    <t xml:space="preserve">М20х1,5 </t>
  </si>
  <si>
    <t>742 Т</t>
  </si>
  <si>
    <t>25.73.20.900.000.00.0796.000000000001</t>
  </si>
  <si>
    <t>круглая, шаг резьбы 1,5 мм, диаметр резьбы М18</t>
  </si>
  <si>
    <t xml:space="preserve">М18х1,5 </t>
  </si>
  <si>
    <t>743 Т</t>
  </si>
  <si>
    <t>25.73.40.160.000.00.0796.000000000008</t>
  </si>
  <si>
    <t>круглая, диаметр резьбы М8, шаг резьбы 1,25 мм, резьба правая</t>
  </si>
  <si>
    <t xml:space="preserve"> М8х1,25 </t>
  </si>
  <si>
    <t>744 Т</t>
  </si>
  <si>
    <t>25.73.40.160.000.00.0796.000000000009</t>
  </si>
  <si>
    <t>круглая, диаметр резьбы М6, шаг резьбы 1,0 мм, резьба правая</t>
  </si>
  <si>
    <t xml:space="preserve"> М6х1,0 </t>
  </si>
  <si>
    <t>745 Т</t>
  </si>
  <si>
    <t>25.73.40.160.000.00.0796.000000000010</t>
  </si>
  <si>
    <t>круглая, диаметр резьбы М16, шаг резьбы 1,5 мм, резьба правая</t>
  </si>
  <si>
    <t xml:space="preserve">М16х1,5 </t>
  </si>
  <si>
    <t>745-1 Т</t>
  </si>
  <si>
    <t>июнь, июль</t>
  </si>
  <si>
    <t>746 Т</t>
  </si>
  <si>
    <t>25.73.40.160.000.00.0796.000000000014</t>
  </si>
  <si>
    <t>круглая, диаметр резьбы М5, шаг резьбы 0,8 мм, резьба-правая, ГОСТ 9740 - 71</t>
  </si>
  <si>
    <t xml:space="preserve"> М5х0,8 </t>
  </si>
  <si>
    <t>747 Т</t>
  </si>
  <si>
    <t>25.73.40.160.000.00.0796.000000000018</t>
  </si>
  <si>
    <t>круглая, диаметр резьбы М10 мм, шаг резьбы 1,5 мм, резьба правая</t>
  </si>
  <si>
    <t xml:space="preserve"> М10х1,5 </t>
  </si>
  <si>
    <t>748 Т</t>
  </si>
  <si>
    <t>25.73.40.160.000.00.0796.000000000019</t>
  </si>
  <si>
    <t>круглая, диаметр М10, шаг резьбы 1 мм, вид резьбы-правая, ГОСТ 9740 - 71</t>
  </si>
  <si>
    <t xml:space="preserve"> М10х1,0 </t>
  </si>
  <si>
    <t>749 Т</t>
  </si>
  <si>
    <t>25.73.40.160.000.00.0796.000000000020</t>
  </si>
  <si>
    <t>круглая, диаметр М10, шаг резьбы 1,25 мм, вид резьбы-правая, ГОСТ 9740 - 71</t>
  </si>
  <si>
    <t xml:space="preserve"> М10х1,25 </t>
  </si>
  <si>
    <t>750 Т</t>
  </si>
  <si>
    <t>25.73.40.160.000.00.0796.000000000021</t>
  </si>
  <si>
    <t>круглая, диаметр М12, шаг резьбы 1,75 мм, вид резьбы-правая, ГОСТ 9740 - 71</t>
  </si>
  <si>
    <t xml:space="preserve"> М12х1,75 </t>
  </si>
  <si>
    <t>751 Т</t>
  </si>
  <si>
    <t>25.73.40.160.000.00.0796.000000000022</t>
  </si>
  <si>
    <t>круглая, диаметр М14, шаг резьбы 1,5 мм, вид резьбы-правая, ГОСТ 9740 - 71</t>
  </si>
  <si>
    <t xml:space="preserve">М14х1,5 </t>
  </si>
  <si>
    <t>752 Т</t>
  </si>
  <si>
    <t>25.73.40.160.000.00.0796.000000000041</t>
  </si>
  <si>
    <t>круглая, диаметр резьбы М16, шаг резьбы 2,0 мм, резьба правая, ГОСТ 17587-72</t>
  </si>
  <si>
    <t xml:space="preserve">М16х2,0  </t>
  </si>
  <si>
    <t>753 Т</t>
  </si>
  <si>
    <t>25.73.40.160.000.00.0796.000000000042</t>
  </si>
  <si>
    <t>круглая, диаметр резьбы М18, шаг резьбы 2,5 мм, резьба правая, ГОСТ 17587-72</t>
  </si>
  <si>
    <t>М18х2</t>
  </si>
  <si>
    <t>754 Т</t>
  </si>
  <si>
    <t>25.73.40.160.000.00.0796.000000000092</t>
  </si>
  <si>
    <t>круглая, диаметр резьбы М20, шаг резьбы 2,5 мм, резьба правая, ГОСТ 9740-71</t>
  </si>
  <si>
    <t xml:space="preserve">М20х2,5 </t>
  </si>
  <si>
    <t>755 Т</t>
  </si>
  <si>
    <t>22.21.30.100.002.00.5111.000000000001</t>
  </si>
  <si>
    <t>Пленка</t>
  </si>
  <si>
    <t>для ламинирования, размер 303*426 мм</t>
  </si>
  <si>
    <t>А3/100мкрн</t>
  </si>
  <si>
    <t>756 Т</t>
  </si>
  <si>
    <t>22.21.30.100.002.00.5111.000000000002</t>
  </si>
  <si>
    <t>для ламинирования, размер 210*297 мм, в пачке 100 штук</t>
  </si>
  <si>
    <t>А4/100мкрн</t>
  </si>
  <si>
    <t>757 Т</t>
  </si>
  <si>
    <t>22.21.30.100.001.00.0018.000000000004</t>
  </si>
  <si>
    <t>Пленка высокого давления</t>
  </si>
  <si>
    <t>из полиэтилена, толщина 120 мкм, ГОСТ 10354-82</t>
  </si>
  <si>
    <t>пленка полиэтиленовая</t>
  </si>
  <si>
    <t>758 Т</t>
  </si>
  <si>
    <t>22.23.19.550.001.00.0113.000000000004</t>
  </si>
  <si>
    <t>Плита</t>
  </si>
  <si>
    <t>из вспененного полистирола, типа ПСБ-С-25, без антипирена, ГОСТ 15588-86</t>
  </si>
  <si>
    <t xml:space="preserve">листовой  </t>
  </si>
  <si>
    <t>759 Т</t>
  </si>
  <si>
    <t>16.21.22.000.006.00.0625.000000000000</t>
  </si>
  <si>
    <t>Плита древесная</t>
  </si>
  <si>
    <t>прессованная</t>
  </si>
  <si>
    <t>ДВП (Плита древесно-волокнистая плотностью)</t>
  </si>
  <si>
    <t>11, 15</t>
  </si>
  <si>
    <t>759-1 Т</t>
  </si>
  <si>
    <t>авансовый платеж 100%</t>
  </si>
  <si>
    <t>760 Т</t>
  </si>
  <si>
    <t>25.73.30.100.007.00.0796.000000000000</t>
  </si>
  <si>
    <t>Плоскогубцы</t>
  </si>
  <si>
    <t>комбинированные</t>
  </si>
  <si>
    <t>761 Т</t>
  </si>
  <si>
    <t>28.13.32.000.153.00.0796.000000000013</t>
  </si>
  <si>
    <t>Пневмораспределитель</t>
  </si>
  <si>
    <t>трехлинейный, с пневматическим управлением, условный диаметр прохода 10 мм</t>
  </si>
  <si>
    <t>EVM 230-F02-00, G1/4 ПНЕВМОРАСПРЕДЕЛИТЕЛЬ</t>
  </si>
  <si>
    <t>761-1 Т</t>
  </si>
  <si>
    <t>VSA4130-04-X59 ПНЕВМОРАСПРЕДЕЛИТЕЛЬ</t>
  </si>
  <si>
    <t>762 Т</t>
  </si>
  <si>
    <t>762-1 Т</t>
  </si>
  <si>
    <t>763 Т</t>
  </si>
  <si>
    <t>28.15.10.300.001.00.0796.000000000014</t>
  </si>
  <si>
    <t>Подшипник</t>
  </si>
  <si>
    <t>шарнирный, с разъемным наружным кольцом, для подвижных соединений, наружный диаметр 230 мм, ГОСТ 3635-78</t>
  </si>
  <si>
    <t>ШС40 ГОСТ3635-78 ПОДШИПНИК</t>
  </si>
  <si>
    <t>7,15,18</t>
  </si>
  <si>
    <t>763-1 Т</t>
  </si>
  <si>
    <t>ШС 40 ГОСТ3635-78 ПОДШИПНИК</t>
  </si>
  <si>
    <t xml:space="preserve"> DAP</t>
  </si>
  <si>
    <t>764 Т</t>
  </si>
  <si>
    <t>807713 ПОДШИПНИК КОНИЧЕСКИЙ НЕСТАНДАРТНЫЙ</t>
  </si>
  <si>
    <t>7,15,18,19</t>
  </si>
  <si>
    <t>764-1 Т</t>
  </si>
  <si>
    <t>807713  ПОДШИПНИК КОНИЧ. НЕСТАНДАРТНЫЙ</t>
  </si>
  <si>
    <t>765 Т</t>
  </si>
  <si>
    <t>29.32.30.300.009.06.0796.000000000000</t>
  </si>
  <si>
    <t>подвесной, для карданного вала, для грузового автомобиля</t>
  </si>
  <si>
    <t>март, апрель,  август, сентябрь</t>
  </si>
  <si>
    <t>766 Т</t>
  </si>
  <si>
    <t>29.32.30.300.009.06.0796.000000000001</t>
  </si>
  <si>
    <t>подвесной, для карданного вала, для легкового автомобиля</t>
  </si>
  <si>
    <t>для  легковых автомобилей</t>
  </si>
  <si>
    <t>767 Т</t>
  </si>
  <si>
    <t>29.32.30.650.014.01.0796.000000000000</t>
  </si>
  <si>
    <t>выключения сцепления, для легкового автомобиля</t>
  </si>
  <si>
    <t xml:space="preserve"> апрель,  июнь, июль,август, сентябрь</t>
  </si>
  <si>
    <t>768 Т</t>
  </si>
  <si>
    <t>29.32.30.650.014.01.0796.000000000001</t>
  </si>
  <si>
    <t>выключения сцепления, для грузового автомобиля</t>
  </si>
  <si>
    <t>769 Т</t>
  </si>
  <si>
    <t>28.15.10.500.000.00.0796.000000000000</t>
  </si>
  <si>
    <t>Подшипник роликовый</t>
  </si>
  <si>
    <t>радиальный, наружный диаметр 650 мм, двухрядный, с короткими цилиндрическими роликами, с безбортовым наружными и внутренними кольцами, с металлическим массивным сепаратором</t>
  </si>
  <si>
    <t xml:space="preserve">3622 Подшипник двухрядный роликовый радиальный </t>
  </si>
  <si>
    <t xml:space="preserve">февраль, май, август, </t>
  </si>
  <si>
    <t xml:space="preserve">партиями, по заявке Заказчика, не более 10 календарных дней </t>
  </si>
  <si>
    <t>770 Т</t>
  </si>
  <si>
    <t>28.15.10.530.000.00.0796.000000000000</t>
  </si>
  <si>
    <t>радиально-упорный, наружный диаметр 45 мм, однорядный, с коническими роликами</t>
  </si>
  <si>
    <t xml:space="preserve"> роликовый подшипник 7203 конический однорядный</t>
  </si>
  <si>
    <t>771 Т</t>
  </si>
  <si>
    <t>28.15.10.530.000.00.0796.000000000004</t>
  </si>
  <si>
    <t>радиально-упорный, наружный диаметр 62 мм, однорядный, с коническими роликами</t>
  </si>
  <si>
    <t xml:space="preserve"> роликоподшипник 7206  конический однорядный</t>
  </si>
  <si>
    <t>772 Т</t>
  </si>
  <si>
    <t>28.15.10.530.000.00.0796.000000000008</t>
  </si>
  <si>
    <t>радиально-упорный, наружный диаметр 90 мм, однорядный, с коническими роликами</t>
  </si>
  <si>
    <t>7510 подшипник  радиально-упорный</t>
  </si>
  <si>
    <t>773 Т</t>
  </si>
  <si>
    <t>28.15.10.530.000.00.0796.000000000009</t>
  </si>
  <si>
    <t>радиально-упорный, наружный диаметр 100 мм, однорядный, с коническими роликами</t>
  </si>
  <si>
    <t>7211 ТУ37.006.162-89 ПОДШИПНИК</t>
  </si>
  <si>
    <t>774 Т</t>
  </si>
  <si>
    <t>7218А ГОСТ27365-87 ПОДШИПНИК</t>
  </si>
  <si>
    <t>7,15,19</t>
  </si>
  <si>
    <t>774-1 Т</t>
  </si>
  <si>
    <t xml:space="preserve">7218А  ГОСТ27365-87  ПОДШИПНИК </t>
  </si>
  <si>
    <t>февраль, май, июнь</t>
  </si>
  <si>
    <t>775 Т</t>
  </si>
  <si>
    <t>28.15.10.530.000.00.0796.000000000011</t>
  </si>
  <si>
    <t>радиально-упорный, наружный диаметр 120 мм, однорядный, с коническими роликами</t>
  </si>
  <si>
    <t>7624 ТУ37.006.162-89 ПОДШИПНИК</t>
  </si>
  <si>
    <t>январь,февраль,март,август,сентябрь,октябрь</t>
  </si>
  <si>
    <t>776 Т</t>
  </si>
  <si>
    <t>28.15.10.530.000.00.0796.000000000013</t>
  </si>
  <si>
    <t>радиально-упорный, наружный диаметр 140 мм, однорядный, с коническими роликами</t>
  </si>
  <si>
    <t>7613А ГОСТ27365-87 ПОДШИПНИК</t>
  </si>
  <si>
    <t>январь,февраль,март,апрель,июнь,июль,август,сентябрь</t>
  </si>
  <si>
    <t>776-1 Т</t>
  </si>
  <si>
    <t>7613А  ГОСТ27365-87 ПОДШИПНИК</t>
  </si>
  <si>
    <t>777 Т</t>
  </si>
  <si>
    <t>28.15.10.530.000.00.0796.000000000014</t>
  </si>
  <si>
    <t>радиально-упорный, наружный диаметр 150 мм, однорядный, с коническими роликами</t>
  </si>
  <si>
    <t>7314 ТУ37.006.162-89 ПОДШИПНИК</t>
  </si>
  <si>
    <t>777-1 Т</t>
  </si>
  <si>
    <t>778 Т</t>
  </si>
  <si>
    <t>7509 ТУ37.006.162-89 ПОДШИПНИК</t>
  </si>
  <si>
    <t>778-1 Т</t>
  </si>
  <si>
    <t>7509  ТУ37.006.162-89 ПОДШИПНИК</t>
  </si>
  <si>
    <t>779 Т</t>
  </si>
  <si>
    <t>7611 ТУ37.006.162-89 ПОДШИПНИК</t>
  </si>
  <si>
    <t>779-1 Т</t>
  </si>
  <si>
    <t>7611  ТУ37.006.162-89 ПОДШИПНИК</t>
  </si>
  <si>
    <t>780 Т</t>
  </si>
  <si>
    <t>7612А ГОСТ27365-87 ПОДШИПНИК</t>
  </si>
  <si>
    <t>780-1 Т</t>
  </si>
  <si>
    <t>7612А  ГОСТ27365-87 ПОДШИПНИК</t>
  </si>
  <si>
    <t>781 Т</t>
  </si>
  <si>
    <t>28.15.10.530.000.00.0796.000000000015</t>
  </si>
  <si>
    <t>радиально-упорный, наружный диаметр 160 мм, однорядный, с коническими роликами</t>
  </si>
  <si>
    <t>807713(КРАЗ-255Б)65х150х44,5/54-ЗАДНИЙ ПОДШ.РОЛ.КОНИЧ.1РЯД.НЕСТ(ВЕД.ШЕСТ.З/МОСТ</t>
  </si>
  <si>
    <t>январь,февраль,июль</t>
  </si>
  <si>
    <t>782 Т</t>
  </si>
  <si>
    <t>7615 ТУ37.006.162-89 ПОДШИПНИК</t>
  </si>
  <si>
    <t>782-1 Т</t>
  </si>
  <si>
    <t>7615  ТУ37.006.162-89 ПОДШИПНИК</t>
  </si>
  <si>
    <t>783 Т</t>
  </si>
  <si>
    <t>8222 ГОСТ7872-89 ПОДШИПНИК</t>
  </si>
  <si>
    <t>784 Т</t>
  </si>
  <si>
    <t>28.15.10.530.000.00.0796.000000000016</t>
  </si>
  <si>
    <t>радиально-упорный, наружный диаметр 170 мм, однорядный, с коническими роликами</t>
  </si>
  <si>
    <t>8320 ГОСТ7872-89 ПОДШИПНИК</t>
  </si>
  <si>
    <t>785 Т</t>
  </si>
  <si>
    <t>28.15.10.550.000.00.0796.000000000016</t>
  </si>
  <si>
    <t>радиальный, сферический, наружный диаметр 215 мм, двухрядный, с коническим внутренним отверстием</t>
  </si>
  <si>
    <t>3524 ГОСТ5721-75 ПОДШИПНИК</t>
  </si>
  <si>
    <t>785-1 Т</t>
  </si>
  <si>
    <t>3524  ГОСТ5721-75 ПОДШИПНИК</t>
  </si>
  <si>
    <t>786 Т</t>
  </si>
  <si>
    <t>3620 ГОСТ5721-75 ПОДШИПНИК</t>
  </si>
  <si>
    <t>786-1 Т</t>
  </si>
  <si>
    <t>3620  ГОСТ5721-75 ПОДШИПНИК</t>
  </si>
  <si>
    <t>787 Т</t>
  </si>
  <si>
    <t>28.15.10.590.000.00.0796.000000000022</t>
  </si>
  <si>
    <t>радиальный, наружный диаметр 95 мм, двухрядный, с короткими цилиндрическими роликами, с безбортовым наружными и внутренними кольцами, с металлическим массивным сепаратором</t>
  </si>
  <si>
    <t>3182115 подшипник роликовый радиальный</t>
  </si>
  <si>
    <t>788 Т</t>
  </si>
  <si>
    <t>28.15.10.590.000.00.0796.000000000023</t>
  </si>
  <si>
    <t>упорный, наружный диаметр 300 мм, одинарный, с цилиндрическими роликами</t>
  </si>
  <si>
    <t>3182120 подшипник роликовый радиальный</t>
  </si>
  <si>
    <t>789 Т</t>
  </si>
  <si>
    <t>3182128 подшипник роликовый радиальный</t>
  </si>
  <si>
    <t>790 Т</t>
  </si>
  <si>
    <t>2-697920 подшипник роликовый радиальный</t>
  </si>
  <si>
    <t>791 Т</t>
  </si>
  <si>
    <t>2-17716 подшипник роликовый радиальный</t>
  </si>
  <si>
    <t>792 Т</t>
  </si>
  <si>
    <t>28.15.10.590.000.00.0796.000000000063</t>
  </si>
  <si>
    <t>радиальный, наружный диаметр 260 мм, с короткими цилиндрическими роликами, с однобортовым внутренним кольцом и плоским упорным кольцом</t>
  </si>
  <si>
    <t>32617 ГОСТ8328-75 ПОДШИПНИК</t>
  </si>
  <si>
    <t>январь,февраль,март,июль,август,сентябрь</t>
  </si>
  <si>
    <t>793 Т</t>
  </si>
  <si>
    <t>42218 ГОСТ8328-75 ПОДШИПНИК</t>
  </si>
  <si>
    <t>793-1 Т</t>
  </si>
  <si>
    <t>42218  ГОСТ8328-75 ПОДШИПНИК</t>
  </si>
  <si>
    <t>794 Т</t>
  </si>
  <si>
    <t>28.15.10.590.000.00.0796.000000000069</t>
  </si>
  <si>
    <t>радиальный, наружный диаметр 400 мм, с короткими цилиндрическими роликами, с безбортовым наружными и внутренними кольцами с металлическим массивным сепаратором</t>
  </si>
  <si>
    <t>92152 260х400х65 КАТАЛОГ ЦИНТИАН ПОДШИПНИК</t>
  </si>
  <si>
    <t>795 Т</t>
  </si>
  <si>
    <t>28.15.10.590.000.00.0796.000000000122</t>
  </si>
  <si>
    <t>радиальный, наружный диаметр 42 мм, с игольчатыми роликами без внутреннего кольца, ГОСТ 520-2011</t>
  </si>
  <si>
    <t>подшипник 941/25 качения роликовый игольчатый без колец</t>
  </si>
  <si>
    <t>796 Т</t>
  </si>
  <si>
    <t>подшипник 942/20 качения роликовый игольчатый без колец</t>
  </si>
  <si>
    <t>797 Т</t>
  </si>
  <si>
    <t>подшипник 942/30 качения роликовый игольчатый без колец</t>
  </si>
  <si>
    <t>798 Т</t>
  </si>
  <si>
    <t>подшипник 943/25 качения роликовый игольчатый без колец</t>
  </si>
  <si>
    <t>799 Т</t>
  </si>
  <si>
    <t>подшипник 943/40  качения роликовый игольчатый без колец</t>
  </si>
  <si>
    <t>800 Т</t>
  </si>
  <si>
    <t>28.15.10.590.000.00.0796.000000000130</t>
  </si>
  <si>
    <t>радиальный, наружный диаметр 150 мм, однорядный, с короткими цилиндрическими роликами, с одним бортом на внутреннем кольце, ГОСТ 520-2011</t>
  </si>
  <si>
    <t>4074922 ГОСТ4657-82 ПОДШИПНИК</t>
  </si>
  <si>
    <t>800-1 Т</t>
  </si>
  <si>
    <t>801 Т</t>
  </si>
  <si>
    <t>28.15.10.300.000.00.0796.000000000005</t>
  </si>
  <si>
    <t>Подшипник шариковый</t>
  </si>
  <si>
    <t>радиальный, наружный диаметр 30-55 мм, однорядный, качения, с канавкой на наружном кольце</t>
  </si>
  <si>
    <t>80204 ГОСТ7242-81 ПОДШИПНИК</t>
  </si>
  <si>
    <t>801-1 Т</t>
  </si>
  <si>
    <t xml:space="preserve">80204  ГОСТ7242-81 подшипник </t>
  </si>
  <si>
    <t>802 Т</t>
  </si>
  <si>
    <t>28.15.10.300.000.00.0796.000000000008</t>
  </si>
  <si>
    <t>радиальный, наружный диаметр 47 мм, однорядный</t>
  </si>
  <si>
    <t>62204 Подшипник шариковый радиальный</t>
  </si>
  <si>
    <t>803 Т</t>
  </si>
  <si>
    <t>28.15.10.300.000.00.0796.000000000010</t>
  </si>
  <si>
    <t>радиальный, наружный диаметр 30-55 мм, однорядный, качения, со штампованным сепаратором</t>
  </si>
  <si>
    <t>Подшипник 103 радиальный шариковый однорядный</t>
  </si>
  <si>
    <t>804 Т</t>
  </si>
  <si>
    <t xml:space="preserve">Подшипник 105 шариковый радиальный открытый </t>
  </si>
  <si>
    <t>805 Т</t>
  </si>
  <si>
    <t xml:space="preserve">Подшипник 200 шариковый радиальный открытый </t>
  </si>
  <si>
    <t>806 Т</t>
  </si>
  <si>
    <t xml:space="preserve">Подшипник 201 шариковый радиальный открытый </t>
  </si>
  <si>
    <t>807 Т</t>
  </si>
  <si>
    <t xml:space="preserve">Подшипник 202 шариковый радиальный открытый </t>
  </si>
  <si>
    <t>808 Т</t>
  </si>
  <si>
    <t xml:space="preserve">Подшипник 203 шариковый радиальный открытый </t>
  </si>
  <si>
    <t>809 Т</t>
  </si>
  <si>
    <t xml:space="preserve">Подшипник 204 шариковый радиальный открытый </t>
  </si>
  <si>
    <t>810 Т</t>
  </si>
  <si>
    <t xml:space="preserve">Подшипник 205 шариковый радиальный открытый </t>
  </si>
  <si>
    <t>811 Т</t>
  </si>
  <si>
    <t>подшипник 303 качения шариковый</t>
  </si>
  <si>
    <t>812 Т</t>
  </si>
  <si>
    <t>1000905 подшипник качения шариковый</t>
  </si>
  <si>
    <t>813 Т</t>
  </si>
  <si>
    <t>1000907 подшипник качения шариковый</t>
  </si>
  <si>
    <t>814 Т</t>
  </si>
  <si>
    <t>0-204 ГОСТ8338-75 ПОДШИПНИК</t>
  </si>
  <si>
    <t>814-1 Т</t>
  </si>
  <si>
    <t>0-204  ГОСТ8338-75 ПОДШИПНИК</t>
  </si>
  <si>
    <t>815 Т</t>
  </si>
  <si>
    <t>112 ГОСТ8338-75 ПОДШИПНИК</t>
  </si>
  <si>
    <t>815-1 Т</t>
  </si>
  <si>
    <t xml:space="preserve">112  ГОСТ8338-75 ПОДШИПНИК  </t>
  </si>
  <si>
    <t>февраль, май, июнь, август, октябрь, ноябрь</t>
  </si>
  <si>
    <t>816 Т</t>
  </si>
  <si>
    <t>207 ГОСТ8338-75 ПОДШИПНИК</t>
  </si>
  <si>
    <t>817 Т</t>
  </si>
  <si>
    <t>28.15.10.300.000.00.0796.000000000011</t>
  </si>
  <si>
    <t>радиальный, наружный диаметр 55-125 мм, однорядный, качения, со штампованным сепаратором</t>
  </si>
  <si>
    <t xml:space="preserve">Подшипник 107 шариковый радиальный открытый </t>
  </si>
  <si>
    <t>818 Т</t>
  </si>
  <si>
    <t xml:space="preserve">Подшипник 109 шариковый радиальный открытый </t>
  </si>
  <si>
    <t>819 Т</t>
  </si>
  <si>
    <t xml:space="preserve">Подшипник 110 шариковый радиальный открытый </t>
  </si>
  <si>
    <t>820 Т</t>
  </si>
  <si>
    <t xml:space="preserve">Подшипник 209 шариковый радиальный открытый </t>
  </si>
  <si>
    <t>821 Т</t>
  </si>
  <si>
    <t xml:space="preserve">Подшипник 210 шариковый радиальный открытый </t>
  </si>
  <si>
    <t>822 Т</t>
  </si>
  <si>
    <t>подшипник 305 качения шариковый</t>
  </si>
  <si>
    <t>823 Т</t>
  </si>
  <si>
    <t>подшипник 306 качения шариковый</t>
  </si>
  <si>
    <t>824 Т</t>
  </si>
  <si>
    <t>подшипник 308 качения шариковый</t>
  </si>
  <si>
    <t>825 Т</t>
  </si>
  <si>
    <t>подшипник 309 качения шариковый</t>
  </si>
  <si>
    <t>826 Т</t>
  </si>
  <si>
    <t xml:space="preserve"> подшипник 206 качения шариковый</t>
  </si>
  <si>
    <t>827 Т</t>
  </si>
  <si>
    <t xml:space="preserve"> подшипник 207 качения шариковый</t>
  </si>
  <si>
    <t>828 Т</t>
  </si>
  <si>
    <t xml:space="preserve"> подшипник 208 качения шариковый</t>
  </si>
  <si>
    <t>829 Т</t>
  </si>
  <si>
    <t>7000106 подшипник качения шариковый</t>
  </si>
  <si>
    <t>830 Т</t>
  </si>
  <si>
    <t>7000107 подшипник качения шариковый</t>
  </si>
  <si>
    <t>831 Т</t>
  </si>
  <si>
    <t>308 ГОСТ8338-75 ПОДШИПНИК</t>
  </si>
  <si>
    <t>832 Т</t>
  </si>
  <si>
    <t>206 ГОСТ8338-75 ПОДШИПНИК</t>
  </si>
  <si>
    <t>833 Т</t>
  </si>
  <si>
    <t>208 ГОСТ8338-75 ПОДШИПНИК</t>
  </si>
  <si>
    <t>833-1 Т</t>
  </si>
  <si>
    <t>208  ГОСТ8338-75 ПОДШИПНИК</t>
  </si>
  <si>
    <t>834 Т</t>
  </si>
  <si>
    <t>209 ГОСТ8338-75 ПОДШИПНИК</t>
  </si>
  <si>
    <t>834-1 Т</t>
  </si>
  <si>
    <t>209  ГОСТ8338-75 ПОДШИПНИК</t>
  </si>
  <si>
    <t>835 Т</t>
  </si>
  <si>
    <t>211 ГОСТ8338-75 ПОДШИПНИК</t>
  </si>
  <si>
    <t>835-1 Т</t>
  </si>
  <si>
    <t>211  ГОСТ8338-75 ПОДШИПНИК</t>
  </si>
  <si>
    <t>836 Т</t>
  </si>
  <si>
    <t>28.15.10.300.000.00.0796.000000000012</t>
  </si>
  <si>
    <t>радиальный, наружный диаметр 125-250 мм, однорядный, качения, со штампованным сепаратором</t>
  </si>
  <si>
    <t xml:space="preserve">Подшипник 122 шариковый радиальный открытый </t>
  </si>
  <si>
    <t>837 Т</t>
  </si>
  <si>
    <t xml:space="preserve">Подшипник 215 шариковый радиальный открытый </t>
  </si>
  <si>
    <t>838 Т</t>
  </si>
  <si>
    <t>подшипник 217 качения шариковый</t>
  </si>
  <si>
    <t>839 Т</t>
  </si>
  <si>
    <t>28.15.10.300.000.00.0796.000000000017</t>
  </si>
  <si>
    <t>радиальный, наружный диаметр 125-250 мм, однорядный, качения, с массивным сепаратором</t>
  </si>
  <si>
    <t>306 ГОСТ8338-75 ПОДШИПНИК</t>
  </si>
  <si>
    <t>январь,февраль,август,сентябрь</t>
  </si>
  <si>
    <t>840 Т</t>
  </si>
  <si>
    <t>310 ГОСТ8338-75 ПОДШИПНИК</t>
  </si>
  <si>
    <t>840-1 Т</t>
  </si>
  <si>
    <t>310  ГОСТ8338-75 ПОДШИПНИК</t>
  </si>
  <si>
    <t>841 Т</t>
  </si>
  <si>
    <t>313 ГОСТ8338-75 ПОДШИПНИК</t>
  </si>
  <si>
    <t>841-1 Т</t>
  </si>
  <si>
    <t>842 Т</t>
  </si>
  <si>
    <t>28.15.10.300.000.00.0796.000000000021</t>
  </si>
  <si>
    <t>радиальный, наружный диаметр менее 30 мм, однорядный, качения, без сепаратора</t>
  </si>
  <si>
    <t>25 подшипник радиальный</t>
  </si>
  <si>
    <t>843 Т</t>
  </si>
  <si>
    <t>26 подшипник радиальный</t>
  </si>
  <si>
    <t>844 Т</t>
  </si>
  <si>
    <t>62202 Подшипник шариковый радиальный</t>
  </si>
  <si>
    <t>845 Т</t>
  </si>
  <si>
    <t>28.15.10.300.000.00.0796.000000000022</t>
  </si>
  <si>
    <t>радиальный, наружный диаметр 30-55 мм, однорядный, качения, без сепаратора</t>
  </si>
  <si>
    <t>62203 Подшипник шариковый радиальный</t>
  </si>
  <si>
    <t>846 Т</t>
  </si>
  <si>
    <t>28.15.10.300.000.00.0796.000000000029</t>
  </si>
  <si>
    <t>радиальный, наружный диаметр 80 мм, однорядный</t>
  </si>
  <si>
    <t>180609 Подшипник шариковый однорядный</t>
  </si>
  <si>
    <t>847 Т</t>
  </si>
  <si>
    <t>28.15.10.900.000.00.0796.000000000041</t>
  </si>
  <si>
    <t>упорный, наружный диаметр 30-55 мм, одинарный, качения, со штампованным сепаратором</t>
  </si>
  <si>
    <t>8104 подшипник шариковый упорный одинарный со штампованным сепаратором</t>
  </si>
  <si>
    <t>848 Т</t>
  </si>
  <si>
    <t>8107 подшипник шариковый упорный одинарный со штампованным сепаратором</t>
  </si>
  <si>
    <t>849 Т</t>
  </si>
  <si>
    <t>28.15.10.900.000.00.0796.000000000061</t>
  </si>
  <si>
    <t>радиальный, наружный диаметр менее 30 мм, однорядный, качения, с двумя защитными шайбами</t>
  </si>
  <si>
    <t>80029 подшипник шариковый радиальный однорядный с двумя шайбами</t>
  </si>
  <si>
    <t>850 Т</t>
  </si>
  <si>
    <t xml:space="preserve">80029 подшипник шариковый </t>
  </si>
  <si>
    <t>851 Т</t>
  </si>
  <si>
    <t>28.15.10.900.000.00.0796.000000000062</t>
  </si>
  <si>
    <t>радиальный, наружный диаметр 30-55 мм, однорядный, качения, с двумя защитными шайбами</t>
  </si>
  <si>
    <t>80203 подшипник шариковый радиальный однорядный с двумя шайбами</t>
  </si>
  <si>
    <t>852 Т</t>
  </si>
  <si>
    <t>80204 подшипник шариковый радиальный однорядный с двумя шайбами</t>
  </si>
  <si>
    <t>853 Т</t>
  </si>
  <si>
    <t>6201 подшипник радиальный</t>
  </si>
  <si>
    <t>854 Т</t>
  </si>
  <si>
    <t>6202 подшипник радиальный</t>
  </si>
  <si>
    <t>855 Т</t>
  </si>
  <si>
    <t>28.15.10.900.000.00.0796.000000000067</t>
  </si>
  <si>
    <t>закрытого типа, наружный диаметр 55-125 мм, качения</t>
  </si>
  <si>
    <t>80107 ГОСТ7242-81 ПОДШИПНИК</t>
  </si>
  <si>
    <t>январь,февраль,март,апрель,май,июнь,июль,август</t>
  </si>
  <si>
    <t>856 Т</t>
  </si>
  <si>
    <t>28.15.10.900.000.00.0796.000000000071</t>
  </si>
  <si>
    <t>радиальный, наружный диаметр 30-55 мм, сферический, качения, с уплотнением</t>
  </si>
  <si>
    <t>6203 подшипник</t>
  </si>
  <si>
    <t>857 Т</t>
  </si>
  <si>
    <t>6304 подшипник радиальный</t>
  </si>
  <si>
    <t>858 Т</t>
  </si>
  <si>
    <t>104 подшипник радиальный</t>
  </si>
  <si>
    <t>859 Т</t>
  </si>
  <si>
    <t>28.15.10.900.000.00.0796.000000000072</t>
  </si>
  <si>
    <t>радиальный, наружный диаметр 55-125 мм, сферический, качения, с уплотнением</t>
  </si>
  <si>
    <t>6206 подшипник радиальный</t>
  </si>
  <si>
    <t>860 Т</t>
  </si>
  <si>
    <t>6207 подшипник радиальный</t>
  </si>
  <si>
    <t>861 Т</t>
  </si>
  <si>
    <t>111 подшипник радиальный</t>
  </si>
  <si>
    <t>862 Т</t>
  </si>
  <si>
    <t>28.15.10.900.000.00.0796.000000000098</t>
  </si>
  <si>
    <t>радиально-упорный, наружный диаметр менее 30 мм, со штампованным сепаратором</t>
  </si>
  <si>
    <t>80029 Подшипник шариковый радиальный</t>
  </si>
  <si>
    <t>863 Т</t>
  </si>
  <si>
    <t>28.15.10.900.000.00.0796.000000000102</t>
  </si>
  <si>
    <t>радиально-упорный, наружный диаметр менее 30 мм, качения, с массивным сепаратором</t>
  </si>
  <si>
    <t>80025 Подшипник шариковый радиальный</t>
  </si>
  <si>
    <t>864 Т</t>
  </si>
  <si>
    <t>28.15.10.900.000.00.0796.000000000104</t>
  </si>
  <si>
    <t>радиально-упорный, наружный диаметр 55-125 мм, качения, с массивным сепаратором</t>
  </si>
  <si>
    <t>36207 подшипник шариковый радиально-упорный с массивным сепаратором</t>
  </si>
  <si>
    <t>865 Т</t>
  </si>
  <si>
    <t>28.15.10.900.000.00.0796.000000000105</t>
  </si>
  <si>
    <t>радиально-упорный, наружный диаметр 125-250 мм, качения, с массивным сепаратором</t>
  </si>
  <si>
    <t>46120 подшипник шариковый радиально-упорный с массивным сепаратором</t>
  </si>
  <si>
    <t>866 Т</t>
  </si>
  <si>
    <t xml:space="preserve">46215л подшипник шариковый </t>
  </si>
  <si>
    <t>867 Т</t>
  </si>
  <si>
    <t>28.15.10.900.000.00.0796.000000000114</t>
  </si>
  <si>
    <t>упорный, наружный диаметр 55-125 мм, без сепаратора, качения, без сепаратора</t>
  </si>
  <si>
    <t>8207 подшипник шариковый упорный одинарный со штампованным сепаратором</t>
  </si>
  <si>
    <t>868 Т</t>
  </si>
  <si>
    <t>28.15.10.900.000.00.0796.000000000115</t>
  </si>
  <si>
    <t>упорный, наружный диаметр 30-55 мм, без сепаратора, качения, без сепаратора</t>
  </si>
  <si>
    <t>8204 подшипник шариковый упорный одинарный со штампованным сепаратором</t>
  </si>
  <si>
    <t>869 Т</t>
  </si>
  <si>
    <t>8205 подшипник шариковый упорный одинарный со штампованным сепаратором</t>
  </si>
  <si>
    <t>870 Т</t>
  </si>
  <si>
    <t>6300 Подшипник шариковый радиальный</t>
  </si>
  <si>
    <t>871 Т</t>
  </si>
  <si>
    <t>28.15.10.900.000.00.0796.000000000118</t>
  </si>
  <si>
    <t>упорно-радиальный, наружный диаметр 125-250 мм, качения</t>
  </si>
  <si>
    <t>8324 ГОСТ7872-89 ПОДШИПНИК</t>
  </si>
  <si>
    <t>871-1 Т</t>
  </si>
  <si>
    <t>8324  ГОСТ7872-89 ПОДШИПНИК</t>
  </si>
  <si>
    <t>872 Т</t>
  </si>
  <si>
    <t>28.15.10.900.000.00.0796.000000000129</t>
  </si>
  <si>
    <t>радиальный, наружный диаметр 30-55 мм, однорядные, качения, с односторонним уплотнением</t>
  </si>
  <si>
    <t>180505 Подшипник шариковый радиальный</t>
  </si>
  <si>
    <t>873 Т</t>
  </si>
  <si>
    <t>24.10.23.100.001.00.0796.000000000000</t>
  </si>
  <si>
    <t>Поковка</t>
  </si>
  <si>
    <t>из конструкционной легированной стали</t>
  </si>
  <si>
    <t>ПОКОВКА  АР-2.18.00.001 "Вилка" грV КП490 ГОСТ8479-70 / 40Х ГОСТ4543-71.</t>
  </si>
  <si>
    <t>874 Т</t>
  </si>
  <si>
    <t xml:space="preserve">Для штампов, гр II, HB 225, </t>
  </si>
  <si>
    <t>875 Т</t>
  </si>
  <si>
    <t>20.16.10.390.000.02.0166.000000000000</t>
  </si>
  <si>
    <t>Полиэтилен</t>
  </si>
  <si>
    <t>трубчатого типа, высокого давления, низкой плотности, ГОСТ 16337-77</t>
  </si>
  <si>
    <t>ПВД</t>
  </si>
  <si>
    <t>876 Т</t>
  </si>
  <si>
    <t>24.32.10.100.002.00.0168.000000000005</t>
  </si>
  <si>
    <t>Полоса</t>
  </si>
  <si>
    <t>холоднокатаная, стальная, ширина 18 мм</t>
  </si>
  <si>
    <t>полоса 6*17 мм ТУ 14-11-245-88 из стали 12Х!МФ ГОСТ20072</t>
  </si>
  <si>
    <t>декабрь 2016,январь, февраль, март</t>
  </si>
  <si>
    <t xml:space="preserve">поставка в течение 60 дней </t>
  </si>
  <si>
    <t>877 Т</t>
  </si>
  <si>
    <t>24.32.10.100.002.00.0168.000000000006</t>
  </si>
  <si>
    <t>холоднокатаная, стальная, ширина 20 мм</t>
  </si>
  <si>
    <t>877-1 Т</t>
  </si>
  <si>
    <t>878 Т</t>
  </si>
  <si>
    <t>24.32.10.100.002.00.0168.000000000013</t>
  </si>
  <si>
    <t>холоднокатаная, стальная, ширина 40 мм</t>
  </si>
  <si>
    <t>полоса 6*41 мм ТУ 14-11-245-88 из стали 12Х!МФ ГОСТ20072</t>
  </si>
  <si>
    <t>879 Т</t>
  </si>
  <si>
    <t>25.73.20.100.002.00.0796.000000000000</t>
  </si>
  <si>
    <t>Полотно</t>
  </si>
  <si>
    <t>для ножовки по металлу, металлическое, ГОСТ 6645-86</t>
  </si>
  <si>
    <t xml:space="preserve"> поставка 10 рабочих дней</t>
  </si>
  <si>
    <t>880 Т</t>
  </si>
  <si>
    <t>28.11.42.900.038.00.0796.000000000000</t>
  </si>
  <si>
    <t>Помпа</t>
  </si>
  <si>
    <t>для дизельного двигателя, топливоподкачивающего насоса</t>
  </si>
  <si>
    <t>1542.3730.000 ПОМПА ЭЛЕКТРИЧЕСКАЯ</t>
  </si>
  <si>
    <t>881 Т</t>
  </si>
  <si>
    <t>23.51.12.900.002.00.0168.000000000000</t>
  </si>
  <si>
    <t>Портландцемент</t>
  </si>
  <si>
    <t>марка ЦЕМ II/А-К 22,5, общестроительный композиционный, ГОСТ 31108-2003</t>
  </si>
  <si>
    <t>февраль, апрель</t>
  </si>
  <si>
    <t>882 Т</t>
  </si>
  <si>
    <t>27.12.40.900.019.00.0796.000000000000</t>
  </si>
  <si>
    <t>Пост кнопочный</t>
  </si>
  <si>
    <t>для дистанционного управления подъемно-транспортными механизмами различной сложности</t>
  </si>
  <si>
    <t>ПВК-13У1 ИМШБ.642254.017ТУ ПОСТ</t>
  </si>
  <si>
    <t>883 Т</t>
  </si>
  <si>
    <t>КУ-92-1Exd II ВТ5-У2 ТУ16-526.201-75 ПОСТ УПРАВЛЕНИЯ КНОПОЧНЫЙ ВЗРЫВОЗАЩИЩЕН</t>
  </si>
  <si>
    <t>884 Т</t>
  </si>
  <si>
    <t>13.92.29.990.010.00.0796.000000000001</t>
  </si>
  <si>
    <t>Пояс</t>
  </si>
  <si>
    <t>предохранительный, страховочный, безлямочный</t>
  </si>
  <si>
    <t xml:space="preserve">Предохранительный пояс  </t>
  </si>
  <si>
    <t>7,11,15</t>
  </si>
  <si>
    <t>884-1 Т</t>
  </si>
  <si>
    <t>885 Т</t>
  </si>
  <si>
    <t>27.12.21.500.000.01.0796.000000000001</t>
  </si>
  <si>
    <t>Предохранитель</t>
  </si>
  <si>
    <t>плавкий, номинальный ток 25 А</t>
  </si>
  <si>
    <t>ПР2-б ПРЕДОХРАНИТЕЛЬ ТЕРМОБИМЕТАЛ. КНОПОЧНЫЙ</t>
  </si>
  <si>
    <t>886 Т</t>
  </si>
  <si>
    <t>29.3722.000 20А ПРЕДОХРАНИТЕЛЬ ТЕРМОБИМЕТАЛЛИЧЕСКИЙ</t>
  </si>
  <si>
    <t>887 Т</t>
  </si>
  <si>
    <t>27.12.21.500.000.01.0796.000000000002</t>
  </si>
  <si>
    <t>плавкий, номинальный ток 32 А</t>
  </si>
  <si>
    <t>291.3722 30А ТУ37.003.1415-92 ПРЕДОХРАНИТЕЛЬ ТЕРМОБИМЕТАЛЛИЧЕСКИЙ</t>
  </si>
  <si>
    <t>888 Т</t>
  </si>
  <si>
    <t>29.32.30.990.068.02.0796.000000000000</t>
  </si>
  <si>
    <t>AGU 50А ПРЕДОХРАНИТЕЛЬ</t>
  </si>
  <si>
    <t>январь,февраль,март,октябрь,ноябрь, декабрь</t>
  </si>
  <si>
    <t>889 Т</t>
  </si>
  <si>
    <t>AGU 50А (1шт. на 4изд.) ПРЕДОХРАНИТЕЛЬ (ДЛЯ ТЕХНОЛОГ. ИСПЫТ.)</t>
  </si>
  <si>
    <t>889-1 Т</t>
  </si>
  <si>
    <t>890 Т</t>
  </si>
  <si>
    <t>100-3536010 ПРЕДОХРАНИТЕЛЬ ОТ ЗАМЕРЗАНИЯ</t>
  </si>
  <si>
    <t>890-1 Т</t>
  </si>
  <si>
    <t>Клапан ППЗ 100-3536010</t>
  </si>
  <si>
    <t>891 Т</t>
  </si>
  <si>
    <t>26.51.51.700.004.00.0796.000000000000</t>
  </si>
  <si>
    <t>Преобразователь давления</t>
  </si>
  <si>
    <t>измерительный, с измерителем температуры</t>
  </si>
  <si>
    <t xml:space="preserve"> ПРЕОБРАЗОВАТЕЛЬ </t>
  </si>
  <si>
    <t>892 Т</t>
  </si>
  <si>
    <t xml:space="preserve">ПРЕОБРАЗОВАТЕЛЬ ДАВЛЕНИЯ </t>
  </si>
  <si>
    <t>893 Т</t>
  </si>
  <si>
    <t>26.51.44.000.002.00.0796.000000000001</t>
  </si>
  <si>
    <t>Преобразователь систем</t>
  </si>
  <si>
    <t>передача информации дистанционная, унифицированный сигнал</t>
  </si>
  <si>
    <t>ДС-Б-050МВ ТУ4217-008-25969080-96 КОМПЛЕКТ</t>
  </si>
  <si>
    <t>11,14,19</t>
  </si>
  <si>
    <t>893-1 Т</t>
  </si>
  <si>
    <t>март, сентябрь, октябрь</t>
  </si>
  <si>
    <t>894 Т</t>
  </si>
  <si>
    <t>25.99.29.490.065.00.0796.000000000000</t>
  </si>
  <si>
    <t>Пресс-масленка</t>
  </si>
  <si>
    <t>для пластиных смазочных материалов, прямая</t>
  </si>
  <si>
    <t>1.1.Ц6 ГОСТ19853-74 МАСЛЕНКА</t>
  </si>
  <si>
    <t>895 Т</t>
  </si>
  <si>
    <t>1.2.45.Ц6 ГОСТ19853-74 МАСЛЕНКА</t>
  </si>
  <si>
    <t>896 Т</t>
  </si>
  <si>
    <t>1.2.Ц6 ГОСТ19853-74 МАСЛЕНКА</t>
  </si>
  <si>
    <t>897 Т</t>
  </si>
  <si>
    <t>27.90.32.000.049.00.0166.000000000000</t>
  </si>
  <si>
    <t>Припой</t>
  </si>
  <si>
    <t>для пайки металлов</t>
  </si>
  <si>
    <t>ПОС-61 ГОСТ 21931-76</t>
  </si>
  <si>
    <t>февраль,август</t>
  </si>
  <si>
    <t>898 Т</t>
  </si>
  <si>
    <t>25.99.29.130.001.00.0796.000000000000</t>
  </si>
  <si>
    <t>Пробка</t>
  </si>
  <si>
    <t>для чугунных батарей</t>
  </si>
  <si>
    <t>ф15</t>
  </si>
  <si>
    <t>апрель, май, июнь, август, сентябрь, ноябрь</t>
  </si>
  <si>
    <t>899 Т</t>
  </si>
  <si>
    <t xml:space="preserve"> ф20</t>
  </si>
  <si>
    <t>900 Т</t>
  </si>
  <si>
    <t xml:space="preserve"> левая ф20</t>
  </si>
  <si>
    <t>901 Т</t>
  </si>
  <si>
    <t>27.32.11.900.000.00.0166.000000000098</t>
  </si>
  <si>
    <t>Провод</t>
  </si>
  <si>
    <t>сечение жил 0,28 мм, марка ПЭТВ-2</t>
  </si>
  <si>
    <t>Эмаль-провод Ø 0,280</t>
  </si>
  <si>
    <t>902 Т</t>
  </si>
  <si>
    <t>27.32.11.900.000.00.0166.000000000113</t>
  </si>
  <si>
    <t>сечение жил 0,5 мм, марка ПЭТВ-2</t>
  </si>
  <si>
    <t>Эмаль-провод Ø0,5</t>
  </si>
  <si>
    <t>903 Т</t>
  </si>
  <si>
    <t>27.32.11.900.000.00.0166.000000000118</t>
  </si>
  <si>
    <t>сечение жил 0,56 мм, марка ПЭТВ-2</t>
  </si>
  <si>
    <t>Эмаль-провод Ø0,56</t>
  </si>
  <si>
    <t>904 Т</t>
  </si>
  <si>
    <t>27.32.11.900.000.00.0166.000000000120</t>
  </si>
  <si>
    <t>сечение жил 0,63 мм, марка ПЭТВ-2</t>
  </si>
  <si>
    <t>эмаль провод 0,63</t>
  </si>
  <si>
    <t>905 Т</t>
  </si>
  <si>
    <t>27.32.11.900.000.00.0166.000000000128</t>
  </si>
  <si>
    <t>сечение жил 0,85 мм, марка ПЭТВ-2</t>
  </si>
  <si>
    <t>эмаль провод 0,85</t>
  </si>
  <si>
    <t>906 Т</t>
  </si>
  <si>
    <t>27.32.11.900.000.00.0166.000000000132</t>
  </si>
  <si>
    <t>сечение жил 0,95 мм, марка ПЭТВ-2</t>
  </si>
  <si>
    <t>эмаль провод 0,95</t>
  </si>
  <si>
    <t>907 Т</t>
  </si>
  <si>
    <t>27.32.11.900.000.00.0166.000000000140</t>
  </si>
  <si>
    <t>сечение жил 1,08 мм, марка ПЭТВ-2</t>
  </si>
  <si>
    <t>Эмаль-провод Ø 1,08</t>
  </si>
  <si>
    <t>908 Т</t>
  </si>
  <si>
    <t>27.32.11.900.000.00.0166.000000000144</t>
  </si>
  <si>
    <t>сечение жил 1,18 мм, марка ПЭТВ-2</t>
  </si>
  <si>
    <t>Эмаль-провод Ø 1,18</t>
  </si>
  <si>
    <t>909 Т</t>
  </si>
  <si>
    <t>27.32.11.900.000.00.0166.000000000147</t>
  </si>
  <si>
    <t>сечение жил 1,25 мм, марка ПЭТВ-2</t>
  </si>
  <si>
    <t>Эмаль-провод Ø 1,25</t>
  </si>
  <si>
    <t>910 Т</t>
  </si>
  <si>
    <t>27.32.11.900.000.00.0166.000000000153</t>
  </si>
  <si>
    <t>сечение жил 1,45 мм, марка ПЭТВ-2</t>
  </si>
  <si>
    <t>Эмаль-провод Ø 1,45</t>
  </si>
  <si>
    <t>911 Т</t>
  </si>
  <si>
    <t>27.32.11.900.000.00.0166.000000000170</t>
  </si>
  <si>
    <t>сечение жил 0,71 мм, марка ПЭТВ-2</t>
  </si>
  <si>
    <t>эмаль провод 0,71</t>
  </si>
  <si>
    <t>912 Т</t>
  </si>
  <si>
    <t>27.32.11.900.000.00.0166.000000000171</t>
  </si>
  <si>
    <t>сечение жил 0,75 мм, марка ПЭТВ-2</t>
  </si>
  <si>
    <t>Провод ПГВА 0,75</t>
  </si>
  <si>
    <t>913 Т</t>
  </si>
  <si>
    <t>27.32.13.700.002.00.0006.000000000055</t>
  </si>
  <si>
    <t>марка БПВЛ, 50 мм2</t>
  </si>
  <si>
    <t>914 Т</t>
  </si>
  <si>
    <t>27.32.13.700.002.00.0006.000000000205</t>
  </si>
  <si>
    <t>марка ПВ-3, 4 мм2</t>
  </si>
  <si>
    <t>ПВЗх4</t>
  </si>
  <si>
    <t>915 Т</t>
  </si>
  <si>
    <t>27.32.13.700.002.00.0006.000000000206</t>
  </si>
  <si>
    <t>марка ПВ-3, 6 мм2</t>
  </si>
  <si>
    <t>ПВ3х6</t>
  </si>
  <si>
    <t>916 Т</t>
  </si>
  <si>
    <t>27.32.13.700.002.00.0006.000000000246</t>
  </si>
  <si>
    <t>марка ПВС, 3*2,5 мм2</t>
  </si>
  <si>
    <t>ПВС3х2,5</t>
  </si>
  <si>
    <t>917 Т</t>
  </si>
  <si>
    <t>27.32.13.700.002.00.0006.000000000251</t>
  </si>
  <si>
    <t>марка ПВС, 4*4 мм2</t>
  </si>
  <si>
    <t>ПВС4х4</t>
  </si>
  <si>
    <t>918 Т</t>
  </si>
  <si>
    <t>27.32.13.700.002.00.0006.000000000254</t>
  </si>
  <si>
    <t>марка ПВС, 5*2,5 мм2</t>
  </si>
  <si>
    <t>ПВС5х2,5</t>
  </si>
  <si>
    <t>919 Т</t>
  </si>
  <si>
    <t>27.32.13.700.002.00.0006.000000000365</t>
  </si>
  <si>
    <t>марка ТРП, 2*0,4 мм2</t>
  </si>
  <si>
    <t>920 Т</t>
  </si>
  <si>
    <t>27.32.13.700.002.00.0018.000000000010</t>
  </si>
  <si>
    <t>марка ПКСВ, 2*0,5 мм2</t>
  </si>
  <si>
    <t>921 Т</t>
  </si>
  <si>
    <t>24.34.12.900.000.00.0168.000000000004</t>
  </si>
  <si>
    <t>Проволока</t>
  </si>
  <si>
    <t>из углеродистой стали, номинальный диаметр 7 мм</t>
  </si>
  <si>
    <t>15-20дней</t>
  </si>
  <si>
    <t xml:space="preserve">аванс 0,  100% после поставки </t>
  </si>
  <si>
    <t>168</t>
  </si>
  <si>
    <t>922 Т</t>
  </si>
  <si>
    <t>24.34.12.900.000.00.0168.000000000041</t>
  </si>
  <si>
    <t>из углеродистой стали, номинальный диаметр 1,20 мм</t>
  </si>
  <si>
    <t>923 Т</t>
  </si>
  <si>
    <t>24.34.12.900.000.00.0168.000000000079</t>
  </si>
  <si>
    <t>из углеродистой стали, номинальный диаметр 10,50 мм</t>
  </si>
  <si>
    <t>Проволока стальная, ОК Flux 10.62 ESAB EN ISO 14171-A</t>
  </si>
  <si>
    <t>55  дней</t>
  </si>
  <si>
    <t>18, 19</t>
  </si>
  <si>
    <t>923-1 Т</t>
  </si>
  <si>
    <t>55 дней</t>
  </si>
  <si>
    <t>924 Т</t>
  </si>
  <si>
    <t>24.34.12.900.000.01.0166.000000000007</t>
  </si>
  <si>
    <t>из низкоуглеродистой стали, номинальный диаметр 6 мм, ГОСТ 3282-74</t>
  </si>
  <si>
    <t>11,14,15,19</t>
  </si>
  <si>
    <t>924-1 Т</t>
  </si>
  <si>
    <t>925 Т</t>
  </si>
  <si>
    <t>24.34.13.100.001.02.0168.000000000000</t>
  </si>
  <si>
    <t>холоднотянутая, круглого сечения, диаметр 0,009-16,0 мм, катушка</t>
  </si>
  <si>
    <t>Проволока Ø2,0 мм СВ-08ХМ-О 
ГОСТ 2246-80, касс. К-415</t>
  </si>
  <si>
    <t>926 Т</t>
  </si>
  <si>
    <t>927 Т</t>
  </si>
  <si>
    <t>29.32.30.990.058.05.0796.000000000000</t>
  </si>
  <si>
    <t>Прокладка</t>
  </si>
  <si>
    <t>для двигателя внутреннего сгорания, для легкового автомобиля</t>
  </si>
  <si>
    <t>май, июнь, август, сентябрь,октябрь, ноябрь</t>
  </si>
  <si>
    <t>928 Т</t>
  </si>
  <si>
    <t>29.32.30.990.058.05.0839.000000000000</t>
  </si>
  <si>
    <t>для двигателя внутреннего сгорания, для грузового автомобиля</t>
  </si>
  <si>
    <t>929 Т</t>
  </si>
  <si>
    <t>19.20.31.300.000.00.0166.000000000000</t>
  </si>
  <si>
    <t>Пропан</t>
  </si>
  <si>
    <t>технический, массовая доля сероводорода и меркаптановой серы не более 0,013%, интенсивность запаха не менее 3 баллов</t>
  </si>
  <si>
    <t>Пропан технический ГОСТ 20448-90</t>
  </si>
  <si>
    <t>930 Т</t>
  </si>
  <si>
    <t>19.20.31.200.001.00.0112.000000000000</t>
  </si>
  <si>
    <t>Пропан-бутан</t>
  </si>
  <si>
    <t>автомобильный, массовая доля сероводорода и меркаптановой серы не более 0,01%, интенсивность запаха не менее 3 баллов, ГОСТ 27578-87</t>
  </si>
  <si>
    <t>топливо для автомобилей ГОСТ 27578-87</t>
  </si>
  <si>
    <t>931 Т</t>
  </si>
  <si>
    <t>22.29.25.700.007.00.5111.000000000004</t>
  </si>
  <si>
    <t>Пружина</t>
  </si>
  <si>
    <t>для переплета, пластиковая, диаметр 8 мм</t>
  </si>
  <si>
    <t>Пружина 8мм</t>
  </si>
  <si>
    <t>февраль,март</t>
  </si>
  <si>
    <t>932 Т</t>
  </si>
  <si>
    <t>22.29.25.700.007.00.5111.000000000018</t>
  </si>
  <si>
    <t>для переплета, пластиковая, диаметр 51 мм</t>
  </si>
  <si>
    <t>Пружина 51мм</t>
  </si>
  <si>
    <t>933 Т</t>
  </si>
  <si>
    <t>32.99.59.900.086.00.0778.000000000000</t>
  </si>
  <si>
    <t>для переплета, из металла</t>
  </si>
  <si>
    <t>Пружина 12мм</t>
  </si>
  <si>
    <t>934 Т</t>
  </si>
  <si>
    <t>935 Т</t>
  </si>
  <si>
    <t>24.44.22.240.002.00.0168.000000000023</t>
  </si>
  <si>
    <t>Пруток</t>
  </si>
  <si>
    <t>бронзовый, круглый, диаметр 20 мм, пресованный</t>
  </si>
  <si>
    <t>936 Т</t>
  </si>
  <si>
    <t>24.44.22.240.002.00.0168.000000000041</t>
  </si>
  <si>
    <t>бронзовый, круглый, диаметр 40 мм, пресованный, марка БрАЖНМц9-4-4-1</t>
  </si>
  <si>
    <t>937 Т</t>
  </si>
  <si>
    <t>24.44.22.240.002.00.0168.000000000042</t>
  </si>
  <si>
    <t>бронзовый, круглый, диаметр 50 мм, пресованный, марка БрАЖНМц9-4-4-1</t>
  </si>
  <si>
    <t>938 Т</t>
  </si>
  <si>
    <t>24.44.22.240.002.00.0168.000000000044</t>
  </si>
  <si>
    <t>бронзовый, круглый, диаметр 60 мм, пресованный, марка БрАЖНМц9-4-4-1</t>
  </si>
  <si>
    <t>939 Т</t>
  </si>
  <si>
    <t>24.44.22.240.002.00.0168.000000000046</t>
  </si>
  <si>
    <t>бронзовый, круглый, диаметр 80 мм, пресованный, марка БрАЖНМц9-4-4-1</t>
  </si>
  <si>
    <t>940 Т</t>
  </si>
  <si>
    <t>24.44.22.240.002.00.0168.000000000047</t>
  </si>
  <si>
    <t>бронзовый, круглый, диаметр 110 мм, пресованный, марка БрАЖНМц9-4-4-1</t>
  </si>
  <si>
    <t>941 Т</t>
  </si>
  <si>
    <t>24.44.22.240.002.00.0168.000000000048</t>
  </si>
  <si>
    <t>бронзовый, круглый, диаметр 140 мм, пресованный, марка БрАЖНМц9-4-4-1</t>
  </si>
  <si>
    <t>942 Т</t>
  </si>
  <si>
    <t>27.12.31.900.000.00.0796.000000000000</t>
  </si>
  <si>
    <t>Пускатель магнитный</t>
  </si>
  <si>
    <t>серия ПМА, нереверсивный, с тепловым реле, величина пускателя в зависимости от номинального тока 50 А</t>
  </si>
  <si>
    <t>Пускатель ПРК32-18</t>
  </si>
  <si>
    <t>943 Т</t>
  </si>
  <si>
    <t>Пускатель ПРК32-6,3</t>
  </si>
  <si>
    <t>944 Т</t>
  </si>
  <si>
    <t>27.12.31.900.000.00.0796.000000000002</t>
  </si>
  <si>
    <t>серия ПМ 12, нереверсивный, с реле, величина пускателя в зависимости от номинального тока 25 А</t>
  </si>
  <si>
    <t>Пускатель ПРК</t>
  </si>
  <si>
    <t>945 Т</t>
  </si>
  <si>
    <t>27.12.31.900.000.00.0796.000000000003</t>
  </si>
  <si>
    <t>серия ПМА, реверсивный, без реле с электрической блокировкой, величина пускателя в зависимости от номинального тока 40 А</t>
  </si>
  <si>
    <t>Пускатель ПМА 3100 380В (откр,б/реле)</t>
  </si>
  <si>
    <t>февраль, апрель, июнь, сентябрь</t>
  </si>
  <si>
    <t>946 Т</t>
  </si>
  <si>
    <t>27.12.31.900.000.00.0796.000000000005</t>
  </si>
  <si>
    <t>серия ПМ 12, реверсивный, без реле, величина пускателя в зависимости от номинального тока 63 А</t>
  </si>
  <si>
    <t>947 Т</t>
  </si>
  <si>
    <t>27.12.31.900.000.00.0796.000000000006</t>
  </si>
  <si>
    <t>серия ПМ 12, реверсивный, без реле, величина пускателя в зависимости от номинального тока 100 А</t>
  </si>
  <si>
    <t>Пускатель ПМ-12-100-240</t>
  </si>
  <si>
    <t>948 Т</t>
  </si>
  <si>
    <t>Пускатель ПМ-12-160-150 (380в)</t>
  </si>
  <si>
    <t>949 Т</t>
  </si>
  <si>
    <t>Пускатель ПМ-12-160-210 (380в)</t>
  </si>
  <si>
    <t>950 Т</t>
  </si>
  <si>
    <t>Пускатель ПМ-12-160-250 (380в)</t>
  </si>
  <si>
    <t>951 Т</t>
  </si>
  <si>
    <t>Пускатель ПМ 12-100-160 380В (откр,б/реле,5вел)</t>
  </si>
  <si>
    <t>952 Т</t>
  </si>
  <si>
    <t>953 Т</t>
  </si>
  <si>
    <t>954 Т</t>
  </si>
  <si>
    <t>27.12.31.900.000.00.0796.000000000008</t>
  </si>
  <si>
    <t>ПМЕ, реверсивный, без реле, величина пускателя в зависимости от номинального тока 25 А</t>
  </si>
  <si>
    <t>Пускатель ПМE 211  380В (открытый, без реле)</t>
  </si>
  <si>
    <t>955 Т</t>
  </si>
  <si>
    <t>956 Т</t>
  </si>
  <si>
    <t>27.12.31.900.000.00.0796.000000000014</t>
  </si>
  <si>
    <t>серия ПМЛ, реверсивный, с тепловым реле, величина пускателя в зависимости от номинального тока 25 А</t>
  </si>
  <si>
    <t>Пускатель ПМЛ 2100М 3800В (откр,б/реле)</t>
  </si>
  <si>
    <t>957 Т</t>
  </si>
  <si>
    <t>958 Т</t>
  </si>
  <si>
    <t>27.12.31.900.000.00.0796.000000000016</t>
  </si>
  <si>
    <t>серия ПМЛ, нереверсивный, с реле, величина пускателя в зависимости от номинального тока 40 А</t>
  </si>
  <si>
    <t>Пускатель ПМЛ 4110 380В закр. с реле</t>
  </si>
  <si>
    <t>959 Т</t>
  </si>
  <si>
    <t xml:space="preserve">Пускатель ПМЛ-5100 220В (с реле) </t>
  </si>
  <si>
    <t>960 Т</t>
  </si>
  <si>
    <t>Пускатель ПМЛ - 4100 380В</t>
  </si>
  <si>
    <t>961 Т</t>
  </si>
  <si>
    <t>Пускатель ПМЛ - 1100 220В</t>
  </si>
  <si>
    <t>962 Т</t>
  </si>
  <si>
    <t>Пускатель ПМЛ - 5102 380В</t>
  </si>
  <si>
    <t>963 Т</t>
  </si>
  <si>
    <t>964 Т</t>
  </si>
  <si>
    <t>965 Т</t>
  </si>
  <si>
    <t>22.19.73.470.001.01.0796.000000000003</t>
  </si>
  <si>
    <t>Пыльник</t>
  </si>
  <si>
    <t>для легковых автомобилей, приводов ШРУС (наружный)</t>
  </si>
  <si>
    <t>ЧЕХОЛ РЕЗИНОВЫЙ РЫЧАГА ПЕРЕКЛЮЧ.ПЕРЕДАЧ</t>
  </si>
  <si>
    <t>966 Т</t>
  </si>
  <si>
    <t>27.51.26.900.000.00.0796.000000000000</t>
  </si>
  <si>
    <t>Радиатор отопительный</t>
  </si>
  <si>
    <t>циркуляционный, жидконаполненный</t>
  </si>
  <si>
    <t>планар-44д-24 отопитель</t>
  </si>
  <si>
    <t>967 Т</t>
  </si>
  <si>
    <t>25.21.11.900.004.00.0796.000000000001</t>
  </si>
  <si>
    <t>Радиатор секционный</t>
  </si>
  <si>
    <t>расстояние между центрами ниппельных отверстий 300 мм, полная высота не более 400, глубина не более 160, номенклатурный шаг не более 0,16 кВт</t>
  </si>
  <si>
    <t xml:space="preserve">Радиаторы чугунные МС 140 </t>
  </si>
  <si>
    <t>968 Т</t>
  </si>
  <si>
    <t>26.30.30.900.068.01.0796.000000000001</t>
  </si>
  <si>
    <t>Разъем</t>
  </si>
  <si>
    <t>телефонный, коннектор модульный RJ11</t>
  </si>
  <si>
    <t>телефонный коннектор модульный RJ 4P4C</t>
  </si>
  <si>
    <t>969 Т</t>
  </si>
  <si>
    <t>телефонный коннектор модульный RJ 6P6C</t>
  </si>
  <si>
    <t>970 Т</t>
  </si>
  <si>
    <t>26.30.30.900.068.01.0796.000000000005</t>
  </si>
  <si>
    <t>телефонный, коннектор модульный RJ45</t>
  </si>
  <si>
    <t>RJ45</t>
  </si>
  <si>
    <t>971 Т</t>
  </si>
  <si>
    <t>27.33.13.900.009.00.0796.000000000000</t>
  </si>
  <si>
    <t>электрический, взрывозащищенный, номинальное напряжение до 440 В, номинальный ток 32 А</t>
  </si>
  <si>
    <t>Разъем плоский РпИм 5,5-6-0,5</t>
  </si>
  <si>
    <t>972 Т</t>
  </si>
  <si>
    <t>23.42.10.500.001.01.0796.000000000000</t>
  </si>
  <si>
    <t>Раковина</t>
  </si>
  <si>
    <t>фаянсовая, средняя, с пьедесталом и креплениями, размер раковины 600*500*160 мм, размер чаши 560*330 мм</t>
  </si>
  <si>
    <t>973 Т</t>
  </si>
  <si>
    <t>20.30.22.700.000.00.0112.000000000001</t>
  </si>
  <si>
    <t>Растворитель</t>
  </si>
  <si>
    <t>для лакокрасочных материалов, марка 646, ГОСТ 18188-72</t>
  </si>
  <si>
    <t xml:space="preserve">растворитель марки 646, ГОСТ 18188-72 </t>
  </si>
  <si>
    <t>974 Т</t>
  </si>
  <si>
    <t>20.30.22.700.000.01.0166.000000000000</t>
  </si>
  <si>
    <t>для лакокрасочных материалов, марка Р-4</t>
  </si>
  <si>
    <t>растворитель Р-4 ГОСТ 7827</t>
  </si>
  <si>
    <t>975 Т</t>
  </si>
  <si>
    <t>25.73.40.190.003.02.0796.000000000001</t>
  </si>
  <si>
    <t>Резец токарный</t>
  </si>
  <si>
    <t>из твердого сплава, подрезной, ГОСТ 18880-73</t>
  </si>
  <si>
    <t xml:space="preserve">2112-0007 32х20 Т15К6 </t>
  </si>
  <si>
    <t>975-1 Т</t>
  </si>
  <si>
    <t>976 Т</t>
  </si>
  <si>
    <t>25.73.40.190.003.02.0796.000000000003</t>
  </si>
  <si>
    <t>из твердого сплава, отрезной, ГОСТ 18884-73</t>
  </si>
  <si>
    <t>2130-0005 20х12  Т15К6</t>
  </si>
  <si>
    <t>976-1 Т</t>
  </si>
  <si>
    <t>977 Т</t>
  </si>
  <si>
    <t xml:space="preserve">2130-0005 20х12  ВК8 </t>
  </si>
  <si>
    <t>977-1 Т</t>
  </si>
  <si>
    <t>978 Т</t>
  </si>
  <si>
    <t>2130-0009 25х16  Т15К6</t>
  </si>
  <si>
    <t>978-1 Т</t>
  </si>
  <si>
    <t>979 Т</t>
  </si>
  <si>
    <t xml:space="preserve">2130-0009 25х16  ВК8 </t>
  </si>
  <si>
    <t>979-1 Т</t>
  </si>
  <si>
    <t>980 Т</t>
  </si>
  <si>
    <t>2130-0013 32х20  Т15К6</t>
  </si>
  <si>
    <t>980-1 Т</t>
  </si>
  <si>
    <t>981 Т</t>
  </si>
  <si>
    <t xml:space="preserve">2130-0013 32х20 ВК8 </t>
  </si>
  <si>
    <t>981-1 Т</t>
  </si>
  <si>
    <t>982 Т</t>
  </si>
  <si>
    <t>2130-0017 40х25 Т15К6 ГОСТ18884-73</t>
  </si>
  <si>
    <t>982-1 Т</t>
  </si>
  <si>
    <t>983 Т</t>
  </si>
  <si>
    <t>2130-0017 40х25 ВК8 ГОСТ18884-73</t>
  </si>
  <si>
    <t>983-1 Т</t>
  </si>
  <si>
    <t>984 Т</t>
  </si>
  <si>
    <t>25.73.40.190.003.02.0796.000000000004</t>
  </si>
  <si>
    <t>из твердого сплава, резьбонарезной, ГОСТ 18885-73</t>
  </si>
  <si>
    <t xml:space="preserve">  2660-0005 25х16 Т15К6 ГОСТ18885-73</t>
  </si>
  <si>
    <t>984-1 Т</t>
  </si>
  <si>
    <t>2660-0005 25х16 Т15К6 ГОСТ18885-73</t>
  </si>
  <si>
    <t>985 Т</t>
  </si>
  <si>
    <t xml:space="preserve">  2660-0005 25х16 ВК8 ГОСТ18885-73</t>
  </si>
  <si>
    <t>985-1 Т</t>
  </si>
  <si>
    <t>2660-0005 25х16 ВК8 ГОСТ18885-73</t>
  </si>
  <si>
    <t>986 Т</t>
  </si>
  <si>
    <t xml:space="preserve"> 2660-0007 32х20 Т15К6 ГОСТ18885-73</t>
  </si>
  <si>
    <t>986-1 Т</t>
  </si>
  <si>
    <t>2660-0007 32х20 Т15К6 ГОСТ18885-73</t>
  </si>
  <si>
    <t>987 Т</t>
  </si>
  <si>
    <t xml:space="preserve">  2660-0007 32х20 ВК8 ГОСТ18885-73</t>
  </si>
  <si>
    <t>987-1 Т</t>
  </si>
  <si>
    <t>2660-0007 32х20 ВК8 ГОСТ18885-73</t>
  </si>
  <si>
    <t>июль, сентябрь, октябрь, ноябрь</t>
  </si>
  <si>
    <t>988 Т</t>
  </si>
  <si>
    <t xml:space="preserve"> 2662-0007 20х20 Т15К6 ГОСТ18885-73</t>
  </si>
  <si>
    <t>988-1 Т</t>
  </si>
  <si>
    <t>2662-0007 20х20 Т15К6 ГОСТ18885-73</t>
  </si>
  <si>
    <t>989 Т</t>
  </si>
  <si>
    <t xml:space="preserve"> 2662-0007 20х20 ВК8 ГОСТ18885-73</t>
  </si>
  <si>
    <t>989-1 Т</t>
  </si>
  <si>
    <t>2662-0007 20х20 ВК8 ГОСТ18885-73</t>
  </si>
  <si>
    <t>990 Т</t>
  </si>
  <si>
    <t>25.73.40.190.003.02.0796.000000000010</t>
  </si>
  <si>
    <t>из твердого сплава, проходной отогнутый, ГОСТ 18877-73</t>
  </si>
  <si>
    <t>16х25 Т15К6</t>
  </si>
  <si>
    <t>990-1 Т</t>
  </si>
  <si>
    <t>991 Т</t>
  </si>
  <si>
    <t>16х25 ВК8</t>
  </si>
  <si>
    <t>991-1 Т</t>
  </si>
  <si>
    <t>992 Т</t>
  </si>
  <si>
    <t>25.11.23.600.024.00.0796.000000000000</t>
  </si>
  <si>
    <t>Рейка</t>
  </si>
  <si>
    <t>монтажная, С-образного типа, длина 30 см</t>
  </si>
  <si>
    <t>DIN-рейка оцинкованная, l=350мм</t>
  </si>
  <si>
    <t>993 Т</t>
  </si>
  <si>
    <t>29.32.30.990.030.01.0796.000000000004</t>
  </si>
  <si>
    <t>Реле</t>
  </si>
  <si>
    <t>для легкового автомобиля, электромагнитное тяговое</t>
  </si>
  <si>
    <t>98.3777 12В РЕЛЕ</t>
  </si>
  <si>
    <t>январь,февраль, март</t>
  </si>
  <si>
    <t>993-1 Т</t>
  </si>
  <si>
    <t>994 Т</t>
  </si>
  <si>
    <t>981.3777 РЕЛЕ</t>
  </si>
  <si>
    <t>995 Т</t>
  </si>
  <si>
    <t>РЭС-22 РФ4.523.023.07-02 РХО.450.006ТУ РЕЛЕ</t>
  </si>
  <si>
    <t>996 Т</t>
  </si>
  <si>
    <t>РЭС-22 РФ4.523.023-07-01 РХО.450.006ТУ РЕЛЕ</t>
  </si>
  <si>
    <t>997 Т</t>
  </si>
  <si>
    <t>РЭС48Б РС4.590.201 ЯЛО.450.033ТУ РЕЛЕ</t>
  </si>
  <si>
    <t>998 Т</t>
  </si>
  <si>
    <t>22.19.40.300.000.00.0796.000000000036</t>
  </si>
  <si>
    <t>Ремень</t>
  </si>
  <si>
    <t>клиновый, приводный, с сечением А-1120, ГОСТ 1284.2-89</t>
  </si>
  <si>
    <t xml:space="preserve">5 рабочих дней </t>
  </si>
  <si>
    <t>999 Т</t>
  </si>
  <si>
    <t>22.19.40.300.000.00.0796.000000000038</t>
  </si>
  <si>
    <t>клиновый, приводный, с сечением А-1250, ГОСТ 1284.2-89</t>
  </si>
  <si>
    <t>1000 Т</t>
  </si>
  <si>
    <t>22.19.40.300.000.00.0796.000000000042</t>
  </si>
  <si>
    <t>клиновый, приводный, с сечением А-1400, ГОСТ 1284.2-89</t>
  </si>
  <si>
    <t>1001 Т</t>
  </si>
  <si>
    <t>22.19.40.300.000.00.0796.000000000044</t>
  </si>
  <si>
    <t>клиновый, приводный, с сечением А-1500, ГОСТ 1284.2-89</t>
  </si>
  <si>
    <t>1002 Т</t>
  </si>
  <si>
    <t>22.19.40.300.000.00.0796.000000000048</t>
  </si>
  <si>
    <t>клиновый, приводный, с сечением А-1700, ГОСТ 1284.2-89</t>
  </si>
  <si>
    <t>1003 Т</t>
  </si>
  <si>
    <t>22.19.40.300.000.00.0796.000000000051</t>
  </si>
  <si>
    <t>клиновый, приводный, с сечением А-1900, ГОСТ 1284.2-89</t>
  </si>
  <si>
    <t>1004 Т</t>
  </si>
  <si>
    <t>22.19.40.300.000.00.0796.000000000052</t>
  </si>
  <si>
    <t>клиновый, приводный, с сечением А-2000, ГОСТ 1284.2-89</t>
  </si>
  <si>
    <t>1005 Т</t>
  </si>
  <si>
    <t>22.19.40.300.000.00.0796.000000000053</t>
  </si>
  <si>
    <t>клиновый, приводный, с сечением А-2120, ГОСТ 1284.2-89</t>
  </si>
  <si>
    <t>1006 Т</t>
  </si>
  <si>
    <t>22.19.40.300.000.00.0796.000000000076</t>
  </si>
  <si>
    <t>клиновый, приводный, с сечением В(Б)-1180, ГОСТ 1284.2-89</t>
  </si>
  <si>
    <t>1007 Т</t>
  </si>
  <si>
    <t>22.19.40.300.000.00.0796.000000000079</t>
  </si>
  <si>
    <t>клиновый, приводный, с сечением В(Б)-1320, ГОСТ 1284.2-89</t>
  </si>
  <si>
    <t>1008 Т</t>
  </si>
  <si>
    <t>22.19.40.300.000.00.0796.000000000080</t>
  </si>
  <si>
    <t>клиновый, приводный, с сечением В(Б)-1400, ГОСТ 1284.2-89</t>
  </si>
  <si>
    <t>1009 Т</t>
  </si>
  <si>
    <t>22.19.40.300.000.00.0796.000000000090</t>
  </si>
  <si>
    <t>клиновый, приводный, с сечением В(Б)-2000, ГОСТ 1284.2-89</t>
  </si>
  <si>
    <t>1010 Т</t>
  </si>
  <si>
    <t>22.19.40.300.000.00.0796.000000000092</t>
  </si>
  <si>
    <t>клиновый, приводный, с сечением В(Б)-2240, ГОСТ 1284.2-89</t>
  </si>
  <si>
    <t>1011 Т</t>
  </si>
  <si>
    <t>22.19.40.300.000.00.0796.000000000098</t>
  </si>
  <si>
    <t>клиновый, приводный, с сечением В(Б)-3150, ГОСТ 1284.2-89</t>
  </si>
  <si>
    <t>1012 Т</t>
  </si>
  <si>
    <t>22.19.40.300.000.00.0796.000000000099</t>
  </si>
  <si>
    <t>клиновый, приводный, с сечением В(Б)-3350, ГОСТ 1284.2-89</t>
  </si>
  <si>
    <t>1013 Т</t>
  </si>
  <si>
    <t>22.19.40.300.000.00.0796.000000000100</t>
  </si>
  <si>
    <t>клиновый, приводный, с сечением В(Б)-3550, ГОСТ 1284.2-89</t>
  </si>
  <si>
    <t>1014 Т</t>
  </si>
  <si>
    <t>22.19.40.300.000.00.0796.000000000102</t>
  </si>
  <si>
    <t>клиновый, приводный, с сечением В(Б)-4000, ГОСТ 1284.2-89</t>
  </si>
  <si>
    <t>1015 Т</t>
  </si>
  <si>
    <t>22.19.40.300.000.00.0796.000000000103</t>
  </si>
  <si>
    <t>клиновый, приводный, с сечением В(Б)-4250, ГОСТ 1284.2-89</t>
  </si>
  <si>
    <t>1016 Т</t>
  </si>
  <si>
    <t>22.19.40.300.000.00.0796.000000000104</t>
  </si>
  <si>
    <t>клиновый, приводный, с сечением В(Б)-4500, ГОСТ 1284.2-89</t>
  </si>
  <si>
    <t>1017 Т</t>
  </si>
  <si>
    <t>22.19.40.300.000.00.0796.000000000120</t>
  </si>
  <si>
    <t>клиновый, приводный, с сечением С(В)-2000, ГОСТ 1284.2-89</t>
  </si>
  <si>
    <t>1018 Т</t>
  </si>
  <si>
    <t>22.19.40.300.000.00.0796.000000000121</t>
  </si>
  <si>
    <t>клиновый, приводный, с сечением С(В)-2120, ГОСТ 1284.2-89</t>
  </si>
  <si>
    <t>1019 Т</t>
  </si>
  <si>
    <t>22.19.40.300.000.00.0796.000000000126</t>
  </si>
  <si>
    <t>клиновый, приводный, с сечением С(В)-2800, ГОСТ 1284.2-89</t>
  </si>
  <si>
    <t>1020 Т</t>
  </si>
  <si>
    <t>22.19.40.300.000.00.0796.000000000128</t>
  </si>
  <si>
    <t>клиновый, приводный, с сечением С(В)-3150, ГОСТ 1284.2-89</t>
  </si>
  <si>
    <t>1021 Т</t>
  </si>
  <si>
    <t>22.19.40.300.000.00.0796.000000000133</t>
  </si>
  <si>
    <t>клиновый, приводный, с сечением С(В)-4000, ГОСТ 1284.2-89</t>
  </si>
  <si>
    <t>1022 Т</t>
  </si>
  <si>
    <t>22.19.40.300.000.00.0796.000000000135</t>
  </si>
  <si>
    <t>клиновый, приводный, с сечением С(В)-4350, ГОСТ 1284.2-89</t>
  </si>
  <si>
    <t>1023 Т</t>
  </si>
  <si>
    <t>22.19.40.300.000.00.0796.000000000159</t>
  </si>
  <si>
    <t>клиновый, приводный, с сечением Д(Г)-4000, ГОСТ 1284.2-89</t>
  </si>
  <si>
    <t>1024 Т</t>
  </si>
  <si>
    <t>22.19.40.300.000.00.0796.000000000160</t>
  </si>
  <si>
    <t>клиновый, приводный, с сечением Д(Г)-4250, ГОСТ 1284.2-89</t>
  </si>
  <si>
    <t>1025 Т</t>
  </si>
  <si>
    <t>22.19.40.300.000.00.0796.000000000164</t>
  </si>
  <si>
    <t>клиновый, приводный, с сечением Д(Г)-5300, ГОСТ 1284.2-89</t>
  </si>
  <si>
    <t>1026 Т</t>
  </si>
  <si>
    <t>22.19.40.300.000.00.0796.000000000174</t>
  </si>
  <si>
    <t>клиновый, вентиляторный, размер 8,5*8-875 мм, ГОСТ 5813-93.</t>
  </si>
  <si>
    <t>1027 Т</t>
  </si>
  <si>
    <t>32.99.11.900.017.04.0796.000000000000</t>
  </si>
  <si>
    <t>Респиратор</t>
  </si>
  <si>
    <t>противогазоаэрозольный</t>
  </si>
  <si>
    <t>респиратор РПГ-67 ГОСТ 12.4.190-99</t>
  </si>
  <si>
    <t>1027-1 Т</t>
  </si>
  <si>
    <t>1028 Т</t>
  </si>
  <si>
    <t>респиратор PR-1 ГОСТ 12.4.190-99</t>
  </si>
  <si>
    <t>1028-1 Т</t>
  </si>
  <si>
    <t>1029 Т</t>
  </si>
  <si>
    <t>32.99.11.900.017.05.0796.000000000000</t>
  </si>
  <si>
    <t>пыле-газозащитный</t>
  </si>
  <si>
    <t>Лепесток ГОСТ Р 12.4.191-99</t>
  </si>
  <si>
    <t>1029-1 Т</t>
  </si>
  <si>
    <t>1030 Т</t>
  </si>
  <si>
    <t>01.19.21.110.000.00.0796.000000000000</t>
  </si>
  <si>
    <t>Роза</t>
  </si>
  <si>
    <t>экстра группа, ГОСТ 18908.1-73</t>
  </si>
  <si>
    <t>1031 Т</t>
  </si>
  <si>
    <t>25.99.29.490.027.00.0796.000000000001</t>
  </si>
  <si>
    <t>Розетка</t>
  </si>
  <si>
    <t>для кабеля</t>
  </si>
  <si>
    <t>ШР16ПК2НГ5 ГЕО.364.107ТУ РОЗЕТКА</t>
  </si>
  <si>
    <t>1031-1 Т</t>
  </si>
  <si>
    <t>март, октябрь, ноябрь, декабрь</t>
  </si>
  <si>
    <t>1032 Т</t>
  </si>
  <si>
    <t>26.30.30.900.093.00.0796.000000000000</t>
  </si>
  <si>
    <t>RJ 11, 1 порт</t>
  </si>
  <si>
    <t>RJ 11</t>
  </si>
  <si>
    <t>1033 Т</t>
  </si>
  <si>
    <t>26.30.30.900.093.00.0796.000000000008</t>
  </si>
  <si>
    <t>RJ 45, 3 порта и больше</t>
  </si>
  <si>
    <t>Розетка RJ 45</t>
  </si>
  <si>
    <t>1034 Т</t>
  </si>
  <si>
    <t>27.90.32.000.019.01.0796.000000000000</t>
  </si>
  <si>
    <t>Ролик</t>
  </si>
  <si>
    <t>для сварочного оборудования</t>
  </si>
  <si>
    <t>Ролик подающий FEED ROLL RED 1.0/1.2 SL500_KEMPPI 3133210</t>
  </si>
  <si>
    <t>1034-1 Т</t>
  </si>
  <si>
    <t>1035 Т</t>
  </si>
  <si>
    <t>28.15.10.530.001.01.0796.000000000001</t>
  </si>
  <si>
    <t>Роликоподшипник</t>
  </si>
  <si>
    <t>с коническими роликами, наружный диаметр 55-125 мм, со штампованным сепаратором, качения, однорядный</t>
  </si>
  <si>
    <t>7206А ГОСТ27365-87 ПОДШИПНИК</t>
  </si>
  <si>
    <t>январь,февраль,март,апрель,июнь,июль,август,сентябрь,октябрь</t>
  </si>
  <si>
    <t>1036 Т</t>
  </si>
  <si>
    <t>27.12.23.500.000.00.0796.000000000033</t>
  </si>
  <si>
    <t>Рубильник</t>
  </si>
  <si>
    <t>тип ЯРВ-100</t>
  </si>
  <si>
    <t>1037 Т</t>
  </si>
  <si>
    <t>27.12.23.700.013.00.0796.000000000034</t>
  </si>
  <si>
    <t>тип ЯРВ-400</t>
  </si>
  <si>
    <t>1038 Т</t>
  </si>
  <si>
    <t>32.99.11.300.000.01.0715.000000000000</t>
  </si>
  <si>
    <t>Рукавицы</t>
  </si>
  <si>
    <t>для защиты от механических воздействий, из хлопкополиэфирной ткани, тип Б, ГОСТ 12.4.010-75</t>
  </si>
  <si>
    <t>Рукавицы комбинированные (основа - прочная хлопчатобумажная  ткань, наладонник - брезент)</t>
  </si>
  <si>
    <t>7,8,11,14</t>
  </si>
  <si>
    <t>1038-1 Т</t>
  </si>
  <si>
    <t>1039 Т</t>
  </si>
  <si>
    <t>32.99.11.300.000.02.0715.000000000001</t>
  </si>
  <si>
    <t>для защиты от повышенных температур, из хлопчатобумажной ткани, тип В, ГОСТ 12.4.010-75</t>
  </si>
  <si>
    <t>Рукавицы брезентовые  2-ой  наладонник</t>
  </si>
  <si>
    <t>1039-1 Т</t>
  </si>
  <si>
    <t>1039-2 Т</t>
  </si>
  <si>
    <t>1040 Т</t>
  </si>
  <si>
    <t>25.73.40.190.002.00.0796.000000000000</t>
  </si>
  <si>
    <t>Рулетка</t>
  </si>
  <si>
    <t>длина 5 м</t>
  </si>
  <si>
    <t>Рулетка 5 м «Сибртех Графит»</t>
  </si>
  <si>
    <t>1041 Т</t>
  </si>
  <si>
    <t>26.51.33.900.005.02.0796.000000000005</t>
  </si>
  <si>
    <t>из углеродистой стали, шкала номинальной длины 20 м, ГОСТ 7502-98</t>
  </si>
  <si>
    <t>Р20</t>
  </si>
  <si>
    <t>1041-1 Т</t>
  </si>
  <si>
    <t>1042 Т</t>
  </si>
  <si>
    <t>13.95.10.700.001.01.0006.000000000000</t>
  </si>
  <si>
    <t>Салфетка</t>
  </si>
  <si>
    <t>техническая, холстопрошивная, плотность не менее 170 г/м2</t>
  </si>
  <si>
    <t>Ткань для мытья пола,(2006-01-27) Хлопок 100%, шир. 160см. Рулоны 100м. пог. Цвет белый.</t>
  </si>
  <si>
    <t>11</t>
  </si>
  <si>
    <t>1042-1 Т</t>
  </si>
  <si>
    <t>1043 Т</t>
  </si>
  <si>
    <t>29.32.30.990.098.01.0796.000000000000</t>
  </si>
  <si>
    <t>Сальник</t>
  </si>
  <si>
    <t>для легкового автомобиля, компрессора</t>
  </si>
  <si>
    <t>PG 13,5 (ВВОД КАБЕЛЬНЫЙ) ф7-11 САЛЬНИК</t>
  </si>
  <si>
    <t>1043-1 Т</t>
  </si>
  <si>
    <t>Сальник PG 13,5 диаметр проводника 6-12мм IP54</t>
  </si>
  <si>
    <t>март, июнь, август, сентябрь, октябрь, ноябрь</t>
  </si>
  <si>
    <t>1044 Т</t>
  </si>
  <si>
    <t>PG 9 ИЭК (ВВОД КАБЕЛЬНЫЙ) САЛЬНИК</t>
  </si>
  <si>
    <t>январь, февраль, март, апрель, май,июнь,август,сентябрь,октябрь</t>
  </si>
  <si>
    <t>1044-1 Т</t>
  </si>
  <si>
    <t>Сальник PG 9 диаметр проводника 4*8мм IP54</t>
  </si>
  <si>
    <t>март, апрель, май,июнь,август,сентябрь,октябрь</t>
  </si>
  <si>
    <t>1045 Т</t>
  </si>
  <si>
    <t>25.94.11.900.000.01.0796.000000000000</t>
  </si>
  <si>
    <t>Саморез</t>
  </si>
  <si>
    <t>оцинкованный, с потайной головкой</t>
  </si>
  <si>
    <t xml:space="preserve"> май, июнь,  сентябрь, </t>
  </si>
  <si>
    <t>1045-1 Т</t>
  </si>
  <si>
    <t>Прессшайба острый нак.4,2*25</t>
  </si>
  <si>
    <t>1046 Т</t>
  </si>
  <si>
    <t xml:space="preserve"> июнь, август</t>
  </si>
  <si>
    <t>1047 Т</t>
  </si>
  <si>
    <t xml:space="preserve">февраль,  июнь, август, </t>
  </si>
  <si>
    <t>1048 Т</t>
  </si>
  <si>
    <t>15.20.11.200.005.01.0715.000000000000</t>
  </si>
  <si>
    <t>Сапоги</t>
  </si>
  <si>
    <t>общего назначения, мужские, резиновые, ГОСТ 5375-79</t>
  </si>
  <si>
    <t>Сапоги резиновые</t>
  </si>
  <si>
    <t>1049 Т</t>
  </si>
  <si>
    <t>25.73.40.390.000.01.0796.000000000035</t>
  </si>
  <si>
    <t>Сверло</t>
  </si>
  <si>
    <t>спиральное, с цилиндрическим хвостовиком, диаметр 3 мм</t>
  </si>
  <si>
    <t>ГОСТ 10902-77</t>
  </si>
  <si>
    <t>1050 Т</t>
  </si>
  <si>
    <t>25.73.40.390.000.01.0796.000000000036</t>
  </si>
  <si>
    <t>спиральное, с цилиндрическим хвостовиком, диаметр 3,1 мм</t>
  </si>
  <si>
    <t>1051 Т</t>
  </si>
  <si>
    <t>25.73.40.390.000.01.0796.000000000038</t>
  </si>
  <si>
    <t>спиральное, с цилиндрическим хвостовиком, диаметр 3,2 мм</t>
  </si>
  <si>
    <t>1052 Т</t>
  </si>
  <si>
    <t>25.73.40.390.000.01.0796.000000000039</t>
  </si>
  <si>
    <t>спиральное, с цилиндрическим хвостовиком, диаметр 3,3 мм</t>
  </si>
  <si>
    <t>1053 Т</t>
  </si>
  <si>
    <t>25.73.40.390.000.01.0796.000000000041</t>
  </si>
  <si>
    <t>спиральное, с цилиндрическим хвостовиком, диаметр 3,4 мм</t>
  </si>
  <si>
    <t>1054 Т</t>
  </si>
  <si>
    <t>25.73.40.390.000.01.0796.000000000042</t>
  </si>
  <si>
    <t>спиральное, с цилиндрическим хвостовиком, диаметр 3,5 мм</t>
  </si>
  <si>
    <t>1055 Т</t>
  </si>
  <si>
    <t>25.73.40.390.000.01.0796.000000000045</t>
  </si>
  <si>
    <t>спиральное, с цилиндрическим хвостовиком, диаметр 3,8 мм</t>
  </si>
  <si>
    <t>1056 Т</t>
  </si>
  <si>
    <t>25.73.40.390.000.01.0796.000000000047</t>
  </si>
  <si>
    <t>спиральное, с цилиндрическим хвостовиком, диаметр 4,0 мм</t>
  </si>
  <si>
    <t>1057 Т</t>
  </si>
  <si>
    <t>25.73.40.390.000.01.0796.000000000049</t>
  </si>
  <si>
    <t>спиральное, с цилиндрическим хвостовиком, диаметр 4,2 мм</t>
  </si>
  <si>
    <t>1058 Т</t>
  </si>
  <si>
    <t>25.73.40.390.000.01.0796.000000000058</t>
  </si>
  <si>
    <t>спиральное, с цилиндрическим хвостовиком, диаметр 5,0 мм</t>
  </si>
  <si>
    <t>1059 Т</t>
  </si>
  <si>
    <t>25.73.40.390.000.01.0796.000000000063</t>
  </si>
  <si>
    <t>спиральное, с цилиндрическим хвостовиком, диаметр 5,5мм</t>
  </si>
  <si>
    <t>1060 Т</t>
  </si>
  <si>
    <t>25.73.40.390.000.01.0796.000000000068</t>
  </si>
  <si>
    <t>спиральное, с цилиндрическим хвостовиком, диаметр 6,0 мм</t>
  </si>
  <si>
    <t>1061 Т</t>
  </si>
  <si>
    <t>25.73.40.390.000.01.0796.000000000075</t>
  </si>
  <si>
    <t>спиральное, с цилиндрическим хвостовиком, диаметр 6,7 мм</t>
  </si>
  <si>
    <t>1062 Т</t>
  </si>
  <si>
    <t>25.73.40.390.000.01.0796.000000000078</t>
  </si>
  <si>
    <t>спиральное, с цилиндрическим хвостовиком, диаметр 7,0 мм</t>
  </si>
  <si>
    <t>1063 Т</t>
  </si>
  <si>
    <t>25.73.40.390.000.01.0796.000000000088</t>
  </si>
  <si>
    <t>спиральное, с цилиндрическим хвостовиком, диаметр 8,0 мм</t>
  </si>
  <si>
    <t>1064 Т</t>
  </si>
  <si>
    <t>25.73.40.390.000.01.0796.000000000093</t>
  </si>
  <si>
    <t>спиральное, с цилиндрическим хвостовиком, диаметр 8,5мм</t>
  </si>
  <si>
    <t>1065 Т</t>
  </si>
  <si>
    <t>25.73.40.390.000.01.0796.000000000098</t>
  </si>
  <si>
    <t>спиральное, с цилиндрическим хвостовиком, диаметр 9,0 мм</t>
  </si>
  <si>
    <t>1066 Т</t>
  </si>
  <si>
    <t>25.73.40.390.000.01.0796.000000000108</t>
  </si>
  <si>
    <t>спиральное, с цилиндрическим хвостовиком, диаметр 10,0 мм</t>
  </si>
  <si>
    <t>1067 Т</t>
  </si>
  <si>
    <t>25.73.40.390.000.01.0796.000000000110</t>
  </si>
  <si>
    <t>спиральное, с цилиндрическим хвостовиком, диаметр 10,2 мм</t>
  </si>
  <si>
    <t>1068 Т</t>
  </si>
  <si>
    <t>25.73.40.390.000.01.0796.000000000238</t>
  </si>
  <si>
    <t>спиральное, с коническим хвостовиком, диаметр 6,0 мм</t>
  </si>
  <si>
    <t>ГОСТ10903-77</t>
  </si>
  <si>
    <t>1069 Т</t>
  </si>
  <si>
    <t>25.73.40.390.000.01.0796.000000000255</t>
  </si>
  <si>
    <t>спиральное, с коническим хвостовиком, диаметр 9,0 мм</t>
  </si>
  <si>
    <t>1070 Т</t>
  </si>
  <si>
    <t>25.73.40.390.000.01.0796.000000000260</t>
  </si>
  <si>
    <t>спиральное, с коническим хвостовиком, диаметр 10,2 мм</t>
  </si>
  <si>
    <t>1071 Т</t>
  </si>
  <si>
    <t>25.73.40.390.000.01.0796.000000000276</t>
  </si>
  <si>
    <t>спиральное, с коническим хвостовиком, диаметр 14,0 мм</t>
  </si>
  <si>
    <t>1072 Т</t>
  </si>
  <si>
    <t>25.73.40.390.000.01.0796.000000000298</t>
  </si>
  <si>
    <t>спиральное, с коническим хвостовиком, диаметр 19,0 мм</t>
  </si>
  <si>
    <t>1073 Т</t>
  </si>
  <si>
    <t>25.73.40.390.000.01.0796.000000000319</t>
  </si>
  <si>
    <t>спиральное, с коническим хвостовиком, диаметр 24,0 мм</t>
  </si>
  <si>
    <t>1074 Т</t>
  </si>
  <si>
    <t>25.73.40.390.000.04.0796.000000000001</t>
  </si>
  <si>
    <t>центровочное, тип А, комбинированное, ГОСТ 14952-75</t>
  </si>
  <si>
    <t>ф2,0</t>
  </si>
  <si>
    <t>1075 Т</t>
  </si>
  <si>
    <t>ф2,5</t>
  </si>
  <si>
    <t>1076 Т</t>
  </si>
  <si>
    <t>ф3,15</t>
  </si>
  <si>
    <t>1077 Т</t>
  </si>
  <si>
    <t>ф4,0</t>
  </si>
  <si>
    <t>1078 Т</t>
  </si>
  <si>
    <t>ф5,0</t>
  </si>
  <si>
    <t>1079 Т</t>
  </si>
  <si>
    <t xml:space="preserve">ф6,3 </t>
  </si>
  <si>
    <t>1080 Т</t>
  </si>
  <si>
    <t>27.40.25.300.001.01.0796.000000000000</t>
  </si>
  <si>
    <t>Светильник</t>
  </si>
  <si>
    <t>общего освещения, подвесной</t>
  </si>
  <si>
    <t>1080-1 Т</t>
  </si>
  <si>
    <t>март, июнь, июль, сентябрь, октябрь, ноябрь</t>
  </si>
  <si>
    <t>1081 Т</t>
  </si>
  <si>
    <t xml:space="preserve"> СВЕТИЛЬНИК 12Вт</t>
  </si>
  <si>
    <t>1081-1 Т</t>
  </si>
  <si>
    <t>1082 Т</t>
  </si>
  <si>
    <t>29.31.21.350.000.01.0796.000000000002</t>
  </si>
  <si>
    <t>Свеча зажигания</t>
  </si>
  <si>
    <t>для легкового автомобиля, резьба М14, короткая</t>
  </si>
  <si>
    <t>на легковые автомобили</t>
  </si>
  <si>
    <t>1083 Т</t>
  </si>
  <si>
    <t>29.31.21.350.000.01.0796.000000000012</t>
  </si>
  <si>
    <t>для легкового автомобиля, резьба М14, длинная</t>
  </si>
  <si>
    <t>1084 Т</t>
  </si>
  <si>
    <t>29.31.21.350.000.02.0796.000000000002</t>
  </si>
  <si>
    <t>для грузового автомобиля, резьба М14, короткая</t>
  </si>
  <si>
    <t>на грузовые автомобили</t>
  </si>
  <si>
    <t>1085 Т</t>
  </si>
  <si>
    <t>29.31.23.500.000.00.0796.000000000001</t>
  </si>
  <si>
    <t>Сигнал</t>
  </si>
  <si>
    <t>звуковой, для грузового автомобиля</t>
  </si>
  <si>
    <t>С314 ТУ37.003.688-75 СИГНАЛ ЗВУКОВОЙ</t>
  </si>
  <si>
    <t>январь,февраль,март,  октябрь,ноябрь.декабрь</t>
  </si>
  <si>
    <t>1086 Т</t>
  </si>
  <si>
    <t>20.30.22.200.001.00.0112.000000000000</t>
  </si>
  <si>
    <t>Сиккатив</t>
  </si>
  <si>
    <t>марка НФ-1, доля нелетучих веществ не более 32%, ГОСТ 1003-73</t>
  </si>
  <si>
    <t>сиккатив НФ-1</t>
  </si>
  <si>
    <t>1087 Т</t>
  </si>
  <si>
    <t>20.59.41.990.002.07.0166.000000000000</t>
  </si>
  <si>
    <t>Смазка</t>
  </si>
  <si>
    <t>низкотемпературная, марка Циатим-203</t>
  </si>
  <si>
    <t xml:space="preserve">циатим-203 </t>
  </si>
  <si>
    <t>1088 Т</t>
  </si>
  <si>
    <t>20.59.41.990.002.09.0166.000000000000</t>
  </si>
  <si>
    <t>многоцелевая, марка Литол-24, ГОСТ 21150-87</t>
  </si>
  <si>
    <t>Литол 24 ГОСТ 21150-87</t>
  </si>
  <si>
    <t>1089 Т</t>
  </si>
  <si>
    <t>20.59.41.990.002.10.0166.000000000005</t>
  </si>
  <si>
    <t>консервационная, марка К-17</t>
  </si>
  <si>
    <t>смазка консервационное К-17 ГОСТ 10877-76</t>
  </si>
  <si>
    <t>1090 Т</t>
  </si>
  <si>
    <t>20.59.41.990.002.24.0112.000000000000</t>
  </si>
  <si>
    <t>синтетическая, на основе силиконов</t>
  </si>
  <si>
    <t xml:space="preserve">Total Spirit MS 5400 Полусинтетическая СОЖ для лезвийной и абразивной обработки углеродистых, легированных сталей и алюминиевых сплавов. </t>
  </si>
  <si>
    <t>1091 Т</t>
  </si>
  <si>
    <t>Mobil Vactra OIL № 2 Используется для смазки узлов и станочных направляющих, в системе гидравлики станков.</t>
  </si>
  <si>
    <t>1092 Т</t>
  </si>
  <si>
    <t>22.19.20.190.000.01.0166.000000000005</t>
  </si>
  <si>
    <t>Смесь</t>
  </si>
  <si>
    <t>резиновая, марка 7В14</t>
  </si>
  <si>
    <t>Смесь резиновая В-14 НТА</t>
  </si>
  <si>
    <t>1093 Т</t>
  </si>
  <si>
    <t>23.64.10.100.000.01.0778.000000000000</t>
  </si>
  <si>
    <t>строительная, сухая</t>
  </si>
  <si>
    <t xml:space="preserve">Штукатурная, гипсовая, </t>
  </si>
  <si>
    <t>апрель, май,  сентябрь, ноябрь</t>
  </si>
  <si>
    <t>1094 Т</t>
  </si>
  <si>
    <t>20.16.40.300.000.00.0166.000000000000</t>
  </si>
  <si>
    <t>Смола</t>
  </si>
  <si>
    <t>эпоксидная, в первичных формах</t>
  </si>
  <si>
    <t>1095 Т</t>
  </si>
  <si>
    <t>20.59.41.990.004.00.0166.000000000000</t>
  </si>
  <si>
    <t>Солидол</t>
  </si>
  <si>
    <t>жировой, марка Ж, ГОСТ 1033-79</t>
  </si>
  <si>
    <t>солидол Ж ГОСТ  1033-79</t>
  </si>
  <si>
    <t>12,13,19</t>
  </si>
  <si>
    <t>1095-1 Т</t>
  </si>
  <si>
    <t>1096 Т</t>
  </si>
  <si>
    <t>20.59.41.990.004.01.0166.000000000000</t>
  </si>
  <si>
    <t>синтетический, марка С, ГОСТ 4366-76</t>
  </si>
  <si>
    <t>солидол С ГОСТ  4366-76</t>
  </si>
  <si>
    <t>1097 Т</t>
  </si>
  <si>
    <t>20.14.73.100.000.00.0112.000000000000</t>
  </si>
  <si>
    <t>Сольвент</t>
  </si>
  <si>
    <t>жидкость, ГОСТ 1928-79</t>
  </si>
  <si>
    <t>Сольвент ГОСТ 1928-79</t>
  </si>
  <si>
    <t xml:space="preserve">11, 15, 19 </t>
  </si>
  <si>
    <t>1097-1 Т</t>
  </si>
  <si>
    <t>1098 Т</t>
  </si>
  <si>
    <t>27.90.31.500.006.00.0796.000000000000</t>
  </si>
  <si>
    <t>Сопло</t>
  </si>
  <si>
    <t>ВР-20907(220193) Сопло З0А</t>
  </si>
  <si>
    <t>1098-1 Т</t>
  </si>
  <si>
    <t>Газ.сопло,гальванопокр. D 18/25/72мм.</t>
  </si>
  <si>
    <t>1099 Т</t>
  </si>
  <si>
    <t>ВР-20909 (220182) Сопло 130А</t>
  </si>
  <si>
    <t>1099-1 Т</t>
  </si>
  <si>
    <t>Газ.сопло,коническое D16/84мм.</t>
  </si>
  <si>
    <t>1100 Т</t>
  </si>
  <si>
    <t>ВР-21006 (220354) Сопло 200А</t>
  </si>
  <si>
    <t>1100-1 Т</t>
  </si>
  <si>
    <t>Т-0404 Сопло/Nozzle 1,6mm</t>
  </si>
  <si>
    <t>1101 Т</t>
  </si>
  <si>
    <t>ВР-21007 (220439) Сопло 260А</t>
  </si>
  <si>
    <t>1101-1 Т</t>
  </si>
  <si>
    <t>Т-10935(Ref.№220188) Сопло 80А</t>
  </si>
  <si>
    <t>1102 Т</t>
  </si>
  <si>
    <t>28.29.86.000.014.00.0796.000000000001</t>
  </si>
  <si>
    <t>Т-0404 (Ref.№ 1373) Сопло/ Nozzie 1,6 mm</t>
  </si>
  <si>
    <t>1102-1 Т</t>
  </si>
  <si>
    <t>Сопло для горелки аргонно-дуговой сварки d=12,5 mm(TIG 17-18-26)10N46/8/</t>
  </si>
  <si>
    <t>60 календарных дней</t>
  </si>
  <si>
    <t>1103 Т</t>
  </si>
  <si>
    <t>Т-10936 (Ref.№220193) Сопло/ Nozzle, 30А</t>
  </si>
  <si>
    <t>1103-1 Т</t>
  </si>
  <si>
    <t>1104 Т</t>
  </si>
  <si>
    <t>Т-10934 (Ref.№220182) Сопло/ Nozzle, 130А</t>
  </si>
  <si>
    <t>1104-1 Т</t>
  </si>
  <si>
    <t>1105 Т</t>
  </si>
  <si>
    <t>Т-10937 (Ref.№220354) Сопло/ Nozzle, 200А</t>
  </si>
  <si>
    <t>1105-1 Т</t>
  </si>
  <si>
    <t>1106 Т</t>
  </si>
  <si>
    <t>Т-10938 (Ref.№220439) Сопло/ Nozzle, 260А</t>
  </si>
  <si>
    <t>1106-1 Т</t>
  </si>
  <si>
    <t>1107 Т</t>
  </si>
  <si>
    <t>27.51.29.000.000.00.0796.000000000000</t>
  </si>
  <si>
    <t>Сопротивление электрическое</t>
  </si>
  <si>
    <t>тип открытый</t>
  </si>
  <si>
    <t>0,65 Ом СОПРОТИВЛЕНИЕ</t>
  </si>
  <si>
    <t>1107-1 Т</t>
  </si>
  <si>
    <t>1108 Т</t>
  </si>
  <si>
    <t>СЭ301 СОПРОТИВЛЕНИЕ ДОБАВОЧНОЕ</t>
  </si>
  <si>
    <t>1109 Т</t>
  </si>
  <si>
    <t>26.51.64.530.000.00.0796.000000000003</t>
  </si>
  <si>
    <t>Спидометр</t>
  </si>
  <si>
    <t>для грузовых автомобилей, стрелочный</t>
  </si>
  <si>
    <t>ТХ135  С ПАТРОНОМ И ЛАМПОЙ ОСВЕЩ.ШКАЛЫ ТАХОСПИДОМЕТР</t>
  </si>
  <si>
    <t>1110 Т</t>
  </si>
  <si>
    <t>27.40.42.500.007.01.0796.000000000003</t>
  </si>
  <si>
    <t>Стартер</t>
  </si>
  <si>
    <t>люминесцентной лампы , мощность 18 Вт</t>
  </si>
  <si>
    <t>1111 Т</t>
  </si>
  <si>
    <t>27.40.42.500.007.01.0796.000000000006</t>
  </si>
  <si>
    <t>люминесцентной лампы , мощность 36 Вт</t>
  </si>
  <si>
    <t>1112 Т</t>
  </si>
  <si>
    <t>27.40.42.500.007.01.0796.000000000007</t>
  </si>
  <si>
    <t>люминесцентной лампы , мощность 58 Вт</t>
  </si>
  <si>
    <t>1113 Т</t>
  </si>
  <si>
    <t>29.32.20.990.013.00.0796.000000000013</t>
  </si>
  <si>
    <t>Стекло</t>
  </si>
  <si>
    <t>ветровое, боковое, для специального и специализированного автомобиля, сталинит</t>
  </si>
  <si>
    <t>АР.09.00.011 СТЕКЛО</t>
  </si>
  <si>
    <t>1114 Т</t>
  </si>
  <si>
    <t>АР.09.00.048 СТЕКЛО</t>
  </si>
  <si>
    <t>14,18,19</t>
  </si>
  <si>
    <t>1114-1 Т</t>
  </si>
  <si>
    <t>поставка в течение 25 рабочих дней</t>
  </si>
  <si>
    <t>1115 Т</t>
  </si>
  <si>
    <t>АР.09.00.049 СТЕКЛО</t>
  </si>
  <si>
    <t>1115-1 Т</t>
  </si>
  <si>
    <t>1116 Т</t>
  </si>
  <si>
    <t>АР.09.00.051 СТЕКЛО</t>
  </si>
  <si>
    <t>1116-1 Т</t>
  </si>
  <si>
    <t>1117 Т</t>
  </si>
  <si>
    <t>КС-3575А.52.008 СТЕКЛО</t>
  </si>
  <si>
    <t>1118 Т</t>
  </si>
  <si>
    <t>ПТП40.41.321 СТЕКЛО</t>
  </si>
  <si>
    <t xml:space="preserve"> сентябрь, октябрь, ноябрь</t>
  </si>
  <si>
    <t>1118-1 Т</t>
  </si>
  <si>
    <t>1119 Т</t>
  </si>
  <si>
    <t>32.99.11.900.013.00.0796.000000000000</t>
  </si>
  <si>
    <t>Стекло защитное</t>
  </si>
  <si>
    <t>для сварочной маски</t>
  </si>
  <si>
    <t>Пластина наружная износостойкая (427000)</t>
  </si>
  <si>
    <t>6,11,18,19</t>
  </si>
  <si>
    <t>1119-1 Т</t>
  </si>
  <si>
    <t>Пластина наружная защитная к Speedglas 9000 износостойкая (427000)</t>
  </si>
  <si>
    <t>1120 Т</t>
  </si>
  <si>
    <t>Пластина наружная защитная к Speedglas 9100 стандартная (526000)</t>
  </si>
  <si>
    <t>февраль,  июнь,  ноябрь</t>
  </si>
  <si>
    <t>1120-1 Т</t>
  </si>
  <si>
    <t>Пластина наружная защитная к Speedglas 9100 износостойкая (527001)</t>
  </si>
  <si>
    <t>1121 Т</t>
  </si>
  <si>
    <t>29.31.23.700.000.00.0796.000000000005</t>
  </si>
  <si>
    <t>Стеклоочиститель</t>
  </si>
  <si>
    <t>с каркасной щеткой, для специального и специализированного автомобиля</t>
  </si>
  <si>
    <t>СЛ-440 (ЗИЛ-130) СТЕКЛООЧИСТИТЕЛЬ</t>
  </si>
  <si>
    <t>1122 Т</t>
  </si>
  <si>
    <t>СЛ-440 130-5205010-А (ЗИЛ-130) СТЕКЛООЧИСТИТЕЛЬ</t>
  </si>
  <si>
    <t>1122-1 Т</t>
  </si>
  <si>
    <t>Стеклоочиститель в сборе</t>
  </si>
  <si>
    <t>1123 Т</t>
  </si>
  <si>
    <t>23.61.20.900.027.00.0796.000000000000</t>
  </si>
  <si>
    <t>Стойка</t>
  </si>
  <si>
    <t>марка СК 22, центрифугированная, коническая</t>
  </si>
  <si>
    <t>Комплект монтажных частей КМЧ</t>
  </si>
  <si>
    <t>1124 Т</t>
  </si>
  <si>
    <t>13.94.11.900.002.00.0796.000000000000</t>
  </si>
  <si>
    <t>Строп</t>
  </si>
  <si>
    <t>ленточный, текстильный, грузоподъемность 6 т, петлевой</t>
  </si>
  <si>
    <t>Строп текстильный 8,0/6000</t>
  </si>
  <si>
    <t>1125 Т</t>
  </si>
  <si>
    <t>Строп текстильный 6,0/6000</t>
  </si>
  <si>
    <t>1126 Т</t>
  </si>
  <si>
    <t>13.94.11.900.002.00.0796.000000000003</t>
  </si>
  <si>
    <t>ленточный, текстильный, грузоподъемность 3 т, петлевой</t>
  </si>
  <si>
    <t>Строп текстильный 1,0/3000</t>
  </si>
  <si>
    <t>1127 Т</t>
  </si>
  <si>
    <t>Строп текстильный 2,0/3000</t>
  </si>
  <si>
    <t>1128 Т</t>
  </si>
  <si>
    <t>Строп текстильный 3,0/2000</t>
  </si>
  <si>
    <t>1129 Т</t>
  </si>
  <si>
    <t>Строп текстильный 3,0/3000</t>
  </si>
  <si>
    <t>1130 Т</t>
  </si>
  <si>
    <t>Строп текстильный 3,0/4000</t>
  </si>
  <si>
    <t>1131 Т</t>
  </si>
  <si>
    <t>13.94.11.900.002.00.0796.000000000004</t>
  </si>
  <si>
    <t>ленточный, текстильный, грузоподъемность 4 т, петлевой</t>
  </si>
  <si>
    <t>Строп текстильный 5,0/4000</t>
  </si>
  <si>
    <t>1132 Т</t>
  </si>
  <si>
    <t>Строп текстильный 4,0/4000</t>
  </si>
  <si>
    <t>1133 Т</t>
  </si>
  <si>
    <t>Строп текстильный 4,0/6000</t>
  </si>
  <si>
    <t>1134 Т</t>
  </si>
  <si>
    <t>13.94.11.900.002.00.0796.000000000005</t>
  </si>
  <si>
    <t>ленточный, текстильный, грузоподъемность 5 т, петлевой</t>
  </si>
  <si>
    <t>Строп текстильный 4,0/5000</t>
  </si>
  <si>
    <t>1135 Т</t>
  </si>
  <si>
    <t>1136 Т</t>
  </si>
  <si>
    <t>Строп текстильный 5,0/5000</t>
  </si>
  <si>
    <t>1137 Т</t>
  </si>
  <si>
    <t>Строп текстильный 5,0/6000</t>
  </si>
  <si>
    <t>1138 Т</t>
  </si>
  <si>
    <t>13.94.11.900.002.00.0796.000000000007</t>
  </si>
  <si>
    <t>ленточный, текстильный, грузоподъемность 10 т, петлевой</t>
  </si>
  <si>
    <t>Строп текстильный 10,0/8000</t>
  </si>
  <si>
    <t>1139 Т</t>
  </si>
  <si>
    <t>1140 Т</t>
  </si>
  <si>
    <t>Строп текстильный 10,0/6000</t>
  </si>
  <si>
    <t>1141 Т</t>
  </si>
  <si>
    <t>29.32.30.990.103.01.0796.000000000000</t>
  </si>
  <si>
    <t>Счетчик</t>
  </si>
  <si>
    <t>моточасов, для легкового автомобиля</t>
  </si>
  <si>
    <t>СВН-2-02 СЧЕТЧИК ВРЕМЕНИ НАРАБОТКИ</t>
  </si>
  <si>
    <t>1142 Т</t>
  </si>
  <si>
    <t>25.73.30.100.020.00.0796.000000000000</t>
  </si>
  <si>
    <t>Съемник</t>
  </si>
  <si>
    <t>для удаления первичного покрытия оптоволоконных кабелей</t>
  </si>
  <si>
    <t>Инструмент для снятия изоляции WS-04A (КВТ)</t>
  </si>
  <si>
    <t>1143 Т</t>
  </si>
  <si>
    <t>26.52.28.500.000.01.0796.000000000000</t>
  </si>
  <si>
    <t>Таймер</t>
  </si>
  <si>
    <t>электронный</t>
  </si>
  <si>
    <t>1144 Т</t>
  </si>
  <si>
    <t>32.99.59.900.022.00.0166.000000000000</t>
  </si>
  <si>
    <t>Теонофлекс</t>
  </si>
  <si>
    <t>для пазовой изоляции в электрических машинах и аппаратах в системе изоляции, класс нагревостойкости Н (180 °С), рулонный, состоит из полиэтиленнафталатной пленки, оклеенной с двух сторон стеклотканью</t>
  </si>
  <si>
    <t>Стеклолакоткань липкая ЛСКЛ 155 0,15*20</t>
  </si>
  <si>
    <t>1145 Т</t>
  </si>
  <si>
    <t>28.14.20.000.008.00.0166.000000000004</t>
  </si>
  <si>
    <t>Техпластина</t>
  </si>
  <si>
    <t>резинотканевая</t>
  </si>
  <si>
    <t>1-Н-II-ТМКЩ-С-1х4</t>
  </si>
  <si>
    <t>1145-1 Т</t>
  </si>
  <si>
    <t>Техпластина 1-Н-II-ТМКЩ-С-2х4</t>
  </si>
  <si>
    <t>1146 Т</t>
  </si>
  <si>
    <t>13.20.20.150.000.01.0006.000000000002</t>
  </si>
  <si>
    <t>Ткань</t>
  </si>
  <si>
    <t>хлопчатобумажная, постельная, плотность 100 г/м2, ширина 65-180 см, ГОСТ 29298-2005</t>
  </si>
  <si>
    <t>Ткань Ситец ширина 90 см</t>
  </si>
  <si>
    <t>1147 Т</t>
  </si>
  <si>
    <t>13.20.20.150.000.01.0006.000000000003</t>
  </si>
  <si>
    <t>хлопчатобумажная, постельная, плотность 101-200 г/м2, ширина 65-180 см, ГОСТ 29298-2005</t>
  </si>
  <si>
    <t>бязь ширина 80см</t>
  </si>
  <si>
    <t>1148 Т</t>
  </si>
  <si>
    <t>13.20.20.150.000.01.0006.000000000004</t>
  </si>
  <si>
    <t>хлопчатобумажная, полотенечная, плотность 100 г/м2, ширина 35-85 см, ГОСТ 29298-2005</t>
  </si>
  <si>
    <t>ткань полотенечная</t>
  </si>
  <si>
    <t>1148-1 Т</t>
  </si>
  <si>
    <t>1149 Т</t>
  </si>
  <si>
    <t>13.20.20.200.000.01.0006.000000000000</t>
  </si>
  <si>
    <t>хлопчатобумажная, марлевая, с массовой долей хлопка не менее 85 %</t>
  </si>
  <si>
    <t>марля ГОСТ 9412-77</t>
  </si>
  <si>
    <t>1149-1 Т</t>
  </si>
  <si>
    <t>1150 Т</t>
  </si>
  <si>
    <t>13.20.46.000.000.01.0736.000000000000</t>
  </si>
  <si>
    <t>из стекловолокна, электроизоляционная, толщина 100 мкм</t>
  </si>
  <si>
    <t>ТУ  РБ  03780349-052-95</t>
  </si>
  <si>
    <t>1151 Т</t>
  </si>
  <si>
    <t>23.99.11.990.008.00.0055.000000000011</t>
  </si>
  <si>
    <t>асбестовая, марка АТ-2, ширина 1550 мм, массовая доля асбеста 81,5%, ГОСТ 6102-94</t>
  </si>
  <si>
    <t xml:space="preserve">Ткань асбестовая АТ-2 </t>
  </si>
  <si>
    <t>1152 Т</t>
  </si>
  <si>
    <t>20.14.12.250.000.00.0166.000000000001</t>
  </si>
  <si>
    <t>Толуол</t>
  </si>
  <si>
    <t>чистый для анализа, ГОСТ 5789-78</t>
  </si>
  <si>
    <t>Толуол (осч)</t>
  </si>
  <si>
    <t>1153 Т</t>
  </si>
  <si>
    <t>20.59.12.000.008.00.0796.000000000000</t>
  </si>
  <si>
    <t>Тонер</t>
  </si>
  <si>
    <t>порошок, черный</t>
  </si>
  <si>
    <t>Тонер для KIP</t>
  </si>
  <si>
    <t>май,сентябрь</t>
  </si>
  <si>
    <t>1153-1 Т</t>
  </si>
  <si>
    <t>июнь, октябрь</t>
  </si>
  <si>
    <t>1154 Т</t>
  </si>
  <si>
    <t>19.20.25.900.000.01.0112.000000000000</t>
  </si>
  <si>
    <t>Топливо</t>
  </si>
  <si>
    <t>реактивное, марка ТС-1, плотность при 20 °С не менее 780(775) кг/м3, низшая теплота сгорания не менее 43120 кДж/к, ГОСТ 10227-86</t>
  </si>
  <si>
    <t>Растворитель (Керосин ТС-1) ГОСТ 10227-86</t>
  </si>
  <si>
    <t>11,15,18,19</t>
  </si>
  <si>
    <t>1154-1 Т</t>
  </si>
  <si>
    <t>авансовый платеж -100%</t>
  </si>
  <si>
    <t>1155 Т</t>
  </si>
  <si>
    <t>19.20.26.510.000.01.0112.000000000000</t>
  </si>
  <si>
    <t>дизельное, температура застывания не выше -10°С, плотность при 20 °С не более 860 кг/м3, летнее, ГОСТ 305-82</t>
  </si>
  <si>
    <t>ГОСТ       305-82</t>
  </si>
  <si>
    <t>1156 Т</t>
  </si>
  <si>
    <t>19.20.28.900.000.01.0168.000000000000</t>
  </si>
  <si>
    <t>нефтяное, марки А, для газотурбинных установок, теплота сгорания низшая не менее 39800 кДж/кг, зольность не более 0,01%, ГОСТ 10433-75</t>
  </si>
  <si>
    <t>печное топливо</t>
  </si>
  <si>
    <t>1157 Т</t>
  </si>
  <si>
    <t>28.92.50.000.000.00.0796.000000000002</t>
  </si>
  <si>
    <t>Трактор</t>
  </si>
  <si>
    <t>гусеничный, мощность свыше 183,9 до 294,2 кВт</t>
  </si>
  <si>
    <t>1157-1 Т</t>
  </si>
  <si>
    <t>поставка в течение 60 дней</t>
  </si>
  <si>
    <t>1158 Т</t>
  </si>
  <si>
    <t>27.11.42.300.000.00.0796.000000000000</t>
  </si>
  <si>
    <t>Трансформатор тока</t>
  </si>
  <si>
    <t>опорный, с фарфоровой покрышкой, номинальное напряжение 0,66 кВ, номинальный первичный ток 1 А, ГОСТ 7746-2001</t>
  </si>
  <si>
    <t>ОСМ1-0,4 У3 220/5-14 ТУ16-717.137-83 ТРАНСФОРМАТОР</t>
  </si>
  <si>
    <t xml:space="preserve"> в течение 30 дней</t>
  </si>
  <si>
    <t>1159 Т</t>
  </si>
  <si>
    <t>ОСМ1 ТРАНСФОРМАТОР</t>
  </si>
  <si>
    <t>1160 Т</t>
  </si>
  <si>
    <t>22.21.29.900.000.00.0796.000000000000</t>
  </si>
  <si>
    <t>Тройник</t>
  </si>
  <si>
    <t>переходной, из полипропилена, размер 32*32*32</t>
  </si>
  <si>
    <t>тройник П-Н1Б0БН0БН</t>
  </si>
  <si>
    <t>1161 Т</t>
  </si>
  <si>
    <t>24.20.13.100.001.00.0168.000000000004</t>
  </si>
  <si>
    <t>Труба</t>
  </si>
  <si>
    <t>горячедеформированная, стальная, бесшовная, наружный диаметр 114 мм, толщина стенки 6 мм, ГОСТ 8732-78</t>
  </si>
  <si>
    <t>1162 Т</t>
  </si>
  <si>
    <t>24.20.13.100.001.00.0168.000000000005</t>
  </si>
  <si>
    <t>горячедеформированная, стальная, бесшовная, наружный диаметр 102 мм, толщина стенки 3,5 мм, ГОСТ 8732-78</t>
  </si>
  <si>
    <t>1163 Т</t>
  </si>
  <si>
    <t>24.20.13.100.001.00.0168.000000000023</t>
  </si>
  <si>
    <t>горячедеформированная, стальная, бесшовная, наружный диаметр 76 мм, толщина стенки 6 мм, ГОСТ 8732-78</t>
  </si>
  <si>
    <t>1164 Т</t>
  </si>
  <si>
    <t>24.20.13.100.001.00.0168.000000000031</t>
  </si>
  <si>
    <t>горячедеформированная, стальная, бесшовная, наружный диаметр 127 мм, толщина стенки 20 мм, ГОСТ 8732-78</t>
  </si>
  <si>
    <t>1165 Т</t>
  </si>
  <si>
    <t>24.20.13.100.001.00.0168.000000000041</t>
  </si>
  <si>
    <t>горячедеформированная, стальная, бесшовная, наружный диаметр 133 мм, толщина стенки 16 мм, ГОСТ 8732-78</t>
  </si>
  <si>
    <t>1166 Т</t>
  </si>
  <si>
    <t>24.20.13.100.001.00.0168.000000000078</t>
  </si>
  <si>
    <t>горячедеформированная, стальная, бесшовная, наружный диаметр 273 мм, толщина стенки 12 мм, ГОСТ 8732-78</t>
  </si>
  <si>
    <t>сталь 12Х1МФ</t>
  </si>
  <si>
    <t>50 дней</t>
  </si>
  <si>
    <t xml:space="preserve">аванс 50 </t>
  </si>
  <si>
    <t>1167 Т</t>
  </si>
  <si>
    <t>24.20.13.900.000.00.0166.000000000006</t>
  </si>
  <si>
    <t>водогазопроводная, сварная, стальная, наружный диаметр 21,3 мм, толщина стенки 2,5 мм, легкая, условный проход 15 мм, ГОСТ 3262-75</t>
  </si>
  <si>
    <t>1168 Т</t>
  </si>
  <si>
    <t>24.20.13.900.000.00.0168.000000000006</t>
  </si>
  <si>
    <t>водогазопроводная, сварная, наружный диаметр 26,8 мм, толщина стенки 2,5 мм, легкая, условный проход 20 мм, ГОСТ 3262-75</t>
  </si>
  <si>
    <t>1169 Т</t>
  </si>
  <si>
    <t>24.20.13.900.000.00.0168.000000000007</t>
  </si>
  <si>
    <t>водогазопроводная, сварная, наружный диаметр 33,5 мм, толщина стенки 2,8 мм, легкая, условный проход 25 мм, ГОСТ 3262-75</t>
  </si>
  <si>
    <t>1170 Т</t>
  </si>
  <si>
    <t>24.20.13.900.000.03.0168.000000000000</t>
  </si>
  <si>
    <t xml:space="preserve">холодно и теплодеформированная, стальная, бесшовная, диаметр 25*2,5 </t>
  </si>
  <si>
    <t>1170-1 Т</t>
  </si>
  <si>
    <t>1171 Т</t>
  </si>
  <si>
    <t>24.20.13.900.000.03.0168.000000000005</t>
  </si>
  <si>
    <t>холодно и теплодеформированная, стальная, бесшовная, диаметр 89*6</t>
  </si>
  <si>
    <t>1171-1 Т</t>
  </si>
  <si>
    <t>1172 Т</t>
  </si>
  <si>
    <t>24.20.13.900.000.03.0168.000000000008</t>
  </si>
  <si>
    <t>холодно и теплодеформированная, стальная, бесшовная, диаметр 108*5</t>
  </si>
  <si>
    <t>1173 Т</t>
  </si>
  <si>
    <t>24.20.13.900.000.04.0168.000000000055</t>
  </si>
  <si>
    <t>холоднодеформированная, стальная, бесшовная, особотонкостенная, наружный диаметр 102 мм, ГОСТ 8734-75</t>
  </si>
  <si>
    <t>1174 Т</t>
  </si>
  <si>
    <t>24.20.13.900.000.04.0168.000000000082</t>
  </si>
  <si>
    <t>холоднодеформированная, стальная, бесшовная, тонкостенная, наружный диаметр 16 мм, ГОСТ 8734-75</t>
  </si>
  <si>
    <t>1175 Т</t>
  </si>
  <si>
    <t>24.20.13.900.000.04.0168.000000000086</t>
  </si>
  <si>
    <t>холоднодеформированная, стальная, бесшовная, тонкостенная, наружный диаметр 20 мм, ГОСТ 8734-75</t>
  </si>
  <si>
    <t>1176 Т</t>
  </si>
  <si>
    <t>24.20.13.900.000.04.0168.000000000094</t>
  </si>
  <si>
    <t>холоднодеформированная, стальная, бесшовная, тонкостенная, наружный диаметр 28 мм, ГОСТ 8734-75</t>
  </si>
  <si>
    <t>1177 Т</t>
  </si>
  <si>
    <t>24.20.13.900.000.04.0168.000000000096</t>
  </si>
  <si>
    <t>холоднодеформированная, стальная, бесшовная, тонкостенная, наружный диаметр 32 мм, ГОСТ 8734-75</t>
  </si>
  <si>
    <t>1178 Т</t>
  </si>
  <si>
    <t>24.20.13.900.000.04.0168.000000000104</t>
  </si>
  <si>
    <t>холоднодеформированная, стальная, бесшовная, тонкостенная, наружный диаметр 48 мм, ГОСТ 8734-75</t>
  </si>
  <si>
    <t>1179 Т</t>
  </si>
  <si>
    <t>24.20.13.900.000.04.0168.000000000106</t>
  </si>
  <si>
    <t>холоднодеформированная, стальная, бесшовная, тонкостенная, наружный диаметр 51 мм, ГОСТ 8734-75</t>
  </si>
  <si>
    <t>1180 Т</t>
  </si>
  <si>
    <t>24.20.13.900.000.04.0168.000000000120</t>
  </si>
  <si>
    <t>холоднодеформированная, стальная, бесшовная, тонкостенная, наружный диаметр 83 мм, ГОСТ 8734-75</t>
  </si>
  <si>
    <t>1181 Т</t>
  </si>
  <si>
    <t>24.20.13.900.000.04.0168.000000000182</t>
  </si>
  <si>
    <t>холоднодеформированная, стальная, бесшовная, толстостенная, наружный диаметр 60 мм, ГОСТ 8734-75</t>
  </si>
  <si>
    <t>1182 Т</t>
  </si>
  <si>
    <t>24.20.13.900.000.04.0168.000000000502</t>
  </si>
  <si>
    <t>холоднодеформированная, сталь коррозионно-стойкая, бесшовная, наружный диаметр 20 мм, толщина стенки 2,0 мм, ГОСТ 9941-81</t>
  </si>
  <si>
    <t>1182-1 Т</t>
  </si>
  <si>
    <t>1183 Т</t>
  </si>
  <si>
    <t>24.20.13.900.000.04.0168.000000000504</t>
  </si>
  <si>
    <t>холоднодеформированная, сталь коррозионно-стойкая, бесшовная, наружный диаметр 20 мм, толщина стенки 2,5 мм, ГОСТ 9941-81</t>
  </si>
  <si>
    <t>1184 Т</t>
  </si>
  <si>
    <t>24.20.13.900.000.04.0168.000000000592</t>
  </si>
  <si>
    <t>холоднодеформированная, сталь коррозионно-стойкая, бесшовная, наружный диаметр 25 мм, толщина стенки 2,0 мм, ГОСТ 9941-81</t>
  </si>
  <si>
    <t>1185 Т</t>
  </si>
  <si>
    <t>24.20.13.900.000.04.0168.000000000594</t>
  </si>
  <si>
    <t>холоднодеформированная, сталь коррозионно-стойкая, бесшовная, наружный диаметр 25 мм, толщина стенки 2,5 мм, ГОСТ 9941-81</t>
  </si>
  <si>
    <t>1186 Т</t>
  </si>
  <si>
    <t>24.20.13.900.000.04.0168.000000001006</t>
  </si>
  <si>
    <t>холоднодеформированная, сталь коррозионно-стойкая, бесшовная, наружный диаметр 60 мм, толщина стенки 4,0 мм, ГОСТ 9941-81</t>
  </si>
  <si>
    <t>20-30 дней</t>
  </si>
  <si>
    <t>1187 Т</t>
  </si>
  <si>
    <t>24.20.13.900.000.04.0168.000000001187</t>
  </si>
  <si>
    <t>холоднодеформированная, сталь коррозионно-стойкая, бесшовная, наружный диаметр 89 мм, толщина стенки 5,0 мм, ГОСТ 9941-81</t>
  </si>
  <si>
    <t>1188 Т</t>
  </si>
  <si>
    <t>24.20.13.900.000.04.0168.000000002050</t>
  </si>
  <si>
    <t>холоднодеформированная, сталь коррозионно-стойкая, бесшовная, наружный диаметр 219 мм, толщина стенки 8,0 мм</t>
  </si>
  <si>
    <t>1189 Т</t>
  </si>
  <si>
    <t>24.20.13.900.000.04.0168.000000002056</t>
  </si>
  <si>
    <t>холоднодеформированная, сталь коррозионно-стойкая, бесшовная, наружный диаметр 168 мм, толщина стенки 8,0 мм, ГОСТ 9941-81</t>
  </si>
  <si>
    <t>1190 Т</t>
  </si>
  <si>
    <t>24.20.35.000.000.00.0168.000000000024</t>
  </si>
  <si>
    <t>квадратная, стальная, бесшовная, горячедеформированная, наружный диаметр 40 мм, толщина стенки 3,0 мм, ГОСТ 8639-82</t>
  </si>
  <si>
    <t>1191 Т</t>
  </si>
  <si>
    <t>24.44.26.300.000.01.0168.000000000001</t>
  </si>
  <si>
    <t>специального назначения, медная, круглая, тянутая, размер 12*1,5 мм</t>
  </si>
  <si>
    <t>1192 Т</t>
  </si>
  <si>
    <t>24.44.26.300.000.01.0168.000000000003</t>
  </si>
  <si>
    <t>специального назначения, медная, круглая, тянутая, размер 8*1,2 мм</t>
  </si>
  <si>
    <t>1193 Т</t>
  </si>
  <si>
    <t>23.20.14.900.012.00.0796.000000000000</t>
  </si>
  <si>
    <t>Трубка</t>
  </si>
  <si>
    <t>техническая, огнеупорная, керамическая</t>
  </si>
  <si>
    <t>Трубка фарфоровая</t>
  </si>
  <si>
    <t>1194 Т</t>
  </si>
  <si>
    <t>30.20.40.300.300.00.0796.000000000000</t>
  </si>
  <si>
    <t>Тумблер</t>
  </si>
  <si>
    <t>МТ1 АГО.360.207ТУ "1" ТУМБЛЕР</t>
  </si>
  <si>
    <t>1194-1 Т</t>
  </si>
  <si>
    <t>1195 Т</t>
  </si>
  <si>
    <t>ПТ2-40В С ПРОТЕКТОРОМ ТУМБЛЕР</t>
  </si>
  <si>
    <t>февраль,март,июнь,август,сентябрь</t>
  </si>
  <si>
    <t>1196 Т</t>
  </si>
  <si>
    <t>01.19.21.190.003.00.0796.000000000000</t>
  </si>
  <si>
    <t>Тюльпан</t>
  </si>
  <si>
    <t>группа 1, ГОСТ 18908.7-73</t>
  </si>
  <si>
    <t>1197 Т</t>
  </si>
  <si>
    <t>19.20.23.710.001.00.0112.000000000000</t>
  </si>
  <si>
    <t>Уайт спирит</t>
  </si>
  <si>
    <t>нефрас-С4-155/200, плотность при 20°С не более 790 кг/м3, массовая доля общей серы не более 0,025%, ГОСТ 3134-78</t>
  </si>
  <si>
    <t>уайт-спирит ГОСТ 3134-78</t>
  </si>
  <si>
    <t>11, 19</t>
  </si>
  <si>
    <t>1197-1 Т</t>
  </si>
  <si>
    <t>1198 Т</t>
  </si>
  <si>
    <t>24.33.11.100.000.00.0168.000000000001</t>
  </si>
  <si>
    <t>Уголок</t>
  </si>
  <si>
    <t>стальной, равнополочный, номер 2,5, ширина полок 25*25 мм, ГОСТ 8509-93</t>
  </si>
  <si>
    <t>1199 Т</t>
  </si>
  <si>
    <t>24.33.11.100.000.00.0168.000000000004</t>
  </si>
  <si>
    <t>стальной, равнополочный, номер 3,2, ширина полок 32*32 мм, ГОСТ 8509-93</t>
  </si>
  <si>
    <t>1200 Т</t>
  </si>
  <si>
    <t>24.33.11.100.000.00.0168.000000000005</t>
  </si>
  <si>
    <t>стальной, равнополочный, номер 3,5, ширина полок 35*35 мм, ГОСТ 8509-93</t>
  </si>
  <si>
    <t>1201 Т</t>
  </si>
  <si>
    <t>24.33.11.100.000.00.0168.000000000006</t>
  </si>
  <si>
    <t>стальной, равнополочный, номер 4, ширина полок 40*40 мм, ГОСТ 8509-93</t>
  </si>
  <si>
    <t>1202 Т</t>
  </si>
  <si>
    <t>24.33.11.100.000.00.0168.000000000008</t>
  </si>
  <si>
    <t>стальной, равнополочный, номер 5, ширина полок 50*50 мм, ГОСТ 8509-93</t>
  </si>
  <si>
    <t>1203 Т</t>
  </si>
  <si>
    <t>24.33.11.100.000.00.0168.000000000010</t>
  </si>
  <si>
    <t>стальной, равнополочный, номер 6,3, ширина полок 63*63 мм, ГОСТ 8509-93</t>
  </si>
  <si>
    <t>1204 Т</t>
  </si>
  <si>
    <t>24.33.11.100.000.00.0168.000000000011</t>
  </si>
  <si>
    <t>стальной, равнополочный, номер 7, ширина полок 70*70 мм, ГОСТ 8509-93</t>
  </si>
  <si>
    <t>1204-1 Т</t>
  </si>
  <si>
    <t>1205 Т</t>
  </si>
  <si>
    <t>24.33.11.100.000.00.0168.000000000012</t>
  </si>
  <si>
    <t>стальной, равнополочный, номер 7,5, ширина полок 75*75 мм, ГОСТ 8509-93</t>
  </si>
  <si>
    <t>1206 Т</t>
  </si>
  <si>
    <t>24.33.11.100.000.00.0168.000000000013</t>
  </si>
  <si>
    <t>стальной, равнополочный, номер 8, ширина полок 80*80 мм, ГОСТ 8509-93</t>
  </si>
  <si>
    <t>1207 Т</t>
  </si>
  <si>
    <t>24.33.11.100.000.00.0168.000000000014</t>
  </si>
  <si>
    <t>стальной, равнополочный, номер 9, ширина полок 90*90 мм, ГОСТ 8509-93</t>
  </si>
  <si>
    <t>1208 Т</t>
  </si>
  <si>
    <t>24.33.11.100.000.00.0168.000000000015</t>
  </si>
  <si>
    <t>стальной, равнополочный, номер 10, ширина полок 100*100 мм, ГОСТ 8509-93</t>
  </si>
  <si>
    <t>1209 Т</t>
  </si>
  <si>
    <t>24.33.11.100.000.00.0168.000000000016</t>
  </si>
  <si>
    <t>стальной, равнополочный, номер 11, ширина полок 110*110 мм, ГОСТ 8509-93</t>
  </si>
  <si>
    <t>1209-1 Т</t>
  </si>
  <si>
    <t>1210 Т</t>
  </si>
  <si>
    <t>24.33.11.100.000.00.0168.000000000017</t>
  </si>
  <si>
    <t>стальной, равнополочный, номер 12,5, ширина полок 125*125 мм, ГОСТ 8509-93</t>
  </si>
  <si>
    <t>1211 Т</t>
  </si>
  <si>
    <t>27.33.13.900.006.00.0796.000000000000</t>
  </si>
  <si>
    <t>Удлинитель</t>
  </si>
  <si>
    <t>электрический, на катушке</t>
  </si>
  <si>
    <t>Катушка УК30 с т/з 4 места 2Р+РЕ/30м 3х1,0 мм2 “Industrial”</t>
  </si>
  <si>
    <t>1212 Т</t>
  </si>
  <si>
    <t>17.23.13.190.000.00.0796.000000000000</t>
  </si>
  <si>
    <t>Удостоверение</t>
  </si>
  <si>
    <t>документ установленного образца, (служебное/пенсионное/студенческое и аналогичного назначения)</t>
  </si>
  <si>
    <t>удостоверения различного назначения, бумажные Ветеран труда, мастер "Золотые руки" на право обслуживания Объектов Гостехнодзора</t>
  </si>
  <si>
    <t>1213 Т</t>
  </si>
  <si>
    <t>удостоверения различного назначения, бумажные Карточки Мастера 1-2 класса</t>
  </si>
  <si>
    <t>1214 Т</t>
  </si>
  <si>
    <t>удостоверения различного назначения, бумажные Карточки заслуженного ветерана труда</t>
  </si>
  <si>
    <t>1215 Т</t>
  </si>
  <si>
    <t>29.32.30.990.102.00.0796.000000000001</t>
  </si>
  <si>
    <t>Указатель</t>
  </si>
  <si>
    <t>топлива</t>
  </si>
  <si>
    <t>БМ151-3806600-АЭ ДАТЧИК УКАЗАТЕЛЯ УРОВНЯ ТОПЛИВА</t>
  </si>
  <si>
    <t>1215-1 Т</t>
  </si>
  <si>
    <t>1216 Т</t>
  </si>
  <si>
    <t>ДРУ-1ПМ ТУ311-00227465064-2001 ДАТЧИК-РЕЛЕ УРОВНЯ</t>
  </si>
  <si>
    <t>1217 Т</t>
  </si>
  <si>
    <t>УБ170 ТУ37.003.614-75 ПРИЕМНИК УКАЗАТЕЛЯ УРОВНЯ ТОПЛИВА</t>
  </si>
  <si>
    <t>1218 Т</t>
  </si>
  <si>
    <t>29.32.30.990.102.00.0796.000000000002</t>
  </si>
  <si>
    <t>масла</t>
  </si>
  <si>
    <t>331.3810 С ПАТРОНОМ И ЛАМПОЙ АВАР.ДАВЛЕН ПРИЕМНИК УКАЗАТЕЛЯ ДАВЛЕНИЯ МАСЛА</t>
  </si>
  <si>
    <t>1219 Т</t>
  </si>
  <si>
    <t>УК-170М ПРИЕМНИК УКАЗАТЕЛЯ ДАВЛЕНИЯ МАСЛА</t>
  </si>
  <si>
    <t>1220 Т</t>
  </si>
  <si>
    <t>29.32.30.990.102.00.0796.000000000005</t>
  </si>
  <si>
    <t>температуры воды</t>
  </si>
  <si>
    <t>УК-143 ТУ37.003.388-73 ПРИЕМНИК УКАЗАТЕЛЯ ТЕМПЕРАТУРЫ</t>
  </si>
  <si>
    <t>1221 Т</t>
  </si>
  <si>
    <t>УК171М ТУ37.003.615-75 ПРИЕМНИК УКАЗАТЕЛЯ ТЕМПЕРАТУРЫ</t>
  </si>
  <si>
    <t>1222 Т</t>
  </si>
  <si>
    <t>14.3807 12В В КОМПЛ.С ПАТРОН.И ЛАМП.А12 УКАЗАТЕЛЬ ТЕМПЕРАТУРЫ</t>
  </si>
  <si>
    <t>1223 Т</t>
  </si>
  <si>
    <t>26.51.66.400.008.00.0796.000000000008</t>
  </si>
  <si>
    <t>Уровень</t>
  </si>
  <si>
    <t>строительный, длина 1,2 м, ГОСТ 9416-83</t>
  </si>
  <si>
    <t>1224 Т</t>
  </si>
  <si>
    <t>26.30.30.900.050.00.0796.000000000000</t>
  </si>
  <si>
    <t>Устройство постоянного тока</t>
  </si>
  <si>
    <t>электропитающее</t>
  </si>
  <si>
    <t>ДВП4-2В ГаО.481.014ТУ ДЕРЖАТЕЛЬ ВСТАВКИ ПЛАВКОЙ</t>
  </si>
  <si>
    <t>1225 Т</t>
  </si>
  <si>
    <t>ДВП4-3В ГаО.481.014ТУ ДЕРЖАТЕЛЬ ВСТАВКИ ПЛАВКОЙ</t>
  </si>
  <si>
    <t>1225-1 Т</t>
  </si>
  <si>
    <t xml:space="preserve">ДВП4-3В ГаО.481.014ТУ ДЕРЖАТЕЛЬ ВСТАВКИ ПЛАВКОЙ  </t>
  </si>
  <si>
    <t>1226 Т</t>
  </si>
  <si>
    <t>ДВП7 АГО.481.309ТУ ДЕРЖАТЕЛЬ ВСТАВКИ ПЛАВКОЙ</t>
  </si>
  <si>
    <t>1227 Т</t>
  </si>
  <si>
    <t>AGU 50А ДЕРЖАТЕЛЬ ДЕРЖАТЕЛЬ ПРЕДОХРАНИТЕЛЯ</t>
  </si>
  <si>
    <t>1227-1 Т</t>
  </si>
  <si>
    <t>март, июль, август</t>
  </si>
  <si>
    <t>1228 Т</t>
  </si>
  <si>
    <t>16.21.12.300.000.00.0625.000000000001</t>
  </si>
  <si>
    <t>Фанера</t>
  </si>
  <si>
    <t>клееная, из лиственных пород, повышенной водостойкости, ГОСТ 3916.1-96</t>
  </si>
  <si>
    <t>фанера клееная, из лиственных пород, повышенной водостойкости, ГОСТ 3916.1-96</t>
  </si>
  <si>
    <t>1229 Т</t>
  </si>
  <si>
    <t>16.21.12.900.000.00.0796.000000000003</t>
  </si>
  <si>
    <t>клееная, из хвойных пород, средней водостойкости, ГОСТ 3916.2-96</t>
  </si>
  <si>
    <t>8фанера 8 мм</t>
  </si>
  <si>
    <t xml:space="preserve">поставка в течении 10 дней </t>
  </si>
  <si>
    <t>авансовый платеж 100 %</t>
  </si>
  <si>
    <t>1230 Т</t>
  </si>
  <si>
    <t>29.31.23.100.007.00.0796.000000000015</t>
  </si>
  <si>
    <t>Фара</t>
  </si>
  <si>
    <t>правая, передняя, для специального и специализированного автомобиля</t>
  </si>
  <si>
    <t>ФВН64-2 УХЛ1(1кд=1000)ТУ16-676.202-86 ФАРА ВЗРЫВОЗАЩ. НЕФТЯНАЯ СО СВ.МОДУЛЕМ</t>
  </si>
  <si>
    <t>январь,февраль,май,август,октябрь</t>
  </si>
  <si>
    <t>1230-1 Т</t>
  </si>
  <si>
    <t>1231 Т</t>
  </si>
  <si>
    <t>ФВН-64-2 ТУ16-535.179-68 ФАРА ВЗРЫВОЗАЩИЩЕННАЯ</t>
  </si>
  <si>
    <t>1232 Т</t>
  </si>
  <si>
    <t>ФВН64-2 ТУ16-535.175-68 ФАРА ВЗРЫВОЗАЩИЩЕННАЯ НЕФТЯНАЯ</t>
  </si>
  <si>
    <t>1233 Т</t>
  </si>
  <si>
    <t>28.24.11.900.001.00.0796.000000000000</t>
  </si>
  <si>
    <t>Фен</t>
  </si>
  <si>
    <t>для отогревания трубопроводов, нагревания деталей, промышленный, электрический</t>
  </si>
  <si>
    <t>промышленный фен</t>
  </si>
  <si>
    <t>1234 Т</t>
  </si>
  <si>
    <t>28.29.13.300.003.00.0796.000000000005</t>
  </si>
  <si>
    <t>Фильтр</t>
  </si>
  <si>
    <t>масляный, для двигателя внутреннего сгорания, механический, бумажный</t>
  </si>
  <si>
    <t>февраль, март, апрель, май, июнь, июль,август, сентябрь,октябрь, ноябрь, декабрь</t>
  </si>
  <si>
    <t>1235 Т</t>
  </si>
  <si>
    <t>28.29.13.300.003.00.0796.000000000006</t>
  </si>
  <si>
    <t>масляный, для двигателя внутреннего сгорания, механический, сетчатый</t>
  </si>
  <si>
    <t>ФГИ32/3-10К УХЛ1 ТУРБ400051624.080-2000 ФИЛЬТР НАПОРНЫЙ С РАСХОДОМ 200 л/мин</t>
  </si>
  <si>
    <t>1235-1 Т</t>
  </si>
  <si>
    <t>1236 Т</t>
  </si>
  <si>
    <t>28.29.13.300.003.01.0796.000000000003</t>
  </si>
  <si>
    <t>топливный, для легковых автомобилей с двигателем внутреннего сгорания с непосредственным впрыском (инжекторные)</t>
  </si>
  <si>
    <t>1237 Т</t>
  </si>
  <si>
    <t>28.29.13.300.003.01.0796.000000000007</t>
  </si>
  <si>
    <t>топливный, для дизельного двигателя грузового автомобиля, грубой очистки</t>
  </si>
  <si>
    <t>февраль, март, апрель, май, июнь,июль, август, сентябрь,октябрь, ноябрь</t>
  </si>
  <si>
    <t>1238 Т</t>
  </si>
  <si>
    <t>740-1105.010 204А-1105.510Б ФИЛЬТР ГРУБОЙ ОЧИСТКИ</t>
  </si>
  <si>
    <t>1239 Т</t>
  </si>
  <si>
    <t>ФИЛЬТР ТОПЛИВНЫЙ ГРУБОЙ ОЧИСТКИ</t>
  </si>
  <si>
    <t>1240 Т</t>
  </si>
  <si>
    <t>28.29.13.300.003.01.0796.000000000010</t>
  </si>
  <si>
    <t>топливный, для дизельного двигателя грузового автомобиля, тонкой очистки</t>
  </si>
  <si>
    <t>1241 Т</t>
  </si>
  <si>
    <t>28.29.13.500.000.01.0796.000000000000</t>
  </si>
  <si>
    <t>воздушный, для двигателя внутреннего сгорания, для легковых автомобилей</t>
  </si>
  <si>
    <t>февраль, март, апрель, май, июнь,июль, август, сентябрь,октябрь, ноябрь, декабрь</t>
  </si>
  <si>
    <t>1242 Т</t>
  </si>
  <si>
    <t>28.29.13.500.000.01.0796.000000000001</t>
  </si>
  <si>
    <t>воздушный, для двигателя внутреннего сгорания, для грузовых автомобилей</t>
  </si>
  <si>
    <t>1243 Т</t>
  </si>
  <si>
    <t>28.29.82.500.002.02.0796.000000000000</t>
  </si>
  <si>
    <t>очистки, для сбора мелких частиц</t>
  </si>
  <si>
    <t>разделитель сред РДС40ФС-Н1БН1Г</t>
  </si>
  <si>
    <t>1244 Т</t>
  </si>
  <si>
    <t>32.99.11.900.016.02.0796.000000000000</t>
  </si>
  <si>
    <t>противоаэрозольный, для респиратора</t>
  </si>
  <si>
    <t>фильтр для респиратора РПГ-67 ГОСТ Р 12.4.191-99</t>
  </si>
  <si>
    <t>1244-1 Т</t>
  </si>
  <si>
    <t>1245 Т</t>
  </si>
  <si>
    <t>Фильтр для респиратора PR-1 ГОСТ Р 12.4.191-99</t>
  </si>
  <si>
    <t>1245-1 Т</t>
  </si>
  <si>
    <t>1246 Т</t>
  </si>
  <si>
    <t>28.13.32.000.059.00.0796.000000000000</t>
  </si>
  <si>
    <t>Фильтроэлемент</t>
  </si>
  <si>
    <t>для компрессора</t>
  </si>
  <si>
    <t>фильтр воздушный Atlas cop GA 110</t>
  </si>
  <si>
    <t>1247 Т</t>
  </si>
  <si>
    <t>27.40.21.000.001.00.0796.000000000000</t>
  </si>
  <si>
    <t>Фонарь</t>
  </si>
  <si>
    <t>галогенный, переносной</t>
  </si>
  <si>
    <t>Фонарь поисковый аккумуляторный галоген 25 Вт + 11 LED 90532</t>
  </si>
  <si>
    <t>1248 Т</t>
  </si>
  <si>
    <t>27.40.21.000.001.00.0796.000000000002</t>
  </si>
  <si>
    <t>взрывозащищенный, переносной</t>
  </si>
  <si>
    <t xml:space="preserve"> с решеткой </t>
  </si>
  <si>
    <t>1249 Т</t>
  </si>
  <si>
    <t>27.40.21.000.001.00.0796.000000000004</t>
  </si>
  <si>
    <t>сигнально-осветительный</t>
  </si>
  <si>
    <t>ПД20-Д ТУ37.003.293-72 ФОНАРЬ КОНТРОЛЬНОЙ ЛАМПЫ (ЗЕЛЕНЫЙ,12В)</t>
  </si>
  <si>
    <t>1250 Т</t>
  </si>
  <si>
    <t>ПД20-Л ТУ37.003.293-72 ФОНАРЬ КОНТРОЛЬНОЙ ЛАМПЫ (ЗЕЛЕНЫЙ,24В)</t>
  </si>
  <si>
    <t>1251 Т</t>
  </si>
  <si>
    <t>ПД20-В ТУ37.003.293-72 ФОНАРЬ КОНТРОЛЬНОЙ ЛАМПЫ (КРАСНЫЙ,12В)</t>
  </si>
  <si>
    <t>1252 Т</t>
  </si>
  <si>
    <t>ПД20-К ТУ37.003.293-72 ФОНАРЬ КОНТРОЛЬНОЙ ЛАМПЫ (КРАСНЫЙ,24В)</t>
  </si>
  <si>
    <t>1253 Т</t>
  </si>
  <si>
    <t>ПД51 ТУ37.003576-79 ЭЛЕМЕНТ КОНТРОЛЬНЫЙ</t>
  </si>
  <si>
    <t>1254 Т</t>
  </si>
  <si>
    <t>29.31.23.100.006.00.0796.000000000013</t>
  </si>
  <si>
    <t>боковой, габаритный, для специального и специализированного автомобиля, напряжение 24 В, со светоотражающим устройством</t>
  </si>
  <si>
    <t>ФП-315-О ТУ37.003.079-80 СВЕТОВОЗВРАЩАТЕЛЬ БЕЛЫЙ</t>
  </si>
  <si>
    <t>1255 Т</t>
  </si>
  <si>
    <t>ФП-310Е-О ТУ37.003.079-80 СВЕТОВОЗВРАЩАТЕЛЬ КРАСНЫЙ</t>
  </si>
  <si>
    <t>1256 Т</t>
  </si>
  <si>
    <t>ФП-316Е-О ТУ37.003.079-80 СВЕТОВОЗВРАЩАТЕЛЬ ОРАНЖЕВЫЙ</t>
  </si>
  <si>
    <t>1257 Т</t>
  </si>
  <si>
    <t>ФП-316-О ТУ37.003.079-80 СВЕТОВОЗВРАЩАТЕЛЬ ОРАНЖЕВЫЙ</t>
  </si>
  <si>
    <t>1258 Т</t>
  </si>
  <si>
    <t>ФГ16-К ЛАМПА А24-55+50 ТУ37.458.067-2002 ФАРА С ЛАМПОЙ</t>
  </si>
  <si>
    <t>1259 Т</t>
  </si>
  <si>
    <t>25.73.40.670.000.00.0796.000000000006</t>
  </si>
  <si>
    <t>Фреза</t>
  </si>
  <si>
    <t>концевая с цилиндрическим хвостовиком, с нормальным зубом, диаметр 6 мм, длина 57 мм, ГОСТ 17025-71</t>
  </si>
  <si>
    <t xml:space="preserve"> ф6,0 </t>
  </si>
  <si>
    <t>1260 Т</t>
  </si>
  <si>
    <t>25.73.40.670.000.00.0796.000000000007</t>
  </si>
  <si>
    <t>концевая с цилиндрическим хвостовиком, с нормальным зубом, диаметр 8 мм, длина 63 мм, ГОСТ 17025-71</t>
  </si>
  <si>
    <t>ф8,0</t>
  </si>
  <si>
    <t>1261 Т</t>
  </si>
  <si>
    <t>25.73.40.670.000.00.0796.000000000009</t>
  </si>
  <si>
    <t>концевая с цилиндрическим хвостовиком, с нормальным зубом, диаметр 10 мм, длина 72 мм, ГОСТ 17025-71</t>
  </si>
  <si>
    <t xml:space="preserve"> ф10,0 </t>
  </si>
  <si>
    <t>1262 Т</t>
  </si>
  <si>
    <t>25.73.40.670.000.00.0796.000000000010</t>
  </si>
  <si>
    <t>концевая с цилиндрическим хвостовиком, с нормальным зубом, диаметр 12 мм, длина 83 мм, ГОСТ 17025-71</t>
  </si>
  <si>
    <t xml:space="preserve"> ф12,0 </t>
  </si>
  <si>
    <t>1263 Т</t>
  </si>
  <si>
    <t>14.12.30.290.004.00.0796.000000000001</t>
  </si>
  <si>
    <t>Халат</t>
  </si>
  <si>
    <t>женский, для защиты от растворов кислот и щелочей, из смесовой ткани (хлопок 35%, полиэфир 65 %), ГОСТ 12.4.131-83</t>
  </si>
  <si>
    <t>Халат (ткань лавсановискозная с маслонефтеводоотталкивающей пропиткой для спец.одежды) Арт.86057 ГОСТ 12.4.131-83</t>
  </si>
  <si>
    <t>7, 11</t>
  </si>
  <si>
    <t>1263-1 Т</t>
  </si>
  <si>
    <t>1264 Т</t>
  </si>
  <si>
    <t>14.14.22.410.000.00.0796.000000000000</t>
  </si>
  <si>
    <t>мужской, из хлопчатобумажной ткани, ГОСТ 25296-2003</t>
  </si>
  <si>
    <t>халат мужской, из хлопчатобумажной ткани, ГОСТ 25296-2003</t>
  </si>
  <si>
    <t>1264-1 Т</t>
  </si>
  <si>
    <t>1265 Т</t>
  </si>
  <si>
    <t>14.14.24.410.000.00.0796.000000000000</t>
  </si>
  <si>
    <t>женский, из хлопчатобумажной ткани, ГОСТ 25296-2003</t>
  </si>
  <si>
    <t>халат женский, из хлопчатобумажной ткани</t>
  </si>
  <si>
    <t>1265-1 Т</t>
  </si>
  <si>
    <t>1266 Т</t>
  </si>
  <si>
    <t>20.59.59.600.019.00.0166.000000000000</t>
  </si>
  <si>
    <t>Хлорная известь</t>
  </si>
  <si>
    <t>марки А, сорт 1, ГОСТ 1692-85</t>
  </si>
  <si>
    <t>хлорная известь</t>
  </si>
  <si>
    <t>1267 Т</t>
  </si>
  <si>
    <t>22.21.29.700.001.00.0778.000000000002</t>
  </si>
  <si>
    <t>Хомут</t>
  </si>
  <si>
    <t>пластиковый, монтажный</t>
  </si>
  <si>
    <t>2,5х60 ИЭК ХОМУТ</t>
  </si>
  <si>
    <t>1268 Т</t>
  </si>
  <si>
    <t>3,6х120 ИЭК ХОМУТ</t>
  </si>
  <si>
    <t>февраль, сентябрь</t>
  </si>
  <si>
    <t>1269 Т</t>
  </si>
  <si>
    <t>4,8х200 ИЭК ХОМУТ</t>
  </si>
  <si>
    <t>1270 Т</t>
  </si>
  <si>
    <t>8,8х400 ИЭК ХОМУТ</t>
  </si>
  <si>
    <t>1271 Т</t>
  </si>
  <si>
    <t>9х350  ХОМУТ</t>
  </si>
  <si>
    <t>1272 Т</t>
  </si>
  <si>
    <t xml:space="preserve"> ХОМУТ пластиковый</t>
  </si>
  <si>
    <t>1273 Т</t>
  </si>
  <si>
    <t>4,8х200 Хомут</t>
  </si>
  <si>
    <t>1274 Т</t>
  </si>
  <si>
    <t>25.99.29.490.011.00.0796.000000000000</t>
  </si>
  <si>
    <t>металлический, диаметр 14, высота 38 мм, ГОСТ 24137-80</t>
  </si>
  <si>
    <t>10-26 ХОМУТ "ТАЙВАНЬ"</t>
  </si>
  <si>
    <t>1274-1 Т</t>
  </si>
  <si>
    <t>1275 Т</t>
  </si>
  <si>
    <t>15-30 ХОМУТ "ТАЙВАНЬ"</t>
  </si>
  <si>
    <t>1275-1 Т</t>
  </si>
  <si>
    <t>1276 Т</t>
  </si>
  <si>
    <t>25.99.29.490.011.00.0796.000000000005</t>
  </si>
  <si>
    <t>металлический, диаметр 25, высота 57 мм, ГОСТ 24137-80</t>
  </si>
  <si>
    <t>24-35 ХОМУТ "ТАЙВАНЬ"</t>
  </si>
  <si>
    <t>январь,февраль,март,апрель,май,июль,август,сентябрь</t>
  </si>
  <si>
    <t>1277 Т</t>
  </si>
  <si>
    <t>25.99.29.490.011.00.0796.000000000007</t>
  </si>
  <si>
    <t>металлический, диаметр 32, высота 65 мм, ГОСТ 24137-80</t>
  </si>
  <si>
    <t>32х51 ХОМУТ "ТАЙВАНЬ"</t>
  </si>
  <si>
    <t>1278 Т</t>
  </si>
  <si>
    <t>25.99.29.490.011.00.0796.000000000012</t>
  </si>
  <si>
    <t>металлический, диаметр 55, высота 95 мм, ГОСТ 24137-80</t>
  </si>
  <si>
    <t>52х76 ХОМУТ "ТАЙВАНЬ"</t>
  </si>
  <si>
    <t>1279 Т</t>
  </si>
  <si>
    <t>25.99.29.490.011.00.0796.000000000013</t>
  </si>
  <si>
    <t>металлический, диаметр 60, высота 100 мм, ГОСТ 24137-80</t>
  </si>
  <si>
    <t>60-70 ХОМУТ "ТАЙВАНЬ" (ПРИ ОТСУТ.В КОМПЛ.В/Ф)</t>
  </si>
  <si>
    <t>1279-1 Т</t>
  </si>
  <si>
    <t>1280 Т</t>
  </si>
  <si>
    <t>28.49.21.500.000.00.0796.000000000000</t>
  </si>
  <si>
    <t>Цанги</t>
  </si>
  <si>
    <t>зажимные</t>
  </si>
  <si>
    <t>Цанга для горелки аргонно-дуговой сварки 3,2 мм Collet 10N25 TD0001-32</t>
  </si>
  <si>
    <t>1280-1 Т</t>
  </si>
  <si>
    <t xml:space="preserve">Цанга для вольфрамового электрода ф 3,2 мм </t>
  </si>
  <si>
    <t>1281 Т</t>
  </si>
  <si>
    <t>25.93.17.200.000.03.0006.000000000002</t>
  </si>
  <si>
    <t>Цепь</t>
  </si>
  <si>
    <t>грузовая, круглозвенная, несварная, калибр 19 мм</t>
  </si>
  <si>
    <t>Цепь 2-19х102 ТУ12.0173856.009-88</t>
  </si>
  <si>
    <t>1281-1 Т</t>
  </si>
  <si>
    <t>Цепь 19х102 ТУ3148-003-00165735-2007</t>
  </si>
  <si>
    <t xml:space="preserve">Северо-Казахстанская область, г.Петропавловск, пр.Я.Гашека, 1 </t>
  </si>
  <si>
    <t>1282 Т</t>
  </si>
  <si>
    <t>25.94.12.100.000.00.0166.000000000000</t>
  </si>
  <si>
    <t>Шайба</t>
  </si>
  <si>
    <t>стальная, пружинная, ГОСТ 6402 - 70</t>
  </si>
  <si>
    <t>1283 Т</t>
  </si>
  <si>
    <t>1284 Т</t>
  </si>
  <si>
    <t>29.10.44.000.000.00.0796.000000000012</t>
  </si>
  <si>
    <t>Шасси</t>
  </si>
  <si>
    <t>колесная формула 6х6, грузоподъемностью не более 15 тонн</t>
  </si>
  <si>
    <t>КАМАЗ 43118-0003017-46КОМ МП24-4208010-30 ШАССИ (ЕВРО-4,между п.и з.кол3690мм)</t>
  </si>
  <si>
    <t>1285 Т</t>
  </si>
  <si>
    <t>КАМАЗ 43118 КОМПЛЕКТ С ПАРАМЕТРАМИ ШАССИ АВТОМОБИЛЯ</t>
  </si>
  <si>
    <t>6,8,11,14,19,22</t>
  </si>
  <si>
    <t>1285-1 Т</t>
  </si>
  <si>
    <t>КАМАЗ 43118-3017-46, КОМ МП24-4208010-30 ШАССИ (ЕВРО-4)</t>
  </si>
  <si>
    <t>поставка до сенября 2017г.</t>
  </si>
  <si>
    <t>ОВХ</t>
  </si>
  <si>
    <t>1286 Т</t>
  </si>
  <si>
    <t>УРАЛ-4320-1916-60, ДЗК,УСИЛЕН.ДОМ ШАССИ АВТОМОБИЛЯ</t>
  </si>
  <si>
    <t>февраль,март,апрель,май,июнь,июль,август</t>
  </si>
  <si>
    <t>7,8,14,15,18</t>
  </si>
  <si>
    <t>1286-1 Т</t>
  </si>
  <si>
    <t xml:space="preserve">авансовый платеж - 30% </t>
  </si>
  <si>
    <t>1287 Т</t>
  </si>
  <si>
    <t>28.13.31.000.007.00.0796.000000000001</t>
  </si>
  <si>
    <t>Шатун</t>
  </si>
  <si>
    <t>для бурового насоса</t>
  </si>
  <si>
    <t>Н320.01.02.300 ШАТУН</t>
  </si>
  <si>
    <t>1288 Т</t>
  </si>
  <si>
    <t>24.10.71.000.001.00.0168.000000000001</t>
  </si>
  <si>
    <t>Швеллер</t>
  </si>
  <si>
    <t>из стали, горячекатаной, с параллельными гранями полок и с уклоном внутренних граней, номер швеллера 8</t>
  </si>
  <si>
    <t>1289 Т</t>
  </si>
  <si>
    <t>24.10.71.000.001.00.0168.000000000003</t>
  </si>
  <si>
    <t>из стали, горячекатаной, с параллельными гранями полок и с уклоном внутренних граней, номер швеллера 24</t>
  </si>
  <si>
    <t>1290 Т</t>
  </si>
  <si>
    <t>24.10.71.000.001.00.0168.000000000005</t>
  </si>
  <si>
    <t>из стали, горячекатаной, с параллельными гранями полок и с уклоном внутренних граней, номер швеллера 18</t>
  </si>
  <si>
    <t>1290-1 Т</t>
  </si>
  <si>
    <t>1291 Т</t>
  </si>
  <si>
    <t>24.10.71.000.001.00.0168.000000000006</t>
  </si>
  <si>
    <t>из стали, горячекатаной, с параллельными гранями полок и с уклоном внутренних граней, номер швеллера 16</t>
  </si>
  <si>
    <t>1292 Т</t>
  </si>
  <si>
    <t>24.10.71.000.001.00.0168.000000000007</t>
  </si>
  <si>
    <t>из стали, горячекатаной, с параллельными гранями полок и с уклоном внутренних граней, номер швеллера 14</t>
  </si>
  <si>
    <t>1293 Т</t>
  </si>
  <si>
    <t>24.10.71.000.001.00.0168.000000000008</t>
  </si>
  <si>
    <t>из стали, горячекатаной, с параллельными гранями полок и с уклоном внутренних граней, номер швеллера 10</t>
  </si>
  <si>
    <t>1294 Т</t>
  </si>
  <si>
    <t>24.10.71.000.001.00.0168.000000000009</t>
  </si>
  <si>
    <t>из стали, горячекатаной, с параллельными гранями полок и с уклоном внутренних граней, номер швеллера 6</t>
  </si>
  <si>
    <t>1295 Т</t>
  </si>
  <si>
    <t>24.10.71.000.001.00.0168.000000000010</t>
  </si>
  <si>
    <t>из стали, горячекатаный, с уклоном внутренних граней полок, номер швеллера 12, ГОСТ 8240-97</t>
  </si>
  <si>
    <t>1296 Т</t>
  </si>
  <si>
    <t>28.13.32.000.087.00.0796.000000000005</t>
  </si>
  <si>
    <t>Шестерня</t>
  </si>
  <si>
    <t>ведомая, для детандера</t>
  </si>
  <si>
    <t>ШЕСТЕРНЯ ВЕДОМАЯ 200-2402060(шестерни притертые между собой и замаркированы по парам)</t>
  </si>
  <si>
    <t>1297 Т</t>
  </si>
  <si>
    <t>28.13.32.000.087.00.0796.000000000006</t>
  </si>
  <si>
    <t>ведущая, для детандера</t>
  </si>
  <si>
    <t xml:space="preserve">ШЕСТЕРНЯ ВЕДУЩАЯ 256Б-2402017 
(шестерни притертые между собой и замаркированы по парам)
</t>
  </si>
  <si>
    <t>1298 Т</t>
  </si>
  <si>
    <t>24.10.71.000.000.00.0166.000000000000</t>
  </si>
  <si>
    <t>Шестигранник</t>
  </si>
  <si>
    <t>конструкционная сталь, сортовая, ГОСТ 2879-2006</t>
  </si>
  <si>
    <t>Для гаек  М20-24  ст 12Х13</t>
  </si>
  <si>
    <t>1299 Т</t>
  </si>
  <si>
    <t>24.33.11.100.005.00.0168.000000000000</t>
  </si>
  <si>
    <t>стальной, диаметр вписанного круга 8 мм, ГОСТ 2879-2006</t>
  </si>
  <si>
    <t>1300 Т</t>
  </si>
  <si>
    <t>24.33.11.100.005.00.0168.000000000002</t>
  </si>
  <si>
    <t>стальной, диаметр вписанного круга 10 мм, ГОСТ 2879-2006</t>
  </si>
  <si>
    <t>1301 Т</t>
  </si>
  <si>
    <t>24.33.11.100.005.00.0168.000000000004</t>
  </si>
  <si>
    <t>стальной, диаметр вписанного круга 12 мм, ГОСТ 2879-2006</t>
  </si>
  <si>
    <t>1302 Т</t>
  </si>
  <si>
    <t>24.33.11.100.005.00.0168.000000000006</t>
  </si>
  <si>
    <t>стальной, диаметр вписанного круга 14 мм, ГОСТ 2879-2006</t>
  </si>
  <si>
    <t>1303 Т</t>
  </si>
  <si>
    <t>24.33.11.100.005.00.0168.000000000008</t>
  </si>
  <si>
    <t>стальной, диаметр вписанного круга 16 мм, ГОСТ 2879-2006</t>
  </si>
  <si>
    <t>1303-1 Т</t>
  </si>
  <si>
    <t>1304 Т</t>
  </si>
  <si>
    <t>24.33.11.100.005.00.0168.000000000009</t>
  </si>
  <si>
    <t>стальной, диаметр вписанного круга 17 мм, ГОСТ 2879-2006</t>
  </si>
  <si>
    <t>1305 Т</t>
  </si>
  <si>
    <t>24.33.11.100.005.00.0168.000000000011</t>
  </si>
  <si>
    <t>стальной, диаметр вписанного круга 19 мм, ГОСТ 2879-2006</t>
  </si>
  <si>
    <t>1306 Т</t>
  </si>
  <si>
    <t>24.33.11.100.005.00.0168.000000000012</t>
  </si>
  <si>
    <t>стальной, диаметр вписанного круга 20 мм, ГОСТ 2879-2006</t>
  </si>
  <si>
    <t>1307 Т</t>
  </si>
  <si>
    <t>24.33.11.100.005.00.0168.000000000014</t>
  </si>
  <si>
    <t>стальной, диаметр вписанного круга 22 мм, ГОСТ 2879-2006</t>
  </si>
  <si>
    <t>1308 Т</t>
  </si>
  <si>
    <t>24.33.11.100.005.00.0168.000000000015</t>
  </si>
  <si>
    <t>стальной, диаметр вписанного круга 24 мм, ГОСТ 2879-2006</t>
  </si>
  <si>
    <t>1309 Т</t>
  </si>
  <si>
    <t>24.33.11.100.005.00.0168.000000000017</t>
  </si>
  <si>
    <t>стальной, диаметр вписанного круга 26 мм, ГОСТ 2879-2006</t>
  </si>
  <si>
    <t>1310 Т</t>
  </si>
  <si>
    <t>24.33.11.100.005.00.0168.000000000019</t>
  </si>
  <si>
    <t>стальной, диаметр вписанного круга 30 мм, ГОСТ 2879-2006</t>
  </si>
  <si>
    <t>1311 Т</t>
  </si>
  <si>
    <t>24.33.11.100.005.00.0168.000000000020</t>
  </si>
  <si>
    <t>стальной, диаметр вписанного круга 32 мм, ГОСТ 2879-2006</t>
  </si>
  <si>
    <t>1312 Т</t>
  </si>
  <si>
    <t>24.33.11.100.005.00.0168.000000000022</t>
  </si>
  <si>
    <t>стальной, диаметр вписанного круга 36 мм, ГОСТ 2879-2006</t>
  </si>
  <si>
    <t>1313 Т</t>
  </si>
  <si>
    <t>24.33.11.100.005.00.0168.000000000028</t>
  </si>
  <si>
    <t>стальной, диаметр вписанного круга 50 мм, ГОСТ 2879-2006</t>
  </si>
  <si>
    <t>1314 Т</t>
  </si>
  <si>
    <t>24.33.11.100.005.00.0168.000000000030</t>
  </si>
  <si>
    <t>стальной, диаметр вписанного круга 55 мм, ГОСТ 2879-2006</t>
  </si>
  <si>
    <t>1315 Т</t>
  </si>
  <si>
    <t>24.33.11.100.005.00.0168.000000000041</t>
  </si>
  <si>
    <t>стальной, диаметр вписанного круга 41 мм, калиброванный</t>
  </si>
  <si>
    <t>1316 Т</t>
  </si>
  <si>
    <t>24.33.11.100.005.00.0168.000000000045</t>
  </si>
  <si>
    <t>стальной, диаметр вписанного круга 27 мм, калиброванный, ГОСТ 8560-78</t>
  </si>
  <si>
    <t>1317 Т</t>
  </si>
  <si>
    <t>24.33.11.100.005.00.0168.000000000049</t>
  </si>
  <si>
    <t>стальной, диаметр вписанного круга 46 мм, калиброванный</t>
  </si>
  <si>
    <t>1318 Т</t>
  </si>
  <si>
    <t>22.11.11.100.000.01.0796.000000002144</t>
  </si>
  <si>
    <t>Шина</t>
  </si>
  <si>
    <t>для легковых автомобилей, всесезонная, 225, 85, R15, пневматическая, радиальная, бескамерная, нешипованная, ГОСТ 4754-97</t>
  </si>
  <si>
    <t>1319 Т</t>
  </si>
  <si>
    <t>22.11.11.100.000.01.0796.000000002238</t>
  </si>
  <si>
    <t>для легковых автомобилей, всесезонная, 185, 75, R16, пневматическая, радиальная, бескамерная, нешипованная, ГОСТ 4754-97</t>
  </si>
  <si>
    <t xml:space="preserve"> июнь,июль, август, сентябрь, октябрь, ноябрь</t>
  </si>
  <si>
    <t>1319-1 Т</t>
  </si>
  <si>
    <t>май, июнь</t>
  </si>
  <si>
    <t xml:space="preserve">авансовый платеж 0%, оплата по факту  </t>
  </si>
  <si>
    <t>1320 Т</t>
  </si>
  <si>
    <t>22.11.13.500.000.01.0796.000000000073</t>
  </si>
  <si>
    <t>для автобусов или автомобилей грузовых, пневматическая, радиальная, размер 12,0 R20 (320*508 R), бескамерная, ГОСТ 5513-97</t>
  </si>
  <si>
    <t>1321 Т</t>
  </si>
  <si>
    <t>22.11.13.500.000.01.0796.000000000092</t>
  </si>
  <si>
    <t>для автобусов или автомобилей грузовых, пневматическая, радиальная, размер 9,00R20 (260*508), камерная, ГОСТ 5513-97</t>
  </si>
  <si>
    <t>1322 Т</t>
  </si>
  <si>
    <t>22.11.13.500.000.01.0796.000000000093</t>
  </si>
  <si>
    <t>для автобусов или автомобилей грузовых, пневматическая, радиальная, размер 10,00R20 (280*508), камерная, ГОСТ 5513-97</t>
  </si>
  <si>
    <t xml:space="preserve"> май,июнь,июль, август</t>
  </si>
  <si>
    <t>1323 Т</t>
  </si>
  <si>
    <t>27.12.31.900.011.00.0796.000000000000</t>
  </si>
  <si>
    <t>Шкаф зажимов</t>
  </si>
  <si>
    <t>тип ШЗВ, номинальное напряжение 220 В, количество зажимов 30</t>
  </si>
  <si>
    <t>БЗН19-2531205С00У2 ТУ16-526.108-75 БЛОК ЗАЖИМОВ</t>
  </si>
  <si>
    <t>1324 Т</t>
  </si>
  <si>
    <t>27.12.32.900.001.00.0796.000000000000</t>
  </si>
  <si>
    <t>Шкаф распределительный электрический</t>
  </si>
  <si>
    <t>для приема и распределения электрической энергии в сетях и защиты электрических установок, серия К-5900, на номинальное напряжение 6 и 10 кВ переменного тока</t>
  </si>
  <si>
    <t>ЩМП-2.3.1-0 74 У2 IP54 250х300х150</t>
  </si>
  <si>
    <t>1325 Т</t>
  </si>
  <si>
    <t>23.91.11.800.001.00.0018.000000000000</t>
  </si>
  <si>
    <t>Шкурка шлифовальная</t>
  </si>
  <si>
    <t>бумажная, водостойкая</t>
  </si>
  <si>
    <t>февраль, март, апрель, май, июнь</t>
  </si>
  <si>
    <t xml:space="preserve"> поставка в течение 20 дней</t>
  </si>
  <si>
    <t>1326 Т</t>
  </si>
  <si>
    <t>23.91.11.800.001.00.0018.000000000002</t>
  </si>
  <si>
    <t>тканевая, водостойкая</t>
  </si>
  <si>
    <t>1327 Т</t>
  </si>
  <si>
    <t>22.19.30.500.002.07.0796.000000000000</t>
  </si>
  <si>
    <t>Шланг</t>
  </si>
  <si>
    <t>отвода масла, резиновый, автомобильный</t>
  </si>
  <si>
    <t>ШЛАНГ ОТ С/Х ТЕХНИКИ-L=1000...2500 ШЛАНГ МАСЛЯНОГО МАНОМЕТРА</t>
  </si>
  <si>
    <t>октябрь, ноябрь,декабрь</t>
  </si>
  <si>
    <t>1328 Т</t>
  </si>
  <si>
    <t>шланг EPDM</t>
  </si>
  <si>
    <t>1329 Т</t>
  </si>
  <si>
    <t>22.21.29.300.001.00.0796.000000000001</t>
  </si>
  <si>
    <t>гибкий, для смесителя</t>
  </si>
  <si>
    <t>1330 Т</t>
  </si>
  <si>
    <t>26.30.30.900.080.00.0796.000000000000</t>
  </si>
  <si>
    <t>Шнур витой</t>
  </si>
  <si>
    <t>для телефонных трубок</t>
  </si>
  <si>
    <t>шнур микротелефонный</t>
  </si>
  <si>
    <t>1331 Т</t>
  </si>
  <si>
    <t>26.20.40.000.115.01.0796.000000000000</t>
  </si>
  <si>
    <t>Шнур питания</t>
  </si>
  <si>
    <t>для оборудования/периферийных устройств и приборов, кабель электрический соединительный</t>
  </si>
  <si>
    <t>шнур розеточный</t>
  </si>
  <si>
    <t>1332 Т</t>
  </si>
  <si>
    <t>25.73.30.930.007.00.0796.000000000009</t>
  </si>
  <si>
    <t>Шпатель</t>
  </si>
  <si>
    <t>металлический, ширина 150 мм</t>
  </si>
  <si>
    <t>шпатель</t>
  </si>
  <si>
    <t>1333 Т</t>
  </si>
  <si>
    <t>26.51.33.900.010.00.0796.000000000000</t>
  </si>
  <si>
    <t>Штангенциркуль</t>
  </si>
  <si>
    <t>ШЦ-I</t>
  </si>
  <si>
    <t>ШЦ I 125 (0,05)</t>
  </si>
  <si>
    <t>1334 Т</t>
  </si>
  <si>
    <t>26.51.33.900.010.00.0796.000000000003</t>
  </si>
  <si>
    <t>ШЦ-II</t>
  </si>
  <si>
    <t>ШЦ-II 150 (0,05)</t>
  </si>
  <si>
    <t>1335 Т</t>
  </si>
  <si>
    <t>ШЦ-II 250 (0,05)</t>
  </si>
  <si>
    <t>1336 Т</t>
  </si>
  <si>
    <t>25.99.29.490.005.00.0796.000000000001</t>
  </si>
  <si>
    <t>Штекер</t>
  </si>
  <si>
    <t>прямой</t>
  </si>
  <si>
    <t>Панельный штекер ABI-IM 50-70</t>
  </si>
  <si>
    <t>1337 Т</t>
  </si>
  <si>
    <t>25.73.30.650.001.01.0796.000000000000</t>
  </si>
  <si>
    <t>Шуруповерт</t>
  </si>
  <si>
    <t>электрический, ручной, аккумуляторный</t>
  </si>
  <si>
    <t>1338 Т</t>
  </si>
  <si>
    <t>Шуруповерт 14,4 В +доп. аккум. Lion</t>
  </si>
  <si>
    <t>1339 Т</t>
  </si>
  <si>
    <t>08.12.13.000.001.00.0113.000000000005</t>
  </si>
  <si>
    <t>Щебень</t>
  </si>
  <si>
    <t>фракция от от 40 до 80 мм, для строительных работ, ГОСТ 8267-93</t>
  </si>
  <si>
    <t xml:space="preserve"> июнь, сентябрь</t>
  </si>
  <si>
    <t>1340 Т</t>
  </si>
  <si>
    <t>25.73.30.930.003.00.0796.000000000000</t>
  </si>
  <si>
    <t>Щетка</t>
  </si>
  <si>
    <t>металлическая</t>
  </si>
  <si>
    <t>январь, февраль,март, апрель</t>
  </si>
  <si>
    <t>1341 Т</t>
  </si>
  <si>
    <t>32.91.11.900.002.00.0796.000000000001</t>
  </si>
  <si>
    <t>материал изготовления - химическая нить</t>
  </si>
  <si>
    <t>Щетка-сметка</t>
  </si>
  <si>
    <t>ОИН</t>
  </si>
  <si>
    <t>14, 19</t>
  </si>
  <si>
    <t>1341-1 Т</t>
  </si>
  <si>
    <t xml:space="preserve">поставка в течение 10 рабочих дней </t>
  </si>
  <si>
    <t>1342 Т</t>
  </si>
  <si>
    <t>32.91.19.900.000.00.0796.000000000008</t>
  </si>
  <si>
    <t>дисковая, металлическая</t>
  </si>
  <si>
    <t>1343 Т</t>
  </si>
  <si>
    <t>27.12.31.900.004.02.0796.000000000000</t>
  </si>
  <si>
    <t>Щит</t>
  </si>
  <si>
    <t>учетно-распределительный, типа ЩМП-3</t>
  </si>
  <si>
    <t>Щит ЩМП-3-0 36 УХЛ3 IР31 ИЭК (650*500*220)</t>
  </si>
  <si>
    <t>1344 Т</t>
  </si>
  <si>
    <t>1345 Т</t>
  </si>
  <si>
    <t>1346 Т</t>
  </si>
  <si>
    <t>27.12.31.900.004.02.0796.000000000002</t>
  </si>
  <si>
    <t>учетно-распределительный, типа ЩРВ</t>
  </si>
  <si>
    <t>Корпус модульный пластиковый ЩРВ</t>
  </si>
  <si>
    <t>1347 Т</t>
  </si>
  <si>
    <t xml:space="preserve">Корпус модульный пластиковый </t>
  </si>
  <si>
    <t>1348 Т</t>
  </si>
  <si>
    <t>1349 Т</t>
  </si>
  <si>
    <t>27.12.31.900.004.02.0796.000000000003</t>
  </si>
  <si>
    <t>учетно-распределительный, типа ЩРН</t>
  </si>
  <si>
    <t>1350 Т</t>
  </si>
  <si>
    <t>Корпус металлический ЩМП</t>
  </si>
  <si>
    <t>1351 Т</t>
  </si>
  <si>
    <t>32.99.11.900.007.00.0796.000000000013</t>
  </si>
  <si>
    <t>Щиток</t>
  </si>
  <si>
    <t>защитный лицевой, для электросварщиков, ГОСТ 12.4.035-78</t>
  </si>
  <si>
    <t xml:space="preserve">щиток для сварщика </t>
  </si>
  <si>
    <t>1352 Т</t>
  </si>
  <si>
    <t>27.90.31.500.003.00.0796.000000000000</t>
  </si>
  <si>
    <t>Экран</t>
  </si>
  <si>
    <t>/220440 Экран</t>
  </si>
  <si>
    <t xml:space="preserve"> 20 календарных дней</t>
  </si>
  <si>
    <t>1352 -1Т</t>
  </si>
  <si>
    <t>220440 Экран</t>
  </si>
  <si>
    <t>1353 Т</t>
  </si>
  <si>
    <t>220356 Экран</t>
  </si>
  <si>
    <t>1353-1 Т</t>
  </si>
  <si>
    <t>Экран Т-10878 (Ref.№220194)30А</t>
  </si>
  <si>
    <t>1354 Т</t>
  </si>
  <si>
    <t>27.90.31.500.008.00.0796.000000000000</t>
  </si>
  <si>
    <t>Электрод</t>
  </si>
  <si>
    <t xml:space="preserve">Т-0408 (Ref.№ 1376) Электрод </t>
  </si>
  <si>
    <t>1354-1 Т</t>
  </si>
  <si>
    <t>1355 Т</t>
  </si>
  <si>
    <t>Т-9969 (Ref.№220352-UR) Электрод/ Electrode, 200А</t>
  </si>
  <si>
    <t>1355-1 Т</t>
  </si>
  <si>
    <t>1356 Т</t>
  </si>
  <si>
    <t>Т-9974 (Ref.№220435-UR)  Электрод/ Electrode, 260А, Mild Steel</t>
  </si>
  <si>
    <t>1356-1 Т</t>
  </si>
  <si>
    <t>1357 Т</t>
  </si>
  <si>
    <t>Т-9894 (Ref.№220192-UR) Электрод/ Electrode, 30А, Mild Steel</t>
  </si>
  <si>
    <t>1357-1 Т</t>
  </si>
  <si>
    <t xml:space="preserve"> авансовый платеж 50%</t>
  </si>
  <si>
    <t>1358 Т</t>
  </si>
  <si>
    <t>ВР-20912 (220192) Электрод З0А</t>
  </si>
  <si>
    <t>1358-1 Т</t>
  </si>
  <si>
    <t>Т-9920(Ref.№220181-UR)/электрод 130 А</t>
  </si>
  <si>
    <t>1359 Т</t>
  </si>
  <si>
    <t>ВР-20915 (220181) Электрод 130 А</t>
  </si>
  <si>
    <t>1359-1 Т</t>
  </si>
  <si>
    <t>Т-9895(Ref.№220187-UR)/электрод 80 А</t>
  </si>
  <si>
    <t>1360 Т</t>
  </si>
  <si>
    <t>\ ВР-21010 (220352) Электрод 200 А</t>
  </si>
  <si>
    <t>1360 -1Т</t>
  </si>
  <si>
    <t>\ Т-9969(Ref.№220352-UR/электрод 200 А</t>
  </si>
  <si>
    <t>1361 Т</t>
  </si>
  <si>
    <t>\ ВР-21012 (220435) Электрод 260 А</t>
  </si>
  <si>
    <t>1361-1 Т</t>
  </si>
  <si>
    <t>\ Т-9974(Ref.№220435-UR)/электрод 260 А</t>
  </si>
  <si>
    <t>1362 Т</t>
  </si>
  <si>
    <t>26.11.40.500.001.00.0796.000000000000</t>
  </si>
  <si>
    <t>Электророзетка</t>
  </si>
  <si>
    <t>штепсельная</t>
  </si>
  <si>
    <t>1550</t>
  </si>
  <si>
    <t>1363 Т</t>
  </si>
  <si>
    <t>ПС300А3-РОЗЕТКА ГОСТ9200-76 РОЗЕТКА</t>
  </si>
  <si>
    <t>1363-1 Т</t>
  </si>
  <si>
    <t>Розетка ПС-300АС-100</t>
  </si>
  <si>
    <t>1364 Т</t>
  </si>
  <si>
    <t>РК40-4В1К ТУ16-434.142-86 РОЗЕТКА</t>
  </si>
  <si>
    <t>1365 Т</t>
  </si>
  <si>
    <t>20.30.12.700.000.00.0166.000000000062</t>
  </si>
  <si>
    <t>Эмаль</t>
  </si>
  <si>
    <t>ПФ-115, ГОСТ 6465-76</t>
  </si>
  <si>
    <t>ПФ-115  ГОСТ 6465-76 желтая</t>
  </si>
  <si>
    <t>1366 Т</t>
  </si>
  <si>
    <t>ПФ-115  ГОСТ 6465-76 синяя</t>
  </si>
  <si>
    <t>1367 Т</t>
  </si>
  <si>
    <t>ПФ-115  ГОСТ 6465-76 белая</t>
  </si>
  <si>
    <t>1368 Т</t>
  </si>
  <si>
    <t>ПФ-115  ГОСТ 6465-76-зеленая</t>
  </si>
  <si>
    <t>1369 Т</t>
  </si>
  <si>
    <t>ПФ-115  ГОСТ 6465-76 черная</t>
  </si>
  <si>
    <t>1370 Т</t>
  </si>
  <si>
    <t>ПФ-115  ГОСТ 6465-76 красная</t>
  </si>
  <si>
    <t>1371 Т</t>
  </si>
  <si>
    <t>ПФ-115  ГОСТ 6465-76 светло-серая</t>
  </si>
  <si>
    <t>1372 Т</t>
  </si>
  <si>
    <t>ПФ-115  ГОСТ 6465-76 серая</t>
  </si>
  <si>
    <t>1373 Т</t>
  </si>
  <si>
    <t>ПФ-115  ГОСТ 6465-76 голубая 423</t>
  </si>
  <si>
    <t>1374 Т</t>
  </si>
  <si>
    <t>20.30.12.700.000.00.0166.000000000107</t>
  </si>
  <si>
    <t>МС-17</t>
  </si>
  <si>
    <t xml:space="preserve"> МС-17 ТУ6-10-1012-78,черная</t>
  </si>
  <si>
    <t>1375 Т</t>
  </si>
  <si>
    <t>17.29.11.350.000.00.0796.000000000000</t>
  </si>
  <si>
    <t>Этикет-лента</t>
  </si>
  <si>
    <t>ламинированная самоклеющаяся, для нанесения штрих-кода и другой маркировочной информации</t>
  </si>
  <si>
    <t>Этикетка термотрансферная</t>
  </si>
  <si>
    <t>1376 Т</t>
  </si>
  <si>
    <t>58.11.19.000.000.00.0796.000000000000</t>
  </si>
  <si>
    <t>Проездной билет</t>
  </si>
  <si>
    <t>для получение платной услуги проезд на общественном транспорте, бумажный</t>
  </si>
  <si>
    <t>Месячный проездной билет на автобус</t>
  </si>
  <si>
    <t>январь, март, май, июль, сентябрь, ноябрь</t>
  </si>
  <si>
    <t>1377 Т</t>
  </si>
  <si>
    <t>25.73.30.300.000.06.0796.000000000016</t>
  </si>
  <si>
    <t>трубный, прямой</t>
  </si>
  <si>
    <t>Прямой трубный ключ, № модели 14, типоразмер 14"/350мм, размер трубы 2"/50мм, вес 1,6кг, кат.№31020</t>
  </si>
  <si>
    <t>поставка в течение 7 дней</t>
  </si>
  <si>
    <t>1378 Т</t>
  </si>
  <si>
    <t>Прямой трубный ключ, № модели 18, типоразмер 18"/450мм, размер трубы 2 1⁄2"/65мм, вес 2,6кг, кат.№31025</t>
  </si>
  <si>
    <t>1379 Т</t>
  </si>
  <si>
    <t>Прямой трубный ключ, № модели 24, типоразмер 24"/600мм, размер трубы 3"/80мм, вес 4,4кг, кат.№31030</t>
  </si>
  <si>
    <t>1380 Т</t>
  </si>
  <si>
    <t>22.23.14.700.002.00.0006.000000000041</t>
  </si>
  <si>
    <t>Кабель-канал</t>
  </si>
  <si>
    <t>с одним замком, размеры 25*16 мм</t>
  </si>
  <si>
    <t>Кабель-канал 25х16 «ЭЛЕКОР»</t>
  </si>
  <si>
    <t>1381 Т</t>
  </si>
  <si>
    <t>22.23.14.700.002.00.0006.000000000009</t>
  </si>
  <si>
    <t>с одним замком, размер 60*40 мм</t>
  </si>
  <si>
    <t>Кабель-канад 60х40 «ЭЛЕКОР»</t>
  </si>
  <si>
    <t>1382 Т</t>
  </si>
  <si>
    <t>ДИНАМОМЕТР ЭЛЕКТРОННЫЙ ДЭЛ 150 (ø25)</t>
  </si>
  <si>
    <t>1383 Т</t>
  </si>
  <si>
    <t>26.51.51.700.030.00.0796.000000000000</t>
  </si>
  <si>
    <t>Измеритель-регулятор универсальный</t>
  </si>
  <si>
    <t>для температуры, давления</t>
  </si>
  <si>
    <t>Комплект измерительный 111.10.100-P(0…10 Бар)-G1/2-/s-B-FS113-G1G0-/-TR-1-G0J0J0</t>
  </si>
  <si>
    <t>1384 Т</t>
  </si>
  <si>
    <t>20.16.53.590.000.00.0625.000000000001</t>
  </si>
  <si>
    <t>Полиметилметакрилат (оргстекло)</t>
  </si>
  <si>
    <t>марка ТОСН, ГОСТ 17622-72</t>
  </si>
  <si>
    <t>Стекло органическое 1,5 мм</t>
  </si>
  <si>
    <t>поставка в течение 5-и дней</t>
  </si>
  <si>
    <t>аванс 0%, оплата по факту</t>
  </si>
  <si>
    <t>1385 Т</t>
  </si>
  <si>
    <t>Стекло органическое 4 мм</t>
  </si>
  <si>
    <t>1386 Т</t>
  </si>
  <si>
    <t>28.29.22.200.004.01.0839.000000000000</t>
  </si>
  <si>
    <t>Камера</t>
  </si>
  <si>
    <t>покрасочная</t>
  </si>
  <si>
    <t>камера покрасочная</t>
  </si>
  <si>
    <t>в течение 40 рабочих дней</t>
  </si>
  <si>
    <t>6,7,11,14,19</t>
  </si>
  <si>
    <t>1386-1 Т</t>
  </si>
  <si>
    <t>камера полимеризации проходного типа с пультом управления процессом</t>
  </si>
  <si>
    <t>1387 Т</t>
  </si>
  <si>
    <t>24.34.13.100.000.00.0018.000000000000</t>
  </si>
  <si>
    <t>Сетка</t>
  </si>
  <si>
    <t>стальная, плетеная, одинарная, номер сетки 5</t>
  </si>
  <si>
    <t>рукав сетчатый РСГ</t>
  </si>
  <si>
    <t>Северо Казахстанская обл.г. Петропавловск,  пр. Я.Гашека 1</t>
  </si>
  <si>
    <t>7  дней</t>
  </si>
  <si>
    <t>1388 Т</t>
  </si>
  <si>
    <t>25.93.15.100.000.00.0166.000000000000</t>
  </si>
  <si>
    <t>Электрод сварочный</t>
  </si>
  <si>
    <t>марка ЭВЧ, вольфрамовый</t>
  </si>
  <si>
    <t>вольфрамовый электрод WC-20 Ø3,2</t>
  </si>
  <si>
    <t>авансовый платеж -30%</t>
  </si>
  <si>
    <t>1389 Т</t>
  </si>
  <si>
    <t>24.42.23.300.001.00.0166.000000000000</t>
  </si>
  <si>
    <t>алюминиевая</t>
  </si>
  <si>
    <t>ПРОВОЛОКА СвАМг6-3.00 ГОСТ7871-75</t>
  </si>
  <si>
    <t>1390 Т</t>
  </si>
  <si>
    <t>27.11.50.350.000.00.0796.000000000000</t>
  </si>
  <si>
    <t>Агрегат выпрямительный</t>
  </si>
  <si>
    <t>трехфазный, номинальное напряжение 380 В</t>
  </si>
  <si>
    <t>Выпрямитель стартерный ВАСТ 800-24 ЭМ</t>
  </si>
  <si>
    <t>CPT</t>
  </si>
  <si>
    <t>1391 Т</t>
  </si>
  <si>
    <t>Корочки удостоверения (90х65) голубые</t>
  </si>
  <si>
    <t xml:space="preserve">поставка в течение 1 дня </t>
  </si>
  <si>
    <t>1392 Т</t>
  </si>
  <si>
    <t>20.59.59.600.028.00.0166.000000000007</t>
  </si>
  <si>
    <t>концентрат на основе полиэтилена, краситель, в гранулах</t>
  </si>
  <si>
    <t>Концентрат ПФ 1901/03-ПЭ (черный)</t>
  </si>
  <si>
    <t>1393 Т</t>
  </si>
  <si>
    <t>листовой, толщина 3 см</t>
  </si>
  <si>
    <t>1394 Т</t>
  </si>
  <si>
    <t>листовой, толщина 4 см</t>
  </si>
  <si>
    <t>1395 Т</t>
  </si>
  <si>
    <t>32.91.19.300.000.00.0796.000000000001</t>
  </si>
  <si>
    <t>Кисть малярная</t>
  </si>
  <si>
    <t>плоская</t>
  </si>
  <si>
    <t>стандарт 2</t>
  </si>
  <si>
    <t>1396 Т</t>
  </si>
  <si>
    <t>стандарт 2,5</t>
  </si>
  <si>
    <t>1397 Т</t>
  </si>
  <si>
    <t>13.96.14.000.002.00.0006.000000000000</t>
  </si>
  <si>
    <t>Винилискожа</t>
  </si>
  <si>
    <t>обивочная, на тканевой основе, со сплошным поливинилхлоридным покрытием, ГОСТ 23367-86</t>
  </si>
  <si>
    <t>1398 Т</t>
  </si>
  <si>
    <t>16.21.12.900.000.00.0625.000000000002</t>
  </si>
  <si>
    <t>1399 Т</t>
  </si>
  <si>
    <t>11.07.11.300.000.02.0868.000000000000</t>
  </si>
  <si>
    <t>Вода</t>
  </si>
  <si>
    <t>негазированная, питьевая, объем 19 л, СТ РК 1432-2005</t>
  </si>
  <si>
    <t>1400 Т</t>
  </si>
  <si>
    <t>13.99.13.100.000.00.0166.000000000000</t>
  </si>
  <si>
    <t>Войлок</t>
  </si>
  <si>
    <t>технический, ГС, ГОСТ 6418-81</t>
  </si>
  <si>
    <t>1401 Т</t>
  </si>
  <si>
    <t>32.99.59.900.084.00.0796.000000000004</t>
  </si>
  <si>
    <t>Скотч</t>
  </si>
  <si>
    <t>бумажный, ширина свыше 3 см, широкий</t>
  </si>
  <si>
    <t>малярный 239*32</t>
  </si>
  <si>
    <t>1402 Т</t>
  </si>
  <si>
    <t>32.99.59.900.084.00.0796.000000000011</t>
  </si>
  <si>
    <t>полиэтиленовый, ширина до 75 мм</t>
  </si>
  <si>
    <t>Скотч 38 60 мм х 1 см (4/48)</t>
  </si>
  <si>
    <t>1403 Т</t>
  </si>
  <si>
    <t>17.12.14.300.000.00.0625.000000000000</t>
  </si>
  <si>
    <t>переплетный</t>
  </si>
  <si>
    <t>Переплетный "Б" 0,8 мм 80*100</t>
  </si>
  <si>
    <t>1404 Т</t>
  </si>
  <si>
    <t>24.10.31.900.000.01.0168.000000000185</t>
  </si>
  <si>
    <t>стальной, марка Ст. 09Г2С, толщина 90 мм, ГОСТ 19903-74</t>
  </si>
  <si>
    <t>1405 Т</t>
  </si>
  <si>
    <t>1406 Т</t>
  </si>
  <si>
    <t>21.20.24.600.000.00.0796.000000000001</t>
  </si>
  <si>
    <t>Аптечка медицинская</t>
  </si>
  <si>
    <t>транспортная</t>
  </si>
  <si>
    <t>Аптечка автомобильная</t>
  </si>
  <si>
    <t>1407 Т</t>
  </si>
  <si>
    <t>Муфта соединительная ЗСТП-10 (150-240)</t>
  </si>
  <si>
    <t>авансовый платеж -0%, оплата по факту</t>
  </si>
  <si>
    <t>1408 Т</t>
  </si>
  <si>
    <t>Муфта концевая ЗКНТп-10 (150-240)</t>
  </si>
  <si>
    <t>1409 Т</t>
  </si>
  <si>
    <t>27.32.14.000.000.00.0006.000000000214</t>
  </si>
  <si>
    <t>марка АСБ-10, 3*240 мм2</t>
  </si>
  <si>
    <t>Кабель АСБ(10) 3*240</t>
  </si>
  <si>
    <t>1410 Т</t>
  </si>
  <si>
    <t xml:space="preserve">ТРАНСФОРМАТОР ОСМ1-0,4 У3 220/5-14 </t>
  </si>
  <si>
    <t>1411 Т</t>
  </si>
  <si>
    <t>25.99.29.490.046.00.0166.000000000001</t>
  </si>
  <si>
    <t>окантовочная, стальная</t>
  </si>
  <si>
    <t>5 дней</t>
  </si>
  <si>
    <t>1412 Т</t>
  </si>
  <si>
    <t>25.93.14.300.000.00.0166.000000000000</t>
  </si>
  <si>
    <t>формовочный, круглый, диаметр 1,2 мм, длина 50 мм, ГОСТ 4035-63</t>
  </si>
  <si>
    <t>1413 Т</t>
  </si>
  <si>
    <t>24.34.12.900.000.00.0166.000000000001</t>
  </si>
  <si>
    <t>из углеродистой стали, номинальный диаметр 4,00 мм</t>
  </si>
  <si>
    <t>1414 Т</t>
  </si>
  <si>
    <t>25.73.40.900.025.00.0796.000000000000</t>
  </si>
  <si>
    <t>Лезвие</t>
  </si>
  <si>
    <t>для резца</t>
  </si>
  <si>
    <t>для резца CNMG 160616 MD</t>
  </si>
  <si>
    <t>1415 Т</t>
  </si>
  <si>
    <t>для резца CNMG 160616 3025</t>
  </si>
  <si>
    <t>1416 Т</t>
  </si>
  <si>
    <t>ПОКОВКА ПАП60.02.16.034  "КОЛЕСО" СТАЛЬ 40ХН ГОСТ4543-71</t>
  </si>
  <si>
    <t>75 дней</t>
  </si>
  <si>
    <t>1417 Т</t>
  </si>
  <si>
    <t>ПОКОВКА ПАП60.02.16.035 "ШЕСТЕРНЯ" СТАЛЬ 40ХН ГОСТ4543-71</t>
  </si>
  <si>
    <t>1418 Т</t>
  </si>
  <si>
    <t>мост диодный</t>
  </si>
  <si>
    <t>1419 Т</t>
  </si>
  <si>
    <t>28.13.32.000.098.00.0796.000000000000</t>
  </si>
  <si>
    <t>Плата</t>
  </si>
  <si>
    <t>плата инверторная</t>
  </si>
  <si>
    <t>30 рабочих дней</t>
  </si>
  <si>
    <t>1420 Т</t>
  </si>
  <si>
    <t>Тавотница (масленка) М10 (прямая)</t>
  </si>
  <si>
    <t>1421 Т</t>
  </si>
  <si>
    <t>28.15.10.590.000.00.0796.000000000162</t>
  </si>
  <si>
    <t>радиальный, наружный диаметр 115 мм, двухрядный, с короткими цилиндрическими роликами, с коническим отверстием, с бортами на внутреннем кольце, ГОСТ 520-2011</t>
  </si>
  <si>
    <t>Подшипник 115 (6015) (СПЗ-4)</t>
  </si>
  <si>
    <t>1422 Т</t>
  </si>
  <si>
    <t>1423 Т</t>
  </si>
  <si>
    <t>1424 Т</t>
  </si>
  <si>
    <t>28.15.31.300.001.00.0796.000000000031</t>
  </si>
  <si>
    <t>Шарик</t>
  </si>
  <si>
    <t>стальной, диаметр до 12 мм, номинальный диаметр 5,500 мм, ГОСТ 3722-2014</t>
  </si>
  <si>
    <t xml:space="preserve">5,556 ГОСТ3722-81 шарик
</t>
  </si>
  <si>
    <t>1425 Т</t>
  </si>
  <si>
    <t xml:space="preserve">5,56 ГОСТ3722-81 шарик
 </t>
  </si>
  <si>
    <t>1426 Т</t>
  </si>
  <si>
    <t>1427 Т</t>
  </si>
  <si>
    <t>1428 Т</t>
  </si>
  <si>
    <t>аванс 0%, оплата по факту поставки</t>
  </si>
  <si>
    <t>1429 Т</t>
  </si>
  <si>
    <t>24.44.22.100.002.00.0166.000000000000</t>
  </si>
  <si>
    <t>медный, круглый, тянутый, ГОСТ 1535-2006</t>
  </si>
  <si>
    <t>1430 Т</t>
  </si>
  <si>
    <t>24.33.20.000.001.01.0168.000000000001</t>
  </si>
  <si>
    <t>из нелегированной стали, толщина 2,5-12 мм, с чечевичным рифлением</t>
  </si>
  <si>
    <t>1431 Т</t>
  </si>
  <si>
    <t>27.90.32.000.012.00.0796.000000000000</t>
  </si>
  <si>
    <t>Каретка</t>
  </si>
  <si>
    <t>Механизм перемещения W-track</t>
  </si>
  <si>
    <t xml:space="preserve"> февраль</t>
  </si>
  <si>
    <t>45 дней</t>
  </si>
  <si>
    <t>1432 Т</t>
  </si>
  <si>
    <t>25.73.30.650.009.00.0796.000000000000</t>
  </si>
  <si>
    <t>Машина пневматическая</t>
  </si>
  <si>
    <t>для обработки труб</t>
  </si>
  <si>
    <t>Машина "Мангуст-Миди-Электро"для обработки труб с внутренним диаметром от 14 до 40 мм.и наружным диаметром до 48мм.</t>
  </si>
  <si>
    <t>1433 Т</t>
  </si>
  <si>
    <t>28.21.13.530.000.00.0796.000000000010</t>
  </si>
  <si>
    <t>Печь электрическая индукционная</t>
  </si>
  <si>
    <t>для латунных и бронзовых сплавов, установленная мощность 60-65 кВт, канальная, двухкамерная, плавильно-раздаточная</t>
  </si>
  <si>
    <t>электрическая печь сопротивления камерная 2700*500*1250мм.</t>
  </si>
  <si>
    <t>75-90 дней</t>
  </si>
  <si>
    <t>1434 Т</t>
  </si>
  <si>
    <t>УРАЛ-4320</t>
  </si>
  <si>
    <t>авансовый платеж - 50 %</t>
  </si>
  <si>
    <t>1434-1 Т</t>
  </si>
  <si>
    <t>1435 Т</t>
  </si>
  <si>
    <t>24.20.12.200.000.01.0796.000000000001</t>
  </si>
  <si>
    <t>бурильная, стальная, ведущая, шестигранного сечения</t>
  </si>
  <si>
    <t>Ведущая труба 80х80 длиной 11,3 м</t>
  </si>
  <si>
    <t>поставка в течение 50 дней</t>
  </si>
  <si>
    <t>1436 Т</t>
  </si>
  <si>
    <t>28.92.61.500.107.00.0839.000000000001</t>
  </si>
  <si>
    <t>Ключ «Гранит-45» с гидравлическим приводом с ЗИП-1</t>
  </si>
  <si>
    <t>1437 Т</t>
  </si>
  <si>
    <t>28.24.12.900.002.00.0796.000000000000</t>
  </si>
  <si>
    <t>Спайдер</t>
  </si>
  <si>
    <t>для захвата насосно-компрессорных, бурильных труб и удержания их на весу в устье скважин</t>
  </si>
  <si>
    <t>Спайдер пневматический СП65-02  с ЗИП-1</t>
  </si>
  <si>
    <t>1438 Т</t>
  </si>
  <si>
    <t>28.99.39.839.000.00.0796.000000000000</t>
  </si>
  <si>
    <t>Вертлюг</t>
  </si>
  <si>
    <t>гидравлический, для гидравлического ключа</t>
  </si>
  <si>
    <t>вертлюг ВБ-80</t>
  </si>
  <si>
    <t>1439 Т</t>
  </si>
  <si>
    <t>20.59.43.900.000.00.0112.000000000000</t>
  </si>
  <si>
    <t>температура начала замерзания не ниже -40°С, на основе силиконового масла</t>
  </si>
  <si>
    <t>антифриз зеленый</t>
  </si>
  <si>
    <t>1440 Т</t>
  </si>
  <si>
    <t>1441 Т</t>
  </si>
  <si>
    <t>1442 Т</t>
  </si>
  <si>
    <t>1443 Т</t>
  </si>
  <si>
    <t>1444 Т</t>
  </si>
  <si>
    <t>100-3514008 КРАН ТОРМОЗНОЙ ДВУХСЕКЦИОННЫЙ  С РЫЧАГОМ</t>
  </si>
  <si>
    <t>1445 Т</t>
  </si>
  <si>
    <t>Шланг HW-1SN/HT-025 с фитингами Lc=350 мм</t>
  </si>
  <si>
    <t>1446 Т</t>
  </si>
  <si>
    <t>28.24.22.000.087.00.0796.000000000000</t>
  </si>
  <si>
    <t>РВД, к приспособлению для захвата насосно-компрессорных или бурильных труб и удержания их на весу в устье скважин, длина 2 метра</t>
  </si>
  <si>
    <t>Рукав РВД-20-220-900-М33х1,5(11)/М33х1,5(11)-У</t>
  </si>
  <si>
    <t>1447 Т</t>
  </si>
  <si>
    <t>Рукав РВД-20-250-2608-М33х1,5(11)/М33х1,5(11)-У</t>
  </si>
  <si>
    <t>1448 Т</t>
  </si>
  <si>
    <t>Рукав РВД-10-270-1580-М22х1,5(11)/М22х1,5(11)-У</t>
  </si>
  <si>
    <t>1449 Т</t>
  </si>
  <si>
    <t>Рукав РВД-10-270-3050-М22х1,5(11)/М22х1,5(11)-У</t>
  </si>
  <si>
    <t>1450 Т</t>
  </si>
  <si>
    <t>Рукав РВД-12-250-835-М22х1,5(11)/М22х1,5(11)-У</t>
  </si>
  <si>
    <t>1451 Т</t>
  </si>
  <si>
    <t>Рукав РВД-25-200-2120-М42х2(11)/М42х2(11)-У</t>
  </si>
  <si>
    <t>1452 Т</t>
  </si>
  <si>
    <t>1453 Т</t>
  </si>
  <si>
    <t>1454 Т</t>
  </si>
  <si>
    <t>1455 Т</t>
  </si>
  <si>
    <t>28.24.11.510.000.00.0796.000000000000</t>
  </si>
  <si>
    <t>Аппарат углошлифовальный</t>
  </si>
  <si>
    <t>ручной</t>
  </si>
  <si>
    <t>УШМ 230</t>
  </si>
  <si>
    <t>1456 Т</t>
  </si>
  <si>
    <t>30.20.40.300.201.00.0796.000000000000</t>
  </si>
  <si>
    <t>Кран двухходовой</t>
  </si>
  <si>
    <t>Кран электромагнитный ГА-142/2</t>
  </si>
  <si>
    <t>1457 Т</t>
  </si>
  <si>
    <t>Кран электромагнитный ГА-164/М2</t>
  </si>
  <si>
    <t>1458 Т</t>
  </si>
  <si>
    <t>26.70.22.790.000.00.0796.000000000002</t>
  </si>
  <si>
    <t>Микроскоп</t>
  </si>
  <si>
    <t>для микрофотографии, микросъемки, микропроекцирования</t>
  </si>
  <si>
    <t>Микроскоп Альтами МЕТ 1С(стандартный цифровой 3Мп)</t>
  </si>
  <si>
    <t>1459 Т</t>
  </si>
  <si>
    <t>25.73.40.190.004.00.0796.000000000000</t>
  </si>
  <si>
    <t>Резак</t>
  </si>
  <si>
    <t>для резки листов из металла, дерева, пластика, электрический</t>
  </si>
  <si>
    <t xml:space="preserve">Резак РЗП ИНКО-200исп. 01 в комплекте
</t>
  </si>
  <si>
    <t>1460 Т</t>
  </si>
  <si>
    <t>25.94.12.500.004.00.0796.000000000001</t>
  </si>
  <si>
    <t>вытяжная, из нержавеющей стали, сердечник из стали, с плоским стандартным буртиком</t>
  </si>
  <si>
    <t>4,0х12 ЗАКЛЕПКА ВЫТЯЖНАЯ</t>
  </si>
  <si>
    <t>1461 Т</t>
  </si>
  <si>
    <t>13.94.11.900.004.00.0796.000000000000</t>
  </si>
  <si>
    <t>стяжной, для крепления и стягивания груза</t>
  </si>
  <si>
    <t xml:space="preserve">поставка в течение 3 дней </t>
  </si>
  <si>
    <t>авансовый платеж - 0%,оплата по факту</t>
  </si>
  <si>
    <t>1462 Т</t>
  </si>
  <si>
    <t>20.13.31.300.000.00.0166.000000000000</t>
  </si>
  <si>
    <t>Хлорид натрия (хлористый натрий)</t>
  </si>
  <si>
    <t>для приготовления растворов точно известной концентрации, стандарт-титр (фиксанал)</t>
  </si>
  <si>
    <t>Натрий хлористый</t>
  </si>
  <si>
    <t>1463 Т</t>
  </si>
  <si>
    <t>Поковка IV гр. КП640 ГОСТ 8479-70, сталь 34ХН1М  чертёж ПАП60.07.02.024 "Ствол"</t>
  </si>
  <si>
    <t>Северо Казахстанская обл., г. Петропавловск  пр. Я.Гашека 1</t>
  </si>
  <si>
    <t>1464 Т</t>
  </si>
  <si>
    <t>Поковка V гр. КП490 ГОСТ 8479-70, сталь 40Х чертёж АР-2.18.0.001 "Вилка"</t>
  </si>
  <si>
    <t>1465 Т</t>
  </si>
  <si>
    <t>1466 Т</t>
  </si>
  <si>
    <t>1467 Т</t>
  </si>
  <si>
    <t>1468 Т</t>
  </si>
  <si>
    <t>1469 Т</t>
  </si>
  <si>
    <t>1470 Т</t>
  </si>
  <si>
    <t>26.70.23.900.001.00.0796.000000000006</t>
  </si>
  <si>
    <t>Видеоэндоскоп</t>
  </si>
  <si>
    <t>промышленный, для визуального осмотра и проверки труднодоступных мест, с micro usb выходом, длина зонда 10 м</t>
  </si>
  <si>
    <t>Видеоэндоскоп jProbe MX (зонд диаметром 5,5 мм.,длина 20м)</t>
  </si>
  <si>
    <t xml:space="preserve"> ОИ</t>
  </si>
  <si>
    <t>1471 Т</t>
  </si>
  <si>
    <t>Стекло органическое 5 мм</t>
  </si>
  <si>
    <t>1472 Т</t>
  </si>
  <si>
    <t>Стекло органическое 7 мм</t>
  </si>
  <si>
    <t>1473 Т</t>
  </si>
  <si>
    <t>Гидромотор 310.3.112.00.06 ТУ22-1.020-100-95</t>
  </si>
  <si>
    <t>1474 Т</t>
  </si>
  <si>
    <t>26.20.30.100.030.00.0796.000000000000</t>
  </si>
  <si>
    <t>Преобразователь оптический</t>
  </si>
  <si>
    <t>портативный, диаметр считывающей головки 32 мм</t>
  </si>
  <si>
    <t>Преобразователь П122-5,0 32*6 с кабелем</t>
  </si>
  <si>
    <t>1475 Т</t>
  </si>
  <si>
    <t>26.51.85.100.010.00.0796.000000000000</t>
  </si>
  <si>
    <t>Преобразователь</t>
  </si>
  <si>
    <t>для ультразвукового дефектоскопа, пьезоэлектрический</t>
  </si>
  <si>
    <t>Преобразователь П121-2,5 45 СТА 10</t>
  </si>
  <si>
    <t>1476 Т</t>
  </si>
  <si>
    <t>26.11.11.500.000.00.0796.000000000002</t>
  </si>
  <si>
    <t>электронно-оптический, третье поколение</t>
  </si>
  <si>
    <t>Преобразователь П121-2,5 65 СТ А 10</t>
  </si>
  <si>
    <t>1477 Т</t>
  </si>
  <si>
    <t>26.11.11.500.000.00.0796.000000000003</t>
  </si>
  <si>
    <t>ультразвуковой, узкополосной</t>
  </si>
  <si>
    <t>Преобразователь 121-5-70 МТА6</t>
  </si>
  <si>
    <t>1478 Т</t>
  </si>
  <si>
    <t>28.29.86.000.000.01.0796.000000000000</t>
  </si>
  <si>
    <t>соединительный, для толщиномера</t>
  </si>
  <si>
    <t>Кабель соединительный Lemo-Lemo</t>
  </si>
  <si>
    <t>1479 Т</t>
  </si>
  <si>
    <t>28.92.61.500.092.00.0796.000000000000</t>
  </si>
  <si>
    <t>цилиндра, для специальной и специализированной грузоподъемной техники</t>
  </si>
  <si>
    <t>Манжета штока (125*135*18)/SPJET 61-12513518</t>
  </si>
  <si>
    <t>поставка в течение 5  дней</t>
  </si>
  <si>
    <t>1480 Т</t>
  </si>
  <si>
    <t>Манжета поршня (250*240*18)/SPJET 55-25024018</t>
  </si>
  <si>
    <t>1481 Т</t>
  </si>
  <si>
    <t>22.19.73.900.007.00.0796.000000000000</t>
  </si>
  <si>
    <t>Кольцо</t>
  </si>
  <si>
    <t>резиновое, уплотнительное, ГОСТ 9833-73</t>
  </si>
  <si>
    <t>Кольцо неподвижное (125*119*5,4)/SPJET 9-1251195.4</t>
  </si>
  <si>
    <t>1482 Т</t>
  </si>
  <si>
    <t xml:space="preserve">Кольцо штока (125*135*10,7)/SPJET 75-12513510.7                 </t>
  </si>
  <si>
    <t>1483 Т</t>
  </si>
  <si>
    <t>Кольцо поршня (250*240*16)/SPJET 21-25024016</t>
  </si>
  <si>
    <t>1484 Т</t>
  </si>
  <si>
    <t>Кольцо неподвижное (280*270*10)/SPJET 76-28027010</t>
  </si>
  <si>
    <t>1485 Т</t>
  </si>
  <si>
    <t>Кольцо неподвижное (160*150*7,6)/SPJET 77-1601507.6</t>
  </si>
  <si>
    <t>1486 Т</t>
  </si>
  <si>
    <t>22.19.40.300.000.00.0796.000000000072</t>
  </si>
  <si>
    <t>клиновый, приводный, с сечением В(Б)-1000, ГОСТ 1284.2-89</t>
  </si>
  <si>
    <t>Ремень В(Б)-1000</t>
  </si>
  <si>
    <t>1487 Т</t>
  </si>
  <si>
    <t>28.24.11.900.007.00.0796.000000000003</t>
  </si>
  <si>
    <t>угловая, с резьбовым креплением, мощность 500-800 Вт, частота вращения 2000-11000 об/мин</t>
  </si>
  <si>
    <t>Машина MF3-25 с электромотором в комплекте</t>
  </si>
  <si>
    <t>авансовый платеж - 60%</t>
  </si>
  <si>
    <t>1488 Т</t>
  </si>
  <si>
    <t>29.32.30.300.056.00.0796.000000000010</t>
  </si>
  <si>
    <t>автоматическая, для специального и специализированного автомобиля, комбинированная</t>
  </si>
  <si>
    <t>Коробка передач МП11-1701010-26</t>
  </si>
  <si>
    <t>1489 Т</t>
  </si>
  <si>
    <t>210  ГОСТ8338-75 ПОДШИПНИК</t>
  </si>
  <si>
    <t>1490 Т</t>
  </si>
  <si>
    <t>308  ГОСТ8338-75 ПОДШИПНИК</t>
  </si>
  <si>
    <t>1491 Т</t>
  </si>
  <si>
    <t>212  ГОСТ8338-75 ПОДШИПНИК</t>
  </si>
  <si>
    <t>1492 Т</t>
  </si>
  <si>
    <t>42224  ГОСТ8338-75 ПОДШИПНИК</t>
  </si>
  <si>
    <t>1493 Т</t>
  </si>
  <si>
    <t>60205  ГОСТ7242-81 ПОДШИПНИК</t>
  </si>
  <si>
    <t>1494 Т</t>
  </si>
  <si>
    <t>80201  ГОСТ7242-81 ПОДШИПНИК</t>
  </si>
  <si>
    <t>1495 Т</t>
  </si>
  <si>
    <t>3618  ГОСТ5721-75 ПОДШИПНИК</t>
  </si>
  <si>
    <t>1496 Т</t>
  </si>
  <si>
    <t>7212 ТУ37.006.162-89 ПОДШИПНИК</t>
  </si>
  <si>
    <t>1497 Т</t>
  </si>
  <si>
    <t>7618 ТУ37.006.162-89 ПОДШИПНИК</t>
  </si>
  <si>
    <t>1498 Т</t>
  </si>
  <si>
    <t>213  ГОСТ8338-75 подшипник</t>
  </si>
  <si>
    <t>1499 Т</t>
  </si>
  <si>
    <t>214  ГОСТ8338-75 ПОДШИПНИК</t>
  </si>
  <si>
    <t>1500 Т</t>
  </si>
  <si>
    <t>7311  ТУ37.006.162-89 ПОДШИПНИК</t>
  </si>
  <si>
    <t>1501 Т</t>
  </si>
  <si>
    <t>7313  ТУ37.006.162-89 ПОДШИПНИК</t>
  </si>
  <si>
    <t>1502 Т</t>
  </si>
  <si>
    <t>7215А  ГОСТ27365-87 ПОДШИПНИК</t>
  </si>
  <si>
    <t>1503 Т</t>
  </si>
  <si>
    <t>7311А  ГОСТ27365-87 ПОДШИПНИК</t>
  </si>
  <si>
    <t>1504 Т</t>
  </si>
  <si>
    <t>биметаллическая М42 6940х41х1,3 4/6</t>
  </si>
  <si>
    <t>1505 Т</t>
  </si>
  <si>
    <t>Вал карданный КРАЗ 257-2202010-17  (L=696 мм.)</t>
  </si>
  <si>
    <t>1506 Т</t>
  </si>
  <si>
    <t>17.23.13.500.001.00.0796.000000000003</t>
  </si>
  <si>
    <t>Папка</t>
  </si>
  <si>
    <t>из мелованного картона, формат А4, плотность свыше 300 г/м2</t>
  </si>
  <si>
    <t>1507 Т</t>
  </si>
  <si>
    <t>14.13.21.210.001.00.0796.000000000000</t>
  </si>
  <si>
    <t>Куртка</t>
  </si>
  <si>
    <t>мужская, из хлопчатобумажных тканей, ГОСТ 25295-2003</t>
  </si>
  <si>
    <t>1508 Т</t>
  </si>
  <si>
    <t>в течение 30 дней</t>
  </si>
  <si>
    <t>1509 Т</t>
  </si>
  <si>
    <t>15.12.12.900.016.00.0796.000000000011</t>
  </si>
  <si>
    <t>адресная, из искусственной кожи, формат А4, 10 мм</t>
  </si>
  <si>
    <t>Папка поздравительная</t>
  </si>
  <si>
    <t>1510 Т</t>
  </si>
  <si>
    <t>26.11.30.200.000.00.0796.000000000079</t>
  </si>
  <si>
    <t>Оперативная память</t>
  </si>
  <si>
    <t>техническое исполнение DIMM, вид памяти DDR3, PC12800, емкость 2 Гб</t>
  </si>
  <si>
    <t>Модуль памяти DIMM DDR3 2Gb 1600MHz</t>
  </si>
  <si>
    <t>1511 Т</t>
  </si>
  <si>
    <t>26.20.21.300.002.00.0796.000000000022</t>
  </si>
  <si>
    <t>Диск жесткий</t>
  </si>
  <si>
    <t>размер 2,5'', интерфейс SATA 1,5 ГГц/с, объем буфера 16 Мб, количество оборотов шпинделя 7200 об/м, емкость 1 Тб</t>
  </si>
  <si>
    <t>Жесткий диск 1Tb WD10PUPX</t>
  </si>
  <si>
    <t>1512 Т</t>
  </si>
  <si>
    <t>26.20.40.000.110.00.0796.000000000000</t>
  </si>
  <si>
    <t>Кулер</t>
  </si>
  <si>
    <t>для центрального процессора</t>
  </si>
  <si>
    <t>Кулер для CPU, INTEL original</t>
  </si>
  <si>
    <t>1513 Т</t>
  </si>
  <si>
    <t>26.20.16.930.001.00.0796.000000000002</t>
  </si>
  <si>
    <t>Манипулятор "мышь"</t>
  </si>
  <si>
    <t>оптическая, тип подключения проводной, интерфейс подключения USB</t>
  </si>
  <si>
    <t>Мышь Delux 111</t>
  </si>
  <si>
    <t>1514 Т</t>
  </si>
  <si>
    <t>Мышь Canyon W03N</t>
  </si>
  <si>
    <t>1515 Т</t>
  </si>
  <si>
    <t>26.20.16.500.000.00.0839.000000000000</t>
  </si>
  <si>
    <t>Комплект клавиатура-мышь</t>
  </si>
  <si>
    <t>оптический, инфракрасный, беспроводной</t>
  </si>
  <si>
    <t>Клавиатура, Delux, DLK-6071 OGB+мышь Delux (USB, бес.)</t>
  </si>
  <si>
    <t>1516 Т</t>
  </si>
  <si>
    <t>26.20.40.000.108.00.0796.000000000001</t>
  </si>
  <si>
    <t>Источник бесперебойного питания</t>
  </si>
  <si>
    <t>интерактивный</t>
  </si>
  <si>
    <t>Блок питания, НК (400W)</t>
  </si>
  <si>
    <t>1517 Т</t>
  </si>
  <si>
    <t>26.20.21.300.002.00.0796.000000000007</t>
  </si>
  <si>
    <t>размер 2,5'', интерфейс SATA 1,5 ГГц/с, объем буфера 8 Мб, количество оборотов шпинделя 5400 об/м, емкость 500 Гб</t>
  </si>
  <si>
    <t>Жесткий диск 500Gb WD</t>
  </si>
  <si>
    <t>1518 Т</t>
  </si>
  <si>
    <t>26.12.20.000.000.00.0796.000000000006</t>
  </si>
  <si>
    <t>Видеокарта</t>
  </si>
  <si>
    <t>разрядность шины памяти 64 бит, объем памяти 1024 Мб</t>
  </si>
  <si>
    <t>VGA, Asus, GeForce GT710/2Gb/GDDR3/64bit</t>
  </si>
  <si>
    <t>1519 Т</t>
  </si>
  <si>
    <t>26.11.30.200.000.00.0796.000000000003</t>
  </si>
  <si>
    <t>техническое исполнение DIMM, вид памяти DDR3, PC8500, емкость 4 Гб</t>
  </si>
  <si>
    <t>Модуль памяти DIMM DDR3 4Gb 1600MHz</t>
  </si>
  <si>
    <t>1520 Т</t>
  </si>
  <si>
    <t>26.20.40.000.100.00.0796.000000000006</t>
  </si>
  <si>
    <t>Плата материнская</t>
  </si>
  <si>
    <t>форм-фактор Mini-ATX</t>
  </si>
  <si>
    <t>Системная плата, Asus, H110M-K D3 (BOX)</t>
  </si>
  <si>
    <t>1521 Т</t>
  </si>
  <si>
    <t>27.90.32.000.061.03.0796.000000000000</t>
  </si>
  <si>
    <t>Редуктор</t>
  </si>
  <si>
    <t>пропановый, пропановый, баллонный, пропускная способность 5 м3/ч, ГОСТ 13861-89</t>
  </si>
  <si>
    <t>Редуктор пропан.БПО-5-10 ИНКО исп.01</t>
  </si>
  <si>
    <t>1522 Т</t>
  </si>
  <si>
    <t>22.19.30.500.002.01.0166.000000000000</t>
  </si>
  <si>
    <t>газовый, для сварки и резки металлов класса I предназначен для подачи ацетилена, городского газа, пропана и бутана, I–6.3–0,63, наружный диаметр 13, ГОСТ 9356-75</t>
  </si>
  <si>
    <t>Рукав кислородный ф9</t>
  </si>
  <si>
    <t>1523 Т</t>
  </si>
  <si>
    <t>24.20.40.500.006.00.0796.000000000004</t>
  </si>
  <si>
    <t>стальной, проволочный, диаметр 25-30мм, ГОСТ 28191-89</t>
  </si>
  <si>
    <t>Хомут нерж. 12-20</t>
  </si>
  <si>
    <t>1524 Т</t>
  </si>
  <si>
    <t>1525 Т</t>
  </si>
  <si>
    <t>100-3519010-01 КАМЕРА ТОРМОЗНАЯ</t>
  </si>
  <si>
    <t>1526 Т</t>
  </si>
  <si>
    <t>25.94.13.900.001.00.0704.000000000029</t>
  </si>
  <si>
    <t>Набор инструментов</t>
  </si>
  <si>
    <t>для автомобиля, в наборе 90-105 предметов</t>
  </si>
  <si>
    <t>НАБОР ИНСТРУМЕНТОВ 104 ПРЕДМЕТА</t>
  </si>
  <si>
    <t>1527 Т</t>
  </si>
  <si>
    <t>22.19.73.100.004.00.0166.000000000002</t>
  </si>
  <si>
    <t>пористая, неформовая, ширина 300-1000 мм, толщина до 12мм</t>
  </si>
  <si>
    <t>Техпластина пористая 8 мм</t>
  </si>
  <si>
    <t>1528 Т</t>
  </si>
  <si>
    <t>Техпластина пористая 10 мм</t>
  </si>
  <si>
    <t>1529 Т</t>
  </si>
  <si>
    <t>1530 Т</t>
  </si>
  <si>
    <t>1531 Т</t>
  </si>
  <si>
    <t>1532 Т</t>
  </si>
  <si>
    <t>24.20.13.900.000.02.0168.000000000013</t>
  </si>
  <si>
    <t>горячедеформированная, углеродистая сталь, бесшовная, наружный диаметр 50 мм, толщина стенки 6 мм, ГОСТ 30564-98</t>
  </si>
  <si>
    <t>1533 Т</t>
  </si>
  <si>
    <t>1534 Т</t>
  </si>
  <si>
    <t>24.10.32.000.000.01.0168.000000000003</t>
  </si>
  <si>
    <t>стальной, горячекатанный, толщина 8 мм, размер 2500*6000 мм</t>
  </si>
  <si>
    <t>1535 Т</t>
  </si>
  <si>
    <t>24.10.32.000.000.01.0166.000000000000</t>
  </si>
  <si>
    <t>стальной, горячекатанный, толщина 1,8 мм, размер 1250*2500 мм</t>
  </si>
  <si>
    <t>1536 Т</t>
  </si>
  <si>
    <t>24.10.71.000.001.00.0168.000000000002</t>
  </si>
  <si>
    <t>из стали, горячекатаной, с параллельными гранями полок и с уклоном внутренних граней, номер швеллера 27</t>
  </si>
  <si>
    <t>1537 Т</t>
  </si>
  <si>
    <t>17.23.13.500.001.00.0796.000000000000</t>
  </si>
  <si>
    <t>из мелованного картона, формат А4, плотность до 200 г/м2</t>
  </si>
  <si>
    <t>папка вкладыш А4</t>
  </si>
  <si>
    <t>1538 Т</t>
  </si>
  <si>
    <t>25.99.23.500.001.00.0778.000000000000</t>
  </si>
  <si>
    <t>Скоба</t>
  </si>
  <si>
    <t>для канцелярских целей, проволочная</t>
  </si>
  <si>
    <t>скобы № 10</t>
  </si>
  <si>
    <t>1539 Т</t>
  </si>
  <si>
    <t>17.23.13.500.003.00.0796.000000000001</t>
  </si>
  <si>
    <t>Скоросшиватель</t>
  </si>
  <si>
    <t>картонный, размер 320x230x40 мм, формат А4</t>
  </si>
  <si>
    <t>скоросшиватель белый немелованный 420 гр.</t>
  </si>
  <si>
    <t>1540 Т</t>
  </si>
  <si>
    <t>22.29.25.500.000.00.0796.000000000000</t>
  </si>
  <si>
    <t>Маркер</t>
  </si>
  <si>
    <t>пластиковый, круглый, ширина линии 1,8 мм</t>
  </si>
  <si>
    <t>маркер выделитель желтый</t>
  </si>
  <si>
    <t>1541 Т</t>
  </si>
  <si>
    <t>маркер выделитель зеленый</t>
  </si>
  <si>
    <t>1542 Т</t>
  </si>
  <si>
    <t>25.99.23.500.002.00.0796.000000000001</t>
  </si>
  <si>
    <t>канцелярский, размер 19 мм</t>
  </si>
  <si>
    <t>зажим 19 мм</t>
  </si>
  <si>
    <t>1543 Т</t>
  </si>
  <si>
    <t>25.99.23.500.002.00.0796.000000000002</t>
  </si>
  <si>
    <t>канцелярский, размер 25 мм</t>
  </si>
  <si>
    <t>зажим 25 мм</t>
  </si>
  <si>
    <t>1544 Т</t>
  </si>
  <si>
    <t>32.99.59.900.082.00.0796.000000000000</t>
  </si>
  <si>
    <t>Штрих-корректор</t>
  </si>
  <si>
    <t>с кисточкой</t>
  </si>
  <si>
    <t>штрих</t>
  </si>
  <si>
    <t>1545 Т</t>
  </si>
  <si>
    <t>25.99.23.500.000.01.0778.000000000003</t>
  </si>
  <si>
    <t>Скрепка</t>
  </si>
  <si>
    <t>металлическая, размер 28 мм</t>
  </si>
  <si>
    <t>скрепки 28 мм</t>
  </si>
  <si>
    <t>1546 Т</t>
  </si>
  <si>
    <t>17.23.12.700.013.00.0796.000000000000</t>
  </si>
  <si>
    <t>Стикер</t>
  </si>
  <si>
    <t>для заметок, бумажный, самоклеющийся</t>
  </si>
  <si>
    <t>закладка самоклеющиеся 5 цв.</t>
  </si>
  <si>
    <t>1547 Т</t>
  </si>
  <si>
    <t>28.23.23.900.005.00.0796.000000000000</t>
  </si>
  <si>
    <t>Степлер</t>
  </si>
  <si>
    <t>канцелярский, механический</t>
  </si>
  <si>
    <t xml:space="preserve">степлер № 10 </t>
  </si>
  <si>
    <t>1548 Т</t>
  </si>
  <si>
    <t>22.29.25.500.005.00.0796.000000000016</t>
  </si>
  <si>
    <t>пластмассовая, непрозрачная, цветная с пазом и фасками, 30 см</t>
  </si>
  <si>
    <t>линейка 30 см.пл.</t>
  </si>
  <si>
    <t>1549 Т</t>
  </si>
  <si>
    <t>17.23.13.500.001.00.0796.000000000027</t>
  </si>
  <si>
    <t>портфель, из мелованного картона, формат А4, плотность свыше 300 г/м2</t>
  </si>
  <si>
    <t>папка-регистратор 8 см.</t>
  </si>
  <si>
    <t>1550 Т</t>
  </si>
  <si>
    <t>25.71.11.910.000.00.0796.000000000001</t>
  </si>
  <si>
    <t>Ножницы</t>
  </si>
  <si>
    <t>канцелярские</t>
  </si>
  <si>
    <t>ножницы 160 мм</t>
  </si>
  <si>
    <t>1551 Т</t>
  </si>
  <si>
    <t>32.99.12.130.000.01.0796.000000000000</t>
  </si>
  <si>
    <t>Ручка</t>
  </si>
  <si>
    <t>шариковая, с жидкими чернилами</t>
  </si>
  <si>
    <t>ручка синяя</t>
  </si>
  <si>
    <t>1552 Т</t>
  </si>
  <si>
    <t>29.32.30.990.020.01.0796.000000000002</t>
  </si>
  <si>
    <t>для легкового автомобиля, привода газораспределительного механизма</t>
  </si>
  <si>
    <t>автомобиль  Тойота Ленд Крузер</t>
  </si>
  <si>
    <t>1553 Т</t>
  </si>
  <si>
    <t>29.32.30.990.032.01.0796.000000000001</t>
  </si>
  <si>
    <t>для легкового автомобиля, ремня газораспределительного механизма</t>
  </si>
  <si>
    <t>1554 Т</t>
  </si>
  <si>
    <t>28.11.41.700.029.00.0796.000000000001</t>
  </si>
  <si>
    <t>Натяжитель</t>
  </si>
  <si>
    <t>для инжекторного двигателя, для легкового автомобиля</t>
  </si>
  <si>
    <t>1555 Т</t>
  </si>
  <si>
    <t>29.32.30.990.032.01.0796.000000000000</t>
  </si>
  <si>
    <t>для легкового автомобиля, натяжной</t>
  </si>
  <si>
    <t>1556 Т</t>
  </si>
  <si>
    <t>28.13.11.700.002.00.0796.000000000001</t>
  </si>
  <si>
    <t>Насос водяной</t>
  </si>
  <si>
    <t>для легкового автомобиля</t>
  </si>
  <si>
    <t>1557 Т</t>
  </si>
  <si>
    <t>29.32.30.950.026.00.0796.000000000000</t>
  </si>
  <si>
    <t>Кронштейн</t>
  </si>
  <si>
    <t>крепления гидромуфты привода вентилятора, автомобиль  Тойота Ленд Крузер</t>
  </si>
  <si>
    <t>1558 Т</t>
  </si>
  <si>
    <t>29.31.30.300.007.01.0796.000000000000</t>
  </si>
  <si>
    <t>для легкового автомобиля, привода генератора и водяного насоса</t>
  </si>
  <si>
    <t>1559 Т</t>
  </si>
  <si>
    <t>Toyota Super Long LifeCoolant Pre-Mixed Pink</t>
  </si>
  <si>
    <t>1560 Т</t>
  </si>
  <si>
    <t>22.19.73.230.002.00.0736.000000000000</t>
  </si>
  <si>
    <t>Материал</t>
  </si>
  <si>
    <t>изоляционный, рулонный</t>
  </si>
  <si>
    <t>Материал иглопробивной кремнеземный Supersilika S-20</t>
  </si>
  <si>
    <t>1561 Т</t>
  </si>
  <si>
    <t>Проволока диам. 1,2 мм СВ-08ХГСМФА ГОСТ2246-80</t>
  </si>
  <si>
    <t>1562 Т</t>
  </si>
  <si>
    <t>29.32.30.990.040.05.0796.000000000001</t>
  </si>
  <si>
    <t>ускорительный, для грузового автомобиля</t>
  </si>
  <si>
    <t xml:space="preserve">автомобиль МАЗ 5440А5 </t>
  </si>
  <si>
    <t>1563 Т</t>
  </si>
  <si>
    <t>29.32.30.990.059.00.0796.000000000000</t>
  </si>
  <si>
    <t>Радиатор</t>
  </si>
  <si>
    <t>отопителя, для грузового автомобиля</t>
  </si>
  <si>
    <t>1564 Т</t>
  </si>
  <si>
    <t>29.32.30.500.002.00.0796.000000000004</t>
  </si>
  <si>
    <t>Амортизатор</t>
  </si>
  <si>
    <t>для грузового автомобиля, передней подвески, жидкостный (гидравлический)</t>
  </si>
  <si>
    <t>автомобиль КАМАЗ 65117</t>
  </si>
  <si>
    <t>1565 Т</t>
  </si>
  <si>
    <t>22.11.13.500.000.01.0796.000000000059</t>
  </si>
  <si>
    <t>для автобусов или автомобилей грузовых, пневматическая, радиальная, размер 315*80R22,5, бескамерная, ГОСТ 5513-97</t>
  </si>
  <si>
    <t xml:space="preserve">«FR-1 Cordiant Professional»на автомобиль МАЗ 5440А5 </t>
  </si>
  <si>
    <t>1566 Т</t>
  </si>
  <si>
    <t xml:space="preserve">230х1,6х22 </t>
  </si>
  <si>
    <t>1567 Т</t>
  </si>
  <si>
    <t>20.41.31.900.000.00.0796.000000000000</t>
  </si>
  <si>
    <t>Мыло</t>
  </si>
  <si>
    <t>туалетное, твердое, ГОСТ 28546-2002</t>
  </si>
  <si>
    <t>мыло туалетное «Весна» 90 гр.</t>
  </si>
  <si>
    <t>1568 Т</t>
  </si>
  <si>
    <t>20.41.31.950.000.00.0796.000000000000</t>
  </si>
  <si>
    <t>хозяйственное, твердое, 1 группа 72%, ГОСТ 30266-95</t>
  </si>
  <si>
    <t>мыло хоз-ое»Волна» 72 % 200 гр.</t>
  </si>
  <si>
    <t>1569 Т</t>
  </si>
  <si>
    <t>20.41.31.530.000.01.5111.000000000000</t>
  </si>
  <si>
    <t>Порошок</t>
  </si>
  <si>
    <t>стиральный, для изделий из различных тканей, ГОСТ 25644-96</t>
  </si>
  <si>
    <t>порошок стиральный «Био-2» (400 гр)</t>
  </si>
  <si>
    <t>1570 Т</t>
  </si>
  <si>
    <t>20.41.32.590.000.02.0868.000000000000</t>
  </si>
  <si>
    <t>Средство моющее</t>
  </si>
  <si>
    <t>для мытья полов, жидкость, СТ РК ГОСТ Р 51696-2003</t>
  </si>
  <si>
    <t>чистящее ср-во  для пола «Aron» Цитрус (750 гр.)</t>
  </si>
  <si>
    <t>1571 Т</t>
  </si>
  <si>
    <t>20.41.32.770.000.01.0868.000000000000</t>
  </si>
  <si>
    <t>для туалетов, гель, СТ РК ГОСТ Р 51696-2003</t>
  </si>
  <si>
    <t>моющее ср-во  для туалета «Бархат-Санфас-Ультра» Гель «Яблоко» 0,5л</t>
  </si>
  <si>
    <t>1572 Т</t>
  </si>
  <si>
    <t>20.41.32.790.000.00.0796.000000000003</t>
  </si>
  <si>
    <t>Средство чистящее</t>
  </si>
  <si>
    <t>для чистки ванн и раковин, порошкообразное, абразивное</t>
  </si>
  <si>
    <t>чистящее ср-во д/посуды «XELP» Сода-Эффект Лимон (400 гр.)</t>
  </si>
  <si>
    <t>1573 Т</t>
  </si>
  <si>
    <t>20.41.41.000.002.00.0796.000000000000</t>
  </si>
  <si>
    <t>Освежитель воздуха</t>
  </si>
  <si>
    <t>аэрозоль</t>
  </si>
  <si>
    <t>освежитель воздуха  «GRENDY GOLD» Весенний ландыш 300 мл</t>
  </si>
  <si>
    <t>1574 Т</t>
  </si>
  <si>
    <t>20.41.32.570.000.01.0796.000000000000</t>
  </si>
  <si>
    <t>для мытья посуды, гель, СТ РК ГОСТ Р 51696-2003</t>
  </si>
  <si>
    <t>моющее средство д/посуды «Капля-VOX»Хлопок и ромашка (гель 0,5 л)</t>
  </si>
  <si>
    <t>1575 Т</t>
  </si>
  <si>
    <t>20.41.41.000.000.00.0868.000000000000</t>
  </si>
  <si>
    <t>Средство для дезинфекции дезодорации и санации</t>
  </si>
  <si>
    <t>для помещений, жидкость</t>
  </si>
  <si>
    <t>белизна (1 л)</t>
  </si>
  <si>
    <t>1576 Т</t>
  </si>
  <si>
    <t>17.22.11.200.000.00.0778.000000000001</t>
  </si>
  <si>
    <t>туалетная, двухслойная</t>
  </si>
  <si>
    <t>бумага туалетная «Перышко» 2-х слойная ,4 шт Радуга (желт.,розов.)</t>
  </si>
  <si>
    <t>1577 Т</t>
  </si>
  <si>
    <t>17.22.11.350.000.00.0778.000000000000</t>
  </si>
  <si>
    <t>Полотенце</t>
  </si>
  <si>
    <t>общего назначения, бумажное</t>
  </si>
  <si>
    <t xml:space="preserve">полотенце бумажное «Перышко» 2 сл. (белые) 2шт </t>
  </si>
  <si>
    <t>1578 Т</t>
  </si>
  <si>
    <t>20.41.32.750.000.01.0868.000000000000</t>
  </si>
  <si>
    <t>для мытья стекол и зеркальных поверхностей, жидкость, СТ РК ГОСТ Р 51696-2003</t>
  </si>
  <si>
    <t>чист.ср-во для стекол «XELP» тригер (0,5л)</t>
  </si>
  <si>
    <t>1579 Т</t>
  </si>
  <si>
    <t>20.41.31.500.000.00.0868.000000000000</t>
  </si>
  <si>
    <t>туалетное, жидкое, гелеобразное, ГОСТ 23361-78</t>
  </si>
  <si>
    <t>жидкое мыло «XELP» Болгарская роза  с дозатором (0,5л)</t>
  </si>
  <si>
    <t>1580 Т</t>
  </si>
  <si>
    <t>17.23.14.500.000.00.5111.000000000066</t>
  </si>
  <si>
    <t>для офисного оборудования, формат А4, плотность 80 г/м2, ГОСТ 6656-76</t>
  </si>
  <si>
    <t>бумага офисная формат А4, плотность 80г/м2 класс "А"</t>
  </si>
  <si>
    <t xml:space="preserve"> поставка в течение 5 дней</t>
  </si>
  <si>
    <t>1581 Т</t>
  </si>
  <si>
    <t>1582 Т</t>
  </si>
  <si>
    <t>1583 Т</t>
  </si>
  <si>
    <t>1584 Т</t>
  </si>
  <si>
    <t>1585 Т</t>
  </si>
  <si>
    <t>22.19.30.300.001.00.0796.000000000016</t>
  </si>
  <si>
    <t>Рукав</t>
  </si>
  <si>
    <t>резиновый, высокого давления, с металлической оплеткой, наружный диаметр 50 мм</t>
  </si>
  <si>
    <t>Рукав буровой металлонавивочный для нефтяной промышленности</t>
  </si>
  <si>
    <t>1586 Т</t>
  </si>
  <si>
    <t>27.51.26.900.001.00.0796.000000000002</t>
  </si>
  <si>
    <t>Обогреватель</t>
  </si>
  <si>
    <t>электрический, мощность 2,0 кВт</t>
  </si>
  <si>
    <t>Обогреватель электрический взрывозащищенный ОВЭ-4-1,8</t>
  </si>
  <si>
    <t>1587 Т</t>
  </si>
  <si>
    <t>26.51.85.300.000.00.0796.000000000000</t>
  </si>
  <si>
    <t>Индикатор</t>
  </si>
  <si>
    <t>для датчика крутящего момента</t>
  </si>
  <si>
    <t>Комплекс измерительный</t>
  </si>
  <si>
    <t>поставка в течение 25 дней</t>
  </si>
  <si>
    <t>1588 Т</t>
  </si>
  <si>
    <t>ГИДРОРАСПРЕДЕЛИТЕЛЬ 1Рн203-ФВ64 ХЛ1</t>
  </si>
  <si>
    <t>1589 Т</t>
  </si>
  <si>
    <t>25.94.11.250.000.01.0796.000000000027</t>
  </si>
  <si>
    <t>Винт</t>
  </si>
  <si>
    <t>с полукруглой головкой, оцинкованный, диаметр резьбы 6 мм, длина резьбы 16 мм, ГОСТ 17473-80</t>
  </si>
  <si>
    <t>Винт 6х12 с полукруглой головкой, оцинк. Кл. пр. 4,8 DIN7985</t>
  </si>
  <si>
    <t>1590 Т</t>
  </si>
  <si>
    <t>25.94.13.900.007.00.0166.000000000017</t>
  </si>
  <si>
    <t>Шуруп</t>
  </si>
  <si>
    <t>с крестовым шлицем, стальной, размер 4*25 мм</t>
  </si>
  <si>
    <t>1591 Т</t>
  </si>
  <si>
    <t>24.44.23.200.000.01.0166.000000000000</t>
  </si>
  <si>
    <t>латунная, диаметр 0,25 мм, марка Л63, ГОСТ 1066-90</t>
  </si>
  <si>
    <t>Проволока латунная HQ EDM Wire, Ø0,25 mm, P5 (катушки по 5 кг.)</t>
  </si>
  <si>
    <t>1592 Т</t>
  </si>
  <si>
    <t>1593 Т</t>
  </si>
  <si>
    <t>С314 24В Сигнал звуковой безрупорный (высокий тон)                           УРАЛ,  КАМАЗ, ГАЗ, тракторы (Искрайт)</t>
  </si>
  <si>
    <t>1594 Т</t>
  </si>
  <si>
    <t>26.51.45.500.002.00.0796.000000000004</t>
  </si>
  <si>
    <t>напряжения, бесконтактный</t>
  </si>
  <si>
    <t>11.3812 Указатель напряжения (16-32)                                                                 МАЗ, БеЛАЗ, ЗИЛ, Т-330,-400, -500 (АП)</t>
  </si>
  <si>
    <t>1595 Т</t>
  </si>
  <si>
    <t>28.13.31.000.080.00.0796.000000000002</t>
  </si>
  <si>
    <t>Гидроклапан обратный</t>
  </si>
  <si>
    <t>условный проход 32 мм, встраиваемый</t>
  </si>
  <si>
    <t>Гидроклапан Г51-34</t>
  </si>
  <si>
    <t>1596 Т</t>
  </si>
  <si>
    <t>29.32.30.990.051.00.0796.000000000000</t>
  </si>
  <si>
    <t>Воздухоочиститель</t>
  </si>
  <si>
    <t>Очиститель сжатого воздуха ВЦ-10БН24</t>
  </si>
  <si>
    <t>1597 Т</t>
  </si>
  <si>
    <t>13.92.21.700.001.00.0796.000000000008</t>
  </si>
  <si>
    <t>Пакет</t>
  </si>
  <si>
    <t>упаковочный, из полиэтилена низкого давления (ПНД), без ручек</t>
  </si>
  <si>
    <t>Пакет полиэтиленовый</t>
  </si>
  <si>
    <t xml:space="preserve"> 1 день</t>
  </si>
  <si>
    <t>1598 Т</t>
  </si>
  <si>
    <t xml:space="preserve">авансовый платеж 30% </t>
  </si>
  <si>
    <t>1599 Т</t>
  </si>
  <si>
    <t>25.73.40.390.000.01.0796.000000000066</t>
  </si>
  <si>
    <t>спиральное, с цилиндрическим хвостовиком, диаметр 5,8 мм</t>
  </si>
  <si>
    <t>1600 Т</t>
  </si>
  <si>
    <t>25.73.40.390.000.01.0796.000000000067</t>
  </si>
  <si>
    <t>спиральное, с цилиндрическим хвостовиком, диаметр 5,9 мм</t>
  </si>
  <si>
    <t>Северо-Казахстанская область, г.Петропавловск пр.Я.Гашека, 1</t>
  </si>
  <si>
    <t>1601 Т</t>
  </si>
  <si>
    <t>25.73.40.390.000.01.0796.000000000071</t>
  </si>
  <si>
    <t>спиральное, с цилиндрическим хвостовиком, диаметр 6,3 мм</t>
  </si>
  <si>
    <t>1602 Т</t>
  </si>
  <si>
    <t>25.73.40.390.000.01.0796.000000000072</t>
  </si>
  <si>
    <t>спиральное, с цилиндрическим хвостовиком, диаметр 6,4 мм</t>
  </si>
  <si>
    <t>1603 Т</t>
  </si>
  <si>
    <t>25.73.40.390.000.01.0796.000000000118</t>
  </si>
  <si>
    <t>спиральное, с цилиндрическим хвостовиком, диаметр 11,0 мм</t>
  </si>
  <si>
    <t>1604 Т</t>
  </si>
  <si>
    <t>ГОСТ 12122-77</t>
  </si>
  <si>
    <t>1605 Т</t>
  </si>
  <si>
    <t>1606 Т</t>
  </si>
  <si>
    <t>1607 Т</t>
  </si>
  <si>
    <t>26.20.13.000.013.00.0839.000000000000</t>
  </si>
  <si>
    <t>Система сбора данных</t>
  </si>
  <si>
    <t>для промышленных объектов, в комплекте видеокамеры, кабельная проводка, компьютер, программное обеспечение</t>
  </si>
  <si>
    <t>система видеонаблюдения</t>
  </si>
  <si>
    <t>1608 Т</t>
  </si>
  <si>
    <t>Щетка СТ 13287</t>
  </si>
  <si>
    <t>1609 Т</t>
  </si>
  <si>
    <t>24.10.23.100.001.00.0796.000000000001</t>
  </si>
  <si>
    <t>из инструментальной легированной стали</t>
  </si>
  <si>
    <t xml:space="preserve">Поковки ГОСТ 6533-78 сталь 09Г2С, 12Х18Н10Т-М2б.
</t>
  </si>
  <si>
    <t>1610 Т</t>
  </si>
  <si>
    <t xml:space="preserve">ВП40-4В1К </t>
  </si>
  <si>
    <t>1611 Т</t>
  </si>
  <si>
    <t xml:space="preserve">ВПВ-1А-11 </t>
  </si>
  <si>
    <t>1612 Т</t>
  </si>
  <si>
    <t>Коробка взрывозащищенная КП6-12 ХЛ1</t>
  </si>
  <si>
    <t>1613 Т</t>
  </si>
  <si>
    <t>Коробка взрывозащищенная КП6-13 ХЛ1</t>
  </si>
  <si>
    <t>1614 Т</t>
  </si>
  <si>
    <t xml:space="preserve">ПВК-13 </t>
  </si>
  <si>
    <t>1615 Т</t>
  </si>
  <si>
    <t>РК-40-4 В1К</t>
  </si>
  <si>
    <t>1616 Т</t>
  </si>
  <si>
    <t>24.20.13.900.000.01.0168.000000000044</t>
  </si>
  <si>
    <t>электросварная, стальная, прямошовная, наружный диаметр 530 мм, группа А</t>
  </si>
  <si>
    <t>1617 Т</t>
  </si>
  <si>
    <t>24.20.13.100.001.00.0168.000000000000</t>
  </si>
  <si>
    <t>горячедеформированная, стальная, бесшовная, наружный диаметр 108 мм, толщина стенки 6 мм, ГОСТ 8732-78</t>
  </si>
  <si>
    <t>1618 Т</t>
  </si>
  <si>
    <t>24.10.31.900.000.01.0168.000000000253</t>
  </si>
  <si>
    <t>стальной, толщина 30 мм, горячекатаный, конструкционный, нелегированный, для сборки подвижного состава</t>
  </si>
  <si>
    <t>1619 Т</t>
  </si>
  <si>
    <t>27.12.40.900.003.00.0796.000000000000</t>
  </si>
  <si>
    <t>Корпус</t>
  </si>
  <si>
    <t>для автомата защиты электросети</t>
  </si>
  <si>
    <t>Антивандальный корпус G214C, 171х121х55 мм, пластик</t>
  </si>
  <si>
    <t xml:space="preserve">авансовый платеж-0%, оплата по факту     </t>
  </si>
  <si>
    <t>1620 Т</t>
  </si>
  <si>
    <t>28.92.61.500.087.00.0796.000000000000</t>
  </si>
  <si>
    <t>Датчик уровня топлива</t>
  </si>
  <si>
    <t>для специальной и специализированной грузоподъемной техники</t>
  </si>
  <si>
    <t>Емкостный измеритель уровня ЭСКОРТ ТД-500 (ДУТ)</t>
  </si>
  <si>
    <t>1621 Т</t>
  </si>
  <si>
    <t>22.19.20.700.010.00.0166.000000000033</t>
  </si>
  <si>
    <t>тип ТМКЩ, размер 8*1000*1000 мм, ГОСТ 7338-90</t>
  </si>
  <si>
    <t>Техпластина ТКМЩ-С 8 мм</t>
  </si>
  <si>
    <t>1622 Т</t>
  </si>
  <si>
    <t>Техпластина ТКМЩ-С 20 мм</t>
  </si>
  <si>
    <t>1623 Т</t>
  </si>
  <si>
    <t>1624 Т</t>
  </si>
  <si>
    <t>Вентиль ДУ15, Ру 16</t>
  </si>
  <si>
    <t>1625 Т</t>
  </si>
  <si>
    <t>1626 Т</t>
  </si>
  <si>
    <t>СВН-2-02 ТУ25-1865.081-87 СЧЕТЧИК ВРЕМЕНИ НАРАБОТКИ</t>
  </si>
  <si>
    <t>1627 Т</t>
  </si>
  <si>
    <t>1628 Т</t>
  </si>
  <si>
    <t>25.73.60.900.000.00.0778.000000000000</t>
  </si>
  <si>
    <t>вилочный, изолированный</t>
  </si>
  <si>
    <t>Наконечник НК0,5-0,8 кольцо 6,1</t>
  </si>
  <si>
    <t>1629 Т</t>
  </si>
  <si>
    <t>29.20.30.900.007.00.0796.000000000000</t>
  </si>
  <si>
    <t>Пневмобаллон</t>
  </si>
  <si>
    <t>для прицепа</t>
  </si>
  <si>
    <t>4066.40.026 МП300х100 Баллон шинно-пневматический съемный</t>
  </si>
  <si>
    <t>1630 Т</t>
  </si>
  <si>
    <t>1631 Т</t>
  </si>
  <si>
    <t>1632 Т</t>
  </si>
  <si>
    <t>26.51.52.700.002.00.0796.000000000219</t>
  </si>
  <si>
    <t>МАНОМЕТР МП2-УУ2-1.6МРа</t>
  </si>
  <si>
    <t>1633 Т</t>
  </si>
  <si>
    <t>МАНОМЕТР МП3-УУ2-40.0МРа</t>
  </si>
  <si>
    <t>1634 Т</t>
  </si>
  <si>
    <t>авансовый платеж - 100 %</t>
  </si>
  <si>
    <t>1635 Т</t>
  </si>
  <si>
    <t>24.10.31.900.000.01.0168.000000000162</t>
  </si>
  <si>
    <t>стальной, марка ст 3-5пс, толщина 3 мм, горячекатанный, ширина 1250 мм, ГОСТ 19903-74</t>
  </si>
  <si>
    <t>1636 Т</t>
  </si>
  <si>
    <t>1637 Т</t>
  </si>
  <si>
    <t>24.10.31.900.000.01.0168.000000000272</t>
  </si>
  <si>
    <t>стальной, марка Ст. 09Г2С, толщина 5 мм, ГОСТ 19903-74</t>
  </si>
  <si>
    <t>1638 Т</t>
  </si>
  <si>
    <t>24.10.31.900.000.01.0168.000000000268</t>
  </si>
  <si>
    <t>стальной, марка Ст. 09Г2С, толщина 6 мм, ГОСТ 19903-74</t>
  </si>
  <si>
    <t>1639 Т</t>
  </si>
  <si>
    <t>24.10.31.900.000.01.0168.000000000186</t>
  </si>
  <si>
    <t>стальной, марка Ст. 09Г2С, толщина 8 мм, ГОСТ 19903-74</t>
  </si>
  <si>
    <t>1640 Т</t>
  </si>
  <si>
    <t>20.20.14.500.000.00.0796.000000000000</t>
  </si>
  <si>
    <t>Средство дезинфицирующее</t>
  </si>
  <si>
    <t>на основе соединений галогенов</t>
  </si>
  <si>
    <t>Экохлор 3,4 гр № 300</t>
  </si>
  <si>
    <t>1641 Т</t>
  </si>
  <si>
    <t>1642 Т</t>
  </si>
  <si>
    <t>1643 Т</t>
  </si>
  <si>
    <t>1644 Т</t>
  </si>
  <si>
    <t>1645 Т</t>
  </si>
  <si>
    <t>1646 Т</t>
  </si>
  <si>
    <t>22.29.25.700.006.00.0796.000000000012</t>
  </si>
  <si>
    <t>Лоток</t>
  </si>
  <si>
    <t>для бумаг, вертикальный, сборный</t>
  </si>
  <si>
    <t>лоток вертикальный</t>
  </si>
  <si>
    <t>1647 Т</t>
  </si>
  <si>
    <t>1648 Т</t>
  </si>
  <si>
    <t>1649 Т</t>
  </si>
  <si>
    <t>1650 Т</t>
  </si>
  <si>
    <t>Помпа PUMP-MOTOR KP-10 KEMPPI</t>
  </si>
  <si>
    <t>1651 Т</t>
  </si>
  <si>
    <t>Коробка взрывозащищенная КР-В-100d колодка  WAGO 5*4, с 4-мя кабельными вводами (Ех d3/4"), без пробок</t>
  </si>
  <si>
    <t>1652 Т</t>
  </si>
  <si>
    <t>Коробка взрывозащищенная КР-В-100d колодка  винтовая, с 4-мя кабельными вводами (Ех d3/4"), без пробок</t>
  </si>
  <si>
    <t>1653 Т</t>
  </si>
  <si>
    <t>Бланк-наряд-допуск (формат А3)</t>
  </si>
  <si>
    <t>1654 Т</t>
  </si>
  <si>
    <t>1655 Т</t>
  </si>
  <si>
    <t>1656 Т</t>
  </si>
  <si>
    <t>27.90.32.000.063.00.0796.000000000000</t>
  </si>
  <si>
    <t>Комплект ЗИП</t>
  </si>
  <si>
    <t>для сварочных аппаратов</t>
  </si>
  <si>
    <t>Комплект запасных частей Spare part kit Z001+G003 KM</t>
  </si>
  <si>
    <t>1657 Т</t>
  </si>
  <si>
    <t>27.90.32.000.040.00.0796.000000000000</t>
  </si>
  <si>
    <t>Контрольная плата Control Card A001 KM</t>
  </si>
  <si>
    <t>1658 Т</t>
  </si>
  <si>
    <t>28.29.86.000.008.00.0796.000000000000</t>
  </si>
  <si>
    <t>1659 Т</t>
  </si>
  <si>
    <t>1660 Т</t>
  </si>
  <si>
    <t>шестерня ведущая GEAR WHEEL D28_KEMPPI 4265240</t>
  </si>
  <si>
    <t>1661 Т</t>
  </si>
  <si>
    <t>Наконечник контактный Contact Tip 1,2 M8_KEMPPI 9580124</t>
  </si>
  <si>
    <t>1662 Т</t>
  </si>
  <si>
    <t>28.29.86.000.014.00.0796.000000000000</t>
  </si>
  <si>
    <t>для оборудования газовой резки</t>
  </si>
  <si>
    <t>Сопло газовое GAS NOZZLEPMT 42/MMT42_KEMPPI 4307070</t>
  </si>
  <si>
    <t>1663 Т</t>
  </si>
  <si>
    <t>28.13.32.000.119.00.0796.000000000002</t>
  </si>
  <si>
    <t>Втулка</t>
  </si>
  <si>
    <t>для детандера</t>
  </si>
  <si>
    <t>Втулка изолирующая INSULATING BUSH PMT 42_KEMPPI 4307030</t>
  </si>
  <si>
    <t>1664 Т</t>
  </si>
  <si>
    <t>25.73.40.900.039.00.0796.000000000003</t>
  </si>
  <si>
    <t>Адаптер</t>
  </si>
  <si>
    <t>для коронки, диаметр хвостовика 10 мм</t>
  </si>
  <si>
    <t>Адаптер наконечника Contact Tip Adapter M8 PMT/MMT42_KEMPPI 4304600</t>
  </si>
  <si>
    <t>1665 Т</t>
  </si>
  <si>
    <t>27.90.32.000.015.00.0796.000000000000</t>
  </si>
  <si>
    <t>Распылитель</t>
  </si>
  <si>
    <t>для сварочного оборудования, газовый</t>
  </si>
  <si>
    <t>Распылитель газовый GAS DIFFUSER MMT35_KEMPPI W00004390</t>
  </si>
  <si>
    <t>1666 Т</t>
  </si>
  <si>
    <t>1667 Т</t>
  </si>
  <si>
    <t>27.90.32.000.059.00.0796.000000000001</t>
  </si>
  <si>
    <t>Регулятор расхода газа</t>
  </si>
  <si>
    <t>универсальный</t>
  </si>
  <si>
    <t>регулятор расхода газа аргоново-углекислотный У-30/АР 40 КР КРАСС 2133518</t>
  </si>
  <si>
    <t>1668 Т</t>
  </si>
  <si>
    <t>Резак удлиненный</t>
  </si>
  <si>
    <t>1669 Т</t>
  </si>
  <si>
    <t>1670 Т</t>
  </si>
  <si>
    <t>27.90.31.500.005.00.0796.000000000000</t>
  </si>
  <si>
    <t>Кольцо сопла</t>
  </si>
  <si>
    <t>изолирующее кольцо</t>
  </si>
  <si>
    <t>1671 Т</t>
  </si>
  <si>
    <t xml:space="preserve">Цангадержатель для вольфрамого электрода ф3,2мм </t>
  </si>
  <si>
    <t>1672 Т</t>
  </si>
  <si>
    <t>1673 Т</t>
  </si>
  <si>
    <t>24.20.40.750.002.00.0796.000000000000</t>
  </si>
  <si>
    <t>Заглушка</t>
  </si>
  <si>
    <t>резьбовая, стальная, диаметр 20 мм</t>
  </si>
  <si>
    <t>Заглушка короткая</t>
  </si>
  <si>
    <t>1674 Т</t>
  </si>
  <si>
    <t>Заглушка длинная</t>
  </si>
  <si>
    <t>1675 Т</t>
  </si>
  <si>
    <t>1676 Т</t>
  </si>
  <si>
    <t>27.12.40.900.049.00.0796.000000000000</t>
  </si>
  <si>
    <t>Водонагреватель</t>
  </si>
  <si>
    <t>вертикальной установки, объем 100 л</t>
  </si>
  <si>
    <t>Водонагреватель 100 л</t>
  </si>
  <si>
    <t>в течение 3 дней</t>
  </si>
  <si>
    <t>1677 Т</t>
  </si>
  <si>
    <t>27.12.40.900.049.00.0796.000000000007</t>
  </si>
  <si>
    <t>вертикальной установки, объем 30 л</t>
  </si>
  <si>
    <t>Водонагреватель 30 л</t>
  </si>
  <si>
    <t>1678 Т</t>
  </si>
  <si>
    <t>25.73.30.300.000.02.0796.000000000003</t>
  </si>
  <si>
    <t>газовый, №3</t>
  </si>
  <si>
    <t>Ключ трубный рычажный, №3, 2", цельнокованый, CrV,           тип-"L"//GROSS (Арт.15605)</t>
  </si>
  <si>
    <t>1679 Т</t>
  </si>
  <si>
    <t>25.73.30.300.002.00.0704.000000000027</t>
  </si>
  <si>
    <t>звездообразные, в наборе до 30 предметов, 1-11 мм</t>
  </si>
  <si>
    <t xml:space="preserve">Ключи звездочки 9шт.Т10-Т50 CrV                      (в коробочке) Профи (Арт.64022) </t>
  </si>
  <si>
    <t>1680 Т</t>
  </si>
  <si>
    <t>25.73.30.300.002.01.0704.000000000000</t>
  </si>
  <si>
    <t>гаечные, комбинированные, в наборе 11-20 предметов, 6-24 мм</t>
  </si>
  <si>
    <t>Набор ключей рожковых TOTAL TOOLS 8 предм. 5106-08 (38)</t>
  </si>
  <si>
    <t>1681 Т</t>
  </si>
  <si>
    <t>25.73.30.300.000.02.0796.000000000000</t>
  </si>
  <si>
    <t>газовый, №1</t>
  </si>
  <si>
    <t>Ключ трубный рычажный КТР-1//СИБРТЕХ (Арт.15770)</t>
  </si>
  <si>
    <t>1682 Т</t>
  </si>
  <si>
    <t>25.73.30.300.002.00.0704.000000000002</t>
  </si>
  <si>
    <t>торцевые, в наборе 29 предметов 8-38 мм</t>
  </si>
  <si>
    <t>Набор торцевых ключей – 25 шт. НТS-В4025М (21)</t>
  </si>
  <si>
    <t>1683 Т</t>
  </si>
  <si>
    <t>25.73.30.300.002.00.0704.000000000003</t>
  </si>
  <si>
    <t>шестигранники, в наборе 11 предметов 2-22 мм, Г-образной формы</t>
  </si>
  <si>
    <t>Набор ключей имбусовых НЕХ, 2,0-12мм, CrV, 9шт., удлиненные//МАТRIX (Арт.11227)</t>
  </si>
  <si>
    <t>1684 Т</t>
  </si>
  <si>
    <t>25.73.30.300.000.03.0796.000000000255</t>
  </si>
  <si>
    <t>гаечный, разводной, ГОСТ 7275-75</t>
  </si>
  <si>
    <t>Ключ разводной Crv, 300мм//БАРС (Арт.15508)</t>
  </si>
  <si>
    <t>1685 Т</t>
  </si>
  <si>
    <t>25.73.30.300.000.02.0796.000000000002</t>
  </si>
  <si>
    <t>газовый, №2</t>
  </si>
  <si>
    <t>Ключ трубный рычажный КТР-2 (Металлист)// Россия (Арт.25784)</t>
  </si>
  <si>
    <t>1686 Т</t>
  </si>
  <si>
    <t>28.14.13.350.003.00.0796.000000000144</t>
  </si>
  <si>
    <t>стальной, тип соединения - муфтовый (цапковый), игольчатый, давление условное 32 Мпа, номинальный диаметр 15 мм</t>
  </si>
  <si>
    <t>поставка в течение 30-60 дней</t>
  </si>
  <si>
    <t>1687 Т</t>
  </si>
  <si>
    <t xml:space="preserve">10-Ду15ммРу16МПаRc1/2ТУ37420017163405-10 КЛАПАН ИГОЛЬЧАТЫЙ РТКИ10 </t>
  </si>
  <si>
    <t>1688 Т</t>
  </si>
  <si>
    <t>28.14.13.350.003.00.0796.000000000137</t>
  </si>
  <si>
    <t>стальной, тип соединения - под приварку, игольчатый, давление условное 16 Мпа, номинальный диаметр 20 мм</t>
  </si>
  <si>
    <t>1689 Т</t>
  </si>
  <si>
    <t>28.14.13.350.001.00.0796.000000000027</t>
  </si>
  <si>
    <t>1690 Т</t>
  </si>
  <si>
    <t>ВС плафон</t>
  </si>
  <si>
    <t>1691 Т</t>
  </si>
  <si>
    <t>25.50.12.600.005.00.0796.000000000001</t>
  </si>
  <si>
    <t>Соединение быстроразъемное</t>
  </si>
  <si>
    <t>стальное</t>
  </si>
  <si>
    <t xml:space="preserve">Комплект БРС  </t>
  </si>
  <si>
    <t xml:space="preserve">авансовый платеж - 100% </t>
  </si>
  <si>
    <t>1692 Т</t>
  </si>
  <si>
    <t>Колодка тормозная АР.03.13.610</t>
  </si>
  <si>
    <t>поставка в течение 30-и дней</t>
  </si>
  <si>
    <t>1693 Т</t>
  </si>
  <si>
    <t>Поковки ГОСТ 6533-78 сталь 09Г2С, 12Х18Н10Т-М2б.</t>
  </si>
  <si>
    <t>20 рабочих  дней</t>
  </si>
  <si>
    <t>1694 Т</t>
  </si>
  <si>
    <t>24.10.23.100.001.00.0796.000000000003</t>
  </si>
  <si>
    <t>из углеродистой стали, ГОСТ 7062-90</t>
  </si>
  <si>
    <t xml:space="preserve">Поковки гр. IV-КП245(КП.25) по ГОСТ 8479-70, сталь 09Г2С ГОСТ 19281-89, сталь 12Х18Н10Т  ГОСТ 25054-81. С испытанием на ударный изгиб при температуре  -40ºC. </t>
  </si>
  <si>
    <t>1695 Т</t>
  </si>
  <si>
    <t>29.31.30.530.001.00.0796.000000000002</t>
  </si>
  <si>
    <t>для грузового автомобиля, рулевой</t>
  </si>
  <si>
    <t>1696 Т</t>
  </si>
  <si>
    <t>29.32.30.950.000.00.0796.000000000003</t>
  </si>
  <si>
    <t>Шарнир</t>
  </si>
  <si>
    <t>реактивной штанги, для грузового автомобиля</t>
  </si>
  <si>
    <t>1697 Т</t>
  </si>
  <si>
    <t>14.12.11.290.002.00.0839.000000000000</t>
  </si>
  <si>
    <t>мужской, спецодежда, из искусственной ткани, состоит из куртки и полукомбинезона</t>
  </si>
  <si>
    <t>костюм "легион"</t>
  </si>
  <si>
    <t>1698 Т</t>
  </si>
  <si>
    <t>костюм "стандарт"</t>
  </si>
  <si>
    <t>1699 Т</t>
  </si>
  <si>
    <t>костюм "стандарт" с ПК</t>
  </si>
  <si>
    <t>1700 Т</t>
  </si>
  <si>
    <t>14.12.11.290.001.09.0839.000000000000</t>
  </si>
  <si>
    <t>для защиты от повышенных температур, мужской, из тонкосуконных ткани, состоит из куртки и брюк тип Б, ГОСТ 12.4.045-87</t>
  </si>
  <si>
    <t>костюм сварщика</t>
  </si>
  <si>
    <t>1701 Т</t>
  </si>
  <si>
    <t>27.90.70.300.005.00.0796.000000000000</t>
  </si>
  <si>
    <t>Сигнализатор</t>
  </si>
  <si>
    <t>для электросигнализации</t>
  </si>
  <si>
    <t>Сигнал световой ССВ-15-3М красный с кабелем 2м</t>
  </si>
  <si>
    <t>1702 Т</t>
  </si>
  <si>
    <t>Сигнал световой ССВ-15-3М зеленый с кабелем 2м</t>
  </si>
  <si>
    <t>1703 Т</t>
  </si>
  <si>
    <t>Фара ФВН-64-1</t>
  </si>
  <si>
    <t>1704 Т</t>
  </si>
  <si>
    <t xml:space="preserve">27.40.21.000.001.00.0796.000000000002  </t>
  </si>
  <si>
    <t>Светильник НСП72-200 с сеткой</t>
  </si>
  <si>
    <t>1705 Т</t>
  </si>
  <si>
    <t>20.59.11.300.002.00.0778.000000000007</t>
  </si>
  <si>
    <t>рентгеновская, размер 30*40 см</t>
  </si>
  <si>
    <t>радиографическая техническая пленка  (100 листов)</t>
  </si>
  <si>
    <t>1706 Т</t>
  </si>
  <si>
    <t>20.59.12.000.003.01.0778.000000000000</t>
  </si>
  <si>
    <t>Проявитель</t>
  </si>
  <si>
    <t>для обработки пленок</t>
  </si>
  <si>
    <t>проявитель (5 литров)</t>
  </si>
  <si>
    <t>1707 Т</t>
  </si>
  <si>
    <t>20.59.12.000.004.00.0796.000000000000</t>
  </si>
  <si>
    <t>Фиксаж</t>
  </si>
  <si>
    <t>Фотоматериал</t>
  </si>
  <si>
    <t>фиксаж (5 литров)</t>
  </si>
  <si>
    <t>1708 Т</t>
  </si>
  <si>
    <t>22.23.13.700.003.00.0796.000000000004</t>
  </si>
  <si>
    <t>Емкость</t>
  </si>
  <si>
    <t>цилиндрическая, пластиковая, объем 5000 л</t>
  </si>
  <si>
    <t>Емкость стеклопластиковая  V=5,5м³</t>
  </si>
  <si>
    <t>поставка апрель, май</t>
  </si>
  <si>
    <t>1709 Т</t>
  </si>
  <si>
    <t>поставка 40 дней</t>
  </si>
  <si>
    <t>1710 Т</t>
  </si>
  <si>
    <t>Клавиша отопителя П147-04.11А</t>
  </si>
  <si>
    <t>1711 Т</t>
  </si>
  <si>
    <t>Клавиша п/тум фар ВК343-01.03</t>
  </si>
  <si>
    <t>1712 Т</t>
  </si>
  <si>
    <t>Лампа гал.п/тум.б/пр.Н1 24/70 Р14.5S</t>
  </si>
  <si>
    <t>1713 Т</t>
  </si>
  <si>
    <t>29.31.30.300.003.00.0796.000000000000</t>
  </si>
  <si>
    <t>Рамка</t>
  </si>
  <si>
    <t>выключателя, для грузового автомобиля</t>
  </si>
  <si>
    <t xml:space="preserve">Рамка клавиши </t>
  </si>
  <si>
    <t>1714 Т</t>
  </si>
  <si>
    <t xml:space="preserve">Указатель (УК 171) </t>
  </si>
  <si>
    <t>1715 Т</t>
  </si>
  <si>
    <t>14.12.11.210.001.09.0839.000000000000</t>
  </si>
  <si>
    <t>для защиты от повышенных температур, мужской, из хлопчатобумажной ткани, состоит из куртки и брюк тип А, ГОСТ 12.4.045-87</t>
  </si>
  <si>
    <t>костюм хлопчатобумажный с огнезащитной пропиткой</t>
  </si>
  <si>
    <t>1716 Т</t>
  </si>
  <si>
    <t>1717 Т</t>
  </si>
  <si>
    <t>27.40.39.900.004.00.0796.000000000001</t>
  </si>
  <si>
    <t>Прожектор</t>
  </si>
  <si>
    <t>инфракрасный, тип IR</t>
  </si>
  <si>
    <t xml:space="preserve">ПД20-Д прожектор </t>
  </si>
  <si>
    <t>1718 Т</t>
  </si>
  <si>
    <t>ПД20-К прожектор</t>
  </si>
  <si>
    <t>1719 Т</t>
  </si>
  <si>
    <t>1720 Т</t>
  </si>
  <si>
    <t>1721 Т</t>
  </si>
  <si>
    <t>ПТ2-10В С ПРОТЕКТОРОМ ТУМБЛЕР</t>
  </si>
  <si>
    <t>1722 Т</t>
  </si>
  <si>
    <t>Кран шаровый</t>
  </si>
  <si>
    <t>1723 Т</t>
  </si>
  <si>
    <t>Штуцер БРС</t>
  </si>
  <si>
    <t>1724 Т</t>
  </si>
  <si>
    <t>28.13.32.000.153.00.0796.000000000039</t>
  </si>
  <si>
    <t>четырехлинейный, с электропневматическим управлением, условный диаметр прохода 10 мм, двухпозиционный</t>
  </si>
  <si>
    <t>34JR6-L8 Пневмораспределитель</t>
  </si>
  <si>
    <t>1725 Т</t>
  </si>
  <si>
    <t>Тавотница (маслёнка) М6 (прямая)</t>
  </si>
  <si>
    <t xml:space="preserve">авансовый платеж 0%, оплата по факту </t>
  </si>
  <si>
    <t>1726 Т</t>
  </si>
  <si>
    <t>Тавотница (маслёнка) М10 (прямая)</t>
  </si>
  <si>
    <t>1727 Т</t>
  </si>
  <si>
    <t>Тавотница (маслёнка) М10 (угловая 90°)</t>
  </si>
  <si>
    <t>1728 Т</t>
  </si>
  <si>
    <t>Хомут нерж.16-25</t>
  </si>
  <si>
    <t>1729 Т</t>
  </si>
  <si>
    <t>Хомут нерж. 25-40</t>
  </si>
  <si>
    <t>1730 Т</t>
  </si>
  <si>
    <t>Хомут нерж. 32-50</t>
  </si>
  <si>
    <t>1731 Т</t>
  </si>
  <si>
    <t>Хомут нерж. 50-70</t>
  </si>
  <si>
    <t>1732 Т</t>
  </si>
  <si>
    <t>Хомут пластиковый 2,5х150</t>
  </si>
  <si>
    <t>1733 Т</t>
  </si>
  <si>
    <t>Хомут пластиковый 3,6х250</t>
  </si>
  <si>
    <t>1734 Т</t>
  </si>
  <si>
    <t>Хомут пластиковый 4,8х300</t>
  </si>
  <si>
    <t>1735 Т</t>
  </si>
  <si>
    <t>Хомут пластиковый 7,2х500</t>
  </si>
  <si>
    <t>1736 Т</t>
  </si>
  <si>
    <t>27.40.12.900.001.00.0796.000000000041</t>
  </si>
  <si>
    <t>тип цоколя G4, мощность 200 Вт, галогенная</t>
  </si>
  <si>
    <t>Термоизлучатель Т230-200 (1*80)</t>
  </si>
  <si>
    <t>1737 Т</t>
  </si>
  <si>
    <t>28.29.12.900.002.00.0796.000000000010</t>
  </si>
  <si>
    <t>Элемент</t>
  </si>
  <si>
    <t>фильтрующий, тонкость фильтрации 125-200 мкм</t>
  </si>
  <si>
    <t>Модуль сменный фильтрующий</t>
  </si>
  <si>
    <t>1738 Т</t>
  </si>
  <si>
    <t>27.90.31.900.025.00.0796.000000000003</t>
  </si>
  <si>
    <t>сварочная, инжекторная, мощность 2500-7000 л/ч</t>
  </si>
  <si>
    <t>Т-11137(Ref,№ 220162)Горелка Quick-Disconnect Torch HPRXD в комплекте</t>
  </si>
  <si>
    <t>авансовый платеж 0%, 100% по факту поставки</t>
  </si>
  <si>
    <t>1739 Т</t>
  </si>
  <si>
    <t>25.73.30.100.013.00.0796.000000000002</t>
  </si>
  <si>
    <t>Клещи</t>
  </si>
  <si>
    <t>электроизмерительные</t>
  </si>
  <si>
    <t>Клещи электроизмерительные APPA A10N с поверкой</t>
  </si>
  <si>
    <t>1740 Т</t>
  </si>
  <si>
    <t>Клещи электроизмерительные APPA A3 с поверкой</t>
  </si>
  <si>
    <t>1741 Т</t>
  </si>
  <si>
    <t>25.73.40.600.003.00.0796.000000000004</t>
  </si>
  <si>
    <t>Борфреза</t>
  </si>
  <si>
    <t>диаметр головки 6 мм, длина головки 16 мм, диаметр хвостовика 6 мм</t>
  </si>
  <si>
    <t>G06</t>
  </si>
  <si>
    <t>1742 Т</t>
  </si>
  <si>
    <t>L06</t>
  </si>
  <si>
    <t>1743 Т</t>
  </si>
  <si>
    <t>F06</t>
  </si>
  <si>
    <t>1744 Т</t>
  </si>
  <si>
    <t>25.73.40.390.000.01.0796.000000000484</t>
  </si>
  <si>
    <t>спиральное, твердосплавное, диаметр 4,0 мм</t>
  </si>
  <si>
    <t>1745 Т</t>
  </si>
  <si>
    <t>25.73.40.390.000.01.0796.000000000491</t>
  </si>
  <si>
    <t>спиральное, твердосплавное, диаметр 5,0 мм</t>
  </si>
  <si>
    <t>1746 Т</t>
  </si>
  <si>
    <t>26.51.70.990.024.00.0796.000000000004</t>
  </si>
  <si>
    <t>Анемометр</t>
  </si>
  <si>
    <t>вихревой</t>
  </si>
  <si>
    <t xml:space="preserve">портативный измеритель скорости потока воздуха               ТТМ-2-02-2 </t>
  </si>
  <si>
    <t>1747 Т</t>
  </si>
  <si>
    <t xml:space="preserve">Клапан ЭПК КЭМ-10 </t>
  </si>
  <si>
    <t>1748 Т</t>
  </si>
  <si>
    <t>ФГОТ 740-1105010-01</t>
  </si>
  <si>
    <t>1749 Т</t>
  </si>
  <si>
    <t>1750 Т</t>
  </si>
  <si>
    <t>1751 Т</t>
  </si>
  <si>
    <t>24.44.22.210.000.02.0166.000000000033</t>
  </si>
  <si>
    <t>латунный, диаметр 20 мм, марка Л63, пресованный, круглый, ГОСТ 2060-2006</t>
  </si>
  <si>
    <t>1752 Т</t>
  </si>
  <si>
    <t>1753 Т</t>
  </si>
  <si>
    <t>24.20.13.900.000.04.0168.000000000069</t>
  </si>
  <si>
    <t>холоднодеформированная, стальная, бесшовная, особотонкостенная, наружный диаметр 240 мм, ГОСТ 8734-75</t>
  </si>
  <si>
    <t>1754 Т</t>
  </si>
  <si>
    <t>1755 Т</t>
  </si>
  <si>
    <t>24.20.34.000.000.00.0168.000000000000</t>
  </si>
  <si>
    <t>квадратная, сталь 1-3ПС, сварная, размер 15*15-60*60 мм, толщина стенки от 1 до 6 мм</t>
  </si>
  <si>
    <t>1756 Т</t>
  </si>
  <si>
    <t>1757 Т</t>
  </si>
  <si>
    <t>1758 Т</t>
  </si>
  <si>
    <t>1759 Т</t>
  </si>
  <si>
    <t>1760 Т</t>
  </si>
  <si>
    <t>листовой прокат  стали 40Х</t>
  </si>
  <si>
    <t>1761 Т</t>
  </si>
  <si>
    <t>сталь 30ХГСА</t>
  </si>
  <si>
    <t>1762 Т</t>
  </si>
  <si>
    <t>24.20.34.000.000.00.0168.000000000012</t>
  </si>
  <si>
    <t>прямоугольная, сталь 1-3пс, сварная, размер 100*40-140*100 мм, толщина 3-8 мм</t>
  </si>
  <si>
    <t>1763 Т</t>
  </si>
  <si>
    <t>1764 Т</t>
  </si>
  <si>
    <t>23.65.12.300.000.00.0625.000000000006</t>
  </si>
  <si>
    <t>асбестоцементный, непрессованный, размер 1000*900*8 мм</t>
  </si>
  <si>
    <t>1765 Т</t>
  </si>
  <si>
    <t>24.20.13.900.000.04.0168.000000000157</t>
  </si>
  <si>
    <t>холоднодеформированная, стальная, бесшовная, толстостенная, наружный диаметр 20 мм, ГОСТ 8734-75</t>
  </si>
  <si>
    <t>1766 Т</t>
  </si>
  <si>
    <t>24.20.13.900.000.04.0168.000000000173</t>
  </si>
  <si>
    <t>холоднодеформированная, стальная, бесшовная, толстостенная, наружный диаметр 42 мм, ГОСТ 8734-75</t>
  </si>
  <si>
    <t>1767 Т</t>
  </si>
  <si>
    <t>24.20.13.900.000.04.0168.000000000189</t>
  </si>
  <si>
    <t>холоднодеформированная, стальная, бесшовная, толстостенная, наружный диаметр 76 мм, ГОСТ 8734-75</t>
  </si>
  <si>
    <t>1768 Т</t>
  </si>
  <si>
    <t>24.20.13.900.000.04.0168.000000000193</t>
  </si>
  <si>
    <t>холоднодеформированная, стальная, бесшовная, толстостенная, наружный диаметр 89 мм, ГОСТ 8734-75</t>
  </si>
  <si>
    <t>1769 Т</t>
  </si>
  <si>
    <t>28.13.31.000.054.00.0796.000000000000</t>
  </si>
  <si>
    <t>Устройство самозапуска электродвигателей</t>
  </si>
  <si>
    <t>для автоматического запуска электродвигателя станка-качалки нефти и других агрегатов при пропадании напряжения сети, повлекшее отключение электродвигателя</t>
  </si>
  <si>
    <t>Выпрямительный агрегат ВАСТ-24-800МЭ</t>
  </si>
  <si>
    <t>1770 Т</t>
  </si>
  <si>
    <t>25.93.17.200.000.03.0006.000000000000</t>
  </si>
  <si>
    <t>грузовая, круглозвенная, несварная, калибр 12 мм</t>
  </si>
  <si>
    <t>Цепь А1-11х31</t>
  </si>
  <si>
    <t>35 дней</t>
  </si>
  <si>
    <t>1771 Т</t>
  </si>
  <si>
    <t>25.94.13.900.001.00.0704.000000000013</t>
  </si>
  <si>
    <t>для слесарных работ, в наборе не более 94 предметов</t>
  </si>
  <si>
    <t>1772 Т</t>
  </si>
  <si>
    <t>Наконечник ТМЛ-50-12-11 луж.</t>
  </si>
  <si>
    <t>1773 Т</t>
  </si>
  <si>
    <t xml:space="preserve">Наконечник ТМЛ-16-8-6 </t>
  </si>
  <si>
    <t>1774 Т</t>
  </si>
  <si>
    <t>27.32.13.700.000.00.0006.000000000450</t>
  </si>
  <si>
    <t>марка КГ, 3*6+1*4 мм2</t>
  </si>
  <si>
    <t>кабель КГ 3*6+1*4 ХЛ</t>
  </si>
  <si>
    <t>1775 Т</t>
  </si>
  <si>
    <t>27.32.11.900.000.00.0006.000000000005</t>
  </si>
  <si>
    <t>медный, многожильный, луженый, сечение жил 1*1,5 мм2</t>
  </si>
  <si>
    <t>провод ПУГНП/ПУГСП 3*25</t>
  </si>
  <si>
    <t>1776 Т</t>
  </si>
  <si>
    <t>провод ПУГНП/ПУГСП 2*1,5</t>
  </si>
  <si>
    <t>1777 Т</t>
  </si>
  <si>
    <t>27.33.13.520.000.00.0796.000000000000</t>
  </si>
  <si>
    <t>Вилка-розетка</t>
  </si>
  <si>
    <t>трехполюсная</t>
  </si>
  <si>
    <t>Вилка 025 3Р+РЕ+N 32A 380B IP44 ИЭК</t>
  </si>
  <si>
    <t>1778 Т</t>
  </si>
  <si>
    <t>27.33.11.100.004.00.0796.000000000000</t>
  </si>
  <si>
    <t>трехместная, двухполюсная, боковые заземляющие контакты, тип закрытый, номинальный ток 16А, напряжение 250В, ГОСТ 7396.1-89</t>
  </si>
  <si>
    <t>розетка 225 переносная  3Р+РЕ+N 32A 380B IP44 ИЭК</t>
  </si>
  <si>
    <t>1779 Т</t>
  </si>
  <si>
    <t>розетка 2 мест. С з/к 16А откр.уст.Октава(белый)</t>
  </si>
  <si>
    <t>1780 Т</t>
  </si>
  <si>
    <t>28.11.41.700.034.00.0796.000000000000</t>
  </si>
  <si>
    <t>Датчик распределительного вала</t>
  </si>
  <si>
    <t>автомобиль ГАЗ 322132</t>
  </si>
  <si>
    <t>1781 Т</t>
  </si>
  <si>
    <t>29.31.30.300.030.00.0796.000000000000</t>
  </si>
  <si>
    <t>Датчик положения коленчатого вала</t>
  </si>
  <si>
    <t>1782 Т</t>
  </si>
  <si>
    <t>29.31.10.300.001.00.0839.000000000000</t>
  </si>
  <si>
    <t>высокого напряжения, для легковых автомобилей</t>
  </si>
  <si>
    <t>1783 Т</t>
  </si>
  <si>
    <t>25.73.60.900.000.00.0796.000000000004</t>
  </si>
  <si>
    <t>кольцевой, изолированный</t>
  </si>
  <si>
    <t>Клемма кольцевая НКИ 1,5-4</t>
  </si>
  <si>
    <t>1784 Т</t>
  </si>
  <si>
    <t>27.12.10.900.003.00.0796.000000000000</t>
  </si>
  <si>
    <t>Предохранитель электрический</t>
  </si>
  <si>
    <t>тип F1A, напряжение 250 В, размер 5*20</t>
  </si>
  <si>
    <t xml:space="preserve">Предохранитель 10а 250в (5*20) стекло </t>
  </si>
  <si>
    <t>поставка в течение 3 рабочих дней</t>
  </si>
  <si>
    <t>1785 Т</t>
  </si>
  <si>
    <t xml:space="preserve">Предохранитель 1а 250в (5*20) стекло </t>
  </si>
  <si>
    <t>1786 Т</t>
  </si>
  <si>
    <t>22.21.41.500.000.00.0625.000000000001</t>
  </si>
  <si>
    <t>Поролон</t>
  </si>
  <si>
    <t>из эластичного пенополиуретана, тип мягкий, толщина 80 мм</t>
  </si>
  <si>
    <t>Поролон 80 мм</t>
  </si>
  <si>
    <t>1787 Т</t>
  </si>
  <si>
    <t>22.21.41.500.000.00.0625.000000000000</t>
  </si>
  <si>
    <t>из эластичного пенополиуретана, тип мягкий, толщина 30 мм</t>
  </si>
  <si>
    <t>Поролон 30 мм</t>
  </si>
  <si>
    <t>1788 Т</t>
  </si>
  <si>
    <t>13.92.22.100.001.00.0006.000000000003</t>
  </si>
  <si>
    <t>Брезент</t>
  </si>
  <si>
    <t>льняной, плотность не менее 600 г/м, ГОСТ 15530-93</t>
  </si>
  <si>
    <t>брезент огнеупорный плот.680 г/м2</t>
  </si>
  <si>
    <t>1789 Т</t>
  </si>
  <si>
    <t>13.10.85.100.000.00.0796.000000000006</t>
  </si>
  <si>
    <t>Нить</t>
  </si>
  <si>
    <t>швейная, синтетическая, из комплексных полиэфирных нитей, условный номер 22 л, результирующая номинальная линейная плотность 24,5 текс, с учетом укрутки (в бобинах)</t>
  </si>
  <si>
    <t>Нить 200 ЛЛ</t>
  </si>
  <si>
    <t>1790 Т</t>
  </si>
  <si>
    <t>27.32.13.700.000.00.0006.000000000432</t>
  </si>
  <si>
    <t>марка КГ, 2*1,5 мм2</t>
  </si>
  <si>
    <t>Кабель КГ 2*1,5</t>
  </si>
  <si>
    <t>1791 Т</t>
  </si>
  <si>
    <t>Провод ПВ3 1х6 С</t>
  </si>
  <si>
    <t>1792 Т</t>
  </si>
  <si>
    <t xml:space="preserve">Провод ПВ3 1х4 ж-з </t>
  </si>
  <si>
    <t>1793 Т</t>
  </si>
  <si>
    <t>27.32.13.700.002.00.0006.000000000204</t>
  </si>
  <si>
    <t>марка ПВ-3, 2,5 мм2</t>
  </si>
  <si>
    <t>Провод ПВ3 1х2,5 бел</t>
  </si>
  <si>
    <t>1794 Т</t>
  </si>
  <si>
    <t>27.32.13.700.000.00.0006.000000000477</t>
  </si>
  <si>
    <t>марка КГ, 4*1,5 мм2</t>
  </si>
  <si>
    <t xml:space="preserve">Кабель КГ 4х1,5 </t>
  </si>
  <si>
    <t>1795 Т</t>
  </si>
  <si>
    <t xml:space="preserve">Кабель КГ 3х6+1х4 </t>
  </si>
  <si>
    <t>1796 Т</t>
  </si>
  <si>
    <t>Провод ПВ3 6Б</t>
  </si>
  <si>
    <t>1797 Т</t>
  </si>
  <si>
    <t>27.32.13.700.000.00.0006.000000000435</t>
  </si>
  <si>
    <t>марка КГ, 2*4 мм2</t>
  </si>
  <si>
    <t xml:space="preserve">Кабель КГ 2х4 </t>
  </si>
  <si>
    <t>1798 Т</t>
  </si>
  <si>
    <t>27.32.13.700.000.00.0006.000000000797</t>
  </si>
  <si>
    <t>марка МКЭШ, 5*0,5 мм2</t>
  </si>
  <si>
    <t>Кабель МКЭШ 5х0,5</t>
  </si>
  <si>
    <t>1799 Т</t>
  </si>
  <si>
    <t>Кабель КГ 3х1,5+1х1,5</t>
  </si>
  <si>
    <t>1800 Т</t>
  </si>
  <si>
    <t>27.32.13.700.000.00.0006.000000001088</t>
  </si>
  <si>
    <t>марка UTP, 4*2*0,57 мм2</t>
  </si>
  <si>
    <t>UTP, сетевой</t>
  </si>
  <si>
    <t>1801 Т</t>
  </si>
  <si>
    <t>26.30.30.900.093.00.0796.000000000002</t>
  </si>
  <si>
    <t>RJ 11, 3 порта и больше</t>
  </si>
  <si>
    <t xml:space="preserve">RJ 11, 3 порта </t>
  </si>
  <si>
    <t>1802 Т</t>
  </si>
  <si>
    <t>27.32.13.700.000.00.0006.000000000672</t>
  </si>
  <si>
    <t>марка КСПВ, 4*0,5 мм2</t>
  </si>
  <si>
    <t>4*0,5</t>
  </si>
  <si>
    <t>1803 Т</t>
  </si>
  <si>
    <t>26.30.21.200.002.00.0796.000000000001</t>
  </si>
  <si>
    <t>Коммутатор сетевой</t>
  </si>
  <si>
    <t>способ коммутации с промежуточным хранением (Store and Forward), симметричный, неуправляемый(простой)</t>
  </si>
  <si>
    <t>Коммутатор, D-Link, DES-1005A/E2A 10/100</t>
  </si>
  <si>
    <t>1804 Т</t>
  </si>
  <si>
    <t>26.30.21.900.006.00.0796.000000000035</t>
  </si>
  <si>
    <t>Аппарат телефонный</t>
  </si>
  <si>
    <t>стационарный, кнопочный, без АОН, без автоответчика, без спикерфона</t>
  </si>
  <si>
    <t>1805 Т</t>
  </si>
  <si>
    <t>27.20.11.900.003.00.0796.000000000003</t>
  </si>
  <si>
    <t>Батарейка</t>
  </si>
  <si>
    <t>тип ААА</t>
  </si>
  <si>
    <t>ААА</t>
  </si>
  <si>
    <t>1806 Т</t>
  </si>
  <si>
    <t>Системная плата GigaByte GA-B85M-HD3 (IB85, S1150, VGA, DVI, HDMI, 2DDR3, PCIEx16, PCI, 2PCI-Ex, 6SATA, mATX)</t>
  </si>
  <si>
    <t>1807 Т</t>
  </si>
  <si>
    <t>1808 Т</t>
  </si>
  <si>
    <t>1809 Т</t>
  </si>
  <si>
    <t>Мышь Delux, DLM-111OU (оптика, 800 dpi, USB)</t>
  </si>
  <si>
    <t>1810 Т</t>
  </si>
  <si>
    <t>27.32.13.500.001.03.0796.000000000000</t>
  </si>
  <si>
    <t>разъем VGA, длина 15 мм</t>
  </si>
  <si>
    <t>Кабель VGA (D-Sub), 15Male/15Male</t>
  </si>
  <si>
    <t>1811 Т</t>
  </si>
  <si>
    <t>27.12.23.700.002.00.0796.000000000035</t>
  </si>
  <si>
    <t>мгновенного действия, для коммутации электрических цепей постоянного и переменного тока, серия П2Т</t>
  </si>
  <si>
    <t xml:space="preserve">Выключатель пакетный ПВ3-40 М3 исп.3 </t>
  </si>
  <si>
    <t>авансовый платеж 0%, оплата 100% по факту</t>
  </si>
  <si>
    <t>1812 Т</t>
  </si>
  <si>
    <t>26.51.85.100.009.00.0796.000000000000</t>
  </si>
  <si>
    <t>для ультразвукового дефектоскопа, кабельная</t>
  </si>
  <si>
    <t xml:space="preserve">Вилка кабельная  ШК4х60-В </t>
  </si>
  <si>
    <t>1813 Т</t>
  </si>
  <si>
    <t>апрель, май 2017г.</t>
  </si>
  <si>
    <t>1814 Т</t>
  </si>
  <si>
    <t>29.32.30.990.090.00.0796.000000000000</t>
  </si>
  <si>
    <t>регулировки угловых скоростей, для легкового автомобиля, наружный</t>
  </si>
  <si>
    <t xml:space="preserve">автомобиль КИА Мохаве </t>
  </si>
  <si>
    <t>1815 Т</t>
  </si>
  <si>
    <t>29.32.30.250.033.00.0839.000000000000</t>
  </si>
  <si>
    <t>тормозная, для легкового автомобиля, передняя</t>
  </si>
  <si>
    <t>апрель, май</t>
  </si>
  <si>
    <t>1816 Т</t>
  </si>
  <si>
    <t>29.32.30.250.033.00.0839.000000000003</t>
  </si>
  <si>
    <t>тормозная, для легкового автомобиля, задняя</t>
  </si>
  <si>
    <t>1817 Т</t>
  </si>
  <si>
    <t>22.19.73.470.001.01.0796.000000000001</t>
  </si>
  <si>
    <t>для легковых автомобилей, рулевой рейки</t>
  </si>
  <si>
    <t xml:space="preserve">автомобиль  КИА Мохаве </t>
  </si>
  <si>
    <t>1818 Т</t>
  </si>
  <si>
    <t>29.32.30.670.001.01.0796.000000000000</t>
  </si>
  <si>
    <t>гидроусилителя рулевого управления, для легкового автомобиля</t>
  </si>
  <si>
    <t>1819 Т</t>
  </si>
  <si>
    <t>29.32.30.990.098.01.0796.000000000006</t>
  </si>
  <si>
    <t>для легкового автомобиля, заднего моста</t>
  </si>
  <si>
    <t>1820 Т</t>
  </si>
  <si>
    <t>29.32.30.990.008.00.0796.000000000006</t>
  </si>
  <si>
    <t>для легкового автомобиля, для стабилизатора</t>
  </si>
  <si>
    <t xml:space="preserve">автомобиль  Тойота Ленд Крузер </t>
  </si>
  <si>
    <t>1821 Т</t>
  </si>
  <si>
    <t>29.32.30.950.019.00.0796.000000000000</t>
  </si>
  <si>
    <t>Опора</t>
  </si>
  <si>
    <t>шаровая, для легкового автомобиля</t>
  </si>
  <si>
    <t xml:space="preserve">автомобиль Тойота Ленд Крузер </t>
  </si>
  <si>
    <t>1822 Т</t>
  </si>
  <si>
    <t>29.31.23.700.000.00.0796.000000000001</t>
  </si>
  <si>
    <t>с бескаркасной щеткой, для легкового автомобиля</t>
  </si>
  <si>
    <t xml:space="preserve">Denso,  автомобиль  Тойота Ленд Крузер </t>
  </si>
  <si>
    <t>1823 Т</t>
  </si>
  <si>
    <t>29.32.30.250.006.00.0796.000000000000</t>
  </si>
  <si>
    <t>Комплект ремонтный</t>
  </si>
  <si>
    <t>тормозного суппорта, для легкового автомобиля</t>
  </si>
  <si>
    <t>1824 Т</t>
  </si>
  <si>
    <t>29.32.30.950.025.01.0796.000000000000</t>
  </si>
  <si>
    <t>телескопическая, для легкового автомобиля</t>
  </si>
  <si>
    <t>автомобиль Тойота Камри</t>
  </si>
  <si>
    <t>1825 Т</t>
  </si>
  <si>
    <t>29.32.30.990.026.01.0796.000000000000</t>
  </si>
  <si>
    <t>Трос</t>
  </si>
  <si>
    <t>для легкового автомобиля, капота</t>
  </si>
  <si>
    <t>автомобиль  Тойота Камри</t>
  </si>
  <si>
    <t>1826 Т</t>
  </si>
  <si>
    <t>26.51.33.900.005.02.0796.000000000004</t>
  </si>
  <si>
    <t>из углеродистой стали, шкала номинальной длины 10 м, ГОСТ 7502-98</t>
  </si>
  <si>
    <t>1827 Т</t>
  </si>
  <si>
    <t>26.51.33.900.005.02.0796.000000000003</t>
  </si>
  <si>
    <t>из углеродистой стали, шкала номинальной длины 5 м, ГОСТ 7502-98</t>
  </si>
  <si>
    <t>1828 Т</t>
  </si>
  <si>
    <t>20.59.59.600.010.00.0112.000000000000</t>
  </si>
  <si>
    <t>пенетрант</t>
  </si>
  <si>
    <t xml:space="preserve">Пенетрант </t>
  </si>
  <si>
    <t>1829 Т</t>
  </si>
  <si>
    <t>20.59.12.000.003.03.0112.000000000000</t>
  </si>
  <si>
    <t>для пенетранта, суспензионный</t>
  </si>
  <si>
    <t xml:space="preserve">Проявитель </t>
  </si>
  <si>
    <t>1830 Т</t>
  </si>
  <si>
    <t>28.99.14.700.006.00.0112.000000000000</t>
  </si>
  <si>
    <t xml:space="preserve">Очиститель </t>
  </si>
  <si>
    <t>1831 Т</t>
  </si>
  <si>
    <t>1832 Т</t>
  </si>
  <si>
    <t>1833 Т</t>
  </si>
  <si>
    <t>27.32.14.000.001.00.0006.000000000024</t>
  </si>
  <si>
    <t>марка РПШЭ, 7*1,5 мм2</t>
  </si>
  <si>
    <t>Провод РПШЭ 7х1,5</t>
  </si>
  <si>
    <t>Авансовый платеж 30 %</t>
  </si>
  <si>
    <t>1834 Т</t>
  </si>
  <si>
    <t>Кабель КГ3х1,5+1х1,5</t>
  </si>
  <si>
    <t>ТПХ</t>
  </si>
  <si>
    <t>1835 Т</t>
  </si>
  <si>
    <t>1836 Т</t>
  </si>
  <si>
    <t>Кабель КГ3х6+1х4ХЛ</t>
  </si>
  <si>
    <t>1837 Т</t>
  </si>
  <si>
    <t>27.32.13.700.000.00.0008.000000000442</t>
  </si>
  <si>
    <t>марка КГ, 3*4 мм2</t>
  </si>
  <si>
    <t>Кабель КГ 3х4</t>
  </si>
  <si>
    <t>008</t>
  </si>
  <si>
    <t>Километр (тысяча метров)</t>
  </si>
  <si>
    <t>1838 Т</t>
  </si>
  <si>
    <t>Провод ПВ3 1х4 ж-з</t>
  </si>
  <si>
    <t>1839 Т</t>
  </si>
  <si>
    <t>27.32.14.000.001.00.0006.000000000020</t>
  </si>
  <si>
    <t>марка РПШЭ, 2*4 мм2</t>
  </si>
  <si>
    <t>Провод РПШЭ 2х4</t>
  </si>
  <si>
    <t>1840 Т</t>
  </si>
  <si>
    <t>1841 Т</t>
  </si>
  <si>
    <t>27.32.13.700.000.00.0006.000000000842</t>
  </si>
  <si>
    <t>марка РПШ, 4*1,5 мм2</t>
  </si>
  <si>
    <t>РПШ 4х1,5</t>
  </si>
  <si>
    <t>1842 Т</t>
  </si>
  <si>
    <t>27.32.13.700.000.00.0006.000000000817</t>
  </si>
  <si>
    <t>марка РПШ, 8*2,5 мм2</t>
  </si>
  <si>
    <t>РПШ 8х2,5</t>
  </si>
  <si>
    <t>1843 Т</t>
  </si>
  <si>
    <t>27.32.13.700.002.00.0006.000000000091</t>
  </si>
  <si>
    <t>марка МГШВ, 1,5 мм2</t>
  </si>
  <si>
    <t>Провод МГШВ 1,5 бел</t>
  </si>
  <si>
    <t>1844 Т</t>
  </si>
  <si>
    <t>1845 Т</t>
  </si>
  <si>
    <t>Провод ПВЗ 1х4 бел</t>
  </si>
  <si>
    <t>1846 Т</t>
  </si>
  <si>
    <t>27.32.13.300.001.00.0018.000000000012</t>
  </si>
  <si>
    <t>марка КГ, 1*4 мм2</t>
  </si>
  <si>
    <t>Кабель КГ 1х4</t>
  </si>
  <si>
    <t>1847 Т</t>
  </si>
  <si>
    <t>27.32.13.700.002.00.0006.000000000203</t>
  </si>
  <si>
    <t>марка ПВ-3, 1,5 мм2</t>
  </si>
  <si>
    <t>Провод ПВ3 1х1,5</t>
  </si>
  <si>
    <t>1848 Т</t>
  </si>
  <si>
    <t>27.32.13.700.002.00.0006.000000000207</t>
  </si>
  <si>
    <t>марка ПВ-3, 10 мм2</t>
  </si>
  <si>
    <t>Провод ПВ3 10 ж-з</t>
  </si>
  <si>
    <t>1849 Т</t>
  </si>
  <si>
    <t>27.32.14.000.001.00.0006.000000000019</t>
  </si>
  <si>
    <t>марка РПШЭ, 2*1,5 мм2</t>
  </si>
  <si>
    <t>Провод РПШЭ 2х1,5</t>
  </si>
  <si>
    <t>1850 Т</t>
  </si>
  <si>
    <t>27.90.32.000.071.00.0796.000000000000</t>
  </si>
  <si>
    <t>Резак воздушно-дуговой</t>
  </si>
  <si>
    <t>для резки чёрных и цветных металлов, номинальный ток 500 А</t>
  </si>
  <si>
    <t>резак МВ 36KD 5м.GRIP KZ-2RU</t>
  </si>
  <si>
    <t>1851 Т</t>
  </si>
  <si>
    <t>наконечник Е-СU М8/1,2/D=10/30</t>
  </si>
  <si>
    <t>1852 Т</t>
  </si>
  <si>
    <t>Вставка для наконечника М8/М8 28мм.</t>
  </si>
  <si>
    <t>1853 Т</t>
  </si>
  <si>
    <t>27.90.32.000.020.00.0796.000000000000</t>
  </si>
  <si>
    <t>Газораспределитель</t>
  </si>
  <si>
    <t>Газораспределитель белый(1уп.-10шт.)</t>
  </si>
  <si>
    <t>1854 Т</t>
  </si>
  <si>
    <t>Направляющая спираль 2*4,5*5400мм.</t>
  </si>
  <si>
    <t>1855 Т</t>
  </si>
  <si>
    <t>Резак ABIMIG AT 335 LW-5мм.</t>
  </si>
  <si>
    <t>1856 Т</t>
  </si>
  <si>
    <t>вставка для наконечника М8/М16 52мм.</t>
  </si>
  <si>
    <t>1857 Т</t>
  </si>
  <si>
    <t>Переходник AMIBIG GRIP А(АТ) 305/355</t>
  </si>
  <si>
    <t>1858 Т</t>
  </si>
  <si>
    <t>26.20.40.000.147.00.0796.000000000000</t>
  </si>
  <si>
    <t xml:space="preserve">КТ-1048(Ref.№ 1576)Резак со шланг-пакетом в сборе </t>
  </si>
  <si>
    <t>1859 Т</t>
  </si>
  <si>
    <t>27.90.32.000.028.00.0796.000000000000</t>
  </si>
  <si>
    <t>Т-0402 (Ref.№ 1371)Сопло 1.1мм.</t>
  </si>
  <si>
    <t>1860 Т</t>
  </si>
  <si>
    <t>29.32.30.990.008.00.0796.000000000022</t>
  </si>
  <si>
    <t>для грузового автомобиля, для рессоры</t>
  </si>
  <si>
    <t xml:space="preserve">шарнир рессоры ушка, МАЗ 5440А5 </t>
  </si>
  <si>
    <t>1861 Т</t>
  </si>
  <si>
    <t>29.32.30.300.045.00.0796.000000000000</t>
  </si>
  <si>
    <t>Тяга</t>
  </si>
  <si>
    <t>реактивная, для грузового автомобиля</t>
  </si>
  <si>
    <t xml:space="preserve">штанга реактивная, МАЗ 5440А5 </t>
  </si>
  <si>
    <t>1862 Т</t>
  </si>
  <si>
    <t>29.32.30.670.001.01.0796.000000000001</t>
  </si>
  <si>
    <t>гидроусилителя рулевого управления, для грузового автомобиля</t>
  </si>
  <si>
    <t xml:space="preserve">НШ32УКП-0, МАЗ 5440А5 </t>
  </si>
  <si>
    <t>1863 Т</t>
  </si>
  <si>
    <t>28.30.93.990.096.00.0796.000000000000</t>
  </si>
  <si>
    <t>для тракторной техники, уборочная</t>
  </si>
  <si>
    <t xml:space="preserve">трактор МТЗ 80  </t>
  </si>
  <si>
    <t>1864 Т</t>
  </si>
  <si>
    <t>28.92.61.300.010.00.0796.000000000000</t>
  </si>
  <si>
    <t>соединительная, для автогрейдера</t>
  </si>
  <si>
    <t>удлинитель тяги навесного оборудования для трактора  МТЗ 80</t>
  </si>
  <si>
    <t>1865 Т</t>
  </si>
  <si>
    <t>1866 Т</t>
  </si>
  <si>
    <t>лист 5 ст. 40Х</t>
  </si>
  <si>
    <t>1867 Т</t>
  </si>
  <si>
    <t>24.10.31.900.000.01.0168.000000000113</t>
  </si>
  <si>
    <t>стальной, марка Ст. 65Г, толщина 5 мм, ГОСТ 19903-74</t>
  </si>
  <si>
    <t>1868 Т</t>
  </si>
  <si>
    <t>1869 Т</t>
  </si>
  <si>
    <t>24.20.13.900.000.02.0168.000000000305</t>
  </si>
  <si>
    <t>горячедеформированная, углеродистая сталь, бесшовная, наружный диаметр 146 мм, толщина стенки 8 мм, ГОСТ 30564-98</t>
  </si>
  <si>
    <t>1870 Т</t>
  </si>
  <si>
    <t>24.20.13.900.000.02.0168.000000000396</t>
  </si>
  <si>
    <t>горячедеформированная, углеродистая сталь, бесшовная, наружный диаметр 180 мм, толщина стенки 22 мм, ГОСТ 30564-98</t>
  </si>
  <si>
    <t>1871 Т</t>
  </si>
  <si>
    <t>24.20.13.900.000.02.0168.000000000415</t>
  </si>
  <si>
    <t>горячедеформированная, углеродистая сталь, бесшовная, наружный диаметр 194 мм, толщина стенки 22 мм, ГОСТ 30564-98</t>
  </si>
  <si>
    <t>1872 Т</t>
  </si>
  <si>
    <t>24.20.13.900.000.02.0168.000000000455</t>
  </si>
  <si>
    <t>горячедеформированная, углеродистая сталь, бесшовная, наружный диаметр 219 мм, толщина стенки 25 мм, ГОСТ 30564-98</t>
  </si>
  <si>
    <t>1873 Т</t>
  </si>
  <si>
    <t>1874 Т</t>
  </si>
  <si>
    <t>1875 Т</t>
  </si>
  <si>
    <t>24.10.71.000.001.00.0168.000000000018</t>
  </si>
  <si>
    <t>из стали, горячекатаный, с параллельными гранями полок и с уклоном внутренних граней, номер швеллера 22, ГОСТ 8240-97</t>
  </si>
  <si>
    <t>1876 Т</t>
  </si>
  <si>
    <t>1877 Т</t>
  </si>
  <si>
    <t>1878 Т</t>
  </si>
  <si>
    <t>24.20.13.900.001.01.0006.000000000023</t>
  </si>
  <si>
    <t>металлический, оцинкованный, негерметичный, диаметр 12 мм</t>
  </si>
  <si>
    <t>1879 Т</t>
  </si>
  <si>
    <t>КЗ-31 Корд (300А)</t>
  </si>
  <si>
    <t>1880 Т</t>
  </si>
  <si>
    <t>25.73.60.900.000.00.0796.000000000000</t>
  </si>
  <si>
    <t>Наконечник Т95-12-15</t>
  </si>
  <si>
    <t>1881 Т</t>
  </si>
  <si>
    <t>Наконечник Т6-5-4</t>
  </si>
  <si>
    <t>1882 Т</t>
  </si>
  <si>
    <t>28.21.13.500.000.01.0796.000000000001</t>
  </si>
  <si>
    <t>вихревая, для автоматического нанесения порошкового проявителя, капиллярный метод неразрушающего контроля</t>
  </si>
  <si>
    <t>Камера напыления двухпостовая проходная</t>
  </si>
  <si>
    <t>1883 Т</t>
  </si>
  <si>
    <t>28.94.12.500.000.00.0796.000000000001</t>
  </si>
  <si>
    <t>Машина крутильная</t>
  </si>
  <si>
    <t>кольцевая</t>
  </si>
  <si>
    <t>Верхняя кольцевая транспортная система</t>
  </si>
  <si>
    <t>1884 Т</t>
  </si>
  <si>
    <t>28.29.22.230.000.00.0796.000000000000</t>
  </si>
  <si>
    <t>эмалей, красок, извести</t>
  </si>
  <si>
    <t>Электрический пистолет-распылитель</t>
  </si>
  <si>
    <t>1885 Т</t>
  </si>
  <si>
    <t>28.29.22.200.017.00.0796.000000000000</t>
  </si>
  <si>
    <t>для жидкости, ручной, объем 600 мл</t>
  </si>
  <si>
    <t>пистолет продувочный</t>
  </si>
  <si>
    <t>1886 Т</t>
  </si>
  <si>
    <t>28.12.14.500.001.00.0796.000000000001</t>
  </si>
  <si>
    <t>Блок подготовки воздуха</t>
  </si>
  <si>
    <t>для очистки сжатого воздуха от твердых частиц/капельной влаги/внесения в поток распыленного минерального масла, пропускная способность 4 м3/мин, тонкость фильтрации 5 мкм, степень влагоотделения не менее 95%</t>
  </si>
  <si>
    <t>устройство подготовки сжатого воздуха</t>
  </si>
  <si>
    <t>1887 Т</t>
  </si>
  <si>
    <t>22.21.21.530.000.00.0006.000000000003</t>
  </si>
  <si>
    <t>для водоснабжения, полиэтиленовая ПЭ 100, SDR 11, диаметр 160 мм, толщина 6,2 мм, давление 6 атм, ГОСТ 18599-2001</t>
  </si>
  <si>
    <t>1888 Т</t>
  </si>
  <si>
    <t>25.94.11.310.002.00.0796.000000000038</t>
  </si>
  <si>
    <t>Болт</t>
  </si>
  <si>
    <t>с шестигранной головкой  , диаметр резьбы 12 мм, длина 40 мм</t>
  </si>
  <si>
    <t>1889 Т</t>
  </si>
  <si>
    <t>25.73.40.100.000.00.0796.000000000003</t>
  </si>
  <si>
    <t>машинный, номинальный диаметр 24-40 мм</t>
  </si>
  <si>
    <t>М33х1,5 ГОСТ3266-81 №1</t>
  </si>
  <si>
    <t xml:space="preserve">авансовый платеж -30% </t>
  </si>
  <si>
    <t>1890 Т</t>
  </si>
  <si>
    <t>М33х1,5 ГОСТ3266-81 №2</t>
  </si>
  <si>
    <t>1891 Т</t>
  </si>
  <si>
    <t>25.73.40.100.000.00.0796.000000000004</t>
  </si>
  <si>
    <t>машинный, номинальный диаметр не менее 40 мм</t>
  </si>
  <si>
    <t>М42х1,5 ГОСТ3266-81 №1</t>
  </si>
  <si>
    <t>1892 Т</t>
  </si>
  <si>
    <t>М42х1,5 ГОСТ3266-81 №2</t>
  </si>
  <si>
    <t>1893 Т</t>
  </si>
  <si>
    <t>26.30.21.900.000.00.0796.000000000002</t>
  </si>
  <si>
    <t>Медиаконвертер</t>
  </si>
  <si>
    <t>неуправляемый</t>
  </si>
  <si>
    <t>Медиаконвертер Planet GT-805A, разъем SFP, разъем RJ45, 10/100/1000Base-T, Duplex/трансивер Planet MGB-LX, 1 порт 1000Base, LC коннектор, одномодовый</t>
  </si>
  <si>
    <t>1894 Т</t>
  </si>
  <si>
    <t>1895 Т</t>
  </si>
  <si>
    <t>1896 Т</t>
  </si>
  <si>
    <t>1897 Т</t>
  </si>
  <si>
    <t>Пробка чугунная к радиатору правая ф15</t>
  </si>
  <si>
    <t>1898 Т</t>
  </si>
  <si>
    <t>Контргайка чугунная ф15 (ГОСТ 8961-75)</t>
  </si>
  <si>
    <t>1899 Т</t>
  </si>
  <si>
    <t>1900 Т</t>
  </si>
  <si>
    <t>22.19.73.230.001.00.0796.000000000000</t>
  </si>
  <si>
    <t>резиновая, уплотнительная</t>
  </si>
  <si>
    <t>Прокладка межсекционн.резина для чуг.радиатора Ду32</t>
  </si>
  <si>
    <t>1901 Т</t>
  </si>
  <si>
    <t>для резца CNMG</t>
  </si>
  <si>
    <t>1902 Т</t>
  </si>
  <si>
    <t>для резца DNMG</t>
  </si>
  <si>
    <t>1903 Т</t>
  </si>
  <si>
    <t>для резца WNMG</t>
  </si>
  <si>
    <t>1904 Т</t>
  </si>
  <si>
    <t>авнсовый платеж - 0%, оплата по факту</t>
  </si>
  <si>
    <t>1905 Т</t>
  </si>
  <si>
    <t>32.91.19.500.002.00.0796.000000000000</t>
  </si>
  <si>
    <t>Валик</t>
  </si>
  <si>
    <t>для лакокрасочных работ, малярный, тип ВМП, ГОСТ 10831-87</t>
  </si>
  <si>
    <t>1906 Т</t>
  </si>
  <si>
    <t>1907 Т</t>
  </si>
  <si>
    <t>28.21.13.600.006.00.0796.000000000004</t>
  </si>
  <si>
    <t>Установка устройство индукционное</t>
  </si>
  <si>
    <t>нагревательное, встраиваемое в технологическое оборудование</t>
  </si>
  <si>
    <t>Индуктор для среднечастотной индукционной установки MF-160</t>
  </si>
  <si>
    <t>1908 Т</t>
  </si>
  <si>
    <t>28.12.13.200.001.00.0796.000000000006</t>
  </si>
  <si>
    <t>рабочий объем от 350 до 400 см3</t>
  </si>
  <si>
    <t>насос в сборе</t>
  </si>
  <si>
    <t xml:space="preserve"> апрель</t>
  </si>
  <si>
    <t>1909 Т</t>
  </si>
  <si>
    <t>27.20.22.900.000.00.0796.000000000008</t>
  </si>
  <si>
    <t>напряжение 2 В, емкость 2000-3000 А/ч</t>
  </si>
  <si>
    <t>аккумулятор 3.7v, 2500mAh</t>
  </si>
  <si>
    <t>1910 Т</t>
  </si>
  <si>
    <t>авансовый платеж - 70%</t>
  </si>
  <si>
    <t>1911 Т</t>
  </si>
  <si>
    <t>27.32.13.700.000.00.0006.000000000533</t>
  </si>
  <si>
    <t>марка КГ-ХЛ, 1*95 мм2</t>
  </si>
  <si>
    <t>кабель КГ 1х95 хл</t>
  </si>
  <si>
    <t>1912 Т</t>
  </si>
  <si>
    <t>27.90.31.900.006.00.0796.000000000000</t>
  </si>
  <si>
    <t>Печатная плата</t>
  </si>
  <si>
    <t>для монтажа и пайки, из текстолита</t>
  </si>
  <si>
    <t>Печатная плата Н12.70.01.033-01</t>
  </si>
  <si>
    <t>авансовый платеж - 75 %</t>
  </si>
  <si>
    <t>1913 Т</t>
  </si>
  <si>
    <t>Печатная плата Н12.70.01.058</t>
  </si>
  <si>
    <t>1914 Т</t>
  </si>
  <si>
    <t>Печатная плата Н12.70.01.034-03</t>
  </si>
  <si>
    <t>1915 Т</t>
  </si>
  <si>
    <t xml:space="preserve">Печатная плата Н12.70.01.074 </t>
  </si>
  <si>
    <t>1916 Т</t>
  </si>
  <si>
    <t>Печатная плата Н12.70.01.075</t>
  </si>
  <si>
    <t>1917 Т</t>
  </si>
  <si>
    <t>Печатная плата Н12.70.01.076</t>
  </si>
  <si>
    <t>1918 Т</t>
  </si>
  <si>
    <t>Печатная плата Н12.70.03.001-02</t>
  </si>
  <si>
    <t>1919 Т</t>
  </si>
  <si>
    <t>Печатная плата У.70.23.001</t>
  </si>
  <si>
    <t>1920 Т</t>
  </si>
  <si>
    <t>Печатная плата У.70.30.001</t>
  </si>
  <si>
    <t>1921 Т</t>
  </si>
  <si>
    <t>Печатная плата У.70.31.001</t>
  </si>
  <si>
    <t>1922 Т</t>
  </si>
  <si>
    <t>Печатная плата У.70.32.001</t>
  </si>
  <si>
    <t>1923 Т</t>
  </si>
  <si>
    <t>Печатная плата У.70.05.310</t>
  </si>
  <si>
    <t>1924 Т</t>
  </si>
  <si>
    <t>Печатная плата У70.05.320</t>
  </si>
  <si>
    <t>1925 Т</t>
  </si>
  <si>
    <t xml:space="preserve">Печатная плата У70.05.330 </t>
  </si>
  <si>
    <t>1926 Т</t>
  </si>
  <si>
    <t>Печатная плата У70.05.340</t>
  </si>
  <si>
    <t>1927 Т</t>
  </si>
  <si>
    <t>Печатная плата У70.05.350</t>
  </si>
  <si>
    <t>1928 Т</t>
  </si>
  <si>
    <t>Печатная плата У70.05.390</t>
  </si>
  <si>
    <t>1929 Т</t>
  </si>
  <si>
    <t>Печатная плата У.70.20.001</t>
  </si>
  <si>
    <t>1930 Т</t>
  </si>
  <si>
    <t>20.59.59.100.011.00.0870.000000000022</t>
  </si>
  <si>
    <t>Государственный стандартный образец</t>
  </si>
  <si>
    <t>нитрат иона</t>
  </si>
  <si>
    <t>поставка в течение 10 - 15 дней</t>
  </si>
  <si>
    <t>Ампула</t>
  </si>
  <si>
    <t>1931 Т</t>
  </si>
  <si>
    <t>20.59.59.100.011.00.0870.000000000025</t>
  </si>
  <si>
    <t>иона-меди</t>
  </si>
  <si>
    <t>1932 Т</t>
  </si>
  <si>
    <t>20.59.59.630.012.00.0796.000000000005</t>
  </si>
  <si>
    <t>ионов железа</t>
  </si>
  <si>
    <t>1933 Т</t>
  </si>
  <si>
    <t>20.59.59.100.011.00.0778.000000000024</t>
  </si>
  <si>
    <t>иона- хрома</t>
  </si>
  <si>
    <t>1934 Т</t>
  </si>
  <si>
    <t>20.15.20.100.000.00.0166.000000000000</t>
  </si>
  <si>
    <t>Хлорид аммония (хлористый аммоний)</t>
  </si>
  <si>
    <t>химически чистый, ГОСТ 3773-72</t>
  </si>
  <si>
    <t xml:space="preserve"> </t>
  </si>
  <si>
    <t>1935 Т</t>
  </si>
  <si>
    <t>20.14.34.750.000.01.0166.000000000000</t>
  </si>
  <si>
    <t>Аммоний</t>
  </si>
  <si>
    <t>лимоннокислый 3-замещенный, ЧДА, ГОСТ 9264-79</t>
  </si>
  <si>
    <t>1936 Т</t>
  </si>
  <si>
    <t>20.13.41.700.000.00.0166.000000000000</t>
  </si>
  <si>
    <t>Сульфат аммония железа (железоаммонийные квасцы)</t>
  </si>
  <si>
    <t>химически чистый</t>
  </si>
  <si>
    <t>1937 Т</t>
  </si>
  <si>
    <t>20.13.51.300.000.00.0166.000000000000</t>
  </si>
  <si>
    <t>Бихромат калия</t>
  </si>
  <si>
    <t>химически чистый, ГОСТ 4220-75</t>
  </si>
  <si>
    <t>1938 Т</t>
  </si>
  <si>
    <t>20.14.34.700.009.00.0166.000000000000</t>
  </si>
  <si>
    <t>Сульфосалициловая кислота 2 водная</t>
  </si>
  <si>
    <t xml:space="preserve">чистый для анализа, кристаллы, ГОСТ 4478-78 </t>
  </si>
  <si>
    <t>1939 Т</t>
  </si>
  <si>
    <t>20.12.12.700.003.00.0166.000000000000</t>
  </si>
  <si>
    <t>сернокислая, чистая для анализа, порошок, ГОСТ 4165-78</t>
  </si>
  <si>
    <t>1940 Т</t>
  </si>
  <si>
    <t>1941 Т</t>
  </si>
  <si>
    <t>20.13.62.200.008.00.0166.000000000000</t>
  </si>
  <si>
    <t>Соль</t>
  </si>
  <si>
    <t>Мора, сернокислая, ГОСТ 4208- 72</t>
  </si>
  <si>
    <t>1942 Т</t>
  </si>
  <si>
    <t>20.14.13.230.000.00.0166.000000000002</t>
  </si>
  <si>
    <t>Хлороформ (трихлорметан)</t>
  </si>
  <si>
    <t>чистый для анализа</t>
  </si>
  <si>
    <t>1943 Т</t>
  </si>
  <si>
    <t>20.13.41.350.002.00.0166.000000000000</t>
  </si>
  <si>
    <t>Тиосульфат натрия</t>
  </si>
  <si>
    <t>чистый для анализа, ГОСТ 27068-86</t>
  </si>
  <si>
    <t>1944 Т</t>
  </si>
  <si>
    <t>20.13.41.800.001.00.0166.000000000000</t>
  </si>
  <si>
    <t>Персульфат аммония (надсернокислый аммоний)</t>
  </si>
  <si>
    <t>химически чистый, ГОСТ 20478-75</t>
  </si>
  <si>
    <t>1945 Т</t>
  </si>
  <si>
    <t>20.13.51.500.001.00.0166.000000000001</t>
  </si>
  <si>
    <t>Молибдат аммония</t>
  </si>
  <si>
    <t>химически чистый, ГОСТ 3765-78</t>
  </si>
  <si>
    <t>1946 Т</t>
  </si>
  <si>
    <t>20.59.56.900.022.00.0166.000000000003</t>
  </si>
  <si>
    <t>Соль динатриевая этилендиамин-N,N,N',N'- тетрауксусной кислоты 2-водная (трилон Б)</t>
  </si>
  <si>
    <t>чистый</t>
  </si>
  <si>
    <t>Трилон Б</t>
  </si>
  <si>
    <t>1947 Т</t>
  </si>
  <si>
    <t>20.13.25.200.000.00.0166.000000000002</t>
  </si>
  <si>
    <t>чистый для анализа, ГОСТ 4328-77</t>
  </si>
  <si>
    <t>1948 Т</t>
  </si>
  <si>
    <t>20.59.59.900.004.00.0778.000000000000</t>
  </si>
  <si>
    <t>сталь углеродистая тип 20</t>
  </si>
  <si>
    <t>1949 Т</t>
  </si>
  <si>
    <t>20.13.51.400.000.00.0166.000000000000</t>
  </si>
  <si>
    <t>Перманганат калия</t>
  </si>
  <si>
    <t>химически чистый, ГОСТ 20490-75</t>
  </si>
  <si>
    <t>калий марганцевокислый</t>
  </si>
  <si>
    <t>1950 Т</t>
  </si>
  <si>
    <t>28.13.32.000.153.00.0796.000000000000</t>
  </si>
  <si>
    <t>трехлинейный, с электромагнитным управлением, условный диаметр прохода 5 мм</t>
  </si>
  <si>
    <t>пневмораспределитель А331-1С2</t>
  </si>
  <si>
    <t>1951 Т</t>
  </si>
  <si>
    <t>26.30.50.900.009.01.0796.000000000000</t>
  </si>
  <si>
    <t>Катушка</t>
  </si>
  <si>
    <t>с направляющим тросом</t>
  </si>
  <si>
    <t>катушка U7K</t>
  </si>
  <si>
    <t>1952 Т</t>
  </si>
  <si>
    <t>эл.разъем 122-800</t>
  </si>
  <si>
    <t>1953 Т</t>
  </si>
  <si>
    <t>28.11.33.000.020.00.0796.000000000000</t>
  </si>
  <si>
    <t>уплотнительное, для газоперекачивающего агрегата, диаметр 129,5 мм, толщина 5,3 мм</t>
  </si>
  <si>
    <t>уплотнительное кольцо 2661 1/8</t>
  </si>
  <si>
    <t>1954 Т</t>
  </si>
  <si>
    <t>25.99.29.400.000.00.0796.000000000002</t>
  </si>
  <si>
    <t>Штуцер</t>
  </si>
  <si>
    <t>соединительный, металлический, переходной</t>
  </si>
  <si>
    <t>штуцер 2601 9-1/8</t>
  </si>
  <si>
    <t>1955 Т</t>
  </si>
  <si>
    <t>уплотнительное кольцо 2661 М5</t>
  </si>
  <si>
    <t>1956 Т</t>
  </si>
  <si>
    <t>Заглушка 2611 М5</t>
  </si>
  <si>
    <t>1957 Т</t>
  </si>
  <si>
    <t>ОК Autrod, ОК Flux</t>
  </si>
  <si>
    <t>1958 Т</t>
  </si>
  <si>
    <t>24.10.14.900.000.00.0166.000000000003</t>
  </si>
  <si>
    <t>Дробь</t>
  </si>
  <si>
    <t>стальная, колотая, номер 08</t>
  </si>
  <si>
    <t>дробь ДСК 0,8 ГОСТ 11964-81</t>
  </si>
  <si>
    <t>поставка в течение 14 дней</t>
  </si>
  <si>
    <t>1959 Т</t>
  </si>
  <si>
    <t>1960 Т</t>
  </si>
  <si>
    <t>26.20.13.000.008.00.0796.000000000001</t>
  </si>
  <si>
    <t>Компьютер</t>
  </si>
  <si>
    <t>персональный универсальный</t>
  </si>
  <si>
    <t xml:space="preserve">Компьютер Тип 1 СИСТЕМНЫЙ БЛОК:ОС: Windows 7 Professional,  Intel Core i3-6100 </t>
  </si>
  <si>
    <t>1961 Т</t>
  </si>
  <si>
    <t>26.20.13.000.008.00.0796.000000000003</t>
  </si>
  <si>
    <t>персональный для работы с графикой</t>
  </si>
  <si>
    <t xml:space="preserve">Компьютер Тип 2  ОС Windows 7 Professional, i5- 6500s  
</t>
  </si>
  <si>
    <t>1962 Т</t>
  </si>
  <si>
    <t>26.20.16.300.006.00.0796.000000000001</t>
  </si>
  <si>
    <t>Принтер лазерный</t>
  </si>
  <si>
    <t>монохромный, формат А4, скорость печати менее 20 стр/м, разрешение 600*600 dpi</t>
  </si>
  <si>
    <t xml:space="preserve">принтер ТП: лазерная монохромная; черно-белая;А4; стандартный взаимозаменяемый картридж  не менее 1600 страниц;600*600dpi;Скорость  18 стр/мин; USB 2.0;ОС:Windows, Linux, Mac OS </t>
  </si>
  <si>
    <t>1963 Т</t>
  </si>
  <si>
    <t>26.20.18.900.001.01.0796.000000000011</t>
  </si>
  <si>
    <t>Устройство</t>
  </si>
  <si>
    <t>многофункциональное, печать лазерная, разрешение 1200*1200 dpi</t>
  </si>
  <si>
    <t xml:space="preserve">МФУ:принтер/сканер/копир; черно-белая;лазерная монохромная;  А4; Мах 1200x1200 dpi;  23 стр/мин  ресурс   2400 страниц;СКАНЕР: 600x600;КОПИР: 600x600 dpi;  23 стр/мин 
</t>
  </si>
  <si>
    <t>1964 Т</t>
  </si>
  <si>
    <t>26.20.11.100.003.00.0796.000000000001</t>
  </si>
  <si>
    <t>Бизнес-ноутбук</t>
  </si>
  <si>
    <t>диагональ экрана свыше 12 дюймов</t>
  </si>
  <si>
    <t>ноутбук ОС Windows 7 Professional;Диагон.(15,6") ;процес.Core i3; оператив.4 Гб ;HDD,  500Гб; HDMI;Wi-Fi, Bluetooth; DVD+RW;Веб-камера, встр. микрофон.</t>
  </si>
  <si>
    <t>1965 Т</t>
  </si>
  <si>
    <t>Замок врезной Apecs 1023/60 AC</t>
  </si>
  <si>
    <t>1966 Т</t>
  </si>
  <si>
    <t>1967 Т</t>
  </si>
  <si>
    <t>Т-0410(Ref.№1378) Диффузор/Air Diffuser</t>
  </si>
  <si>
    <t>1968 Т</t>
  </si>
  <si>
    <t>27.90.32.000.001.01.0796.000000000000</t>
  </si>
  <si>
    <t>Насадка</t>
  </si>
  <si>
    <t>стальная, запчасть для аппарата гидроабразивной резки, условный проход 0,25 мм</t>
  </si>
  <si>
    <t>Т-0643(Ref.№1408) Опорная насадка/Double Pointed Spacer</t>
  </si>
  <si>
    <t>1969 Т</t>
  </si>
  <si>
    <t>27.12.40.900.028.00.0796.000000000001</t>
  </si>
  <si>
    <t>поршневое, для высоковольтного выключателя</t>
  </si>
  <si>
    <t>Т-0400(Ref.№1386) Кольцо дистанционное/Spaser Spring</t>
  </si>
  <si>
    <t>1970 Т</t>
  </si>
  <si>
    <t>27.12.40.900.028.00.0796.000000000000</t>
  </si>
  <si>
    <t>уплотнительное, для высоковольтного выключателя</t>
  </si>
  <si>
    <t>Т-0411(Ref.№1398) Уплотнительное кольцо/O-ring</t>
  </si>
  <si>
    <t>1971 Т</t>
  </si>
  <si>
    <t xml:space="preserve">Т-0409(Ref.№1517) Электрод </t>
  </si>
  <si>
    <t>1972 Т</t>
  </si>
  <si>
    <t>Сопло д.3.0.арт.446Р102014</t>
  </si>
  <si>
    <t>1973 Т</t>
  </si>
  <si>
    <t>Т-0404(Ref.№1373)Сопло 1,6 мм.</t>
  </si>
  <si>
    <t>1974 Т</t>
  </si>
  <si>
    <t>25.99.29.550.002.00.0796.000000000000</t>
  </si>
  <si>
    <t>для теплообменного аппарата, алюминиевая</t>
  </si>
  <si>
    <t>прокладка СНП А-2-3-150-16</t>
  </si>
  <si>
    <t>1975 Т</t>
  </si>
  <si>
    <t>прокладка СНП А-2-3-80-16</t>
  </si>
  <si>
    <t>1976 Т</t>
  </si>
  <si>
    <t>прокладка СНП А-2-3-50-16</t>
  </si>
  <si>
    <t>1977 Т</t>
  </si>
  <si>
    <t>прокладка СНП А-2-3 ДУ 600 исполнение 1</t>
  </si>
  <si>
    <t>1978 Т</t>
  </si>
  <si>
    <t>прокладка СНП А-2-3 ДУ 600 исполнение 2</t>
  </si>
  <si>
    <t>1979 Т</t>
  </si>
  <si>
    <t>25.99.29.190.001.01.0796.000000000000</t>
  </si>
  <si>
    <t>Компенсатор</t>
  </si>
  <si>
    <t>линзовый, для трубопровода, проход 600 мм, давление 6,3 МПа, стальной, осевой, приварной, двухлинзовый</t>
  </si>
  <si>
    <t>компенсатор</t>
  </si>
  <si>
    <t>1980 Т</t>
  </si>
  <si>
    <t>25.73.40.650.000.00.0796.000000000000</t>
  </si>
  <si>
    <t>червячная, тип 2510-4057В, ГОСТ 9324-80</t>
  </si>
  <si>
    <t>2520-0758 кл.А 112*90</t>
  </si>
  <si>
    <t>1981 Т</t>
  </si>
  <si>
    <t>2520-0763 кл.А 112*90</t>
  </si>
  <si>
    <t>1982 Т</t>
  </si>
  <si>
    <t>2520-0754 кл.А 100*80</t>
  </si>
  <si>
    <t>1983 Т</t>
  </si>
  <si>
    <t>для автобуса</t>
  </si>
  <si>
    <t xml:space="preserve">авансовый платеж - 30%  </t>
  </si>
  <si>
    <t>1984 Т</t>
  </si>
  <si>
    <t>1985 Т</t>
  </si>
  <si>
    <t>натрий едкий</t>
  </si>
  <si>
    <t>1986 Т</t>
  </si>
  <si>
    <t>1987 Т</t>
  </si>
  <si>
    <t>20.15.10.500.000.00.0166.000000000000</t>
  </si>
  <si>
    <t>Кислота азотная</t>
  </si>
  <si>
    <t>химически чистый, ГОСТ 4461-77</t>
  </si>
  <si>
    <t>1988 Т</t>
  </si>
  <si>
    <t>20.59.42.900.005.00.0166.000000000000</t>
  </si>
  <si>
    <t>Препарат антикоррозийный</t>
  </si>
  <si>
    <t>на основе органических солей (сульфонатов) кальция или бария, а также на основе аминов или алкилянтарных кислот, для предотвращения коррозию аппаратуры</t>
  </si>
  <si>
    <t>Соль Мажеф</t>
  </si>
  <si>
    <t>1989 Т</t>
  </si>
  <si>
    <t>20.13.42.100.000.00.0166.000000000000</t>
  </si>
  <si>
    <t>Нитрат цинка</t>
  </si>
  <si>
    <t>6-водный, кристаллы</t>
  </si>
  <si>
    <t>Цинк азотнокислый</t>
  </si>
  <si>
    <t>1990 Т</t>
  </si>
  <si>
    <t>20.13.31.300.028.00.0166.000000000000</t>
  </si>
  <si>
    <t>Цинк хлористый</t>
  </si>
  <si>
    <t>чистый для анализа, кристаллы, ГОСТ 4529-78</t>
  </si>
  <si>
    <t>1991 Т</t>
  </si>
  <si>
    <t>20.59.59.600.017.00.0166.000000000000</t>
  </si>
  <si>
    <t>Стандарт-титр</t>
  </si>
  <si>
    <t>калий двухромовокислый 0,1 Н</t>
  </si>
  <si>
    <t>Калий двухромовокислый</t>
  </si>
  <si>
    <t>1992 Т</t>
  </si>
  <si>
    <t>1993 Т</t>
  </si>
  <si>
    <t>22.21.10.900.001.01.0166.000000000007</t>
  </si>
  <si>
    <t>Стержень</t>
  </si>
  <si>
    <t>фторопластовый, диаметр 25 мм</t>
  </si>
  <si>
    <t>d-25 мм</t>
  </si>
  <si>
    <t>1994 Т</t>
  </si>
  <si>
    <t>22.21.10.900.001.01.0166.000000000012</t>
  </si>
  <si>
    <t>фторопластовый, диаметр 50 мм</t>
  </si>
  <si>
    <t>d-50 мм</t>
  </si>
  <si>
    <t>поставка в течение 10-и рабочих дней</t>
  </si>
  <si>
    <t>1995 Т</t>
  </si>
  <si>
    <t>22.21.10.900.001.01.0166.000000000023</t>
  </si>
  <si>
    <t>фторопластовый, диаметр 105 мм</t>
  </si>
  <si>
    <t>d-105 мм</t>
  </si>
  <si>
    <t>1996 Т</t>
  </si>
  <si>
    <t>22.21.10.900.001.01.0166.000000000026</t>
  </si>
  <si>
    <t>фторопластовый, диаметр 120 мм</t>
  </si>
  <si>
    <t>d-120 мм</t>
  </si>
  <si>
    <t>1997 Т</t>
  </si>
  <si>
    <t>20-40 дней</t>
  </si>
  <si>
    <t>1998 Т</t>
  </si>
  <si>
    <t>1999 Т</t>
  </si>
  <si>
    <t>2000 Т</t>
  </si>
  <si>
    <t xml:space="preserve">Марки стали СВ-08ХМ-О, СВ-06Х19Н9Т, СВ-07Х25Н13, WC-20    </t>
  </si>
  <si>
    <t>2001 Т</t>
  </si>
  <si>
    <t>24.34.13.900.000.01.0166.000000000006</t>
  </si>
  <si>
    <t>порошковая, диаметр 3,2 мм, трубчатая стыковая, для дуговой сварки</t>
  </si>
  <si>
    <t xml:space="preserve">Прутки вольфрамовые ø3,2 х 175 мм WC-20 </t>
  </si>
  <si>
    <t>2002 Т</t>
  </si>
  <si>
    <t>22.21.21.500.001.04.0006.000000000057</t>
  </si>
  <si>
    <t>для внутренней канализации, полипропиленовая, диаметр 110, длина 3000 мм</t>
  </si>
  <si>
    <t>Труба ПП 110/3000 с растр. Политек</t>
  </si>
  <si>
    <t xml:space="preserve"> апрель, май</t>
  </si>
  <si>
    <t>5 рабочих дней</t>
  </si>
  <si>
    <t>2003 Т</t>
  </si>
  <si>
    <t>Известь негашеная</t>
  </si>
  <si>
    <t>2004 Т</t>
  </si>
  <si>
    <t>22.21.29.900.012.01.0796.000000000000</t>
  </si>
  <si>
    <t>для канализационной трубы, полипропиленовая, диаметр 110 мм</t>
  </si>
  <si>
    <t xml:space="preserve">Муфта 110 ПП 2-х раструбная Политек </t>
  </si>
  <si>
    <t>2005 Т</t>
  </si>
  <si>
    <t>Строп текстильный 6,0/10000</t>
  </si>
  <si>
    <t>2006 Т</t>
  </si>
  <si>
    <t>ЦИНОТЕРМ-Композиция цинкнаполненная, кремний органическая, термостойкая  ТУ2312-016-12288773-00</t>
  </si>
  <si>
    <t>2007 Т</t>
  </si>
  <si>
    <t>АЛЮМОТЕРМ- Композиция кремнийорганическая с алюминиевой пудрой, термостойкая ТУ2312-020-12288779-01</t>
  </si>
  <si>
    <t>2008 Т</t>
  </si>
  <si>
    <t>28.41.22.100.000.00.0796.000000000000</t>
  </si>
  <si>
    <t>Станок сверлильный</t>
  </si>
  <si>
    <t>вертикально-сверлильный, диаметр сверления менее 12 мм</t>
  </si>
  <si>
    <t>Сверлильный станок настольный Е-1316В/400</t>
  </si>
  <si>
    <t>2009 Т</t>
  </si>
  <si>
    <t>Розетка одноместная с з/к для открытой установки Форс IP54 IEK РСб20-3-ФСр</t>
  </si>
  <si>
    <t>поставка в течение 7 рабочих дней</t>
  </si>
  <si>
    <t>2010 Т</t>
  </si>
  <si>
    <t>Розетка двухместная с з/к для открытой установки Форс IP54 IEK РСб22-3-ФСр</t>
  </si>
  <si>
    <t>2011 Т</t>
  </si>
  <si>
    <t>13.94.11.300.002.00.0736.000000000002</t>
  </si>
  <si>
    <t>Шпагат</t>
  </si>
  <si>
    <t>из льняного волокна, однониточный, тонко  крученые изделия разового применения, диаметр от 1 до 4,8 мм</t>
  </si>
  <si>
    <t>Шпагат льняной</t>
  </si>
  <si>
    <t>2012 Т</t>
  </si>
  <si>
    <t>Рукав РВД-10-200-730-М22х1,5(11)/М22х1,5(11)-0-0-У</t>
  </si>
  <si>
    <t>2013 Т</t>
  </si>
  <si>
    <t>Рукав РВД-10-200-830-М22х1,5(11)/М22х1,5(11)-0-0-У</t>
  </si>
  <si>
    <t>2014 Т</t>
  </si>
  <si>
    <t>2015 Т</t>
  </si>
  <si>
    <t>Рукав РВД-12-160-800-М24х1,5(11)0/М24х1,5(11)-0-0-У</t>
  </si>
  <si>
    <t>2016 Т</t>
  </si>
  <si>
    <t>2017 Т</t>
  </si>
  <si>
    <t>Рукав РВД-12-160-1300-М24х1,5(11)0/М24х1,5(11)-90-0-У</t>
  </si>
  <si>
    <t>2018 Т</t>
  </si>
  <si>
    <t>2019 Т</t>
  </si>
  <si>
    <t>Рукав РВД-20-220-10000-М33х1,5(11)/М33х1,5(11)-У</t>
  </si>
  <si>
    <t>2020 Т</t>
  </si>
  <si>
    <t>поставка в течение  5 дней</t>
  </si>
  <si>
    <t>2021 Т</t>
  </si>
  <si>
    <t>2022 Т</t>
  </si>
  <si>
    <t>ВК50-21-10110 1з+1р 54 УХЛ2,ЧЕРНЫЙ ВЫКЛЮЧАТЕЛЬ</t>
  </si>
  <si>
    <t>2023 Т</t>
  </si>
  <si>
    <t>2024 Т</t>
  </si>
  <si>
    <t>2025 Т</t>
  </si>
  <si>
    <t>2026 Т</t>
  </si>
  <si>
    <t>2027 Т</t>
  </si>
  <si>
    <t>2028 Т</t>
  </si>
  <si>
    <t>2029 Т</t>
  </si>
  <si>
    <t>2030 Т</t>
  </si>
  <si>
    <t>2031 Т</t>
  </si>
  <si>
    <t>2032 Т</t>
  </si>
  <si>
    <t>2033 Т</t>
  </si>
  <si>
    <t>2034 Т</t>
  </si>
  <si>
    <t>2035 Т</t>
  </si>
  <si>
    <t>2036 Т</t>
  </si>
  <si>
    <t>25х55 ХОМУТ "ТАЙВАНЬ" (ПРИ ОТСУТ.В КОМПЛ.В/Ф)</t>
  </si>
  <si>
    <t>2037 Т</t>
  </si>
  <si>
    <t>60х100 ХОМУТ "ТАЙВАНЬ" (ПРИ ОТСУТ.В КОМПЛ.В/Ф)</t>
  </si>
  <si>
    <t>2038 Т</t>
  </si>
  <si>
    <t>Стеклоочиститель СЛ 440 в сборе</t>
  </si>
  <si>
    <t>2039 Т</t>
  </si>
  <si>
    <t>2РТТ28Б7Г11В РОЗЕТКА</t>
  </si>
  <si>
    <t>2040 Т</t>
  </si>
  <si>
    <t>Датчик указателя уровня топлива БМ151</t>
  </si>
  <si>
    <t>2041 Т</t>
  </si>
  <si>
    <t>9,525 ГОСТ3722-81 шарик</t>
  </si>
  <si>
    <t>2042 Т</t>
  </si>
  <si>
    <t xml:space="preserve">ДВП4-3В ГаО.481.014ТУ Держатель вставки плавкой  </t>
  </si>
  <si>
    <t>2043 Т</t>
  </si>
  <si>
    <t>2044 Т</t>
  </si>
  <si>
    <t>круг 110, 140</t>
  </si>
  <si>
    <t>2045 Т</t>
  </si>
  <si>
    <t>круг 56</t>
  </si>
  <si>
    <t>2046 Т</t>
  </si>
  <si>
    <t>28.24.22.000.025.00.0796.000000000005</t>
  </si>
  <si>
    <t>Патрон сверлильный</t>
  </si>
  <si>
    <t>трехкулачковый, ПС-10</t>
  </si>
  <si>
    <t>2047 Т</t>
  </si>
  <si>
    <t>2048 Т</t>
  </si>
  <si>
    <t>2049 Т</t>
  </si>
  <si>
    <t>2050 Т</t>
  </si>
  <si>
    <t>Поковка "Патрубок Ду 150" по чертежу ТУ726.310 (диам. нар. 160 х диам. вн. 140 х 146) гр.IV-12Х18Н10Т ГОСТ 25054-81</t>
  </si>
  <si>
    <t>поставка 30 дней</t>
  </si>
  <si>
    <t>2051 Т</t>
  </si>
  <si>
    <t>29.32.20.990.022.00.0796.000000000000</t>
  </si>
  <si>
    <t>Механизм</t>
  </si>
  <si>
    <t>открывания замка двери, для легкового автомобиля</t>
  </si>
  <si>
    <t xml:space="preserve">Механизмы запирания и перемещения сдвижной двери в сборе (ролики и направляющие в комплекте) микроавтобус ГАЗ 322132 </t>
  </si>
  <si>
    <t>2052 Т</t>
  </si>
  <si>
    <t xml:space="preserve">автомобиль Тойота Камри </t>
  </si>
  <si>
    <t>2053 Т</t>
  </si>
  <si>
    <t>29.32.30.250.012.00.0796.000000000001</t>
  </si>
  <si>
    <t>тормозной, для легкового автомобиля</t>
  </si>
  <si>
    <t>2054 Т</t>
  </si>
  <si>
    <t>29.32.30.990.002.07.0796.000000000000</t>
  </si>
  <si>
    <t>Рычаг</t>
  </si>
  <si>
    <t>для задней подвески, для легкового автомобиля</t>
  </si>
  <si>
    <t>2055 Т</t>
  </si>
  <si>
    <t>29.32.30.670.008.00.0796.000000000003</t>
  </si>
  <si>
    <t>рулевая, для легкового автомобиля, поперечная</t>
  </si>
  <si>
    <t>2056 Т</t>
  </si>
  <si>
    <t>29.32.20.990.013.00.0796.000000000000</t>
  </si>
  <si>
    <t>лобовое, для легкового автомобиля, триплекс</t>
  </si>
  <si>
    <t>2057 Т</t>
  </si>
  <si>
    <t>2058 Т</t>
  </si>
  <si>
    <t>2059 Т</t>
  </si>
  <si>
    <t>25.94.13.900.007.00.0796.000000000020</t>
  </si>
  <si>
    <t>с потайной головкой, самонарезающий, диаметр 4,2 мм, длина 16 мм</t>
  </si>
  <si>
    <t>2060 Т</t>
  </si>
  <si>
    <t>25.94.13.900.007.00.0796.000000000021</t>
  </si>
  <si>
    <t>с потайной головкой, самонарезающий, диаметр 4,2 мм, длина 22 мм</t>
  </si>
  <si>
    <t>2061 Т</t>
  </si>
  <si>
    <t>25.94.13.900.007.00.0796.000000000024</t>
  </si>
  <si>
    <t>с потайной головкой, самонарезающий, диаметр 4,25 мм, длина 19 мм</t>
  </si>
  <si>
    <t>2062 Т</t>
  </si>
  <si>
    <t>2063 Т</t>
  </si>
  <si>
    <t>2064 Т</t>
  </si>
  <si>
    <t>25.94.12.300.000.00.0166.000000000021</t>
  </si>
  <si>
    <t>пружинная, М8, ГОСТ 6402-70</t>
  </si>
  <si>
    <t>2065 Т</t>
  </si>
  <si>
    <t>25.94.12.300.000.00.0166.000000000023</t>
  </si>
  <si>
    <t>пружинная, М12, ГОСТ 6402-70</t>
  </si>
  <si>
    <t>2066 Т</t>
  </si>
  <si>
    <t>25.94.12.900.001.00.0166.000000000017</t>
  </si>
  <si>
    <t>Шплинт</t>
  </si>
  <si>
    <t>стальной, диаметр 5 мм, длина 63 мм, ГОСТ 397-79</t>
  </si>
  <si>
    <t>2067 Т</t>
  </si>
  <si>
    <t>25.94.12.900.001.00.0166.000000000020</t>
  </si>
  <si>
    <t>стальной, диаметр 8 мм, длина 63 мм, ГОСТ 397-79</t>
  </si>
  <si>
    <t>2068 Т</t>
  </si>
  <si>
    <t>25.93.15.700.000.01.0166.000000000022</t>
  </si>
  <si>
    <t>оцинкованная, 1 класс, покрытие 1Ц, диаметр 1,20 мм, ГОСТ 3282-74</t>
  </si>
  <si>
    <t>2069 Т</t>
  </si>
  <si>
    <t>27.51.30.900.005.00.0796.000000000000</t>
  </si>
  <si>
    <t>Элемент электронагревательный</t>
  </si>
  <si>
    <t>к водонагревателю</t>
  </si>
  <si>
    <t>Тэн водонагревателя 220 V 2000W</t>
  </si>
  <si>
    <t>2070 Т</t>
  </si>
  <si>
    <t>Тэн водонагревателя 220 V 1500W</t>
  </si>
  <si>
    <t>2071 Т</t>
  </si>
  <si>
    <t>28.41.23.330.000.00.0796.000000000002</t>
  </si>
  <si>
    <t>Станок заточный</t>
  </si>
  <si>
    <t>точильно-шлифовальный, без числового программного управления</t>
  </si>
  <si>
    <t>MD3225G Точильно-шлифовальный станок</t>
  </si>
  <si>
    <t>2072 Т</t>
  </si>
  <si>
    <t>27.40.33.000.001.00.0796.000000000028</t>
  </si>
  <si>
    <t>ИО 04-500-002, мощность 500 Вт, тип отражателя симметричный</t>
  </si>
  <si>
    <t>прожектор ИО04</t>
  </si>
  <si>
    <t>2073 Т</t>
  </si>
  <si>
    <t>27.40.14.600.001.00.0796.000000000020</t>
  </si>
  <si>
    <t>безцокольная, галогеновая</t>
  </si>
  <si>
    <t xml:space="preserve">лампа галогеновая </t>
  </si>
  <si>
    <t>2074 Т</t>
  </si>
  <si>
    <t>22.19.73.100.016.00.0736.000000000007</t>
  </si>
  <si>
    <t>Лента самоклеящаяся</t>
  </si>
  <si>
    <t>из полимерного покрытия, ширина 50 мм, длина 25 м</t>
  </si>
  <si>
    <t>2075 Т</t>
  </si>
  <si>
    <t>26.70.17.500.000.01.0796.000000000002</t>
  </si>
  <si>
    <t>проекционный, моторизованный, с электроприводом</t>
  </si>
  <si>
    <t>Экран моторизированный 72"*96" (1,83*2,24)</t>
  </si>
  <si>
    <t>2076 Т</t>
  </si>
  <si>
    <t>26.20.17.900.001.00.0796.000000000001</t>
  </si>
  <si>
    <t>Проектор</t>
  </si>
  <si>
    <t>цифровой, DLP-проектор</t>
  </si>
  <si>
    <t>Проектор BenQ Реальное разрешение 1080Р (1920*1080), Яркость 3,000  ANSI лм, Контрастность 10,000:1, цветовая палитра 1,07 млрд.цветов</t>
  </si>
  <si>
    <t>2077 Т</t>
  </si>
  <si>
    <t>26.40.51.800.011.00.0796.000000000000</t>
  </si>
  <si>
    <t>Крепление</t>
  </si>
  <si>
    <t>для видеокамеры, пластиковое</t>
  </si>
  <si>
    <t>Крепление "паук" потолочное для проектора 65см</t>
  </si>
  <si>
    <t>2078 Т</t>
  </si>
  <si>
    <t>26.20.40.000.084.00.0796.000000000000</t>
  </si>
  <si>
    <t>Шлейф</t>
  </si>
  <si>
    <t>для сканера</t>
  </si>
  <si>
    <t>шлейф HDMI Ship  15.0 М</t>
  </si>
  <si>
    <t>2079 Т</t>
  </si>
  <si>
    <t>26.40.33.900.003.00.0796.000000000000</t>
  </si>
  <si>
    <t>Видеокамера</t>
  </si>
  <si>
    <t>цифровая</t>
  </si>
  <si>
    <t>Видеокамера Hikvision DS-2CD2022WD-I уличная</t>
  </si>
  <si>
    <t>2080 Т</t>
  </si>
  <si>
    <t>Видеокамера Hikvision DS-2CD2142FWD-IS купольная для помещений</t>
  </si>
  <si>
    <t>2081 Т</t>
  </si>
  <si>
    <t>Видеокамера Hikvision DS-2CD2622FWD-IS уличная</t>
  </si>
  <si>
    <t>2082 Т</t>
  </si>
  <si>
    <t>Управляемая уличная видеокамера Hikvision DS-2DE5220I-AE</t>
  </si>
  <si>
    <t>2083 Т</t>
  </si>
  <si>
    <t>26.40.33.900.004.00.0796.000000000002</t>
  </si>
  <si>
    <t>Видеорегистратор</t>
  </si>
  <si>
    <t>16-канальный</t>
  </si>
  <si>
    <t>Видеорегистратор TRASSIR DuO Station AF 32-16P</t>
  </si>
  <si>
    <t>2084 Т</t>
  </si>
  <si>
    <t>Кронштейн для крепления видеокамеры DS-2DE5220I-AE DS-1660ZJ</t>
  </si>
  <si>
    <t>2085 Т</t>
  </si>
  <si>
    <t>26.40.51.800.014.00.0796.000000000000</t>
  </si>
  <si>
    <t>Пульт</t>
  </si>
  <si>
    <t>контроля и управления, для управления системы видеонаблюдения</t>
  </si>
  <si>
    <t>Клавиатура для управления (видеокамерами) DS-1100KI</t>
  </si>
  <si>
    <t>2086 Т</t>
  </si>
  <si>
    <t>27.32.13.500.001.02.0796.000000000004</t>
  </si>
  <si>
    <t>разъем HDMI, длина 10 м</t>
  </si>
  <si>
    <t>Кабель HDMI (L=10 м)</t>
  </si>
  <si>
    <t>2087 Т</t>
  </si>
  <si>
    <t>26.30.60.000.029.00.0796.000000000001</t>
  </si>
  <si>
    <t>исполнительное, оповещающего типа</t>
  </si>
  <si>
    <t>Система оповещения СИРЕНА С-28Н</t>
  </si>
  <si>
    <t>2088 Т</t>
  </si>
  <si>
    <t>26.20.21.300.002.00.0796.000000000407</t>
  </si>
  <si>
    <t>размер 3,5", интерфейс SATA 3 ГГц/с, объем буфера 16 Мб, количество оборотов шпинделя 7200 об/м, емкость 6 Тб</t>
  </si>
  <si>
    <t>Жесткий диск 3,5" 6Tb Toshiba 7200rpm 64Mb SATA III</t>
  </si>
  <si>
    <t>2089 Т</t>
  </si>
  <si>
    <t>26.20.21.300.002.00.0796.000000000408</t>
  </si>
  <si>
    <t>размер 3,5", интерфейс SATA 3 ГГц/с, объем буфера 16 Мб, количество оборотов шпинделя 7200 об/м, емкость 4 Тб</t>
  </si>
  <si>
    <t>Жесткий диск 3,5" 4Tb Toshiba 7200rpm 64Mb SATA III</t>
  </si>
  <si>
    <t>2090 Т</t>
  </si>
  <si>
    <t>27.32.13.700.000.00.0006.000000000711</t>
  </si>
  <si>
    <t>марка КУПР, 37*0,35 мм2</t>
  </si>
  <si>
    <t>КУПР 37х0,35-250</t>
  </si>
  <si>
    <t>поставка в течение 25-30 дней</t>
  </si>
  <si>
    <t>2091 Т</t>
  </si>
  <si>
    <t>27.32.13.700.002.00.0006.000000000085</t>
  </si>
  <si>
    <t>марка МГШВ, 0,14 мм2</t>
  </si>
  <si>
    <t>МГШВ 0,14</t>
  </si>
  <si>
    <t>2092 Т</t>
  </si>
  <si>
    <t>27.32.13.700.000.00.0006.000000000569</t>
  </si>
  <si>
    <t>марка КММ, 1*0,12 мм2</t>
  </si>
  <si>
    <t>КММ 1х0,12</t>
  </si>
  <si>
    <t>2093 Т</t>
  </si>
  <si>
    <t>27.32.13.300.000.00.0006.000000000008</t>
  </si>
  <si>
    <t>марка П-274, ГОСТ 15150-69</t>
  </si>
  <si>
    <t>П-274 2х0,5</t>
  </si>
  <si>
    <t>2094 Т</t>
  </si>
  <si>
    <t>27.32.13.700.000.00.0006.000000001137</t>
  </si>
  <si>
    <t>марка КУПР, 52*0,35-250 мм2</t>
  </si>
  <si>
    <t>КУПР 52х0,35-250</t>
  </si>
  <si>
    <t>2095 Т</t>
  </si>
  <si>
    <t>27.32.13.700.000.00.0006.000000000709</t>
  </si>
  <si>
    <t>марка КУПР, 7*0,35-250 мм2</t>
  </si>
  <si>
    <t>КУПР 7х0,35-250</t>
  </si>
  <si>
    <t>поставка в течение 35-40 дней</t>
  </si>
  <si>
    <t>Авансовый платеж 50 %</t>
  </si>
  <si>
    <t>2096 Т</t>
  </si>
  <si>
    <t>ПВ3 1,5</t>
  </si>
  <si>
    <t>2097 Т</t>
  </si>
  <si>
    <t>ПВ3 2,5 з-ж</t>
  </si>
  <si>
    <t>2098 Т</t>
  </si>
  <si>
    <t>27.32.13.700.000.00.0006.000000000546</t>
  </si>
  <si>
    <t>марка КГ-ХЛ, 3*1,5 мм2</t>
  </si>
  <si>
    <t>КГхл 3х1,5</t>
  </si>
  <si>
    <t>2099 Т</t>
  </si>
  <si>
    <t>UTP5-е наружный 4х2х0,52</t>
  </si>
  <si>
    <t>2100 Т</t>
  </si>
  <si>
    <t>27.32.13.700.002.00.0006.000000000089</t>
  </si>
  <si>
    <t>марка МГШВ, 0,75 мм2</t>
  </si>
  <si>
    <t>МГШВ 0,75</t>
  </si>
  <si>
    <t>2101 Т</t>
  </si>
  <si>
    <t>27.32.13.700.002.00.0006.000000000087</t>
  </si>
  <si>
    <t>марка МГШВ, 0,35 мм2</t>
  </si>
  <si>
    <t>МГШВ 0,35</t>
  </si>
  <si>
    <t>2102 Т</t>
  </si>
  <si>
    <t>27.32.13.700.002.00.0006.000000000086</t>
  </si>
  <si>
    <t>марка МГШВ, 0,2 мм2</t>
  </si>
  <si>
    <t>МГШВ 0,2</t>
  </si>
  <si>
    <t>2103 Т</t>
  </si>
  <si>
    <t>27.32.14.000.000.00.0006.000000000155</t>
  </si>
  <si>
    <t>марка ТППэп, 50*2*0,5 мм2</t>
  </si>
  <si>
    <t>ТППэп 50х2х0,5</t>
  </si>
  <si>
    <t>2104 Т</t>
  </si>
  <si>
    <t>27.32.14.000.000.00.0006.000000000152</t>
  </si>
  <si>
    <t>марка ТППэп, 20*2*0,5 мм2</t>
  </si>
  <si>
    <t>ТППэп 20х2х0,5</t>
  </si>
  <si>
    <t>2105 Т</t>
  </si>
  <si>
    <t>27.32.14.000.000.00.0006.000000000151</t>
  </si>
  <si>
    <t>марка ТППэп, 10*2*0,5 мм2</t>
  </si>
  <si>
    <t>ТППэп 10х2х0,5</t>
  </si>
  <si>
    <t>2106 Т</t>
  </si>
  <si>
    <t>27.32.13.700.000.00.0006.000000000200</t>
  </si>
  <si>
    <t>марка ВВГ, 2*4 мм2</t>
  </si>
  <si>
    <t>ВВГ 2х4</t>
  </si>
  <si>
    <t>2107 Т</t>
  </si>
  <si>
    <t>27.32.13.700.000.00.0006.000000000199</t>
  </si>
  <si>
    <t>марка ВВГ, 2*2,5 мм2</t>
  </si>
  <si>
    <t>ВВГ 2х2,5</t>
  </si>
  <si>
    <t>2108 Т</t>
  </si>
  <si>
    <t>ПВ3 4 З-Ж</t>
  </si>
  <si>
    <t>2109 Т</t>
  </si>
  <si>
    <t>ПВ3 4 К</t>
  </si>
  <si>
    <t>2110 Т</t>
  </si>
  <si>
    <t>ПВ3 4 Б</t>
  </si>
  <si>
    <t>2111 Т</t>
  </si>
  <si>
    <t>24.20.13.900.001.01.0006.000000000015</t>
  </si>
  <si>
    <t>металлический, оцинкованный, герметичный, диаметр 32 мм</t>
  </si>
  <si>
    <t>2112 Т</t>
  </si>
  <si>
    <t>22.29.29.900.066.00.0166.000000000000</t>
  </si>
  <si>
    <t>Фенопласт</t>
  </si>
  <si>
    <t>пластическая масса на основе феноло- альдегидных смол</t>
  </si>
  <si>
    <t>Фенопласт 0203 ТУ 6-07-796-96</t>
  </si>
  <si>
    <t>2113 Т</t>
  </si>
  <si>
    <t>27.12.22.900.001.00.0796.000000000078</t>
  </si>
  <si>
    <t>автоматический, тип ВА, трехполюсный</t>
  </si>
  <si>
    <t>Автоматический выключатель ВА 88-43 1600А</t>
  </si>
  <si>
    <t>2114 Т</t>
  </si>
  <si>
    <t>22.29.25.700.000.00.0796.000000000030</t>
  </si>
  <si>
    <t>планшет, с металлическим вертикальным зажимом, полипропилен, формат A4, 1,2 мм</t>
  </si>
  <si>
    <t>2115 Т</t>
  </si>
  <si>
    <t>2116 Т</t>
  </si>
  <si>
    <t>2117 Т</t>
  </si>
  <si>
    <t>2118 Т</t>
  </si>
  <si>
    <t>29.10.42.300.000.00.0796.000000000068</t>
  </si>
  <si>
    <t>Автомобиль</t>
  </si>
  <si>
    <t>грузовой, бензиновый, фургон цельнометаллический, грузопассажирский, колесная формула 4х4</t>
  </si>
  <si>
    <t>2119 Т</t>
  </si>
  <si>
    <t>26.40.42.300.000.00.0796.000000000006</t>
  </si>
  <si>
    <t>Громкоговоритель</t>
  </si>
  <si>
    <t>уличный</t>
  </si>
  <si>
    <t>Громкоговоритель 10ГР-38 (30В)</t>
  </si>
  <si>
    <t>2120 Т</t>
  </si>
  <si>
    <t>26.40.32.900.001.00.0796.000000000000</t>
  </si>
  <si>
    <t>Регистратор</t>
  </si>
  <si>
    <t>речевой информации, 4-х канальный</t>
  </si>
  <si>
    <t>Аудиорегистратор</t>
  </si>
  <si>
    <t>2121 Т</t>
  </si>
  <si>
    <t>26.30.50.900.018.00.0839.000000000000</t>
  </si>
  <si>
    <t>Оборудование системы охранной сигнализации</t>
  </si>
  <si>
    <t>комплекс технических средств с подключением к централизованному пульту наблюдения (пультовая охрана)</t>
  </si>
  <si>
    <t>Датчик Крот</t>
  </si>
  <si>
    <t>2122 Т</t>
  </si>
  <si>
    <t>26.20.40.000.108.00.0796.000000000000</t>
  </si>
  <si>
    <t>резервный</t>
  </si>
  <si>
    <t>Блок питания</t>
  </si>
  <si>
    <t>2123 Т</t>
  </si>
  <si>
    <t>Диод шотки SR3010</t>
  </si>
  <si>
    <t>2124 Т</t>
  </si>
  <si>
    <t>Телефонная  розетка для настенного монтажа SB-1-6Р4С2,белый</t>
  </si>
  <si>
    <t>2125 Т</t>
  </si>
  <si>
    <t>20.52.10.900.011.00.0796.000000000000</t>
  </si>
  <si>
    <t>кремнийорганический</t>
  </si>
  <si>
    <t>2126 Т</t>
  </si>
  <si>
    <t>22.19.30.500.002.02.0006.000000000000</t>
  </si>
  <si>
    <t>топливный, для подачи жидкостей: бензина авиационного, бензина автомобильного, топлива, резиновый, размер 14х23-16, ГОСТ 10362-76</t>
  </si>
  <si>
    <t>14х23-1,6  У  ГОСТ 10362-76</t>
  </si>
  <si>
    <t>2127 Т</t>
  </si>
  <si>
    <t>22.19.30.500.002.02.0006.000000000005</t>
  </si>
  <si>
    <t>топливный, для подачи жидкостей: бензина авиационного, бензина автомобильного, топлива, резиновый, размер 6*14–16, ГОСТ 10362-76</t>
  </si>
  <si>
    <t>6х14–1,6 У  ГОСТ 10362-76</t>
  </si>
  <si>
    <t>2128 Т</t>
  </si>
  <si>
    <t>22.19.30.500.002.02.0006.000000000004</t>
  </si>
  <si>
    <t>топливный, для подачи жидкостей: бензина авиационного, бензина автомобильного, топлива, резиновый, размер 12*20-16, ГОСТ 10362-76</t>
  </si>
  <si>
    <t>12*20-1,6 У ГОСТ 10362-76</t>
  </si>
  <si>
    <t>2129 Т</t>
  </si>
  <si>
    <t>22.19.30.500.000.01.0006.000000000005</t>
  </si>
  <si>
    <t>резиновый, с текстильным каркасом, всасывающий, тип Б-2-50, внутренний диаметр 50 мм, ГОСТ 5398-76</t>
  </si>
  <si>
    <t>Б-2-50-10-У внутренний диаметр 50 мм, ГОСТ 5398-76</t>
  </si>
  <si>
    <t>2130 Т</t>
  </si>
  <si>
    <t>22.19.30.500.002.02.0166.000000000007</t>
  </si>
  <si>
    <t>топливный, для подачи жидкостей: бензина авиационного, бензина автомобильного, топлива, резиновый, размер 18х27-16, ГОСТ 10362-76</t>
  </si>
  <si>
    <t>18х27-1,6 У ГОСТ 10362-76</t>
  </si>
  <si>
    <t>2131 Т</t>
  </si>
  <si>
    <t>22.19.30.500.002.02.0166.000000000012</t>
  </si>
  <si>
    <t>топливный, для подачи жидкостей: бензина авиационного, бензина автомобильного, топлива, резиновый, размер 50х60-6.3, ГОСТ 10362-76</t>
  </si>
  <si>
    <t>50х61,5-1,0 У ГОСТ 10362-76</t>
  </si>
  <si>
    <t>2132 Т</t>
  </si>
  <si>
    <t>22.19.30.500.002.02.0166.000000000004</t>
  </si>
  <si>
    <t>топливный, для подачи жидкостей: бензина авиационного, бензина автомобильного, топлива, резиновый, размер 10х18.5-16, ГОСТ 10362-76</t>
  </si>
  <si>
    <t>10х18,5-1,6 ХЛ ГОСТ 10362-76</t>
  </si>
  <si>
    <t>2133 Т</t>
  </si>
  <si>
    <t>13.96.16.900.009.00.0006.000000000002</t>
  </si>
  <si>
    <t>Рукав напорный</t>
  </si>
  <si>
    <t>резиновый, класса Ш, с текстильным каркасом, ГОСТ 18698-79</t>
  </si>
  <si>
    <t>штукатурный 25-38-1,6 ГОСТ 18698-79</t>
  </si>
  <si>
    <t>2134 Т</t>
  </si>
  <si>
    <t>2Л-650-4 ТК-200 ГОСТ 20-85</t>
  </si>
  <si>
    <t>2135 Т</t>
  </si>
  <si>
    <t>28.14.20.000.008.00.0166.000000000000</t>
  </si>
  <si>
    <t>тепломорозокислотнощелочестойкая, тип ТМКЩ, ГОСТ 7338-90</t>
  </si>
  <si>
    <t>ТМКЩ б-5мм ГОСТ 7338-90</t>
  </si>
  <si>
    <t>2136 Т</t>
  </si>
  <si>
    <t>29.32.30.950.025.02.0796.000000000000</t>
  </si>
  <si>
    <t>стабилизатора, передняя, для легковых автомобилей</t>
  </si>
  <si>
    <t>автомобиль КИА Мохаве</t>
  </si>
  <si>
    <t>2137 Т</t>
  </si>
  <si>
    <t>2138 Т</t>
  </si>
  <si>
    <t>2139 Т</t>
  </si>
  <si>
    <t>29.32.30.670.016.00.0796.000000000000</t>
  </si>
  <si>
    <t>для легкового автомобиля, рулевой</t>
  </si>
  <si>
    <t>2140 Т</t>
  </si>
  <si>
    <t>2141 Т</t>
  </si>
  <si>
    <t>28.11.41.300.015.00.0839.000000000001</t>
  </si>
  <si>
    <t>для легкового автомобиля, для блока цилиндров инжекторного двигателя</t>
  </si>
  <si>
    <t>на автомобиль ГАЗ 3302</t>
  </si>
  <si>
    <t>2142 Т</t>
  </si>
  <si>
    <t>Редуктор кисл БКО-50-10 ИНКОисп 01</t>
  </si>
  <si>
    <t>2143 Т</t>
  </si>
  <si>
    <t>Редуктор пропан.БПО-5-10ИНКО исп.01</t>
  </si>
  <si>
    <t>2144 Т</t>
  </si>
  <si>
    <t>Резак пропановый РЗП ИНКО-200 исп 0,1</t>
  </si>
  <si>
    <t>2145 Т</t>
  </si>
  <si>
    <t>22.19.30.500.002.01.0006.000000000006</t>
  </si>
  <si>
    <t>газовый, для сварки и резки металлов класса III предназначен для подачи кислорода, III–6.3–2,0, наружный диаметр 13, ГОСТ 9356-75</t>
  </si>
  <si>
    <t>2146 Т</t>
  </si>
  <si>
    <t>2147 Т</t>
  </si>
  <si>
    <t>27.90.60.300.001.00.0796.000000000074</t>
  </si>
  <si>
    <t>Резистор</t>
  </si>
  <si>
    <t>постоянный, тип МЛТ-2-10 ОМ, металлопленочный, номинальное сопротивление 10 Ом</t>
  </si>
  <si>
    <t>Резистор  С2-23 0.125/0.25 10ом 5%</t>
  </si>
  <si>
    <t>поставка в течение 55 дней</t>
  </si>
  <si>
    <t>2148 Т</t>
  </si>
  <si>
    <t>27.90.60.300.001.00.0796.000000000265</t>
  </si>
  <si>
    <t>постоянный, тип MF-0,125, металлопленочный, номинальное сопротивление 3 мОм</t>
  </si>
  <si>
    <t>Резистор  MF-0,25-150 Ом 5%</t>
  </si>
  <si>
    <t>2149 Т</t>
  </si>
  <si>
    <t>27.90.60.300.001.00.0796.000000000015</t>
  </si>
  <si>
    <t>постоянный, тип С5-510 ОМ, проволочный, номинальное сопротивление 510 ОМ</t>
  </si>
  <si>
    <t>Резистор  С1-4-0,125/0,25-510 Ом 5%</t>
  </si>
  <si>
    <t>2150 Т</t>
  </si>
  <si>
    <t>27.90.60.300.001.00.0796.000000000186</t>
  </si>
  <si>
    <t>постоянный, тип МЛТ-0,25-680 Ом, металлопленочный, номинальное сопротивление 680 Ом</t>
  </si>
  <si>
    <t>Резистор  МЛТ (MF)-0,5-680 Ом 5%</t>
  </si>
  <si>
    <t>2151 Т</t>
  </si>
  <si>
    <t>27.90.60.300.001.00.0796.000000000000</t>
  </si>
  <si>
    <t>постоянный, тип С5-1 КОМ, проволочный, номинальное сопротивление 1 КОМ</t>
  </si>
  <si>
    <t>Резистор  С1-4-0,25-1 кОм 5% имп.</t>
  </si>
  <si>
    <t>2152 Т</t>
  </si>
  <si>
    <t>27.90.60.300.001.00.0796.000000000001</t>
  </si>
  <si>
    <t>постоянный, тип С5-1.2 КОМ, проволочный, номинальное сопротивление 1,2 КОМ</t>
  </si>
  <si>
    <t>Резистор  С1-4-0,125/0,25-1,2кОм 5%</t>
  </si>
  <si>
    <t>2153 Т</t>
  </si>
  <si>
    <t>27.90.60.300.001.00.0796.000000000002</t>
  </si>
  <si>
    <t>постоянный, тип С5-1.5 КОМ, проволочный, номинальное сопротивление 1,5 КОМ</t>
  </si>
  <si>
    <t>Резистор  С1-4-0,125/0,25-1,5кОм 5%</t>
  </si>
  <si>
    <t>2154 Т</t>
  </si>
  <si>
    <t>27.90.60.300.001.00.0796.000000000003</t>
  </si>
  <si>
    <t>постоянный, тип С5-2.2 КОМ, проволочный, номинальное сопротивление 2,2 КОМ</t>
  </si>
  <si>
    <t>Резистор  С1-4-0,25-2 кОм 5% имп.</t>
  </si>
  <si>
    <t>2155 Т</t>
  </si>
  <si>
    <t>Резистор  С1-4-0,25-2,2 кОм 5% имп.</t>
  </si>
  <si>
    <t>2156 Т</t>
  </si>
  <si>
    <t>Резистор  С1-4-0,25-2,4 кОм 5% имп.</t>
  </si>
  <si>
    <t>2157 Т</t>
  </si>
  <si>
    <t>27.90.60.300.001.00.0796.000000000004</t>
  </si>
  <si>
    <t>постоянный, тип С5-3.3 КОМ, проволочный, номинальное сопротивление 3,3 КОМ</t>
  </si>
  <si>
    <t>Резистор  С1-4-0,25-3 кОм 5% имп.</t>
  </si>
  <si>
    <t>2158 Т</t>
  </si>
  <si>
    <t>Резистор  С2-33Н-0,25-3,3 кОм 5%</t>
  </si>
  <si>
    <t>2159 Т</t>
  </si>
  <si>
    <t>27.90.60.300.001.00.0796.000000000005</t>
  </si>
  <si>
    <t>постоянный, тип С5-3.9 КОМ, проволочный, номинальное сопротивление 3,9 КОМ</t>
  </si>
  <si>
    <t>Резистор  С1-4-0,125/0,25-3,9кОм 5%</t>
  </si>
  <si>
    <t>2160 Т</t>
  </si>
  <si>
    <t>Резистор  С1-4-0,125/0,25-4,3кОм 5%</t>
  </si>
  <si>
    <t>2161 Т</t>
  </si>
  <si>
    <t>27.90.60.300.001.00.0796.000000000007</t>
  </si>
  <si>
    <t>постоянный, тип С5-4.7 КОМ, проволочный, номинальное сопротивление 4,7 КОМ</t>
  </si>
  <si>
    <t>Резистор  С1-4-0,125/0,25-4,7кОм 5%</t>
  </si>
  <si>
    <t>2162 Т</t>
  </si>
  <si>
    <t>27.90.60.300.001.00.0796.000000000009</t>
  </si>
  <si>
    <t>постоянный, тип С5-5.6 КОМ, проволочный, номинальное сопротивление 5,6 КОМ</t>
  </si>
  <si>
    <t>Резистор  С1-4-0,125/0,25-5,6кОм 5%</t>
  </si>
  <si>
    <t>2163 Т</t>
  </si>
  <si>
    <t>Резистор  MF-0,25-8,2 кОм 5%</t>
  </si>
  <si>
    <t>2164 Т</t>
  </si>
  <si>
    <t>27.90.60.300.001.00.0796.000000000090</t>
  </si>
  <si>
    <t>постоянный, тип С2-33М-0,25, непроволочный, номинальное сопротивление 10 кОм</t>
  </si>
  <si>
    <t>Резистор  С1-4-0,25-10 кОм 5% имп.</t>
  </si>
  <si>
    <t>2165 Т</t>
  </si>
  <si>
    <t>27.90.60.300.001.00.0796.000000000258</t>
  </si>
  <si>
    <t>постоянный, тип С2-29-0,125-22,3 кОм, непроволочный, номинальное сопротивление 22,3 кОм</t>
  </si>
  <si>
    <t>Резистор  С1-4-0,125/0,25-22 кОм 5%</t>
  </si>
  <si>
    <t>2166 Т</t>
  </si>
  <si>
    <t>Резистор  С1-4-0,25-24 кОм 5% имп.</t>
  </si>
  <si>
    <t>2167 Т</t>
  </si>
  <si>
    <t>27.90.60.300.001.00.0796.000000000242</t>
  </si>
  <si>
    <t>постоянный, тип С2-14-0,125-30,9 кОм, непроволочный, номинальное сопротивление 30,9 кОм</t>
  </si>
  <si>
    <t>Резистор  С1-4-0,25-30 кОм 5% имп.</t>
  </si>
  <si>
    <t>2168 Т</t>
  </si>
  <si>
    <t>Резистор  С1-4-0,125/0,25-33 кОм 5%</t>
  </si>
  <si>
    <t>2169 Т</t>
  </si>
  <si>
    <t>27.90.60.300.001.00.0796.000000000179</t>
  </si>
  <si>
    <t>постоянный, тип МЛТ-0,25-47 КОМ, металлопленочный, номинальное сопротивление 47 кОм</t>
  </si>
  <si>
    <t>Резистор  С1-4-0,25-47 кОм 5% имп.</t>
  </si>
  <si>
    <t>2170 Т</t>
  </si>
  <si>
    <t>27.90.60.300.001.00.0796.000000000149</t>
  </si>
  <si>
    <t>постоянный, тип С2-33Н-0,125, металлодиэлектрический, номинальное сопротивление 51 кОм</t>
  </si>
  <si>
    <t>Резистор  С1-4-0,125/0,25-51кОм 5%</t>
  </si>
  <si>
    <t>2171 Т</t>
  </si>
  <si>
    <t>Резистор  С1-4-0,25-62 кОм 5% имп.</t>
  </si>
  <si>
    <t>2172 Т</t>
  </si>
  <si>
    <t>27.90.60.300.001.00.0796.000000000156</t>
  </si>
  <si>
    <t>постоянный, тип МЛТ-0,25-68 ОМ, металлопленочный, номинальное сопротивление 68 Ом</t>
  </si>
  <si>
    <t>Резистор  МЛТ-0,25-68 кОм 5%</t>
  </si>
  <si>
    <t>2173 Т</t>
  </si>
  <si>
    <t>27.90.60.300.001.00.0796.000000000093</t>
  </si>
  <si>
    <t>постоянный, тип С2-33М-0,25, непроволочный, номинальное сопротивление 100 Ом</t>
  </si>
  <si>
    <t>Резистор  С1-4-0,125/0,25-75кОм 5%</t>
  </si>
  <si>
    <t>2174 Т</t>
  </si>
  <si>
    <t>Резистор  С1-4-0,125/0,25-100кОм 5%</t>
  </si>
  <si>
    <t>2175 Т</t>
  </si>
  <si>
    <t>27.90.60.500.000.01.0796.000000000011</t>
  </si>
  <si>
    <t>переменный, проволочный, тип СП4-110 кОм, номинальное сопротивление 110 кОм</t>
  </si>
  <si>
    <t>Резистор  С1-4-0,125/0,25-110кОм 5%</t>
  </si>
  <si>
    <t>2176 Т</t>
  </si>
  <si>
    <t>Резистор  С1-4-0,25-130 кОм 5% имп.</t>
  </si>
  <si>
    <t>2177 Т</t>
  </si>
  <si>
    <t>27.90.60.300.001.00.0796.000000000012</t>
  </si>
  <si>
    <t>постоянный, тип С5-150 КОМ, проволочный, номинальное сопротивление 150 КОМ</t>
  </si>
  <si>
    <t>Резистор  С1-4-0,25-150 кОм 5% имп.</t>
  </si>
  <si>
    <t>2178 Т</t>
  </si>
  <si>
    <t>27.90.60.300.001.00.0796.000000000013</t>
  </si>
  <si>
    <t>постоянный, тип С5-220 КОМ, проволочный, номинальное сопротивление 220 КОМ</t>
  </si>
  <si>
    <t>Резистор  С1-4-0,25-220 кОм 5% имп.</t>
  </si>
  <si>
    <t>2179 Т</t>
  </si>
  <si>
    <t>27.90.60.300.001.00.0796.000000000220</t>
  </si>
  <si>
    <t>постоянный, тип МЛТ-0,25, металлопленочный, номинальное сопротивление 330 кОм</t>
  </si>
  <si>
    <t>Резистор  С1-4-0,25-390 кОм 5% имп.</t>
  </si>
  <si>
    <t>2180 Т</t>
  </si>
  <si>
    <t>27.90.60.300.001.00.0796.000000000037</t>
  </si>
  <si>
    <t>постоянный, тип С5, проволочный, номинальное сопротивление 24 ОМ</t>
  </si>
  <si>
    <t>Резистор ОМЛТ-0,25-24 Ом±5%</t>
  </si>
  <si>
    <t>2181 Т</t>
  </si>
  <si>
    <t>27.90.60.300.001.00.0796.000000000091</t>
  </si>
  <si>
    <t>постоянный, тип С2-33М-0,25, непроволочный, номинальное сопротивление 22 Ом</t>
  </si>
  <si>
    <t>Резистор ОМЛТ-0,25-33 Ом±5%</t>
  </si>
  <si>
    <t>2182 Т</t>
  </si>
  <si>
    <t>27.90.60.300.001.00.0796.000000000135</t>
  </si>
  <si>
    <t>постоянный, тип ПЭВР, металлодиэлектрический, номинальное сопротивление 68 Ом</t>
  </si>
  <si>
    <t>Резистор ОМЛТ-0,25-68 Ом±5%</t>
  </si>
  <si>
    <t>2183 Т</t>
  </si>
  <si>
    <t>27.90.60.300.001.00.0796.000000000078</t>
  </si>
  <si>
    <t>постоянный, тип МЛТ-0,25-130 ОМ, металлопленочный, номинальное сопротивление 130 Ом</t>
  </si>
  <si>
    <t>Резистор ОМЛТ-0,25-130 Ом±5%</t>
  </si>
  <si>
    <t>2184 Т</t>
  </si>
  <si>
    <t>27.90.60.300.001.00.0796.000000000054</t>
  </si>
  <si>
    <t>постоянный, тип МЛТ-0,5-3.6 КОМ, металлопленочный, номинальное сопротивление 3,6 КОм</t>
  </si>
  <si>
    <t>Резистор ОМЛТ-0,25-1,3 кОм±5%</t>
  </si>
  <si>
    <t>2185 Т</t>
  </si>
  <si>
    <t>Резистор ОМЛТ-0,25-36 кОм±5%</t>
  </si>
  <si>
    <t>2186 Т</t>
  </si>
  <si>
    <t>27.90.60.300.001.00.0796.000000000069</t>
  </si>
  <si>
    <t>постоянный, тип МЛТ-2-150 ОМ, металлопленочный, номинальное сопротивление 150 Ом</t>
  </si>
  <si>
    <t>Резистор ОМЛТ-0,25-91 кОм±5%</t>
  </si>
  <si>
    <t>2187 Т</t>
  </si>
  <si>
    <t>Резистор ОМЛТ-0,25-220 кОм±5%</t>
  </si>
  <si>
    <t>2188 Т</t>
  </si>
  <si>
    <t>Резистор  ОМЛТ-2-24 Ом 10% (MF-2-24 Ом 5%)</t>
  </si>
  <si>
    <t>2189 Т</t>
  </si>
  <si>
    <t>27.90.60.300.001.00.0796.000000000092</t>
  </si>
  <si>
    <t>постоянный, тип С2-33М-0,25, непроволочный, номинальное сопротивление 47 Ом</t>
  </si>
  <si>
    <t>Резистор ОМЛТ-2-47 Ом±5%</t>
  </si>
  <si>
    <t>2190 Т</t>
  </si>
  <si>
    <t>Резистор  ОМЛТ-2-1,3 кОм 10% (MF-2-1,3 кОм 5%)</t>
  </si>
  <si>
    <t>2191 Т</t>
  </si>
  <si>
    <t>27.90.60.300.001.00.0796.000000000219</t>
  </si>
  <si>
    <t>постоянный, тип МЛТ-0,25, металлопленочный, номинальное сопротивление 300 Ом</t>
  </si>
  <si>
    <t>Резистор ОМЛТ-2-390 Ом±5%</t>
  </si>
  <si>
    <t>2192 Т</t>
  </si>
  <si>
    <t>27.90.60.300.001.00.0796.000000000121</t>
  </si>
  <si>
    <t>постоянный, тип С2-23-2, металлодиэлектрический, номинальное сопротивление 2,7 кОм</t>
  </si>
  <si>
    <t>Резистор SQP500JB-2K7 SQP 5W 2.7Ом</t>
  </si>
  <si>
    <t>2193 Т</t>
  </si>
  <si>
    <t>Резистор СП5-16ВА-0.5 Вт 47 Ом</t>
  </si>
  <si>
    <t>2194 Т</t>
  </si>
  <si>
    <t>27.90.60.300.001.00.0796.000000000073</t>
  </si>
  <si>
    <t>постоянный, тип МЛТ-0,25-270 ОМ, металлопленочный, номинальное сопротивление 270 Ом</t>
  </si>
  <si>
    <t>Резистор CA6H 250Ом 20%</t>
  </si>
  <si>
    <t>2195 Т</t>
  </si>
  <si>
    <t>Резистор подстроечный CA6H 1 кОм ±10%</t>
  </si>
  <si>
    <t>2196 Т</t>
  </si>
  <si>
    <t>Резистор подстроечный CA6H 10 кОм ±20%</t>
  </si>
  <si>
    <t>2197 Т</t>
  </si>
  <si>
    <t>Резистор CA6H 50 кОм ±20%</t>
  </si>
  <si>
    <t>2198 Т</t>
  </si>
  <si>
    <t>Резистор CA6H 250 кОм ±20%</t>
  </si>
  <si>
    <t>2199 Т</t>
  </si>
  <si>
    <t>Резистор CA6H 500  кОм ±20%</t>
  </si>
  <si>
    <t>2200 Т</t>
  </si>
  <si>
    <t>Резистор переменный СП4-2Мб-1Вт-3,3кОм+-20%</t>
  </si>
  <si>
    <t>2201 Т</t>
  </si>
  <si>
    <t>27.90.52.790.001.00.0796.000000000145</t>
  </si>
  <si>
    <t>МБМ-160В –0,1 мкФ, металлобумажный, номинальная емкость 0,1 мкФ</t>
  </si>
  <si>
    <t>Конденсатор К10-17б 0,1 мкФ±20%, 50В имп.</t>
  </si>
  <si>
    <t>2202 Т</t>
  </si>
  <si>
    <t>Конденсатор К10-17б 1 мкФ±20%, 50В имп.</t>
  </si>
  <si>
    <t>2203 Т</t>
  </si>
  <si>
    <t>27.90.52.790.001.00.0796.000000000130</t>
  </si>
  <si>
    <t>К75-63А - 0,01 мкФ, электрический, номинальная емкость 0,01 мкФ</t>
  </si>
  <si>
    <t>Конденсатор К10-17б 0,01 мкФ±20%, 50В имп.</t>
  </si>
  <si>
    <t>2204 Т</t>
  </si>
  <si>
    <t>27.90.52.790.001.00.0796.000000000129</t>
  </si>
  <si>
    <t>К75-63А-0,47 мкФ, электрический, номинальная емкость 0,47 мкФ</t>
  </si>
  <si>
    <t>Конденсатор К10-17б 0,47 мкФ±5%, 50В имп.</t>
  </si>
  <si>
    <t>2205 Т</t>
  </si>
  <si>
    <t>27.90.52.790.001.00.0796.000000000320</t>
  </si>
  <si>
    <t>К73-17, 0,015 мкФ, электрический, номинальная емкость 0,015 мкФ</t>
  </si>
  <si>
    <t>Конденсатор К10-17б 0,015 мкФ±20%, 50В имп.</t>
  </si>
  <si>
    <t>2206 Т</t>
  </si>
  <si>
    <t>Конденсатор К10-17б 0,033 мкФ±20%, 50В имп.</t>
  </si>
  <si>
    <t>2207 Т</t>
  </si>
  <si>
    <t>27.90.52.790.001.00.0796.000000000011</t>
  </si>
  <si>
    <t>К10-17Б-П33-1000 пкФ, электрический, номинальная емкость 1000 пкФ</t>
  </si>
  <si>
    <t>Конденсатор К10-17б 1000пкФ ±20%, 50В имп.</t>
  </si>
  <si>
    <t>2208 Т</t>
  </si>
  <si>
    <t>27.90.52.790.001.00.0796.000000000018</t>
  </si>
  <si>
    <t>К50-12-25В-10 мкФ, электрический, номинальная емкость 10 мкФ</t>
  </si>
  <si>
    <t>Конденсатор К73-17 10 мкФ±20%, 100В имп.</t>
  </si>
  <si>
    <t>2209 Т</t>
  </si>
  <si>
    <t>27.90.52.790.001.00.0796.000000000001</t>
  </si>
  <si>
    <t>К10-17Б-Н90-0.1 мкФ, электрический, номинальная емкость 01 мкФ</t>
  </si>
  <si>
    <t>Конденсатор К10-17б 1 мкФ±20%, 100В имп.</t>
  </si>
  <si>
    <t>2210 Т</t>
  </si>
  <si>
    <t>Конденсатор К73-17 1 мкФ±20%, 160В имп.</t>
  </si>
  <si>
    <t>2211 Т</t>
  </si>
  <si>
    <t>27.90.52.790.001.00.0796.000000000061</t>
  </si>
  <si>
    <t>К50-35-50В-4,7 мкФ, электрический, номинальная емкость 4,7 мкФ</t>
  </si>
  <si>
    <t>Конденсатор ECAP (К50-35), 4.7 мкФ, 35 В, 105°C, 5x11, B41828A7475M007</t>
  </si>
  <si>
    <t>2212 Т</t>
  </si>
  <si>
    <t>Конденсатор SR-4,7 мкФ±5%, 16В</t>
  </si>
  <si>
    <t>2213 Т</t>
  </si>
  <si>
    <t>Конденсатор SR-10 мкФ±5%, 35В SK035M0010B2F-0511</t>
  </si>
  <si>
    <t>2214 Т</t>
  </si>
  <si>
    <t>27.90.52.790.001.00.0796.000000000030</t>
  </si>
  <si>
    <t>К50-20-100В-20 мкФ, электрический, номинальная емкость 20 мкФ</t>
  </si>
  <si>
    <t>Конденсатор Cap 35-22  TK  35В/22мкФ 5*11   105C  Jamicon</t>
  </si>
  <si>
    <t>2215 Т</t>
  </si>
  <si>
    <t>Конденсатор ECAP 22/50V 0511 105C</t>
  </si>
  <si>
    <t>2216 Т</t>
  </si>
  <si>
    <t>27.90.52.790.001.00.0796.000000000034</t>
  </si>
  <si>
    <t>К50-29-63В-47 мкФ, электрический, номинальная емкость 47 мкФ</t>
  </si>
  <si>
    <t>Конденсатор Cap 35-47  TK  35В/47мкФ 5*11   105C  Jamicon</t>
  </si>
  <si>
    <t>2217 Т</t>
  </si>
  <si>
    <t>27.90.52.790.001.00.0796.000000000053</t>
  </si>
  <si>
    <t>К50-35-25В-100 мкФ, электрический, номинальная емкость 100 мкФ</t>
  </si>
  <si>
    <t>Конденсатор SR-100 мкФ±5%, 50В/ ECAP 100/50V 0811 105C</t>
  </si>
  <si>
    <t>2218 Т</t>
  </si>
  <si>
    <t>27.90.52.790.001.00.0796.000000000044</t>
  </si>
  <si>
    <t>К50-35-16В-220 мкФ, электрический, номинальная емкость 220 мкФ</t>
  </si>
  <si>
    <t>Конденсатор Cap 35-220  WL  35В/220мкФ 10*13  105C  Jamicon</t>
  </si>
  <si>
    <t>2219 Т</t>
  </si>
  <si>
    <t>Конденсатор ECAP 220/50V 1013 105C</t>
  </si>
  <si>
    <t>2220 Т</t>
  </si>
  <si>
    <t>27.90.52.790.001.00.0796.000000000055</t>
  </si>
  <si>
    <t>К50-35-25В-330 мкФ, электрический, номинальная емкость 330 мкФ</t>
  </si>
  <si>
    <t>Конденсатор Cap 50-330  TK  50В/330мкФ 10*16   105C  Jamicon</t>
  </si>
  <si>
    <t>2221 Т</t>
  </si>
  <si>
    <t>Конденсатор SR-330 мкФ±5%, 35В</t>
  </si>
  <si>
    <t>2222 Т</t>
  </si>
  <si>
    <t>27.90.52.790.001.00.0796.000000000019</t>
  </si>
  <si>
    <t>К50-12-25В-1000 мкФ, электрический, номинальная емкость 1000 мкФ</t>
  </si>
  <si>
    <t>Конденсатор Cap 35-1000  TK  35В/1000мкФ 10*21   105C  Jamicon</t>
  </si>
  <si>
    <t>2223 Т</t>
  </si>
  <si>
    <t>2224 Т</t>
  </si>
  <si>
    <t>27.90.52.790.001.00.0796.000000000021</t>
  </si>
  <si>
    <t>К50-13-50В-2200 мкФ, электрический, номинальная емкость 2200 мкФ</t>
  </si>
  <si>
    <t>Конденсатор SR-2200 мкФ±5%, 50В/ ECAP 2200/50V 1635 105C</t>
  </si>
  <si>
    <t>2225 Т</t>
  </si>
  <si>
    <t>Диод FR107</t>
  </si>
  <si>
    <t>2226 Т</t>
  </si>
  <si>
    <t>Диод КД226</t>
  </si>
  <si>
    <t>2227 Т</t>
  </si>
  <si>
    <t>Диод шотки  1N5819</t>
  </si>
  <si>
    <t>2228 Т</t>
  </si>
  <si>
    <t>Диод шотки  STPS20120D</t>
  </si>
  <si>
    <t>2229 Т</t>
  </si>
  <si>
    <t>26.11.22.300.002.02.0796.000000000007</t>
  </si>
  <si>
    <t>Светодиод</t>
  </si>
  <si>
    <t>общего назначения, одноцветный, красный</t>
  </si>
  <si>
    <t xml:space="preserve">Светодиод L-513LRC, красный </t>
  </si>
  <si>
    <t>2230 Т</t>
  </si>
  <si>
    <t>26.11.22.300.002.02.0796.000000000009</t>
  </si>
  <si>
    <t>общего назначения, одноцветный, оранжевый</t>
  </si>
  <si>
    <t>Светодиод BL-L513UEC, оранжевый</t>
  </si>
  <si>
    <t>2231 Т</t>
  </si>
  <si>
    <t>26.11.22.300.002.02.0796.000000000008</t>
  </si>
  <si>
    <t>общего назначения, одноцветный, зеленый</t>
  </si>
  <si>
    <t>Светодиод BL-L513UGC, зеленый</t>
  </si>
  <si>
    <t>2232 Т</t>
  </si>
  <si>
    <t>26.11.22.300.002.02.0796.000000000002</t>
  </si>
  <si>
    <t>общего назначения, L-53GD</t>
  </si>
  <si>
    <t>Светодиод BL-L513UBC, синий</t>
  </si>
  <si>
    <t>2233 Т</t>
  </si>
  <si>
    <t>Светодиод L-154А4 SURKPBGVGC (с прозрачной линзой, 3-х цветный)</t>
  </si>
  <si>
    <t>2234 Т</t>
  </si>
  <si>
    <t>Индикатор 7-ми сегментный DA08-11SRWA Kingbright, красный</t>
  </si>
  <si>
    <t>2235 Т</t>
  </si>
  <si>
    <t>Светодиод  L-59GYC прозрачной линзой, 2-х цветный</t>
  </si>
  <si>
    <t>2236 Т</t>
  </si>
  <si>
    <t>Лента 4,8 Вт/м SMD3528 (60 диодов на метр)открытая (IP33) Цвет красный 12В бухта 30м</t>
  </si>
  <si>
    <t>2237 Т</t>
  </si>
  <si>
    <t>Лента 4,8 Вт/м SMD3528 (60 диодов на метр)открытая (IP33) Цвет зеленый 12В бухта 30м</t>
  </si>
  <si>
    <t>2238 Т</t>
  </si>
  <si>
    <t>26.51.33.900.003.00.0839.000000000000</t>
  </si>
  <si>
    <t>обыкновенного типа, тип часовой, диапазон измерения 0-2 мм, ГОСТ 577-68</t>
  </si>
  <si>
    <t>Лента 4,8 Вт/м SMD3528 (60 диодов на метр)открытая (IP33) Цвет Синий 12В бухта 30м</t>
  </si>
  <si>
    <t>2239 Т</t>
  </si>
  <si>
    <t>27.90.20.500.008.00.0796.000000000000</t>
  </si>
  <si>
    <t>желтый, напряжение 220 В</t>
  </si>
  <si>
    <t>Лента 4,8 Вт/м SMD3528 (60 диодов на метр)открытая (IP33) Цвет желтый 12В бухта 30м</t>
  </si>
  <si>
    <t>2240 Т</t>
  </si>
  <si>
    <t>26.20.40.000.174.00.0796.000000000000</t>
  </si>
  <si>
    <t>Держатель</t>
  </si>
  <si>
    <t>для модуля источника питания, аккумуляторной батареи</t>
  </si>
  <si>
    <t>Держатель для светодиода RTF-5010</t>
  </si>
  <si>
    <t>2241 Т</t>
  </si>
  <si>
    <t>26.11.21.500.000.01.0796.000000000002</t>
  </si>
  <si>
    <t>Транзистор</t>
  </si>
  <si>
    <t>биполярный, кремниевый</t>
  </si>
  <si>
    <t>Транзистор КТ3102АМ</t>
  </si>
  <si>
    <t>2242 Т</t>
  </si>
  <si>
    <t>Транзистор КТ3107Д</t>
  </si>
  <si>
    <t>2243 Т</t>
  </si>
  <si>
    <t>Транзистор КТ817Г</t>
  </si>
  <si>
    <t>2244 Т</t>
  </si>
  <si>
    <t>Транзистор КТ815Г</t>
  </si>
  <si>
    <t>2245 Т</t>
  </si>
  <si>
    <t>Транзистор КТ814Г</t>
  </si>
  <si>
    <t>2246 Т</t>
  </si>
  <si>
    <t>Транзистор КТ818ГМ</t>
  </si>
  <si>
    <t>2247 Т</t>
  </si>
  <si>
    <t>Транзистор КТ819ГМ</t>
  </si>
  <si>
    <t>2248 Т</t>
  </si>
  <si>
    <t>25.99.29.490.030.00.0796.000000000006</t>
  </si>
  <si>
    <t>2РМТ22Б4Г3В1В</t>
  </si>
  <si>
    <t>Разъем 2РМ30Б32Ш1В1</t>
  </si>
  <si>
    <t>2249 Т</t>
  </si>
  <si>
    <t>Разъем 2РМ22Б10Ш1В1</t>
  </si>
  <si>
    <t>2250 Т</t>
  </si>
  <si>
    <t>Разъем 2РМ30Б32Г1В1</t>
  </si>
  <si>
    <t>2251 Т</t>
  </si>
  <si>
    <t>Разъем 2РМ22Б10Г1В1</t>
  </si>
  <si>
    <t>2252 Т</t>
  </si>
  <si>
    <t>27.33.13.520.001.00.0796.000000000000</t>
  </si>
  <si>
    <t>штепсельная, в разборном корпусе, с заземлением</t>
  </si>
  <si>
    <t>Вилка РП14-30Л ЕС3.656.015ТУ</t>
  </si>
  <si>
    <t>2253 Т</t>
  </si>
  <si>
    <t>26.30.30.900.093.00.0796.000000000009</t>
  </si>
  <si>
    <t>для соединения оптических шнуров, переходная, оптическая</t>
  </si>
  <si>
    <t>Розетка РП14-30Л ЕС3.656.015ТУ</t>
  </si>
  <si>
    <t>2254 Т</t>
  </si>
  <si>
    <t>Разъем питания NP-117B (2,1х5,5х9,5 мм)</t>
  </si>
  <si>
    <t>2255 Т</t>
  </si>
  <si>
    <t>14-0405-4 разъем штекер RCA металл пайка ZN черные/красные</t>
  </si>
  <si>
    <t>2256 Т</t>
  </si>
  <si>
    <t>Разъем 2РМ30КП32Ш1В1</t>
  </si>
  <si>
    <t>2257 Т</t>
  </si>
  <si>
    <t>Разъем 2РМ30КП32Г1В1</t>
  </si>
  <si>
    <t>2258 Т</t>
  </si>
  <si>
    <t>Разъем  2РМ22КП10Ш1В1</t>
  </si>
  <si>
    <t>2259 Т</t>
  </si>
  <si>
    <t>Разъем  2РМ22КП10Г1В1</t>
  </si>
  <si>
    <t>2260 Т</t>
  </si>
  <si>
    <t>Разъем D-SUB DB-9F в комплекте с фурнитурой</t>
  </si>
  <si>
    <t>2261 Т</t>
  </si>
  <si>
    <t>Разъем D-SUB DB-9M в комплекте с фурнитурой</t>
  </si>
  <si>
    <t>2262 Т</t>
  </si>
  <si>
    <t>Корпус для разъема D-SUB DB-9F (9 контактов) DNT-XC, металлический, серый  DP-9C</t>
  </si>
  <si>
    <t>2263 Т</t>
  </si>
  <si>
    <t>26.40.41.000.003.00.0796.000000000008</t>
  </si>
  <si>
    <t>Микрофон</t>
  </si>
  <si>
    <t>для применения в радиогарнитурах</t>
  </si>
  <si>
    <t>Микрофон HMO1001A, 1.5 В, 9.8 мм (HMO1001A-60)</t>
  </si>
  <si>
    <t>2264 Т</t>
  </si>
  <si>
    <t>26.30.60.000.033.00.0796.000000000000</t>
  </si>
  <si>
    <t>с пружинным возвратом</t>
  </si>
  <si>
    <t xml:space="preserve">Кнопка малогабаритная КМ2-1 </t>
  </si>
  <si>
    <t>2265 Т</t>
  </si>
  <si>
    <t xml:space="preserve">Кнопка малогабаритная КМ1-1 </t>
  </si>
  <si>
    <t>2266 Т</t>
  </si>
  <si>
    <t>Тумблер МТ3 </t>
  </si>
  <si>
    <t>2267 Т</t>
  </si>
  <si>
    <t>Тумблер МТ1 </t>
  </si>
  <si>
    <t>2268 Т</t>
  </si>
  <si>
    <t>Кнопка ПКН-125</t>
  </si>
  <si>
    <t>2269 Т</t>
  </si>
  <si>
    <t>26.11.22.900.003.00.0796.000000000000</t>
  </si>
  <si>
    <t>Резонатор</t>
  </si>
  <si>
    <t>кварцевый</t>
  </si>
  <si>
    <t>Резонатор кварцевый PK206 AA 32678 Hz 6AC</t>
  </si>
  <si>
    <t>2270 Т</t>
  </si>
  <si>
    <t>26.11.30.990.001.00.0796.000000000000</t>
  </si>
  <si>
    <t>Микроконтроллер</t>
  </si>
  <si>
    <t>8-бит</t>
  </si>
  <si>
    <t>Микроконтроллер ATtiny2313V-10PU</t>
  </si>
  <si>
    <t>2271 Т</t>
  </si>
  <si>
    <t>Таймер DS1307+ (Dip8)</t>
  </si>
  <si>
    <t>2272 Т</t>
  </si>
  <si>
    <t>26.30.23.900.028.00.0796.000000000002</t>
  </si>
  <si>
    <t>Терминал</t>
  </si>
  <si>
    <t>микропроцессорный, для установки в релейных отсеках КРУ, КРУН, КТП СН и КСО</t>
  </si>
  <si>
    <t>Батарейный отсек  BH-642 (KLS5-CR2032-01)</t>
  </si>
  <si>
    <t>2273 Т</t>
  </si>
  <si>
    <t>26.40.51.800.015.00.0796.000000000000</t>
  </si>
  <si>
    <t>для беспроводного микрофона, аккумуляторная, напряжение 7,2 В</t>
  </si>
  <si>
    <t>Аккумулятор BAT CR2032 Camelion BP-5</t>
  </si>
  <si>
    <t>2274 Т</t>
  </si>
  <si>
    <t>26.11.30.900.000.00.0796.000000000000</t>
  </si>
  <si>
    <t>Микросхема интегральная</t>
  </si>
  <si>
    <t>полупроводниковая, ГОСТ 17021-88</t>
  </si>
  <si>
    <t>Микросхема LM2576T-5.0 NOPB TO220-5</t>
  </si>
  <si>
    <t>2275 Т</t>
  </si>
  <si>
    <t>Микросхема LM2576T-12  NOPB TO220-5</t>
  </si>
  <si>
    <t>2276 Т</t>
  </si>
  <si>
    <t>25.73.30.970.005.00.0796.000000000000</t>
  </si>
  <si>
    <t>Сердечник</t>
  </si>
  <si>
    <t>ферритовый, тороидальный, тип открытый</t>
  </si>
  <si>
    <t>Сердечник М2000НМ1-36 (20х12х6)</t>
  </si>
  <si>
    <t>2277 Т</t>
  </si>
  <si>
    <t>27.12.21.500.000.03.0796.000000000000</t>
  </si>
  <si>
    <t>самовосстанавливающийся, полимерный</t>
  </si>
  <si>
    <t>Предохранитель самовосстанавливающийся MF-R500</t>
  </si>
  <si>
    <t>2278 Т</t>
  </si>
  <si>
    <t>Предохранитель самовосстанавливающийся MF-R025</t>
  </si>
  <si>
    <t>2279 Т</t>
  </si>
  <si>
    <t>26.30.30.900.056.00.0796.000000000000</t>
  </si>
  <si>
    <t>Разрядник</t>
  </si>
  <si>
    <t>для защиты линий и аппаратуры связи от перенапряжений</t>
  </si>
  <si>
    <t>Разрядник газовый BAS150</t>
  </si>
  <si>
    <t>2280 Т</t>
  </si>
  <si>
    <t>Микросхема LM358N DIP8</t>
  </si>
  <si>
    <t>2281 Т</t>
  </si>
  <si>
    <t>27.12.24.300.000.05.0796.000000000000</t>
  </si>
  <si>
    <t>электромагнитное, для применения в схемах релейной защиты и автоматики энергетических систем, номинальное напряжение 220 В</t>
  </si>
  <si>
    <t>Реле РЭС-22 РФ4.523.023-07.02 РХО.450.006ТУ</t>
  </si>
  <si>
    <t>2282 Т</t>
  </si>
  <si>
    <t>Реле OMRON MY4-J 24VDC</t>
  </si>
  <si>
    <t>2283 Т</t>
  </si>
  <si>
    <t>Розетка для реле OMRON MY4-J 24VDC, PY-14-02 для установки на плату</t>
  </si>
  <si>
    <t>2284 Т</t>
  </si>
  <si>
    <t>Корпус модульный пластиковый ЩРН-П-4 навесной (200х112)</t>
  </si>
  <si>
    <t>2285 Т</t>
  </si>
  <si>
    <t>Автоматический выключатель ВА 6729 2п 5А С 4,5кА</t>
  </si>
  <si>
    <t>2286 Т</t>
  </si>
  <si>
    <t>Автоматический выключатель ВА 6729 1п 3А С 4,5кА</t>
  </si>
  <si>
    <t>2287 Т</t>
  </si>
  <si>
    <t>Автоматический выключатель ВА 6729 1п 3А  D 4,5кА</t>
  </si>
  <si>
    <t>2288 Т</t>
  </si>
  <si>
    <t xml:space="preserve">Коробка распаячная о/у 6 вводов 100х100х50 IP55 </t>
  </si>
  <si>
    <t>2289 Т</t>
  </si>
  <si>
    <t>26.11.22.900.008.00.0796.000000000000</t>
  </si>
  <si>
    <t>Схема оптрон</t>
  </si>
  <si>
    <t>интегральная, оптоэлектронная</t>
  </si>
  <si>
    <t>TLP621GB[F] DIP4-300-2.54 Оптопара широкого назначения</t>
  </si>
  <si>
    <t>2290 Т</t>
  </si>
  <si>
    <t>26.51.85.200.009.00.0796.000000000000</t>
  </si>
  <si>
    <t>Стабилитрон</t>
  </si>
  <si>
    <t>для лабораторного стенда</t>
  </si>
  <si>
    <t>Стабилитрон BZX85C20 DO-41 (КС509В)</t>
  </si>
  <si>
    <t>2291 Т</t>
  </si>
  <si>
    <t>27.90.20.500.002.00.0796.000000000000</t>
  </si>
  <si>
    <t>Динамик</t>
  </si>
  <si>
    <t>громкость до 110 дБ</t>
  </si>
  <si>
    <t>FRWS 5-4 Головка динамическая 5 см, 4 Ом, 4 Вт</t>
  </si>
  <si>
    <t>2292 Т</t>
  </si>
  <si>
    <t>22.29.29.900.115.00.0796.000000000000</t>
  </si>
  <si>
    <t>Решетка</t>
  </si>
  <si>
    <t>пластиковая, для радиатора</t>
  </si>
  <si>
    <t>Решетка на динамик 130*130</t>
  </si>
  <si>
    <t>2293 Т</t>
  </si>
  <si>
    <t>DIN рейка оцинкованная (60 см)</t>
  </si>
  <si>
    <t>2294 Т</t>
  </si>
  <si>
    <t>Пускатель э/м ПМ12-010210 220 В 1з 5А</t>
  </si>
  <si>
    <t>2295 Т</t>
  </si>
  <si>
    <t>Розетка FINDER 97.01SPA (с винтовыми клеммами с зажимной клетью для монтажа на DIN рейку 35мм)</t>
  </si>
  <si>
    <t>2296 Т</t>
  </si>
  <si>
    <t>26.51.84.300.014.00.0796.000000000000</t>
  </si>
  <si>
    <t>Датчик импульса</t>
  </si>
  <si>
    <t>для счетчика контроля жидкости</t>
  </si>
  <si>
    <t>Счетчик СИ105-1 РФ2.720.001-02 РФ2.720.001ТУ</t>
  </si>
  <si>
    <t>2297 Т</t>
  </si>
  <si>
    <t>Корпус ЩМП-06-2 IP54 У2 500х400х220мм TEXENERGO</t>
  </si>
  <si>
    <t>2298 Т</t>
  </si>
  <si>
    <t>Коробка распаячная о/у 10 вводов 190х140х120 IP55 GE41246</t>
  </si>
  <si>
    <t>2299 Т</t>
  </si>
  <si>
    <t>Коробка распаячная о/у 6 вводов 85х85х40 IP44</t>
  </si>
  <si>
    <t>2300 Т</t>
  </si>
  <si>
    <t>22.29.29.900.096.01.0796.000000000000</t>
  </si>
  <si>
    <t>клеммный, тип ЗНИ</t>
  </si>
  <si>
    <t>Зажим винтовой ЗВИ-3 ИЭК, полистирол UZV4-003-04, 12 пар 1,0-2,5 кв.мм</t>
  </si>
  <si>
    <t>2301 Т</t>
  </si>
  <si>
    <t>Разъем RJ-45</t>
  </si>
  <si>
    <t>2302 Т</t>
  </si>
  <si>
    <t>26.11.30.990.000.00.0796.000000000000</t>
  </si>
  <si>
    <t>Панель для микросхемы</t>
  </si>
  <si>
    <t>с цанговым контактом</t>
  </si>
  <si>
    <t>SCS- 8 (DS1009-8AN) DIP панель 8 контактов узкая Zhenqin DIP панельки для микросхем</t>
  </si>
  <si>
    <t>2303 Т</t>
  </si>
  <si>
    <t xml:space="preserve">SCS-20 (DS1009-20AN) DIP панель 20 контактов узкая Zhenqin DIP панельки для микросхем </t>
  </si>
  <si>
    <t>2304 Т</t>
  </si>
  <si>
    <t>27.90.20.500.007.00.0796.000000000000</t>
  </si>
  <si>
    <t>Зуммер</t>
  </si>
  <si>
    <t>пьезоэлектрический звукоизлучатель, уровень звучания: 90-100 дб, максимальная частота: 2900 - 3500 гц, тип тона: непрерывный</t>
  </si>
  <si>
    <t>Зуммер W25A</t>
  </si>
  <si>
    <t>2305 Т</t>
  </si>
  <si>
    <t>27.33.13.700.000.00.0796.000000000002</t>
  </si>
  <si>
    <t>Колодка клеммная</t>
  </si>
  <si>
    <t>материал изготовления полиэтилен, номинальный ток 60 А, напряжение не более 1000 В</t>
  </si>
  <si>
    <t>Клеммник винтовой DG305-7,5-02p-12</t>
  </si>
  <si>
    <t>2306 Т</t>
  </si>
  <si>
    <t>Реле Finder 46.61.9.024.0040</t>
  </si>
  <si>
    <t>2307 Т</t>
  </si>
  <si>
    <t>2308 Т</t>
  </si>
  <si>
    <t>26.20.40.000.112.00.0796.000000000005</t>
  </si>
  <si>
    <t>для обеспечения напряжения постоянного тока</t>
  </si>
  <si>
    <t>Блок питания SKAT-V.12/(5-9)DC-25VA исп.5</t>
  </si>
  <si>
    <t>поставка июнь, июль</t>
  </si>
  <si>
    <t>2309 Т</t>
  </si>
  <si>
    <t>26.30.30.900.063.00.0839.000000000000</t>
  </si>
  <si>
    <t>Источник питания</t>
  </si>
  <si>
    <t>для питания радиостанции</t>
  </si>
  <si>
    <t>Источник питания СКАТ-1200А с герметичным свинцово-кислотный аккумулятором 12В/1,2А ч  (12В)</t>
  </si>
  <si>
    <t>2310 Т</t>
  </si>
  <si>
    <t xml:space="preserve">Блок питания СКАТ-2400 исп.5 </t>
  </si>
  <si>
    <t>2311 Т</t>
  </si>
  <si>
    <t>Источник резервного электропитания СКАТ2400Р20 с двумя АКБ 17А/ч</t>
  </si>
  <si>
    <t>2312 Т</t>
  </si>
  <si>
    <t>26.51.70.150.000.00.0796.000000000000</t>
  </si>
  <si>
    <t>Термостат</t>
  </si>
  <si>
    <t>Термостат АКБ-12/7 Ач (на каждый СКАТ-2400 - 2 шт)</t>
  </si>
  <si>
    <t>2313 Т</t>
  </si>
  <si>
    <t>2314 Т</t>
  </si>
  <si>
    <t>24.45.23.100.003.01.0166.000000000000</t>
  </si>
  <si>
    <t>никелевый, холоднокатаный</t>
  </si>
  <si>
    <t>2315 Т</t>
  </si>
  <si>
    <t>2316 Т</t>
  </si>
  <si>
    <t>28.13.13.700.000.05.0796.000000000022</t>
  </si>
  <si>
    <t>центробежный, винтовой, мощность и частота вращения э/д 7,5/3000 кВт/об/мин</t>
  </si>
  <si>
    <t>Насос центробежный с магнитной муфтой PTM</t>
  </si>
  <si>
    <t>2317 Т</t>
  </si>
  <si>
    <t>Крн15 кран настенный водоразборный</t>
  </si>
  <si>
    <t>2318 Т</t>
  </si>
  <si>
    <t>Кран шаровый ½ с переходником</t>
  </si>
  <si>
    <t>2319 Т</t>
  </si>
  <si>
    <t>2320 Т</t>
  </si>
  <si>
    <t>Мойка стальная белая эмалированная 500х500 с кронштейнами</t>
  </si>
  <si>
    <t>2321 Т</t>
  </si>
  <si>
    <t>22.21.21.900.001.00.0796.000000000011</t>
  </si>
  <si>
    <t>Сифон</t>
  </si>
  <si>
    <t>для раковины, пластиковый, размер 70*40-50 мм, гофрированный</t>
  </si>
  <si>
    <t>Гибкая труба 1 ½ с пластиковым выпуском</t>
  </si>
  <si>
    <t>2322 Т</t>
  </si>
  <si>
    <t>22.21.21.500.001.05.0006.000000000008</t>
  </si>
  <si>
    <t>специального назначения, металлопластиковая, диаметр 50 мм</t>
  </si>
  <si>
    <t>Труба полипропиленовая О50х8,4 (РN20)</t>
  </si>
  <si>
    <t>2323 Т</t>
  </si>
  <si>
    <t>22.21.29.700.024.00.0796.000000000007</t>
  </si>
  <si>
    <t>Крепеж</t>
  </si>
  <si>
    <t>пластиковый, средний 50 мм</t>
  </si>
  <si>
    <t>Крепление для труб одинарное О50</t>
  </si>
  <si>
    <t>2324 Т</t>
  </si>
  <si>
    <t>22.21.29.700.029.00.0796.000000000000</t>
  </si>
  <si>
    <t>из полипропилена, с наружней/внутренней резьбой</t>
  </si>
  <si>
    <t>Переходник РР-R dn О40-О50</t>
  </si>
  <si>
    <t>2325 Т</t>
  </si>
  <si>
    <t>Переходник РР-R dn О20-О50</t>
  </si>
  <si>
    <t>2326 Т</t>
  </si>
  <si>
    <t>22.21.29.700.030.00.0796.000000000000</t>
  </si>
  <si>
    <t>Бурт</t>
  </si>
  <si>
    <t>полипропиленовый</t>
  </si>
  <si>
    <t xml:space="preserve">Бурт под фланец РР-R dn 40                                                                                                                                                                                      </t>
  </si>
  <si>
    <t>2327 Т</t>
  </si>
  <si>
    <t>Бурт под фланец РР-R dn 50</t>
  </si>
  <si>
    <t>2328 Т</t>
  </si>
  <si>
    <t>22.21.29.700.036.00.0796.000000000000</t>
  </si>
  <si>
    <t>Угольник</t>
  </si>
  <si>
    <t>из полипропилена, соединительный, внутренний, с углом поворота 90º</t>
  </si>
  <si>
    <t>Угольник РР-R 90 О50</t>
  </si>
  <si>
    <t>2329 Т</t>
  </si>
  <si>
    <t>22.21.29.900.012.01.0796.000000000001</t>
  </si>
  <si>
    <t>для канализационной трубы, полипропиленовая, диаметр 50 мм</t>
  </si>
  <si>
    <t>Муфта РР-R  О50</t>
  </si>
  <si>
    <t>2330 Т</t>
  </si>
  <si>
    <t>22.21.29.700.000.03.0796.000000000001</t>
  </si>
  <si>
    <t>из полипропилена, переходной</t>
  </si>
  <si>
    <t>Тройник РР-R  О50</t>
  </si>
  <si>
    <t>2331 Т</t>
  </si>
  <si>
    <t>24.20.40.300.001.02.0796.000000000003</t>
  </si>
  <si>
    <t>переходная, стальная, диаметр 20*15 мм</t>
  </si>
  <si>
    <t>Муфта комбинированная внутрен.резьба О20-1/2 РР-RС</t>
  </si>
  <si>
    <t>2332 Т</t>
  </si>
  <si>
    <t>24.20.40.100.010.05.0796.000000000005</t>
  </si>
  <si>
    <t>Фланец</t>
  </si>
  <si>
    <t>стальной, плоский, приварной, условное давление 1,0 МПа, условный диаметр 400 мм, ГОСТ 33259-2015</t>
  </si>
  <si>
    <t xml:space="preserve">Фланец стальной с фиберволокном РР-GF dn 40                                                                                                                                                                                      </t>
  </si>
  <si>
    <t>2333 Т</t>
  </si>
  <si>
    <t>24.20.40.100.010.05.0796.000000000006</t>
  </si>
  <si>
    <t>стальной, плоский, приварной, условное давление 1,6 МПа, условный диаметр 500 мм, ГОСТ 33259-2015</t>
  </si>
  <si>
    <t xml:space="preserve">Фланец стальной с фиберволокном РР-GF dn 50                                                                                                                                                                                      </t>
  </si>
  <si>
    <t>2334 Т</t>
  </si>
  <si>
    <t>28.14.13.730.002.00.0796.000000000029</t>
  </si>
  <si>
    <t>шаровой, стальной, трехходовой, тип соединения фланцевое под приварку, условное давление 10 Мпа, ГОСТ 9702-87  </t>
  </si>
  <si>
    <t>Кран шаровый фланцевый РР S5/PN10 50DN40</t>
  </si>
  <si>
    <t>2335 Т</t>
  </si>
  <si>
    <t>27.33.13.900.014.01.0796.000000000000</t>
  </si>
  <si>
    <t>Клемма</t>
  </si>
  <si>
    <t>соединительная, тип 2-х проводная</t>
  </si>
  <si>
    <t>Клемма кольцевая 1,5-4</t>
  </si>
  <si>
    <t>2336 Т</t>
  </si>
  <si>
    <t>29.32.30.990.074.00.0796.000000000008</t>
  </si>
  <si>
    <t>противотуманных фар, для легкового автомобиля</t>
  </si>
  <si>
    <t>Выключатель 3842.3710</t>
  </si>
  <si>
    <t>2337 Т</t>
  </si>
  <si>
    <t>Клемма плоская 1,5х2,8</t>
  </si>
  <si>
    <t>2338 Т</t>
  </si>
  <si>
    <t xml:space="preserve">Тумблер ПТ2-10В </t>
  </si>
  <si>
    <t>2339 Т</t>
  </si>
  <si>
    <t>Держатель вставки плавкой ДВП4-3В</t>
  </si>
  <si>
    <t>2340 Т</t>
  </si>
  <si>
    <t>Наконечник НКИ 5,5-4 (кольцо 4-6мм2)</t>
  </si>
  <si>
    <t>2341 Т</t>
  </si>
  <si>
    <t>Наконечник НКИ 5,5-5 (кольцо 4-6мм2)</t>
  </si>
  <si>
    <t>2342 Т</t>
  </si>
  <si>
    <t>Наконечник НКИ 5,5-6 (кольцо 4-6мм2)</t>
  </si>
  <si>
    <t>2343 Т</t>
  </si>
  <si>
    <t>Зажим ЗВИ-5 4мм 12 пар</t>
  </si>
  <si>
    <t>2344 Т</t>
  </si>
  <si>
    <t>Розетка кабельная 113  16А 2р+е 220В ИЭК</t>
  </si>
  <si>
    <t>2345 Т</t>
  </si>
  <si>
    <t>вилка кабельная 013  16А 2р+е 220В ИЭК</t>
  </si>
  <si>
    <t>2346 Т</t>
  </si>
  <si>
    <t>Сальник РG 21 диаметр проводника 13-18мм IР54</t>
  </si>
  <si>
    <t>2347 Т</t>
  </si>
  <si>
    <t>Розетка кабельная 034 63А 3р+N 380В ИЭК</t>
  </si>
  <si>
    <t>2348 Т</t>
  </si>
  <si>
    <t>вилка кабельная 134 63А 3р+N 380В ИЭК</t>
  </si>
  <si>
    <t>2349 Т</t>
  </si>
  <si>
    <t>Отопитель Планар-44Д-24 с топливным бочком</t>
  </si>
  <si>
    <t>2350 Т</t>
  </si>
  <si>
    <t>светодиодный ДББ-08, 3Вт,24В</t>
  </si>
  <si>
    <t>2351 Т</t>
  </si>
  <si>
    <t>светодиодный модуль</t>
  </si>
  <si>
    <t>2352 Т</t>
  </si>
  <si>
    <t>22.29.25.700.000.00.0796.000000000036</t>
  </si>
  <si>
    <t>с зажимом, пластиковая, формат А4, 20 мм</t>
  </si>
  <si>
    <t>2353 Т</t>
  </si>
  <si>
    <t>22.21.10.500.001.00.0616.000000000000</t>
  </si>
  <si>
    <t>Мононить</t>
  </si>
  <si>
    <t>полиамидная (капроновая), размер поперечного сечения 1 мм</t>
  </si>
  <si>
    <t>616</t>
  </si>
  <si>
    <t>Бобина</t>
  </si>
  <si>
    <t>2354 Т</t>
  </si>
  <si>
    <t>30.20.40.300.967.00.0796.000000000000</t>
  </si>
  <si>
    <t>Кардан</t>
  </si>
  <si>
    <t>Кардан Краз 260 (L=412мм, 8 отверстий)</t>
  </si>
  <si>
    <t>2355 Т</t>
  </si>
  <si>
    <t>круг 50 мм</t>
  </si>
  <si>
    <t>2356 Т</t>
  </si>
  <si>
    <t>22.21.10.900.001.01.0166.000000000010</t>
  </si>
  <si>
    <t>фторопластовый, диаметр 40 мм</t>
  </si>
  <si>
    <t>втулка 40х15х50</t>
  </si>
  <si>
    <t>2357 Т</t>
  </si>
  <si>
    <t>22.21.10.900.001.01.0166.000000000022</t>
  </si>
  <si>
    <t>фторопластовый, диаметр 100 мм</t>
  </si>
  <si>
    <t>втулка 100х70х40</t>
  </si>
  <si>
    <t>2358 Т</t>
  </si>
  <si>
    <t>28.14.20.000.008.00.0166.000000000002</t>
  </si>
  <si>
    <t>маслобензостойкая , тип МБС, ГОСТ 7338-90</t>
  </si>
  <si>
    <t>3мм, 5мм</t>
  </si>
  <si>
    <t>2359 Т</t>
  </si>
  <si>
    <t>8мм</t>
  </si>
  <si>
    <t>2360 Т</t>
  </si>
  <si>
    <t xml:space="preserve">б-3мм </t>
  </si>
  <si>
    <t>2361 Т</t>
  </si>
  <si>
    <t>б-6мм, 8мм,</t>
  </si>
  <si>
    <t>2362 Т</t>
  </si>
  <si>
    <t>22.19.40.300.000.00.0796.000000000095</t>
  </si>
  <si>
    <t>клиновый, приводный, с сечением В(Б)-2650, ГОСТ 1284.2-89</t>
  </si>
  <si>
    <t>В(Б)-2650</t>
  </si>
  <si>
    <t>2363 Т</t>
  </si>
  <si>
    <t>180 гр.</t>
  </si>
  <si>
    <t>2364 Т</t>
  </si>
  <si>
    <t xml:space="preserve">28.14.12.330.000.00.0796.000000000007             </t>
  </si>
  <si>
    <t>Смеситель</t>
  </si>
  <si>
    <t>для душа, однорукояточный, совмещенный</t>
  </si>
  <si>
    <t>для душевой кабины</t>
  </si>
  <si>
    <t>2365 Т</t>
  </si>
  <si>
    <t>28.25.20.900.000.01.0839.000000000001</t>
  </si>
  <si>
    <t>канальный, для круглого воздуховода, общего назначения, марка стали ВК-125Б, мощность 0,76 кВт, производительность 350 м3/час</t>
  </si>
  <si>
    <t>мощность 0,76 кВт, производительность 350 м3/час</t>
  </si>
  <si>
    <t>2366 Т</t>
  </si>
  <si>
    <t>водонагреватель 100 л</t>
  </si>
  <si>
    <t>2367 Т</t>
  </si>
  <si>
    <t>13.99.13.100.000.00.0166.000000000001</t>
  </si>
  <si>
    <t>технический, ГПр, ГОСТ 6418-81</t>
  </si>
  <si>
    <t>Круг войлочный</t>
  </si>
  <si>
    <t>2368 Т</t>
  </si>
  <si>
    <t>2369 Т</t>
  </si>
  <si>
    <t>2370 Т</t>
  </si>
  <si>
    <t>2371 Т</t>
  </si>
  <si>
    <t>22.19.30.500.002.02.0166.000000000013</t>
  </si>
  <si>
    <t>топливный, для подачи жидкостей: бензина авиационного, бензина автомобильного, топлива, резиновый, размер 50х61.5-16, ГОСТ 10362-76</t>
  </si>
  <si>
    <t>50х61,5-1,6 У ГОСТ 10362-76</t>
  </si>
  <si>
    <t>2372 Т</t>
  </si>
  <si>
    <t>22.19.30.500.002.02.0006.000000000001</t>
  </si>
  <si>
    <t>топливный, для подачи жидкостей: бензина авиационного, бензина автомобильного, топлива, резиновый, размер 25х35-16, ГОСТ 10362-76</t>
  </si>
  <si>
    <t>25х35-1,6 ГОСТ 10362-76</t>
  </si>
  <si>
    <t>2373 Т</t>
  </si>
  <si>
    <t>2374 Т</t>
  </si>
  <si>
    <t>28.99.39.899.011.00.0006.000000000000</t>
  </si>
  <si>
    <t>паровой, к паровой передвижной установке</t>
  </si>
  <si>
    <t>Пар2(Х)-8-18-38 ГОСТ 18698-79</t>
  </si>
  <si>
    <t>2375 Т</t>
  </si>
  <si>
    <t>22.19.30.500.002.02.0006.000000000003</t>
  </si>
  <si>
    <t>топливный, для подачи жидкостей: бензина авиационного, бензина автомобильного, топлива, резиновый, размер 20 * 29 - 16, ГОСТ 10362-76</t>
  </si>
  <si>
    <t>20х29х1,6 ГОСТ 10362-76</t>
  </si>
  <si>
    <t>2376 Т</t>
  </si>
  <si>
    <t>Замок врезной</t>
  </si>
  <si>
    <t>2377 Т</t>
  </si>
  <si>
    <t>27.90.33.700.001.00.0796.000000000001</t>
  </si>
  <si>
    <t>Зарядное устройство</t>
  </si>
  <si>
    <t xml:space="preserve"> для автомобильных аккумуляторов</t>
  </si>
  <si>
    <t xml:space="preserve"> Зарядное устройство</t>
  </si>
  <si>
    <t xml:space="preserve"> аванс 100% </t>
  </si>
  <si>
    <t>штука</t>
  </si>
  <si>
    <t>2378 Т</t>
  </si>
  <si>
    <t>26.30.60.000.000.00.0796.000000000001</t>
  </si>
  <si>
    <t>Извещатель охранный</t>
  </si>
  <si>
    <t>радиолучевой</t>
  </si>
  <si>
    <t xml:space="preserve"> Датчик FMW-3T</t>
  </si>
  <si>
    <t>аванс 50%</t>
  </si>
  <si>
    <t>2379 Т</t>
  </si>
  <si>
    <t>27.90.70.300.016.00.0796.000000000000</t>
  </si>
  <si>
    <t>Извещатель</t>
  </si>
  <si>
    <t>Извещатель Рельеф</t>
  </si>
  <si>
    <t>2380 Т</t>
  </si>
  <si>
    <t xml:space="preserve"> червячная, тип 2510-4057В, ГОСТ 9324-80</t>
  </si>
  <si>
    <t>5*100*100</t>
  </si>
  <si>
    <t>поставка в течение 60 дней после  предоплаты</t>
  </si>
  <si>
    <t>2381 Т</t>
  </si>
  <si>
    <t>8*125*132</t>
  </si>
  <si>
    <t>2382 Т</t>
  </si>
  <si>
    <t>28.29.70.100.002.00.0796.000000000000</t>
  </si>
  <si>
    <t xml:space="preserve"> газовая, ручная, с дутьем</t>
  </si>
  <si>
    <t>Горелка ГВ-100</t>
  </si>
  <si>
    <t>2383 Т</t>
  </si>
  <si>
    <t>27.90.32.000.057.00.0796.000000000000</t>
  </si>
  <si>
    <t>пропановый</t>
  </si>
  <si>
    <t xml:space="preserve"> Резак РЗП Инко-200 исп.01</t>
  </si>
  <si>
    <t>2384 Т</t>
  </si>
  <si>
    <t>26.40.42.700.005.00.0796.000000000007</t>
  </si>
  <si>
    <t>противошумный, уровень шума 35-50 дБ</t>
  </si>
  <si>
    <t>май,июнь</t>
  </si>
  <si>
    <t>796</t>
  </si>
  <si>
    <t>2385 Т</t>
  </si>
  <si>
    <t>26.30.23.900.015.00.0796.000000000000</t>
  </si>
  <si>
    <t>для телефонного канала, максимальная дальность связи до 50–60 км</t>
  </si>
  <si>
    <t xml:space="preserve">IP03 Удлинитель Ethernet, активный, включает приемник и передатчик.
Расстояние передачи Ethernet                          сигнала по кабелю САТ5е до1200м.
Скорость передачи 50Мб/сек(300м), 20Мб/сек(1200м). Питание DC5В/0,75А
от БП АС220В/DC5В,2А                              (в комплекте 2шт.). Размеры 145
</t>
  </si>
  <si>
    <t>2386 Т</t>
  </si>
  <si>
    <t>26.40.43.700.000.00.0796.000000000000</t>
  </si>
  <si>
    <t>Повторитель телефонного звонка</t>
  </si>
  <si>
    <t>для усиления звука звонка телефонного аппарата</t>
  </si>
  <si>
    <t>SR01 Повторитель для увеличения расстояния передачи Ethernet                    до 120м (макс.).                         Возможно каскадное подключение для увеличения расстояния. Поддерживает скорость передачи 10/100/1000Ваse-Т. Вх.RJ45/DC5В.,                     вых.RJ45. Питание DC5V(0.35А).                          Блок питания АС220В</t>
  </si>
  <si>
    <t>2387 Т</t>
  </si>
  <si>
    <t>26.20.13.000.008.01.0796.000000000001</t>
  </si>
  <si>
    <t xml:space="preserve"> персональный, специализированный (предназначен для решения конкретных задач), Высокопроизводительный, в комплекте системный блок, монитор, клавиатура, мышь, СТ РК 1996-2010</t>
  </si>
  <si>
    <t xml:space="preserve">Cистемный блок Intel Core i3-4170 (3.7Ghz) Операционная система Win Pro,Офис MS Office Home and Bu (1 комп); 
Монитор 21.5" Acer V226HQLBD, 1920*1080, LED(1 шт);
Клавиатура + Мышь CROWN CMKM -855, USB(1 комп);
Клавиатура + Мышь CROWN CMМK-953W Wireless(2 комп)
</t>
  </si>
  <si>
    <t xml:space="preserve"> аванс 30% </t>
  </si>
  <si>
    <t>2388 Т</t>
  </si>
  <si>
    <t>27.12.31.990.002.00.0796.000000000001</t>
  </si>
  <si>
    <t xml:space="preserve">Шкаф </t>
  </si>
  <si>
    <t>серверный, высота 24 U</t>
  </si>
  <si>
    <t>шкаф 600*800</t>
  </si>
  <si>
    <t xml:space="preserve"> поставка в течение 8-10 недель</t>
  </si>
  <si>
    <t>2389 Т</t>
  </si>
  <si>
    <t>Шкаф</t>
  </si>
  <si>
    <t>шкаф 600*600</t>
  </si>
  <si>
    <t>2390 Т</t>
  </si>
  <si>
    <t>26.20.30.100.028.00.0796.000000000000</t>
  </si>
  <si>
    <t>Бесконтактная карта</t>
  </si>
  <si>
    <t>проксимити, пластиковая, с чипом</t>
  </si>
  <si>
    <t>Бесконтактная карта Proximity, EM-Marine.  (1,8 мм)</t>
  </si>
  <si>
    <t xml:space="preserve"> поставка в течение 45 дней</t>
  </si>
  <si>
    <t>2391 Т</t>
  </si>
  <si>
    <t>26.20.40.000.032.00.0796.000000000000</t>
  </si>
  <si>
    <t>Считыватель</t>
  </si>
  <si>
    <t>для системы радиочастотной идентификации RFID</t>
  </si>
  <si>
    <t>С2000-BIOAccess-MA300 (Биосчитыватель и карта)</t>
  </si>
  <si>
    <t>2392 Т</t>
  </si>
  <si>
    <t>62.01.29.000.000.00.0796.000000000000</t>
  </si>
  <si>
    <t>Программное обеспечение</t>
  </si>
  <si>
    <t xml:space="preserve"> оригинал программного обеспечения (кроме услуг по разработке программных обеспечении по заказу)</t>
  </si>
  <si>
    <t>Программное обеспечение АРМ «Орион Про»</t>
  </si>
  <si>
    <t>2393 Т</t>
  </si>
  <si>
    <t>27.20.11.900.000.01.0796.000000000000</t>
  </si>
  <si>
    <t>для ИПБ, свинцово-кислотный, напряжение 12 В, емкость 7 А/ч</t>
  </si>
  <si>
    <t>аккумулятор АКБ-12В/7Ач</t>
  </si>
  <si>
    <t>2394 Т</t>
  </si>
  <si>
    <t>27.20.23.900.000.01.0796.000000000002</t>
  </si>
  <si>
    <t xml:space="preserve"> для ИПБ, свинцово-кислотный, напряжение 12 В, емкость 4,5 А/ч</t>
  </si>
  <si>
    <t xml:space="preserve"> аккумулятор 12В/1,2Ач</t>
  </si>
  <si>
    <t>2395 Т</t>
  </si>
  <si>
    <t>27.20.11.900.000.01.0796.000000000001</t>
  </si>
  <si>
    <t xml:space="preserve"> для ИПБ, свинцово-кислотный, напряжение 12 В, емкость 17 А/ч</t>
  </si>
  <si>
    <t>аккумулятор АКБ 17А/ч</t>
  </si>
  <si>
    <t>2396 Т</t>
  </si>
  <si>
    <t>24.43.12.300.000.00.0166.000000000000</t>
  </si>
  <si>
    <t>Цинк</t>
  </si>
  <si>
    <t>Чушки, марка Ц1, ГОСТ 3640-94</t>
  </si>
  <si>
    <t>ЦИНК СОРТ ZN-1</t>
  </si>
  <si>
    <t>Северо-Казахстанская область, г.Петропавловск, пр. Я.Гашека 2</t>
  </si>
  <si>
    <t>Северо Казахстанская обл.г. Петропавловск  пр. Я.Гашека 2</t>
  </si>
  <si>
    <t>0% авансовый платеж</t>
  </si>
  <si>
    <t>2397 Т</t>
  </si>
  <si>
    <t>15  дней</t>
  </si>
  <si>
    <t>2398 Т</t>
  </si>
  <si>
    <t>24.34.13.100.001.00.0166.000000000003</t>
  </si>
  <si>
    <t>сварочная, сплошного сечения, диаметр 2 мм</t>
  </si>
  <si>
    <t>2399 Т</t>
  </si>
  <si>
    <t>26.30.23.900.046.00.0796.000000000000</t>
  </si>
  <si>
    <t>Устройство переговорное</t>
  </si>
  <si>
    <t>настольное, диспетчерское</t>
  </si>
  <si>
    <t>Телефонный аппарат «Тюльпан-01ЦБ» без номеронабирателя</t>
  </si>
  <si>
    <t>поставка июнь</t>
  </si>
  <si>
    <t xml:space="preserve"> аванс 60% </t>
  </si>
  <si>
    <t>2400 Т</t>
  </si>
  <si>
    <t>ПВ3 1х4 ж-з</t>
  </si>
  <si>
    <t>поставка в течение 10-ти дней</t>
  </si>
  <si>
    <t>2401 Т</t>
  </si>
  <si>
    <t>27.32.13.700.000.00.0006.000000000537</t>
  </si>
  <si>
    <t>марка КГ-ХЛ, 2*4 мм2</t>
  </si>
  <si>
    <t>Кабель КГ 2х4 хл</t>
  </si>
  <si>
    <t>2402 Т</t>
  </si>
  <si>
    <t>Кабель КГ 4х1,5 хл</t>
  </si>
  <si>
    <t>2403 Т</t>
  </si>
  <si>
    <t>ПВ3 1Х6 С</t>
  </si>
  <si>
    <t>2404 Т</t>
  </si>
  <si>
    <t>26.40.34.000.000.00.0796.000000000034</t>
  </si>
  <si>
    <t>Монитор</t>
  </si>
  <si>
    <t>жидкокристаллический, диагональ 40 дюймов, разрешение 1920*1080</t>
  </si>
  <si>
    <t>Монитор Iiyama 39.5" ProLite X4071UHSU-B1черный VA LED 3ms 16:9 HDMI DisplayPort М/М Мat 350сd USB</t>
  </si>
  <si>
    <t>поставка                              в течение 25 дней</t>
  </si>
  <si>
    <t>2405 Т</t>
  </si>
  <si>
    <t>27.90.31.900.026.00.0796.000000000000</t>
  </si>
  <si>
    <t>Выпрямитель</t>
  </si>
  <si>
    <t xml:space="preserve"> однопостовой, сварочный</t>
  </si>
  <si>
    <t xml:space="preserve">Источник Строитель — 426 </t>
  </si>
  <si>
    <t>иай, июнь</t>
  </si>
  <si>
    <t>поставка в течение 30  дней</t>
  </si>
  <si>
    <t xml:space="preserve"> аванс 50% </t>
  </si>
  <si>
    <t>2406 Т</t>
  </si>
  <si>
    <t>22.11.14.900.000.01.0796.000000000438</t>
  </si>
  <si>
    <t>на спецтехнику, размер 7,50-20, пневматическая, направляющих колес, норма слойности  6, ГОСТ 25641-84</t>
  </si>
  <si>
    <t>для трактора МТЗ 80</t>
  </si>
  <si>
    <t>авансовый платеж        0 %</t>
  </si>
  <si>
    <t>2407 Т</t>
  </si>
  <si>
    <t>28.22.12.530.000.00.0839.000000000001</t>
  </si>
  <si>
    <t>Лебедка</t>
  </si>
  <si>
    <t xml:space="preserve"> для проведения спускоподъемных операций, электрическая, транспортная база - автомобильный прицеп</t>
  </si>
  <si>
    <t xml:space="preserve"> комплект спуск-подъемного оборудования лебедки к каротажному подъемнику ЛПК 0311.00.00.000</t>
  </si>
  <si>
    <t>поставка в течении 100 днй</t>
  </si>
  <si>
    <t>2408 Т</t>
  </si>
  <si>
    <t>Манжета штока (140*150*18)/SPJET 62-14015018</t>
  </si>
  <si>
    <t>поставка в течение 5 рабочих дней</t>
  </si>
  <si>
    <t>2409 Т</t>
  </si>
  <si>
    <t>Манжета штока (180*190*18)/SPJET 64-18019018</t>
  </si>
  <si>
    <t>2410 Т</t>
  </si>
  <si>
    <t>Манжета поршня (200*190*18)/SPJET 53-20019018</t>
  </si>
  <si>
    <t>2411 Т</t>
  </si>
  <si>
    <t>Кольцо штока (140*150*10.8)/SPJET 38-14015010.8</t>
  </si>
  <si>
    <t>2412 Т</t>
  </si>
  <si>
    <t>Кольцо штока (180*190*10,9)/SPJET 42-18019010.9</t>
  </si>
  <si>
    <t>2413 Т</t>
  </si>
  <si>
    <t>Кольцо неподвижное (200*189,4*7,8)/SPJET 15-200189.47.8</t>
  </si>
  <si>
    <t>2414 Т</t>
  </si>
  <si>
    <t>Кольцо поршня (189,4*200*13,8)/SPJET 69-189.420013.8</t>
  </si>
  <si>
    <t>2415 Т</t>
  </si>
  <si>
    <t>Кольцо неподвижное (210*200,7*11,8)/SPJET 17-210200.711.8</t>
  </si>
  <si>
    <t>2416 Т</t>
  </si>
  <si>
    <t>баллон 30 кг</t>
  </si>
  <si>
    <t>килограмм</t>
  </si>
  <si>
    <t>2417 Т</t>
  </si>
  <si>
    <t>22.29.25.700.000.00.0796.000000000031</t>
  </si>
  <si>
    <t>с кнопкой, пластиковая, формат А4, 50 мм</t>
  </si>
  <si>
    <t>оплата по факту</t>
  </si>
  <si>
    <t>2418 Т</t>
  </si>
  <si>
    <t>2419 Т</t>
  </si>
  <si>
    <t>24.42.25.200.000.00.0796.000000000000</t>
  </si>
  <si>
    <t>Фольга</t>
  </si>
  <si>
    <t>алюминиевая, для упаковки, ГОСТ 745-2014</t>
  </si>
  <si>
    <t>2420 Т</t>
  </si>
  <si>
    <t>29.32.30.990.022.00.0839.000000000015</t>
  </si>
  <si>
    <t>коробки передач, для легкового автомобиля</t>
  </si>
  <si>
    <t xml:space="preserve">на автомобиль УАЗ </t>
  </si>
  <si>
    <t>комплект</t>
  </si>
  <si>
    <t>2421 Т</t>
  </si>
  <si>
    <t>29.32.30.990.022.01.0839.000000000003</t>
  </si>
  <si>
    <t>для грузового автомобиля, раздаточной коробки, в комплекте 11-20 предметов</t>
  </si>
  <si>
    <t xml:space="preserve">    на автомобиль УАЗ </t>
  </si>
  <si>
    <t>2422 Т</t>
  </si>
  <si>
    <t>2423 Т</t>
  </si>
  <si>
    <t>Проволока Ø1,2 мм СВ-08Г2С 
ГОСТ 2246-80, касс. К-300</t>
  </si>
  <si>
    <t>2424 Т</t>
  </si>
  <si>
    <t>27.20.22.900.000.00.0796.000000000004</t>
  </si>
  <si>
    <t>напряжение 12 В, емкость 100-200 А/ч</t>
  </si>
  <si>
    <t>50 % авансовый платеж</t>
  </si>
  <si>
    <t>2425 Т</t>
  </si>
  <si>
    <t>2426 Т</t>
  </si>
  <si>
    <t>26.20.40.000.094.00.0796.000000000002</t>
  </si>
  <si>
    <t>сетевой, синхронный</t>
  </si>
  <si>
    <t>Сетевая карта 647594-В21 4-Port Gigabit Server Adapter,*4 PCle 2.0, 4*RJ45(Broadcom BCM5719)</t>
  </si>
  <si>
    <t xml:space="preserve">  май, июнь</t>
  </si>
  <si>
    <t xml:space="preserve"> авансовый платеж- 50%</t>
  </si>
  <si>
    <t>2427 Т</t>
  </si>
  <si>
    <t>Кабель КГ 3*16*+1*6</t>
  </si>
  <si>
    <t xml:space="preserve"> май</t>
  </si>
  <si>
    <t>2428 Т</t>
  </si>
  <si>
    <t>Тэн 100А13/0,8.220v</t>
  </si>
  <si>
    <t xml:space="preserve">  100%по факту поставки</t>
  </si>
  <si>
    <t>2429 Т</t>
  </si>
  <si>
    <t>28.23.25.000.010.00.0796.000000000001</t>
  </si>
  <si>
    <t>направляющая, металлическая, для конвертовального оборудования</t>
  </si>
  <si>
    <t xml:space="preserve"> Верхняя алмазная направляющая d 0,26 мм(3140001)</t>
  </si>
  <si>
    <t>\ Северо-Казахстанская область, г.Петропавловск</t>
  </si>
  <si>
    <t>2430 Т</t>
  </si>
  <si>
    <t xml:space="preserve">  Нижняя алмазная направляющая d 0,26 мм(W53А92С)</t>
  </si>
  <si>
    <t xml:space="preserve"> 60 дней</t>
  </si>
  <si>
    <t>2431 Т</t>
  </si>
  <si>
    <t>27.11.61.000.061.00.0796.000000000000</t>
  </si>
  <si>
    <t>Токоэлемент</t>
  </si>
  <si>
    <t>графитный</t>
  </si>
  <si>
    <t>\ Токопроводящая пластина(4140029)</t>
  </si>
  <si>
    <t>/май,июнь</t>
  </si>
  <si>
    <t>\ 60 дней</t>
  </si>
  <si>
    <t>\ авансовый платеж 50%</t>
  </si>
  <si>
    <t>2432 Т</t>
  </si>
  <si>
    <t xml:space="preserve"> \ Нижняя керамическая пластина системы автоматической заправки проволоки АWТ</t>
  </si>
  <si>
    <t xml:space="preserve"> \ Северо-Казахстанская область, г.Петропавловск</t>
  </si>
  <si>
    <t>2432-1 Т</t>
  </si>
  <si>
    <t>2433 Т</t>
  </si>
  <si>
    <t xml:space="preserve">  Верхняя керамическая пластина системы автоматической заправки поволоки АWТ</t>
  </si>
  <si>
    <t>60 күн \60 дней</t>
  </si>
  <si>
    <t>2433-1 Т</t>
  </si>
  <si>
    <t>2434 Т</t>
  </si>
  <si>
    <t xml:space="preserve"> Сопло d 8.00мм М208/8</t>
  </si>
  <si>
    <t>2434-1 Т</t>
  </si>
  <si>
    <t>2435 Т</t>
  </si>
  <si>
    <t xml:space="preserve">Насадка для угловых швов </t>
  </si>
  <si>
    <t>\ 20 дней</t>
  </si>
  <si>
    <t>2436 Т</t>
  </si>
  <si>
    <t xml:space="preserve"> Насадка для угловых тавровых швов </t>
  </si>
  <si>
    <t>20 күн \ 20 дней</t>
  </si>
  <si>
    <t>2437 Т</t>
  </si>
  <si>
    <t xml:space="preserve"> Цангодержатель 2.0-2.4мм.(2шт.)</t>
  </si>
  <si>
    <t xml:space="preserve"> 20 дней</t>
  </si>
  <si>
    <t>2438 Т</t>
  </si>
  <si>
    <t>Цангодержатель 3.2мм.(2шт.)</t>
  </si>
  <si>
    <t>2439 Т</t>
  </si>
  <si>
    <t xml:space="preserve"> Изоляционное кольцо для горелки SpotArc</t>
  </si>
  <si>
    <t>2440 Т</t>
  </si>
  <si>
    <t xml:space="preserve"> зажимная цанга 3.2мм.(5шт.)</t>
  </si>
  <si>
    <t>2441 Т</t>
  </si>
  <si>
    <t>27.90.32.000.017.00.0796.000000000000</t>
  </si>
  <si>
    <t>Держатель наконечника</t>
  </si>
  <si>
    <t xml:space="preserve">держатель керамического изоляционного сопла для горелки </t>
  </si>
  <si>
    <t>2442 Т</t>
  </si>
  <si>
    <t xml:space="preserve"> держатель керамического изоляционного сопла для горелки </t>
  </si>
  <si>
    <t>2443 Т</t>
  </si>
  <si>
    <t>28.29.12.900.002.00.0796.000000000019</t>
  </si>
  <si>
    <t>фильтрующий, тонкость фильтрации 25-200 мкм</t>
  </si>
  <si>
    <t xml:space="preserve"> Фильтр Ионекс 500</t>
  </si>
  <si>
    <t>\15 календарных дней</t>
  </si>
  <si>
    <t>2444 Т</t>
  </si>
  <si>
    <t>28.13.11.700.002.00.0796.000000000000</t>
  </si>
  <si>
    <t>для специальной техники</t>
  </si>
  <si>
    <t>Насос Гном 25/20 с кабелем питания, 380В</t>
  </si>
  <si>
    <t>май ,июнь</t>
  </si>
  <si>
    <t>2445 Т</t>
  </si>
  <si>
    <t>25.29.12.310.001.00.0796.000000000125</t>
  </si>
  <si>
    <t>Баллон</t>
  </si>
  <si>
    <t>давление 1,6 Мпа, объем 50 л, диаметр 299 мм, масса 22,0 кг</t>
  </si>
  <si>
    <t>Баллон для пропана 3-50-3-К</t>
  </si>
  <si>
    <t>2446 Т</t>
  </si>
  <si>
    <t>25.29.12.310.001.00.0796.000000000124</t>
  </si>
  <si>
    <t>давление 9,8 МПа, объем 40 л, диаметр 219 мм, масса 65 кг</t>
  </si>
  <si>
    <t>Баллон для кислорода 40-150</t>
  </si>
  <si>
    <t>поставка в течение 30дней</t>
  </si>
  <si>
    <t>2447 Т</t>
  </si>
  <si>
    <t>28.22.17.910.001.00.0796.000000000001</t>
  </si>
  <si>
    <t>Нагнетатель</t>
  </si>
  <si>
    <t>высоковязких материалов, автоматичекий, НВМа-500</t>
  </si>
  <si>
    <t>Солидолонагнетатель С321М (40л) с кабелем питания</t>
  </si>
  <si>
    <t>2448 Т</t>
  </si>
  <si>
    <t>27.90.32.000.061.01.0796.000000000006</t>
  </si>
  <si>
    <t>кислородный, кислородный, баллонный, пропускная способность 50 м3/ч</t>
  </si>
  <si>
    <t>Редуктор БКО-50-4</t>
  </si>
  <si>
    <t>2449 Т</t>
  </si>
  <si>
    <t>Редуктор БПО-5-4</t>
  </si>
  <si>
    <t>2450 Т</t>
  </si>
  <si>
    <t>Системная плата EliteGroup H61H2-M12(iH61, S1155, VGA, 2DDRIII-1333, PCIx16, 2PCI-Ex, 4SATA, mATX)</t>
  </si>
  <si>
    <t xml:space="preserve">поставка в течении 1 дня </t>
  </si>
  <si>
    <t>аванс 0 %</t>
  </si>
  <si>
    <t>2451 Т</t>
  </si>
  <si>
    <t>26.20.17.100.000.00.0796.000000000017</t>
  </si>
  <si>
    <t>жидкокристаллический, диагональ 22 дюйм, разрешение 1680*1050</t>
  </si>
  <si>
    <t>Монитор 22" SAMSUNG S22D300N</t>
  </si>
  <si>
    <t>2452 Т</t>
  </si>
  <si>
    <t>коробка распаячная 190х140х70</t>
  </si>
  <si>
    <t>2453 Т</t>
  </si>
  <si>
    <t>27.33.13.100.000.00.0796.000000000000</t>
  </si>
  <si>
    <t>электрическая, прямая, однополюсная, напряжение до 250 В</t>
  </si>
  <si>
    <t>Вилка прямая с з/к 16А</t>
  </si>
  <si>
    <t>2454 Т</t>
  </si>
  <si>
    <t>30.20.40.300.360.00.0796.000000000000</t>
  </si>
  <si>
    <t>Реле промежуточное</t>
  </si>
  <si>
    <t>Реле пром.LYЗ (3з+3р)220 V АС 10А РЭК 77/4 уст.в розетку РТF11А-Е</t>
  </si>
  <si>
    <t>2455 Т</t>
  </si>
  <si>
    <t>27.33.13.900.009.03.0796.000000000000</t>
  </si>
  <si>
    <t>розеточный, модульный, марка РРМ 77/4</t>
  </si>
  <si>
    <t xml:space="preserve"> Розетка РТF11А-Е (РРМ 77/4) 11 контактов для реле LYЗ</t>
  </si>
  <si>
    <t>2456 Т</t>
  </si>
  <si>
    <t>Пускатель ПРК-32-18 , 660В ИЭК</t>
  </si>
  <si>
    <t>2457 Т</t>
  </si>
  <si>
    <t>Пускатель ПРК32-6,3 , 660В  ИЭК</t>
  </si>
  <si>
    <t>2458 Т</t>
  </si>
  <si>
    <t>28.49.21.300.000.00.0796.000000000000</t>
  </si>
  <si>
    <t>для токарного станка, резьбовая</t>
  </si>
  <si>
    <t xml:space="preserve"> PENTA 34N300C020</t>
  </si>
  <si>
    <t>поставка в течение 15 дней после  предоплаты</t>
  </si>
  <si>
    <t>2459 Т</t>
  </si>
  <si>
    <t>GRIP 4004</t>
  </si>
  <si>
    <t>2460 Т</t>
  </si>
  <si>
    <t>H490ANKX170608</t>
  </si>
  <si>
    <t>2461 Т</t>
  </si>
  <si>
    <t>SNMG150612</t>
  </si>
  <si>
    <t>2462 Т</t>
  </si>
  <si>
    <t>25.73.40.990.015.00.0796.000000000000</t>
  </si>
  <si>
    <t>Державка</t>
  </si>
  <si>
    <t>для токарного резца</t>
  </si>
  <si>
    <t>HELIR 2525-4T25</t>
  </si>
  <si>
    <t>2463 Т</t>
  </si>
  <si>
    <t>25.73.60.930.000.00.0796.000000000000</t>
  </si>
  <si>
    <t>тонкий слой твёрдого материала, прямоугольной, правильной формы</t>
  </si>
  <si>
    <t>XDPT110408</t>
  </si>
  <si>
    <t>2464 Т</t>
  </si>
  <si>
    <t>HNPJ0905</t>
  </si>
  <si>
    <t>2465 Т</t>
  </si>
  <si>
    <t>HNPJ0704</t>
  </si>
  <si>
    <t>2466 Т</t>
  </si>
  <si>
    <t>ССМТ 120408</t>
  </si>
  <si>
    <t>2467 Т</t>
  </si>
  <si>
    <t>2468 Т</t>
  </si>
  <si>
    <t>26.30.30.900.118.00.0796.000000000000</t>
  </si>
  <si>
    <t>телефонная</t>
  </si>
  <si>
    <t>Микротелефон МТ-62-102 РГ3.844.174-102 с металлорукавом</t>
  </si>
  <si>
    <t>2469 Т</t>
  </si>
  <si>
    <t>20.30.12.200.000.00.0166.000000000000</t>
  </si>
  <si>
    <t>на основе сложных полиэфиров</t>
  </si>
  <si>
    <t xml:space="preserve"> порошковая краска RAL 1021 глянец </t>
  </si>
  <si>
    <t>поставка в течение  10 дней</t>
  </si>
  <si>
    <t>авансовый платеж -50%</t>
  </si>
  <si>
    <t>2470 Т</t>
  </si>
  <si>
    <t>порошковая краска RAL 3005 глянец</t>
  </si>
  <si>
    <t>2471 Т</t>
  </si>
  <si>
    <t xml:space="preserve">порошковая краска RAL 7047 глянец </t>
  </si>
  <si>
    <t>2472 Т</t>
  </si>
  <si>
    <t>круг 40 ст. 30х13</t>
  </si>
  <si>
    <t>2473 Т</t>
  </si>
  <si>
    <t>круг 70 ст. 40хн</t>
  </si>
  <si>
    <t>2474 Т</t>
  </si>
  <si>
    <t>лист 3 ст. 12Х1МФ</t>
  </si>
  <si>
    <t>2474-1 Т</t>
  </si>
  <si>
    <t>2475 Т</t>
  </si>
  <si>
    <t>2476 Т</t>
  </si>
  <si>
    <t>24.10.31.900.000.01.0168.000000000189</t>
  </si>
  <si>
    <t>стальной, марка Ст. 09Г2С, толщина 40 мм, ГОСТ 19903-74</t>
  </si>
  <si>
    <t>2477 Т</t>
  </si>
  <si>
    <t>2478 Т</t>
  </si>
  <si>
    <t>24.20.13.100.001.00.0168.000000000007</t>
  </si>
  <si>
    <t>горячедеформированная, стальная, бесшовная, наружный диаметр 114 мм, толщина стенки 8 мм, ГОСТ 8732-78</t>
  </si>
  <si>
    <t>2479 Т</t>
  </si>
  <si>
    <t>2480 Т</t>
  </si>
  <si>
    <t>калиброванный</t>
  </si>
  <si>
    <t>2481 Т</t>
  </si>
  <si>
    <t>2482 Т</t>
  </si>
  <si>
    <t>2483 Т</t>
  </si>
  <si>
    <t>100% по факту поставки</t>
  </si>
  <si>
    <t>2484 Т</t>
  </si>
  <si>
    <t>32.99.59.900.037.00.0839.000000000001</t>
  </si>
  <si>
    <t>Турникет</t>
  </si>
  <si>
    <t>полноростовый</t>
  </si>
  <si>
    <t>турникет PERCo</t>
  </si>
  <si>
    <t>2485 Т</t>
  </si>
  <si>
    <t>25.12.10.300.005.00.0796.000000000003</t>
  </si>
  <si>
    <t>Рама</t>
  </si>
  <si>
    <t>бескрановая, рядовая</t>
  </si>
  <si>
    <t>рама  PERCo</t>
  </si>
  <si>
    <t>аванс 100%</t>
  </si>
  <si>
    <t>2486 Т</t>
  </si>
  <si>
    <t>2487 Т</t>
  </si>
  <si>
    <t>2488 Т</t>
  </si>
  <si>
    <t>17.12.13.100.000.03.0736.000000000002</t>
  </si>
  <si>
    <t>для плоттера, формат А3, плотность 80 г/м2</t>
  </si>
  <si>
    <t>Бумага офсетная для плоттера ф.620, 80 гр/м2</t>
  </si>
  <si>
    <t xml:space="preserve">июнь </t>
  </si>
  <si>
    <t>2488-1 Т</t>
  </si>
  <si>
    <t>2489 Т</t>
  </si>
  <si>
    <t>27.11.32.350.000.00.0796.000000000000</t>
  </si>
  <si>
    <t>Электростанция</t>
  </si>
  <si>
    <t>передвижная, бензиновая</t>
  </si>
  <si>
    <t>Бензогенератор TSS SGG 5000 E</t>
  </si>
  <si>
    <t>2490 Т</t>
  </si>
  <si>
    <t>26.51.45.200.011.00.0796.000000000000</t>
  </si>
  <si>
    <t>Блок грозозащиты</t>
  </si>
  <si>
    <t>для защиты от перенапряжений</t>
  </si>
  <si>
    <t>Cетевая грозозащита Planet ELA-100</t>
  </si>
  <si>
    <t>поставка                              в течение 15 дней</t>
  </si>
  <si>
    <t>2491 Т</t>
  </si>
  <si>
    <t>25.73.30.230.000.00.0796.000000000002</t>
  </si>
  <si>
    <t>Кусачки</t>
  </si>
  <si>
    <t>торцовые, длина 200 мм, ГОСТ 28037-89</t>
  </si>
  <si>
    <t>поставка в течение 3 дней после  предоплаты</t>
  </si>
  <si>
    <t>2492 Т</t>
  </si>
  <si>
    <t>220194 экраны/220194Экран</t>
  </si>
  <si>
    <t>2493 Т</t>
  </si>
  <si>
    <t xml:space="preserve"> Т-9894 (Ref.№220192-UR) Электрод/ Electrode, 30А </t>
  </si>
  <si>
    <t>2494 Т</t>
  </si>
  <si>
    <t xml:space="preserve"> Т-10936 (Ref.№220193) Сопло/ Nozzle, 30А</t>
  </si>
  <si>
    <t>2495 Т</t>
  </si>
  <si>
    <t xml:space="preserve"> Т-10935 (Ref.№220188 Сопло/ Nozzle, 30А</t>
  </si>
  <si>
    <t>2496 Т</t>
  </si>
  <si>
    <t xml:space="preserve"> Т-9895(Ref.№220187-UR)/электрод 80 А</t>
  </si>
  <si>
    <t>2497 Т</t>
  </si>
  <si>
    <t>\ Т-10934 (Ref.№220182) Сопло/ Nozzle, 130А</t>
  </si>
  <si>
    <t>2498 Т</t>
  </si>
  <si>
    <t xml:space="preserve"> Т-9920 (220181) Электрод 130 А</t>
  </si>
  <si>
    <t>2499 Т</t>
  </si>
  <si>
    <t>/220356 Экран</t>
  </si>
  <si>
    <t>2500 Т</t>
  </si>
  <si>
    <t>\ Т-10937 (Ref.№220354) Сопло/ Nozzle, 260А</t>
  </si>
  <si>
    <t>2501 Т</t>
  </si>
  <si>
    <t>\ Т-10938 (220439) Сопло 260А</t>
  </si>
  <si>
    <t>2502 Т</t>
  </si>
  <si>
    <t>Датчик давл. масла мех. 1401-3830010</t>
  </si>
  <si>
    <t>2503 Т</t>
  </si>
  <si>
    <t>Предохранитель тепл. ПР-310 20А 29.3722-04</t>
  </si>
  <si>
    <t>2504 Т</t>
  </si>
  <si>
    <t>Предохранитель тепл. ПР-310 30А 29.3722-06</t>
  </si>
  <si>
    <t>2505 Т</t>
  </si>
  <si>
    <t>2506 Т</t>
  </si>
  <si>
    <t>27.12.40.900.007.00.0796.000000000001</t>
  </si>
  <si>
    <t>для котрольно-измерительного прибора, под стандартную DIN-рейку</t>
  </si>
  <si>
    <t xml:space="preserve"> Блок питания БПУ-24-0,5</t>
  </si>
  <si>
    <t>2507 Т</t>
  </si>
  <si>
    <t xml:space="preserve"> IMT35091 КОРОБКА РАСПРЕДЕЛИТЕЛЬНАЯ</t>
  </si>
  <si>
    <t>2508 Т</t>
  </si>
  <si>
    <t>ЗВИ-3 1,0- 2,5мм2</t>
  </si>
  <si>
    <t>2509 Т</t>
  </si>
  <si>
    <t>КМЧ СТ-1</t>
  </si>
  <si>
    <t>2510 Т</t>
  </si>
  <si>
    <t>27.33.13.600.003.00.0796.000000000000</t>
  </si>
  <si>
    <t>Заземлитель</t>
  </si>
  <si>
    <t>анодный, железокремнистый, блочный</t>
  </si>
  <si>
    <t>Заземлитель для рельефа</t>
  </si>
  <si>
    <t>2511 Т</t>
  </si>
  <si>
    <t>29.32.30.300.053.00.0796.000000000017</t>
  </si>
  <si>
    <t>Блок</t>
  </si>
  <si>
    <t>шестерен промежуточного вала, для грузового автомобиля, для многоступенчатой, многовальной коробки передач</t>
  </si>
  <si>
    <t xml:space="preserve"> на автомобиль МАЗ 5440А5 </t>
  </si>
  <si>
    <t>2512 Т</t>
  </si>
  <si>
    <t>29.32.30.300.001.00.0796.000000000014</t>
  </si>
  <si>
    <t>для грузового автомобиля, 4-ой передачи коробки передач</t>
  </si>
  <si>
    <t xml:space="preserve"> вторичного вала, на автомобиль МАЗ 5440А5 </t>
  </si>
  <si>
    <t>2513 Т</t>
  </si>
  <si>
    <t>29.32.30.300.004.00.0796.000000000011</t>
  </si>
  <si>
    <t>вторичный (ведомый), для грузового автомобиля, для четырехступенчатой, многовальной коробки передач</t>
  </si>
  <si>
    <t>2514 Т</t>
  </si>
  <si>
    <t>22.29.25.500.000.00.0796.000000000005</t>
  </si>
  <si>
    <t>пластиковый, круглый, наконечник 2,5 мм, перманентный (нестираемый)</t>
  </si>
  <si>
    <t>марке краска</t>
  </si>
  <si>
    <t>2515 Т</t>
  </si>
  <si>
    <t>Комплект измерительный 111.10.100-P(0…25 Бар)-G1/2-/s-B-FS113-G1G0-/-TR-1-G0J0J0</t>
  </si>
  <si>
    <t>2516 Т</t>
  </si>
  <si>
    <t>25.94.12.500.005.00.0796.000000000001</t>
  </si>
  <si>
    <t>Заклепка-гайка</t>
  </si>
  <si>
    <t>резьбовая, из нержавеющей стали, с потайным уменьшенным фланцем, рифленая</t>
  </si>
  <si>
    <t>Заклепка резьбовая                 со стандартным бортиком М3, длина 9 мм, зажимает металл от 0,5-1,5 мм</t>
  </si>
  <si>
    <t>поставка                              в течение 30 дней</t>
  </si>
  <si>
    <t>2517 Т</t>
  </si>
  <si>
    <t>Заклепка резьбовая со стандартным бортиком М4, длина 10,9 мм, зажимает металл от 0,5-2,0 мм</t>
  </si>
  <si>
    <t>2518 Т</t>
  </si>
  <si>
    <t>Заклепка резьбовая со стандартным бортиком М5, длина 13 мм, зажимает металл от 0,5-3,0 мм</t>
  </si>
  <si>
    <t>2519 Т</t>
  </si>
  <si>
    <t>Заклепка резьбовая со стандартным бортиком М6, длина 15 мм, зажимает металл от 0,5-3,0 мм</t>
  </si>
  <si>
    <t>2520 Т</t>
  </si>
  <si>
    <t>Фильтр М-411-16-00-Е</t>
  </si>
  <si>
    <t>2521 Т</t>
  </si>
  <si>
    <t>2522 Т</t>
  </si>
  <si>
    <t>Сопло для горелки аргонно-дуговой сварки d=9,8 mm(TIG 17-18-26)10N48/6/TC0004</t>
  </si>
  <si>
    <t>2523 Т</t>
  </si>
  <si>
    <t>27.90.32.000.007.00.0796.000000000000</t>
  </si>
  <si>
    <t>Изолятор</t>
  </si>
  <si>
    <t>для сопла горелок, из полимера</t>
  </si>
  <si>
    <t>Изолятор газовая линза TQ0002</t>
  </si>
  <si>
    <t>2524 Т</t>
  </si>
  <si>
    <t>Цангадержатель для горелки аргонно-дуговой сварки ф 3,2мм. Collet Boby TE0001-32</t>
  </si>
  <si>
    <t>2525 Т</t>
  </si>
  <si>
    <t>Цанга 3,2mm TIG Collet 10N25 TD0001-32</t>
  </si>
  <si>
    <t>2526 Т</t>
  </si>
  <si>
    <t>25.72.12.990.000.00.0796.000000000003</t>
  </si>
  <si>
    <t>кодовый</t>
  </si>
  <si>
    <t>Замок клавишный ЗВК-1-140-84</t>
  </si>
  <si>
    <t xml:space="preserve"> оплата100%</t>
  </si>
  <si>
    <t>2527 Т</t>
  </si>
  <si>
    <t>25.72.12.990.000.00.0796.000000000001</t>
  </si>
  <si>
    <t>накладной</t>
  </si>
  <si>
    <t>Замок накладной бортовой ЗБ-03113</t>
  </si>
  <si>
    <t>2528 Т</t>
  </si>
  <si>
    <t xml:space="preserve"> П-274 М1 2х0,5</t>
  </si>
  <si>
    <t>2529 Т</t>
  </si>
  <si>
    <t>27.32.13.700.000.00.0008.000000001250</t>
  </si>
  <si>
    <t>марка F/UTP, 4*2*0,52 мм2</t>
  </si>
  <si>
    <t>F/UTP-cat.5e 4х2х0,52 (AWG 24)</t>
  </si>
  <si>
    <t>поставка в течение 35-37 дней</t>
  </si>
  <si>
    <t>2530 Т</t>
  </si>
  <si>
    <t>27.32.13.700.000.00.0006.000000001084</t>
  </si>
  <si>
    <t>марка U/UTP, 4*2*0,52 мм2</t>
  </si>
  <si>
    <t>2531 Т</t>
  </si>
  <si>
    <t>27.32.13.700.000.00.0006.000000000243</t>
  </si>
  <si>
    <t>марка ВВГ, 4*25 мм2</t>
  </si>
  <si>
    <t>ВВГ 4х2,5</t>
  </si>
  <si>
    <t>2532 Т</t>
  </si>
  <si>
    <t>2533 Т</t>
  </si>
  <si>
    <t>36</t>
  </si>
  <si>
    <t>2534 Т</t>
  </si>
  <si>
    <t>22.19.30.500.002.01.0006.000000000011</t>
  </si>
  <si>
    <t>газовый, для сварки и резки металлов класса III предназначен для подачи кислорода, III–9–2,00, наружный диаметр 9 мм, ГОСТ 9356-75</t>
  </si>
  <si>
    <t>III-9-2,0 мст 9356-75</t>
  </si>
  <si>
    <t xml:space="preserve"> в течение 3 дней</t>
  </si>
  <si>
    <t>80</t>
  </si>
  <si>
    <t>245,54</t>
  </si>
  <si>
    <t>2535 Т</t>
  </si>
  <si>
    <t>20х29х1,6 мст 10362-76</t>
  </si>
  <si>
    <t>40</t>
  </si>
  <si>
    <t>2536 Т</t>
  </si>
  <si>
    <t>22.19.30.590.000.02.0796.000000000000</t>
  </si>
  <si>
    <t>топливный, для специальной и специализированной грузоподъемной техники, резиновый</t>
  </si>
  <si>
    <t>1-75-1,0 ТУ 38.30590-97</t>
  </si>
  <si>
    <t>2537 Т</t>
  </si>
  <si>
    <t>26.51.43.300.003.00.0796.000000000009</t>
  </si>
  <si>
    <t>Вольтметр</t>
  </si>
  <si>
    <t>электронный, цифровой, универсальный</t>
  </si>
  <si>
    <t xml:space="preserve">Вольтметр В7-54/2 Интерфейс  RS -232 </t>
  </si>
  <si>
    <t>в течение 35 дней</t>
  </si>
  <si>
    <t xml:space="preserve">  авансовый платеж- 50%</t>
  </si>
  <si>
    <t>2538 Т</t>
  </si>
  <si>
    <t>27.90.31.900.028.00.0796.000000000000</t>
  </si>
  <si>
    <t>Паяльная станция</t>
  </si>
  <si>
    <t>потреляемая мощность 300 Вт, диапазон температур 100-420°С</t>
  </si>
  <si>
    <t>Магистр Ц20 Цифровая паяльная станция мощностью 150Вт 36В</t>
  </si>
  <si>
    <t>2539 Т</t>
  </si>
  <si>
    <t>Б5-5010М лабораторный источник питания</t>
  </si>
  <si>
    <t>2540 Т</t>
  </si>
  <si>
    <t>КАМАЗ 43118-3017-46 КОМ МП24-4208010-20 ШАССИ (ЕВРО-4)</t>
  </si>
  <si>
    <t>поставка 2 единицы до 20 июня</t>
  </si>
  <si>
    <t>2541 Т</t>
  </si>
  <si>
    <t>27.32.11.900.000.00.0166.000000000142</t>
  </si>
  <si>
    <t>сечение жил 1,12 мм, марка ПЭТВ-2</t>
  </si>
  <si>
    <t>эмальпровод Ø 1,12</t>
  </si>
  <si>
    <t>2542 Т</t>
  </si>
  <si>
    <t>22.21.30.100.003.00.0796.000000000000</t>
  </si>
  <si>
    <t>уплотнительная, размер 15 мм</t>
  </si>
  <si>
    <t>FlLIEFLON</t>
  </si>
  <si>
    <t>июнь,июль</t>
  </si>
  <si>
    <t xml:space="preserve"> в течение 40 дней</t>
  </si>
  <si>
    <t>2</t>
  </si>
  <si>
    <t>1400</t>
  </si>
  <si>
    <t>2543 Т</t>
  </si>
  <si>
    <t>25.50.11.500.000.00.0796.000000000000</t>
  </si>
  <si>
    <t>Соединитель</t>
  </si>
  <si>
    <t>быстросъемный, для соединения трубопроводов, давление до 70 мпа, условный проход 50-100 мм</t>
  </si>
  <si>
    <t xml:space="preserve"> длина 20000 мм с двумя фланцами</t>
  </si>
  <si>
    <t>1</t>
  </si>
  <si>
    <t>255673,21</t>
  </si>
  <si>
    <t>2544 Т</t>
  </si>
  <si>
    <t>длина 20000 мм с одним фланцем</t>
  </si>
  <si>
    <t>223504,46</t>
  </si>
  <si>
    <t>2545 Т</t>
  </si>
  <si>
    <t>длина 20000 мм с двумя фланцами</t>
  </si>
  <si>
    <t>263016,07</t>
  </si>
  <si>
    <t>2546 Т</t>
  </si>
  <si>
    <t>26.20.40.000.108.00.0796.000000000002</t>
  </si>
  <si>
    <t>неавтономный</t>
  </si>
  <si>
    <t xml:space="preserve">Источник бесперебойного снабжения
UPS 500 Va, Black,            (АVR-cтабилизатор)
</t>
  </si>
  <si>
    <t>поставка                                в течение 20 календарных дней</t>
  </si>
  <si>
    <t>2547 Т</t>
  </si>
  <si>
    <t>26.30.21.200.002.00.0796.000000000000</t>
  </si>
  <si>
    <t>способ коммутации с промежуточным хранением (Store and Forward), симметричный, управляемый (сложный)</t>
  </si>
  <si>
    <t>Коммутатор D-Link DES-1008А/Е, 8-port UTP 10/100Мbps</t>
  </si>
  <si>
    <t>2548 Т</t>
  </si>
  <si>
    <t>32.99.59.900.087.00.0796.000000000004</t>
  </si>
  <si>
    <t>сетевой, количество входных разъемов (розеток) свыше 5, длина шнура 2-5 м</t>
  </si>
  <si>
    <t>Cетевой фильтр Defender ES 1,8m 5 розеток</t>
  </si>
  <si>
    <t>2549 Т</t>
  </si>
  <si>
    <t>26.30.21.200.002.00.0796.000000000002</t>
  </si>
  <si>
    <t>способ коммутации с промежуточным хранением (Store and Forward), асиметричный, управляемый (сложный)</t>
  </si>
  <si>
    <t>DGS-1210-28P/С1А</t>
  </si>
  <si>
    <t>2550 Т</t>
  </si>
  <si>
    <t>Клавиатура+Мышь СROWN CMKM-953W Wireless</t>
  </si>
  <si>
    <t>2551 Т</t>
  </si>
  <si>
    <t>Операционная система Win Pro 10 64-bit Russian 1pk DSP OEI Kazakhstan Only DVD</t>
  </si>
  <si>
    <t>2552 Т</t>
  </si>
  <si>
    <t>Офис MS Office Home and Business 2013 32/64 RU Kazakhstan Only ЕМ DVD No Skype</t>
  </si>
  <si>
    <t>2553 Т</t>
  </si>
  <si>
    <t>26.20.21.900.003.00.0796.000000000006</t>
  </si>
  <si>
    <t>Карта памяти</t>
  </si>
  <si>
    <t>Compact Flash, емкость 8 Гб</t>
  </si>
  <si>
    <t>8GB 2.0 PQI 6176-008GR1001черный</t>
  </si>
  <si>
    <t>2554 Т</t>
  </si>
  <si>
    <t>2555 Т</t>
  </si>
  <si>
    <t>25.73.40.390.000.01.0796.000000000053</t>
  </si>
  <si>
    <t>спиральное, с цилиндрическим хвостовиком, диаметр 4,5 мм</t>
  </si>
  <si>
    <t>ГОСТ 10902-78</t>
  </si>
  <si>
    <t>2556 Т</t>
  </si>
  <si>
    <t>ГОСТ 10902-79</t>
  </si>
  <si>
    <t>2557 Т</t>
  </si>
  <si>
    <t>ГОСТ 10902-80</t>
  </si>
  <si>
    <t>Северо-Казахстанская область, г.Петропавловск пр.Я.Гашека,4</t>
  </si>
  <si>
    <t>2558 Т</t>
  </si>
  <si>
    <t>Северо-Казахстанская область, г.Петропавловск пр.Я.Гашека,5</t>
  </si>
  <si>
    <t>2559 Т</t>
  </si>
  <si>
    <t>Северо-Казахстанская область, г.Петропавловск пр.Я.Гашека,6</t>
  </si>
  <si>
    <t>2560 Т</t>
  </si>
  <si>
    <t>25.73.40.300.000.00.0796.000000000000</t>
  </si>
  <si>
    <t>для перфоратора, диаметр 6</t>
  </si>
  <si>
    <t>Северо-Казахстанская область, г.Петропавловск пр.Я.Гашека,7</t>
  </si>
  <si>
    <t>2561 Т</t>
  </si>
  <si>
    <t>Северо-Казахстанская область, г.Петропавловск пр.Я.Гашека,8</t>
  </si>
  <si>
    <t>2562 Т</t>
  </si>
  <si>
    <t>Северо-Казахстанская область, г.Петропавловск пр.Я.Гашека,9</t>
  </si>
  <si>
    <t>2563 Т</t>
  </si>
  <si>
    <t>Северо-Казахстанская область, г.Петропавловск пр.Я.Гашека,10</t>
  </si>
  <si>
    <t>2564 Т</t>
  </si>
  <si>
    <t>Северо-Казахстанская область, г.Петропавловск пр.Я.Гашека,11</t>
  </si>
  <si>
    <t>2565 Т</t>
  </si>
  <si>
    <t>Северо-Казахстанская область, г.Петропавловск пр.Я.Гашека,12</t>
  </si>
  <si>
    <t>2566 Т</t>
  </si>
  <si>
    <t>20.30.12.700.000.00.0166.000000000098</t>
  </si>
  <si>
    <t>алкидно-уретановая</t>
  </si>
  <si>
    <t>эмаль алкидно-уретановая RAL 9003</t>
  </si>
  <si>
    <t>2567 Т</t>
  </si>
  <si>
    <t xml:space="preserve"> эмаль алкидно-уретановая RAL 5015</t>
  </si>
  <si>
    <t>2568 Т</t>
  </si>
  <si>
    <t xml:space="preserve"> RAL 1023 алкидті - уретандық эмалі \эмаль алкидно-уретановая RAL 1023</t>
  </si>
  <si>
    <t>2569 Т</t>
  </si>
  <si>
    <t xml:space="preserve"> RAL 9004  алкидті - уретандық эмалі \эмаль алкидно-уретановая RAL 9004</t>
  </si>
  <si>
    <t>2570 Т</t>
  </si>
  <si>
    <t>эмаль алкидно-уретановая RAL 7004</t>
  </si>
  <si>
    <t>2571 Т</t>
  </si>
  <si>
    <t>эмаль алкидно-уретановая RAL 3020</t>
  </si>
  <si>
    <t>2572 Т</t>
  </si>
  <si>
    <t>20.30.22.700.000.01.0112.000000000000</t>
  </si>
  <si>
    <t>растворитель Р-4</t>
  </si>
  <si>
    <t>2573 Т</t>
  </si>
  <si>
    <t>Автомат ВА 47-29 4Р 63 А 4,5кА х-ка D</t>
  </si>
  <si>
    <t>поставка в течение 10  дней</t>
  </si>
  <si>
    <t xml:space="preserve"> аванс 0% </t>
  </si>
  <si>
    <t>2574 Т</t>
  </si>
  <si>
    <t>Автомат ВА 47-29 2Р 25 А 4,5кА х-ка С</t>
  </si>
  <si>
    <t>2575 Т</t>
  </si>
  <si>
    <t>Автомат ВА 47-29 2Р 05 А 4,5кА х-ка С</t>
  </si>
  <si>
    <t>2576 Т</t>
  </si>
  <si>
    <t>Заглушка для щитов 12-ти местная белая</t>
  </si>
  <si>
    <t>2577 Т</t>
  </si>
  <si>
    <t>Заглушка для ЗНИ-16мм2 (JXB100А) серый ИЭК</t>
  </si>
  <si>
    <t>2578 Т</t>
  </si>
  <si>
    <t>Заглушка для ЗНИ-16мм2 (JXB100А) синий ИЭК</t>
  </si>
  <si>
    <t>2579 Т</t>
  </si>
  <si>
    <t>Заглушка для ЗНИ4-6мм2 (JXB35-50А) серый ИЭК</t>
  </si>
  <si>
    <t>2580 Т</t>
  </si>
  <si>
    <t>Заглушка для ЗНИ4-6мм2 (JXB35-50А) синий ИЭК</t>
  </si>
  <si>
    <t>2581 Т</t>
  </si>
  <si>
    <t>Зажим наборный ЗНИ-16мм2 (JXB100A) серый ИЭК</t>
  </si>
  <si>
    <t>2582 Т</t>
  </si>
  <si>
    <t>Зажим наборный ЗНИ-16мм2 (JXB100A) синий ИЭК</t>
  </si>
  <si>
    <t>2583 Т</t>
  </si>
  <si>
    <t>Зажим наборный ЗНИ-4мм2 (JXB35A) серый ИЭК</t>
  </si>
  <si>
    <t>2584 Т</t>
  </si>
  <si>
    <t>Зажим наборный ЗНИ-4мм2 (JXB35A) синий ИЭК</t>
  </si>
  <si>
    <t>2585 Т</t>
  </si>
  <si>
    <t>Коробка распаячная 85*85*40 IP44 для наружного монтажа цвет RAL 7035</t>
  </si>
  <si>
    <t>2586 Т</t>
  </si>
  <si>
    <t>Ограничитель на DIN-рейку (металл) ИЭК</t>
  </si>
  <si>
    <t>2587 Т</t>
  </si>
  <si>
    <t>Световой индикатор фаз ИЭК</t>
  </si>
  <si>
    <t>2588 Т</t>
  </si>
  <si>
    <t>Щит ЩРН-24з-0 74 У2 IP54 ИЭК</t>
  </si>
  <si>
    <t>2589 Т</t>
  </si>
  <si>
    <t>Бокс КМПн-4 IP66 ИЭК</t>
  </si>
  <si>
    <t>2590 Т</t>
  </si>
  <si>
    <t>25.73.30.650.004.00.0839.000000000000</t>
  </si>
  <si>
    <t>Заклепочник пневматический</t>
  </si>
  <si>
    <t>для резьбовых заклепок, диаметр заклепок до 16 мм</t>
  </si>
  <si>
    <t>Заклепочник GBM 30</t>
  </si>
  <si>
    <t>2591 Т</t>
  </si>
  <si>
    <t>25.73.40.900.055.00.0796.000000000000</t>
  </si>
  <si>
    <t>для пневматического заклепочника</t>
  </si>
  <si>
    <t>Насадка GBM 30 М3</t>
  </si>
  <si>
    <t>2592 Т</t>
  </si>
  <si>
    <t>Насадка GBM 30 М4</t>
  </si>
  <si>
    <t>2593 Т</t>
  </si>
  <si>
    <t>25.73.40.900.054.00.0796.000000000000</t>
  </si>
  <si>
    <t>Шпилька</t>
  </si>
  <si>
    <t>Шпилька GBM 30 М3</t>
  </si>
  <si>
    <t>2594 Т</t>
  </si>
  <si>
    <t>Шпилька GBM 30 М4</t>
  </si>
  <si>
    <t>2595 Т</t>
  </si>
  <si>
    <t>28.92.12.300.008.00.0839.000000000000</t>
  </si>
  <si>
    <t>Комплекс герметизирующего оборудования</t>
  </si>
  <si>
    <t>для герметизации устья скважин</t>
  </si>
  <si>
    <t xml:space="preserve">Навесное оборудование  для агрегата цементировочного </t>
  </si>
  <si>
    <t>поставка 6 единиц - июнь, 6 единиц - июль, 4 единицы - август</t>
  </si>
  <si>
    <t>2596 Т</t>
  </si>
  <si>
    <t>26.51.45.200.005.00.0796.000000000000</t>
  </si>
  <si>
    <t>Измеритель сопротивления заземления</t>
  </si>
  <si>
    <t>для измерения сопротивления заземляющих устройств</t>
  </si>
  <si>
    <t>Измеритель сопротивления взрывной цепи</t>
  </si>
  <si>
    <t>2597 Т</t>
  </si>
  <si>
    <t>Резистор подстроечный CA6H, 2,5 кОм±20%</t>
  </si>
  <si>
    <t>2598 Т</t>
  </si>
  <si>
    <t>Резистор подстроечный СА6Н, 5 кОм ±20%</t>
  </si>
  <si>
    <t>2599 Т</t>
  </si>
  <si>
    <t xml:space="preserve">Резистор подстроечный СП3-19а, 0.5 Вт, 3.3 кОм </t>
  </si>
  <si>
    <t>2600 Т</t>
  </si>
  <si>
    <t>Резистор С2-23 0.125/0.25 (MF-0,25) 680 Ом±5%</t>
  </si>
  <si>
    <t>2601 Т</t>
  </si>
  <si>
    <t>Резистор С2-23-2  (MF-2) 1,3 кОм±5%</t>
  </si>
  <si>
    <t>2602 Т</t>
  </si>
  <si>
    <t>Резистор МЛТ-2  (MF-2)  24 Ом±5%</t>
  </si>
  <si>
    <t>2603 Т</t>
  </si>
  <si>
    <t>Резистор переменный СП4-1В-0,5 Вт-680 Ом</t>
  </si>
  <si>
    <t>2604 Т</t>
  </si>
  <si>
    <t>27.90.60.300.001.00.0796.000000000014</t>
  </si>
  <si>
    <t>постоянный, тип С5-470 ОМ, проволочный, номинальное сопротивление 470 ОМ</t>
  </si>
  <si>
    <t>Резистор СП4-2Ма-1-470 Ом А,ВС-2-12</t>
  </si>
  <si>
    <t>2605 Т</t>
  </si>
  <si>
    <t>27.90.60.300.001.00.0796.000000000225</t>
  </si>
  <si>
    <t>постоянный, тип МЛТ-0,125, металлопленочный, номинальное сопротивление 22 кОм</t>
  </si>
  <si>
    <t>Резистор СП-I-1-22кОм±20%-А-ВС-2-20</t>
  </si>
  <si>
    <t>2606 Т</t>
  </si>
  <si>
    <t>27.90.60.300.001.00.0839.000000000002</t>
  </si>
  <si>
    <t>постоянный, тип С2-33Н-0,125, металлодиэлектрический, номинальное сопротивление 10 кОм</t>
  </si>
  <si>
    <t>Резистор СП-II-1-10кОм±20%-А</t>
  </si>
  <si>
    <t>2607 Т</t>
  </si>
  <si>
    <t>27.90.60.300.001.00.0796.000000000138</t>
  </si>
  <si>
    <t>постоянный, тип С5-36В, металлодиэлектрический, номинальное сопротивление 750 Ом</t>
  </si>
  <si>
    <t>Резистор ОМЛТ-0,5-750 Ом±5%</t>
  </si>
  <si>
    <t>2608 Т</t>
  </si>
  <si>
    <t>Конденсатор CL21 -10 мкФ±5%, 250 В</t>
  </si>
  <si>
    <t>2609 Т</t>
  </si>
  <si>
    <t>27.90.52.790.001.00.0796.000000000000</t>
  </si>
  <si>
    <t>К10-17Б-Н90-0.01 мкФ, электрический, номинальная емкость 001 мкФ</t>
  </si>
  <si>
    <t>Конденсатор X7R 0.033uF 50V 10% = К10-17Б имп.</t>
  </si>
  <si>
    <t>2610 Т</t>
  </si>
  <si>
    <t>Конденсатор X7R 0.015uF 50V 10% = К10-17Б имп.</t>
  </si>
  <si>
    <t>2611 Т</t>
  </si>
  <si>
    <t>27.90.52.790.001.00.0796.000000000002</t>
  </si>
  <si>
    <t>К10-17Б-Н90-2.2 мкФ, электрический, номинальная емкость 22 мкФ</t>
  </si>
  <si>
    <t>Конденсатор Cap 50-22  TK  50В/22мкФ 5*11   105C  Jamicon</t>
  </si>
  <si>
    <t>2612 Т</t>
  </si>
  <si>
    <t>Конденсатор Cap 50-100  TK  50В/100мкФ 8*11   105C  Jamicon</t>
  </si>
  <si>
    <t>2613 Т</t>
  </si>
  <si>
    <t>2614 Т</t>
  </si>
  <si>
    <t>Диод 1N4148</t>
  </si>
  <si>
    <t>2615 Т</t>
  </si>
  <si>
    <t>Диод FR102</t>
  </si>
  <si>
    <t>2616 Т</t>
  </si>
  <si>
    <t>L-59SURKCGKW (L-59SRSGW-CC), Светодиод красный/зеленый d=5мм</t>
  </si>
  <si>
    <t>2617 Т</t>
  </si>
  <si>
    <t>L-154A4SURKQBDZGW Светодиод красный/синий/зелёный</t>
  </si>
  <si>
    <t>2618 Т</t>
  </si>
  <si>
    <t>Kingbright индикатор 7-мисегментный, красный</t>
  </si>
  <si>
    <t>2619 Т</t>
  </si>
  <si>
    <t>Светодиод КИПД 40С20-Ж-П7</t>
  </si>
  <si>
    <t>2620 Т</t>
  </si>
  <si>
    <t>Светодиод BL-L513UBC</t>
  </si>
  <si>
    <t>2621 Т</t>
  </si>
  <si>
    <t>Светодиод BL-L513LRC</t>
  </si>
  <si>
    <t>2622 Т</t>
  </si>
  <si>
    <t>Светодиодная лента LC-5050-24BL60 IP33, синий, 1 м</t>
  </si>
  <si>
    <t>2623 Т</t>
  </si>
  <si>
    <t>Светодиодная лента LC-5050-24G60 IP33, зеленый, 1 м</t>
  </si>
  <si>
    <t>2624 Т</t>
  </si>
  <si>
    <t>Светодиодная лента LC-5050-24R60 IP33, красный, 1 м</t>
  </si>
  <si>
    <t>2625 Т</t>
  </si>
  <si>
    <t>Светодиодная лента LC-5050-24Y60 IP33, желтый, 1 м</t>
  </si>
  <si>
    <t>2626 Т</t>
  </si>
  <si>
    <t xml:space="preserve">Вилка 2РМ39Б45Ш2В1 </t>
  </si>
  <si>
    <t>2627 Т</t>
  </si>
  <si>
    <t xml:space="preserve">Вилка ВД1 </t>
  </si>
  <si>
    <t>2628 Т</t>
  </si>
  <si>
    <t>Розетка о/у 1м б/з с крышкой IP44</t>
  </si>
  <si>
    <t>2629 Т</t>
  </si>
  <si>
    <t>4453(18F)-4 (HH54P) 5А 24VDC</t>
  </si>
  <si>
    <t>2630 Т</t>
  </si>
  <si>
    <t>Колодка на плату 18F-4Z-A2</t>
  </si>
  <si>
    <t>2631 Т</t>
  </si>
  <si>
    <t>Кнопка малогабаритная КМ1-1</t>
  </si>
  <si>
    <t>2632 Т</t>
  </si>
  <si>
    <t>Тумблер МТ1</t>
  </si>
  <si>
    <t>2633 Т</t>
  </si>
  <si>
    <t>Микротумблер МТ3</t>
  </si>
  <si>
    <t>2634 Т</t>
  </si>
  <si>
    <t>RTF-5010, KINGBRIGHT держатель для светодиода</t>
  </si>
  <si>
    <t>2635 Т</t>
  </si>
  <si>
    <t>РП21-003 24В пост + Розетка РП21-003 тип2</t>
  </si>
  <si>
    <t>2636 Т</t>
  </si>
  <si>
    <t>ЩМП-02 (250х300х155мм) IP54 У2</t>
  </si>
  <si>
    <t>2637 Т</t>
  </si>
  <si>
    <t>Щит с монтажной панелью ЩМП-06-2 IP54 У2 500х400х220мм</t>
  </si>
  <si>
    <t>2638 Т</t>
  </si>
  <si>
    <t>27.12.23.500.002.00.0796.000000000002</t>
  </si>
  <si>
    <t>Блок релейной защиты</t>
  </si>
  <si>
    <t>диапазон измеряемого тока 0-25 А, напряжение питания 50 Гц</t>
  </si>
  <si>
    <t>БЗ-30 УХЛ, 30В блок защиты</t>
  </si>
  <si>
    <t>2639 Т</t>
  </si>
  <si>
    <t xml:space="preserve">клеммный, тип ЗНИ </t>
  </si>
  <si>
    <t>ЗВИ-3 ИЭК, полистирол UZV-003-04-12 пар зажим клеммный</t>
  </si>
  <si>
    <t>2640 Т</t>
  </si>
  <si>
    <t>KD2-21BER (PSW-22 ФЧЗ)зеленый с фиксацией</t>
  </si>
  <si>
    <t>2641 Т</t>
  </si>
  <si>
    <t>KD2-24BBN (PSW-22 БФЧЧ)(черный корпус/черная клавиша)</t>
  </si>
  <si>
    <t>2642 Т</t>
  </si>
  <si>
    <t>KD2-22BRG (PSW-22 БФЧК) (черный корпус/красная клавиша) с зеленым светодиодом</t>
  </si>
  <si>
    <t>2643 Т</t>
  </si>
  <si>
    <t>26.30.30.900.112.00.0796.000000000000</t>
  </si>
  <si>
    <t>для АТС</t>
  </si>
  <si>
    <t>JF1225B2H 24B/0,4А, 120*25 вентилятор</t>
  </si>
  <si>
    <t>2644 Т</t>
  </si>
  <si>
    <t>Плата печатная макетная ДИП-Р 200х100</t>
  </si>
  <si>
    <t>2645 Т</t>
  </si>
  <si>
    <t xml:space="preserve"> Лак КО-85 ГОСТ 11066-74</t>
  </si>
  <si>
    <t>2646 Т</t>
  </si>
  <si>
    <t>Кабель-канал 25х16 «Стандарт» с двойным замком</t>
  </si>
  <si>
    <t>2647 Т</t>
  </si>
  <si>
    <t>Кабель-канал 60х40 «Стандарт» с двойным замком</t>
  </si>
  <si>
    <t>2648 Т</t>
  </si>
  <si>
    <t>Вилка кабельная ССИ 015  16А 3р+е+n 380В Экф</t>
  </si>
  <si>
    <t>2649 Т</t>
  </si>
  <si>
    <t>Розетка  кабельная ССИ 115 16А 3р+е+n 380В Экф</t>
  </si>
  <si>
    <t>2650 Т</t>
  </si>
  <si>
    <t>25.93.11.330.001.01.0006.000000000178</t>
  </si>
  <si>
    <t>стальной, свивка двойная, тип ЛК-З, диаметр 13,5 мм, ГОСТ 7665-80</t>
  </si>
  <si>
    <t>Канат 13.5-Г-В-Ж-Р-1770 ГОСТ 7668-80</t>
  </si>
  <si>
    <t xml:space="preserve">   июнь</t>
  </si>
  <si>
    <t xml:space="preserve"> авансовый платеж-100%</t>
  </si>
  <si>
    <t>2651 Т</t>
  </si>
  <si>
    <t>27.90.33.700.001.00.0796.000000000004</t>
  </si>
  <si>
    <t>для аккумуляторных батарей типа d</t>
  </si>
  <si>
    <t>щит зарядно-разрядный</t>
  </si>
  <si>
    <t>100 календарных дней с момента предоплаты</t>
  </si>
  <si>
    <t>2652 Т</t>
  </si>
  <si>
    <t>22.29.29.900.039.00.0625.000000000003</t>
  </si>
  <si>
    <t>Поликарбонат (полигаль)</t>
  </si>
  <si>
    <t>листовой, толщина 4 мм</t>
  </si>
  <si>
    <t>июнь,август</t>
  </si>
  <si>
    <t>6</t>
  </si>
  <si>
    <t>22100</t>
  </si>
  <si>
    <t>2653 Т</t>
  </si>
  <si>
    <t>13115</t>
  </si>
  <si>
    <t>2654 Т</t>
  </si>
  <si>
    <t>20.16.53.590.000.00.0166.000000000000</t>
  </si>
  <si>
    <t>марка ТОСП, ГОСТ 17622-72</t>
  </si>
  <si>
    <t>б-4мм</t>
  </si>
  <si>
    <t>65</t>
  </si>
  <si>
    <t>2000</t>
  </si>
  <si>
    <t>2655 Т</t>
  </si>
  <si>
    <t>б-1,5мм</t>
  </si>
  <si>
    <t>2656 Т</t>
  </si>
  <si>
    <t xml:space="preserve"> б-4мм цветное</t>
  </si>
  <si>
    <t>2657 Т</t>
  </si>
  <si>
    <t>31.00.20.900.000.00.0796.000000000000</t>
  </si>
  <si>
    <t>Столешница</t>
  </si>
  <si>
    <t>для офисного стола, материал ЛДСП</t>
  </si>
  <si>
    <t>2658 Т</t>
  </si>
  <si>
    <t>28.13.11.700.002.00.0796.000000000002</t>
  </si>
  <si>
    <t xml:space="preserve">    на автомобиль КАМАЗ 65117 </t>
  </si>
  <si>
    <t>2659 Т</t>
  </si>
  <si>
    <t>29.32.30.990.020.02.0796.000000000000</t>
  </si>
  <si>
    <t>для грузового автомобиля, привода вентилятора</t>
  </si>
  <si>
    <t xml:space="preserve">    на автомобиль    КАМАЗ 65117 </t>
  </si>
  <si>
    <t>2660 Т</t>
  </si>
  <si>
    <t>2661 Т</t>
  </si>
  <si>
    <t>29.32.30.650.016.00.0796.000000000000</t>
  </si>
  <si>
    <t>Пневмогидроусилитель</t>
  </si>
  <si>
    <t>привода сцепления, для грузового автомобиля</t>
  </si>
  <si>
    <t>2662 Т</t>
  </si>
  <si>
    <t>19.20.29.500.000.01.0112.000000000018</t>
  </si>
  <si>
    <t>моторное, для бензиновых двигателей, обозначение по SAE 10W-40</t>
  </si>
  <si>
    <t xml:space="preserve"> масло моторное 10W-40 </t>
  </si>
  <si>
    <t>112</t>
  </si>
  <si>
    <t>2663 Т</t>
  </si>
  <si>
    <t>27.32.11.900.000.00.0166.000000000093</t>
  </si>
  <si>
    <t>сечение жил 0,21 мм, марка ПЭТВ-2</t>
  </si>
  <si>
    <t>эмаль провод Ø  0,21</t>
  </si>
  <si>
    <t xml:space="preserve"> июнь</t>
  </si>
  <si>
    <t>2664 Т</t>
  </si>
  <si>
    <t>27.32.11.900.000.00.0166.000000000106</t>
  </si>
  <si>
    <t>сечение жил 0,41 мм, марка ПЭТВ-2</t>
  </si>
  <si>
    <t>эмаль провод Ø 0,41</t>
  </si>
  <si>
    <t>2665 Т</t>
  </si>
  <si>
    <t>27.32.11.900.000.00.0166.000000000110</t>
  </si>
  <si>
    <t>сечение жил 0,45 мм, марка ПЭТВ-2</t>
  </si>
  <si>
    <t>эмаль провод Ø 0,45</t>
  </si>
  <si>
    <t>2666 Т</t>
  </si>
  <si>
    <t>27.32.11.900.000.00.0166.000000000126</t>
  </si>
  <si>
    <t>сечение жил 0,8 мм, марка ПЭТВ-2</t>
  </si>
  <si>
    <t>эмаль провод Ø 0,8</t>
  </si>
  <si>
    <t>2667 Т</t>
  </si>
  <si>
    <t>27.32.11.900.000.00.0166.000000000129</t>
  </si>
  <si>
    <t>сечение жил 0,9 мм, марка ПЭТВ-2</t>
  </si>
  <si>
    <t>эмаль провод Ø 0,9</t>
  </si>
  <si>
    <t>2668 Т</t>
  </si>
  <si>
    <t>27.32.11.900.000.00.0166.000000000103</t>
  </si>
  <si>
    <t>сечение жил 0,35 мм, марка ПЭТВ-2</t>
  </si>
  <si>
    <t xml:space="preserve">эмаль провод Ø 0,35 </t>
  </si>
  <si>
    <t>2669 Т</t>
  </si>
  <si>
    <t>27.32.11.900.000.00.0166.000000000105</t>
  </si>
  <si>
    <t>сечение жил 0,4 мм, марка ПЭТВ-2</t>
  </si>
  <si>
    <t>эмаль провод Ø 0,40</t>
  </si>
  <si>
    <t>2670 Т</t>
  </si>
  <si>
    <t>27.32.11.900.000.00.0166.000000000115</t>
  </si>
  <si>
    <t>сечение жил 0,53 мм, марка ПЭТВ-2</t>
  </si>
  <si>
    <t>эмаль провод Ø 0,53</t>
  </si>
  <si>
    <t>2671 Т</t>
  </si>
  <si>
    <t>27.32.11.900.000.00.0166.000000000174</t>
  </si>
  <si>
    <t>сечение жил 0,67 мм, марка ПЭТВ-2</t>
  </si>
  <si>
    <t>эмаль провод Ø 0,67</t>
  </si>
  <si>
    <t>2672 Т</t>
  </si>
  <si>
    <t>эмаль провод Ø 0,75</t>
  </si>
  <si>
    <t>2673 Т</t>
  </si>
  <si>
    <t>27.32.11.900.000.00.0166.000000000131</t>
  </si>
  <si>
    <t>сечение жил 0,93 мм, марка ПЭТВ-2</t>
  </si>
  <si>
    <t>эмаль провод Ø 0,93</t>
  </si>
  <si>
    <t>2674 Т</t>
  </si>
  <si>
    <t>27.32.11.900.000.00.0166.000000000134</t>
  </si>
  <si>
    <t>сечение жил 1 мм, марка ПЭТВ-2</t>
  </si>
  <si>
    <t>эмаль провод Ø 1,00</t>
  </si>
  <si>
    <t>2675 Т</t>
  </si>
  <si>
    <t>27.32.11.900.000.00.0166.000000000136</t>
  </si>
  <si>
    <t>сечение жил 1,04 мм, марка ПЭТВ-2</t>
  </si>
  <si>
    <t>эмаль провод Ø 1,04</t>
  </si>
  <si>
    <t>2676 Т</t>
  </si>
  <si>
    <t>эмаль провод Ø 1,12</t>
  </si>
  <si>
    <t>2677 Т</t>
  </si>
  <si>
    <t>извещатель "Призма 3/200НР"</t>
  </si>
  <si>
    <t>2678 Т</t>
  </si>
  <si>
    <t>2679 Т</t>
  </si>
  <si>
    <t>2680 Т</t>
  </si>
  <si>
    <t>2681 Т</t>
  </si>
  <si>
    <t>Извещатель  СПЭК1115 (75 м, Т эксплуатации -40° +40° С)</t>
  </si>
  <si>
    <t>2682 Т</t>
  </si>
  <si>
    <t>Извещатель СПЭК1117 (50 м, Т эксплуатации -40° +40° С)</t>
  </si>
  <si>
    <t>2683 Т</t>
  </si>
  <si>
    <t>Извещатель линейный «Филин»</t>
  </si>
  <si>
    <t>2684 Т</t>
  </si>
  <si>
    <t>Вибрационное средство обнаружения "ТРЕЗОР-В"</t>
  </si>
  <si>
    <t>поставка в течение 60 рабочих дней</t>
  </si>
  <si>
    <t>2685 Т</t>
  </si>
  <si>
    <t>26.40.51.800.009.00.0796.000000000000</t>
  </si>
  <si>
    <t>для модуля  входного усилителя</t>
  </si>
  <si>
    <t xml:space="preserve">плата канальная </t>
  </si>
  <si>
    <t>2686 Т</t>
  </si>
  <si>
    <t>27.12.31.900.006.00.0796.000000000000</t>
  </si>
  <si>
    <t>Пульт управления</t>
  </si>
  <si>
    <t>марка ПУ-3, номинальное напряжение 220 В</t>
  </si>
  <si>
    <t>2687 Т</t>
  </si>
  <si>
    <t>26.30.60.000.014.01.0006.000000000000</t>
  </si>
  <si>
    <t>монтажный</t>
  </si>
  <si>
    <t>провод</t>
  </si>
  <si>
    <t>2688 Т</t>
  </si>
  <si>
    <t>турникет «Ростов-Дон ПР1Ш/3М»</t>
  </si>
  <si>
    <t>поставка в течение 75 рабочих дней</t>
  </si>
  <si>
    <t>2689 Т</t>
  </si>
  <si>
    <t>14.12.30.100.000.00.0715.000000000000</t>
  </si>
  <si>
    <t>медицинские одноразовые, из натурального латекса, стерильные</t>
  </si>
  <si>
    <t>2690 Т</t>
  </si>
  <si>
    <t>20.14.75.500.000.01.0872.000000000000</t>
  </si>
  <si>
    <t>Спирт</t>
  </si>
  <si>
    <t>этиловый, легковоспламеняющийся, ГОСТ 18300-87</t>
  </si>
  <si>
    <t>Флакон</t>
  </si>
  <si>
    <t>2691 Т</t>
  </si>
  <si>
    <t>13.20.20.420.000.00.0006.000000000004</t>
  </si>
  <si>
    <t>фланель, хлопчатобумажная, плотностью 170-257 г/м2</t>
  </si>
  <si>
    <t>2692 Т</t>
  </si>
  <si>
    <t>13.94.11.900.000.00.0006.000000000006</t>
  </si>
  <si>
    <t>Шнур</t>
  </si>
  <si>
    <t>из хлопчатобумажной пряжи, диаметр 1,5 - 6 мм, тонкие  крученые, ГОСТ 17308-88</t>
  </si>
  <si>
    <t>2693 Т</t>
  </si>
  <si>
    <t>27.40.21.000.001.00.0796.000000000001</t>
  </si>
  <si>
    <t>светодиодный, переносной</t>
  </si>
  <si>
    <t>2694 Т</t>
  </si>
  <si>
    <t>15.20.11.200.000.00.0715.000000000000</t>
  </si>
  <si>
    <t>Тапочки (сланцы)</t>
  </si>
  <si>
    <t>мужские, казарменные, резиновые, СТ РК 1592-2006</t>
  </si>
  <si>
    <t>тапочки</t>
  </si>
  <si>
    <t>2695 Т</t>
  </si>
  <si>
    <t>2696 Т</t>
  </si>
  <si>
    <t>20.30.22.100.001.00.0166.000000000001</t>
  </si>
  <si>
    <t>марка ГФ-021, для окрашивания металлических и деревянных поверхностей под покрытия различными эмалями и масляными красками</t>
  </si>
  <si>
    <t>грунтовка ГФ-021 ГОСТ 25129-82</t>
  </si>
  <si>
    <t>2697 Т</t>
  </si>
  <si>
    <t>20.42.18.500.000.01.0778.000000000000</t>
  </si>
  <si>
    <t>зубной, сухой</t>
  </si>
  <si>
    <t>Зубной порошок фасовка 75гр.</t>
  </si>
  <si>
    <t>2698 Т</t>
  </si>
  <si>
    <t>Крем для бритья/фасовка 75гр.</t>
  </si>
  <si>
    <t>2699 Т</t>
  </si>
  <si>
    <t>Аккумуляторная батарея Volta ST12-100</t>
  </si>
  <si>
    <t>Северо-Казахстанская область, г.Петропавловск, пр.Я.Гашека, 1</t>
  </si>
  <si>
    <t>2700 Т</t>
  </si>
  <si>
    <t>20.59.59.900.017.00.0704.000000000002</t>
  </si>
  <si>
    <t>Набор для цветной капиллярной дефектоскопии</t>
  </si>
  <si>
    <t>в наборе 3 предмета</t>
  </si>
  <si>
    <t>образец контрольный для цветной капиллярной дефектоскопии (класс 2) с поверкой</t>
  </si>
  <si>
    <t>2701 Т</t>
  </si>
  <si>
    <t>25.94.13.900.001.00.0704.000000000014</t>
  </si>
  <si>
    <t>для слесарных работ, в наборе 142 предмета</t>
  </si>
  <si>
    <t>НАБ.14.12.133 НАБОР ИНСТРУМЕНТОВ</t>
  </si>
  <si>
    <t>2702 Т</t>
  </si>
  <si>
    <t>28.22.19.300.037.00.0796.000000000000</t>
  </si>
  <si>
    <t>для грузоподъемных механизмов</t>
  </si>
  <si>
    <t>Пульт управления ПКТ-63 на 6 кнопок IP54 ИЭК</t>
  </si>
  <si>
    <t>аванс - 0%, оплата по факту</t>
  </si>
  <si>
    <t>2703 Т</t>
  </si>
  <si>
    <t>27.12.24.300.000.03.0796.000000000000</t>
  </si>
  <si>
    <t>указательное, для использования в качестве указателя действия схем защиты и автоматики, сила тока 0,05 А</t>
  </si>
  <si>
    <t>реле РЭС</t>
  </si>
  <si>
    <t>2704 Т</t>
  </si>
  <si>
    <t>26.40.41.000.003.00.0796.000000000007</t>
  </si>
  <si>
    <t>электретный, на гибкой основе</t>
  </si>
  <si>
    <t>микрофон</t>
  </si>
  <si>
    <t>2705 Т</t>
  </si>
  <si>
    <t>26.30.30.900.093.00.0796.000000000001</t>
  </si>
  <si>
    <t>RJ 11, 2 порта</t>
  </si>
  <si>
    <t>розетка телефонная</t>
  </si>
  <si>
    <t>2706 Т</t>
  </si>
  <si>
    <t>20.30.12.700.000.00.0166.000000000099</t>
  </si>
  <si>
    <t>двухкомпонентная</t>
  </si>
  <si>
    <t xml:space="preserve">Эмаль двухкомпонентная ХС-973 </t>
  </si>
  <si>
    <t>2707 Т</t>
  </si>
  <si>
    <t>Вставка плавкая ВП2Б-1В,10А250В</t>
  </si>
  <si>
    <t>2708 Т</t>
  </si>
  <si>
    <t>22.21.29.900.007.00.0796.000000000000</t>
  </si>
  <si>
    <t>Гофра воздушная</t>
  </si>
  <si>
    <t>2709 Т</t>
  </si>
  <si>
    <t>Реле 901.3747 24В,10А</t>
  </si>
  <si>
    <t>2710 Т</t>
  </si>
  <si>
    <t>28.14.20.000.007.00.0796.000000000006</t>
  </si>
  <si>
    <t>Кольцо уплотнительное</t>
  </si>
  <si>
    <t>резиновое, сечение 5,8 мм, ГОСТ 9833-73</t>
  </si>
  <si>
    <t>2711 Т</t>
  </si>
  <si>
    <t>Переключатель ППН-45</t>
  </si>
  <si>
    <t>2712 Т</t>
  </si>
  <si>
    <t>Тумблер ПТ2-10</t>
  </si>
  <si>
    <t>2713 Т</t>
  </si>
  <si>
    <t>2714 Т</t>
  </si>
  <si>
    <t>Тройник фитинговый</t>
  </si>
  <si>
    <t>2715 Т</t>
  </si>
  <si>
    <t>Кран шаровый с фитингами с двух сторон</t>
  </si>
  <si>
    <t>2716 Т</t>
  </si>
  <si>
    <t>25.73.30.550.001.00.0796.000000000005</t>
  </si>
  <si>
    <t>Кувалда</t>
  </si>
  <si>
    <t>кузнечная, тупоносая, деревянная рукоятка, ГОСТ 11401-75</t>
  </si>
  <si>
    <t>Кувалда 1212-0004 ГОСТ 11401-75</t>
  </si>
  <si>
    <t>2717 Т</t>
  </si>
  <si>
    <t>2718 Т</t>
  </si>
  <si>
    <t>Дрель электрическая</t>
  </si>
  <si>
    <t>2719 Т</t>
  </si>
  <si>
    <t>2720 Т</t>
  </si>
  <si>
    <t>25.73.10.100.000.00.0796.000000000000</t>
  </si>
  <si>
    <t>Лопата</t>
  </si>
  <si>
    <t>копальная, остроконечная</t>
  </si>
  <si>
    <t>Лопата ЛКО-4</t>
  </si>
  <si>
    <t>2721 Т</t>
  </si>
  <si>
    <t>25.73.30.300.002.00.0704.000000000043</t>
  </si>
  <si>
    <t>гаечные, комбинированные, в наборе 11-20 предметов, 6-32 мм</t>
  </si>
  <si>
    <t>Набор ключей 6-32мм</t>
  </si>
  <si>
    <t>2722 Т</t>
  </si>
  <si>
    <t>27.12.23.700.000.00.0796.000000000000</t>
  </si>
  <si>
    <t>Контактор</t>
  </si>
  <si>
    <t>серия КТ, электромагнитный</t>
  </si>
  <si>
    <t>Контактор КТ-6013/380 100А</t>
  </si>
  <si>
    <t>2723 Т</t>
  </si>
  <si>
    <t>2724 Т</t>
  </si>
  <si>
    <t>20.14.74.000.000.01.0116.000000000002</t>
  </si>
  <si>
    <t>этиловый, ректификованный, сорт Люкс, ГОСТ 5962-2013</t>
  </si>
  <si>
    <t>Спирт этиловый, ректификованный, сорт Экстра, ГОСТ 5962-2013</t>
  </si>
  <si>
    <t>поставка согласно заявки</t>
  </si>
  <si>
    <t>Декалитр</t>
  </si>
  <si>
    <t>2725 Т</t>
  </si>
  <si>
    <t>22.19.73.100.017.00.0055.000000000006</t>
  </si>
  <si>
    <t>Рулонная теплоизоляция</t>
  </si>
  <si>
    <t>ширина 1000 мм, толщина 50 мм</t>
  </si>
  <si>
    <t xml:space="preserve">Теплозвукоизоляция Кнауф "Дом" </t>
  </si>
  <si>
    <t>2726 Т</t>
  </si>
  <si>
    <t>20.59.59.670.000.00.0112.000000000000</t>
  </si>
  <si>
    <t>Раствор огнебиозащитный</t>
  </si>
  <si>
    <t>для пропитки древесины и защиты от возгорания</t>
  </si>
  <si>
    <t>Огнебиозащитный состав №260"ДК"5кг Палиж</t>
  </si>
  <si>
    <t>2727 Т</t>
  </si>
  <si>
    <t>26.51.45.200.022.00.0839.000000000000</t>
  </si>
  <si>
    <t>Измеритель RLC</t>
  </si>
  <si>
    <t>для расчета диапазона измеряемых величин</t>
  </si>
  <si>
    <t xml:space="preserve">UT603, цифровой измеритель  RLC-метр </t>
  </si>
  <si>
    <t>в течение 45 рабочих дней</t>
  </si>
  <si>
    <t>2728 Т</t>
  </si>
  <si>
    <t>26.51.45.200.023.00.0839.000000000000</t>
  </si>
  <si>
    <t>Эталонная измерительная установка</t>
  </si>
  <si>
    <t>для коэффициента амплитудной модуляции и девиации частоты</t>
  </si>
  <si>
    <t>UT612  мостовой измеритель, LCR, ESR</t>
  </si>
  <si>
    <t>2729 Т</t>
  </si>
  <si>
    <t>27.90.40.600.000.00.0796.000000000000</t>
  </si>
  <si>
    <t>Генератор</t>
  </si>
  <si>
    <t>для сигналов, электрические, низкочастотный</t>
  </si>
  <si>
    <t>UTG9020A , Генератор сигналов 0,1-20Мгц</t>
  </si>
  <si>
    <t>2730 Т</t>
  </si>
  <si>
    <t>28.13.31.000.079.00.0796.000000000000</t>
  </si>
  <si>
    <t>Гидроклапан гидроуправляемый</t>
  </si>
  <si>
    <t>условный проход 16 мм, встраиваемый</t>
  </si>
  <si>
    <t>Гидроклапан 1Рн203-В64 ХЛ1</t>
  </si>
  <si>
    <t>2731 Т</t>
  </si>
  <si>
    <t>огнетушитель порошковый ОП-10</t>
  </si>
  <si>
    <t>2732 Т</t>
  </si>
  <si>
    <t>28.29.22.100.000.01.0796.000000000006</t>
  </si>
  <si>
    <t>углекислотный, марка ОУ-10</t>
  </si>
  <si>
    <t>огнетушитель порошковый ОУ-10</t>
  </si>
  <si>
    <t>2733 Т</t>
  </si>
  <si>
    <t>28.29.22.100.000.03.0796.000000000000</t>
  </si>
  <si>
    <t>воздушно-пенный, марка ОВП-100</t>
  </si>
  <si>
    <t>огнетушитель воздушно-пенный ОВП-100</t>
  </si>
  <si>
    <t>2734 Т</t>
  </si>
  <si>
    <t>20.59.41.990.002.04.0166.000000000000</t>
  </si>
  <si>
    <t>термостойкая, марка Циатим-221, ГОСТ 9433-80</t>
  </si>
  <si>
    <t>смазка Циатим 221</t>
  </si>
  <si>
    <t>2735 Т</t>
  </si>
  <si>
    <t>20.59.42.900.008.01.0796.000000000000</t>
  </si>
  <si>
    <t>техническая, для прочистки карбюратора бензиновых двигателей, аэрозоль</t>
  </si>
  <si>
    <t>Аэрозольный очиститель</t>
  </si>
  <si>
    <t>2736 Т</t>
  </si>
  <si>
    <t>20.59.41.990.003.00.0166.000000000002</t>
  </si>
  <si>
    <t>Паста</t>
  </si>
  <si>
    <t>приработочная, марка Лимол</t>
  </si>
  <si>
    <t>смазка Лимол</t>
  </si>
  <si>
    <t>2737 Т</t>
  </si>
  <si>
    <t>Поковки ГОСТ 6533-78 сталь 09Г2С ГОСТ 5520-79</t>
  </si>
  <si>
    <t>2738 Т</t>
  </si>
  <si>
    <t>Поковка "Обечайка конусная" по чертежу Б733.160 ст 09Г2С-12 ГОСТ 5520-79, с испытанием механических свойств на образцах КСС, в том числе испытание на растяжение,  испытание на изгиб согласно СТ 6996-66. УЗК св. соединений 100%.</t>
  </si>
  <si>
    <t>30 рабочих  дней</t>
  </si>
  <si>
    <t>2739 Т</t>
  </si>
  <si>
    <t>1 16 х32х6 25А з25  ГОСТ2424-83</t>
  </si>
  <si>
    <t>2740 Т</t>
  </si>
  <si>
    <t>1 150х40х65 25А з25 ГОСТ2424-83</t>
  </si>
  <si>
    <t>2741 Т</t>
  </si>
  <si>
    <t>1 200х40х76 25А з25  ГОСТ2424-83</t>
  </si>
  <si>
    <t>2742 Т</t>
  </si>
  <si>
    <t>1 600х80х305 25А з25  ГОСТ2424-83</t>
  </si>
  <si>
    <t>2743 Т</t>
  </si>
  <si>
    <t>1 150х25х32 14А  БУ ГОСТ2424-83</t>
  </si>
  <si>
    <t>2744 Т</t>
  </si>
  <si>
    <t>ГОСТ 305-82</t>
  </si>
  <si>
    <t>июнь, июль, август, сентябрь, октябрь, ноябрь, декабрь</t>
  </si>
  <si>
    <t>2745 Т</t>
  </si>
  <si>
    <t>Чистящее средство «Сарма» 400 гр</t>
  </si>
  <si>
    <t>2746 Т</t>
  </si>
  <si>
    <t>2747 Т</t>
  </si>
  <si>
    <t>2748 Т</t>
  </si>
  <si>
    <t>29.32.30.610.000.01.0796.000000000000</t>
  </si>
  <si>
    <t>для легкового автомобиля, системы охлаждения</t>
  </si>
  <si>
    <t xml:space="preserve">автомобиль Шевролет Каптива </t>
  </si>
  <si>
    <t>2749 Т</t>
  </si>
  <si>
    <t>автомобиль ГАЗ 3302</t>
  </si>
  <si>
    <t>2750 Т</t>
  </si>
  <si>
    <t>2751 Т</t>
  </si>
  <si>
    <t>2752 Т</t>
  </si>
  <si>
    <t>23.91.11.200.000.00.0796.000000000000</t>
  </si>
  <si>
    <t>алмазный, сегментированный</t>
  </si>
  <si>
    <t>2753 Т</t>
  </si>
  <si>
    <t>25.71.11.390.000.00.0796.000000000012</t>
  </si>
  <si>
    <t>2754 Т</t>
  </si>
  <si>
    <t>2755 Т</t>
  </si>
  <si>
    <t>22.23.13.700.003.00.0796.000000000017</t>
  </si>
  <si>
    <t>кубовая, пластиковая, объем 2000 л</t>
  </si>
  <si>
    <t>Стеклопластиковая емкость 1600-3-ХТО-2,2</t>
  </si>
  <si>
    <t>2756 Т</t>
  </si>
  <si>
    <t>26.51.12.390.002.00.0796.000000000000</t>
  </si>
  <si>
    <t>Уровнемер</t>
  </si>
  <si>
    <t>Электронный уровнемер ИСУ 100</t>
  </si>
  <si>
    <t>2757 Т</t>
  </si>
  <si>
    <t>КАМАЗ 43118-3017-46</t>
  </si>
  <si>
    <t>июль, август, сентябрь</t>
  </si>
  <si>
    <t>2758 Т</t>
  </si>
  <si>
    <t>2759 Т</t>
  </si>
  <si>
    <t>2760 Т</t>
  </si>
  <si>
    <t>2761 Т</t>
  </si>
  <si>
    <t>2762 Т</t>
  </si>
  <si>
    <t>2763 Т</t>
  </si>
  <si>
    <t>2764 Т</t>
  </si>
  <si>
    <t>2765 Т</t>
  </si>
  <si>
    <t>2766 Т</t>
  </si>
  <si>
    <t>2767 Т</t>
  </si>
  <si>
    <t>2768 Т</t>
  </si>
  <si>
    <t>2769 Т</t>
  </si>
  <si>
    <t>2770 Т</t>
  </si>
  <si>
    <t>24.10.66.900.000.01.0168.000000000330</t>
  </si>
  <si>
    <t>2771 Т</t>
  </si>
  <si>
    <t>2772 Т</t>
  </si>
  <si>
    <t>24.43.11.300.000.01.0166.000000000001</t>
  </si>
  <si>
    <t>Свинец</t>
  </si>
  <si>
    <t>необработанный, в чушках, марка С1, ГОСТ 3778-98</t>
  </si>
  <si>
    <t>2773 Т</t>
  </si>
  <si>
    <t>2774 Т</t>
  </si>
  <si>
    <t>14.12.30.110.001.00.0796.000000000001</t>
  </si>
  <si>
    <t>мужской, спецодежда медицинская, из  хлопчатобумажной  ткани, тип А, ГОСТ 25194-82</t>
  </si>
  <si>
    <t>1 день</t>
  </si>
  <si>
    <t>2775 Т</t>
  </si>
  <si>
    <t>перчатки бантенг.</t>
  </si>
  <si>
    <t>2776 Т</t>
  </si>
  <si>
    <t>20.41.44.000.003.00.0796.000000000000</t>
  </si>
  <si>
    <t>Средство антистатическое</t>
  </si>
  <si>
    <t>Средство антистатическое "Лана"</t>
  </si>
  <si>
    <t>2777 Т</t>
  </si>
  <si>
    <t>20.30.22.539.000.00.0168.000000000000</t>
  </si>
  <si>
    <t>Мастика</t>
  </si>
  <si>
    <t>герметизирующая, бутилкаучуковая, для антикоррозийной изоляции труб, рабочий температурный диапазон -60 + 80 °С</t>
  </si>
  <si>
    <t>57-Г-7 ТУ 305-57-107-97</t>
  </si>
  <si>
    <t>2778 Т</t>
  </si>
  <si>
    <t>32.99.59.900.023.00.0166.000000000003</t>
  </si>
  <si>
    <t>Стеклотекстолит</t>
  </si>
  <si>
    <t>марка СТЭФ, ГОСТ-12652-74</t>
  </si>
  <si>
    <t>Стеклотекстолит СТЭФ 3 мм</t>
  </si>
  <si>
    <t>2779 Т</t>
  </si>
  <si>
    <t>Тумблер 2ПП-45, 20А, 27В</t>
  </si>
  <si>
    <t>2780 Т</t>
  </si>
  <si>
    <t>2781 Т</t>
  </si>
  <si>
    <t>32.91.19.900.000.00.0796.000000000007</t>
  </si>
  <si>
    <t>для шлифовальных машин</t>
  </si>
  <si>
    <t>2782 Т</t>
  </si>
  <si>
    <t>2783 Т</t>
  </si>
  <si>
    <t>Теплоизлучатель 230-240-200 Е27</t>
  </si>
  <si>
    <t>2784 Т</t>
  </si>
  <si>
    <t>25.73.30.850.001.00.0796.000000000000</t>
  </si>
  <si>
    <t>Тиски</t>
  </si>
  <si>
    <t>слесарные</t>
  </si>
  <si>
    <t>Тиски слесарные, 150мм, поворотные, с наковальней</t>
  </si>
  <si>
    <t>2785 Т</t>
  </si>
  <si>
    <t>25.73.40.390.001.00.0704.000000000006</t>
  </si>
  <si>
    <t>Набор сверл</t>
  </si>
  <si>
    <t>по металлу, в наборе 11-20 предметов</t>
  </si>
  <si>
    <t xml:space="preserve">Набор сверел от 1 до16 мм.                </t>
  </si>
  <si>
    <t>2786 Т</t>
  </si>
  <si>
    <t>прокладка "Ильма" ФЛ-003-01-87х57х2,0</t>
  </si>
  <si>
    <t>25 дней</t>
  </si>
  <si>
    <t>2787 Т</t>
  </si>
  <si>
    <t>прокладка "Ильма" ФЛ-003-01-149х106х2,0</t>
  </si>
  <si>
    <t>2788 Т</t>
  </si>
  <si>
    <t>прокладка "Ильма" ФЛ-003-01-259х233х2,0</t>
  </si>
  <si>
    <t>2789 Т</t>
  </si>
  <si>
    <t>прокладка "Ильма" ФЛ-003-01-312х292х2,0</t>
  </si>
  <si>
    <t>2790 Т</t>
  </si>
  <si>
    <t>прокладка "Ильма" ФЛ-003-01-663х633х3,0</t>
  </si>
  <si>
    <t>2791 Т</t>
  </si>
  <si>
    <t xml:space="preserve">Поковки гр. IV-КП245(КП.25) по ГОСТ 8479-70, сталь 09Г2С ГОСТ 19281-89, с испытанием на ударный изгиб при температуре  -40ºC. </t>
  </si>
  <si>
    <t>2792 Т</t>
  </si>
  <si>
    <t>27.51.23.300.001.00.0796.000000000000</t>
  </si>
  <si>
    <t>для волос, концетратор</t>
  </si>
  <si>
    <t>2793 Т</t>
  </si>
  <si>
    <t>30.30.50.300.000.00.0796.000000000000</t>
  </si>
  <si>
    <t>Карданный вал</t>
  </si>
  <si>
    <t>привода вентилятора, охлаждения масла агрегатов силовой установки</t>
  </si>
  <si>
    <t>Кардан 5320-2201011-03(02)01</t>
  </si>
  <si>
    <t>2794 Т</t>
  </si>
  <si>
    <t>24.45.22.200.000.01.0166.000000000012</t>
  </si>
  <si>
    <t>нихромовая, диаметр 1,6 мм</t>
  </si>
  <si>
    <t>2795 Т</t>
  </si>
  <si>
    <t>28.25.12.500.001.00.0796.000000000000</t>
  </si>
  <si>
    <t>Кондиционер</t>
  </si>
  <si>
    <t>прецизионный, холодопроизводительность 2,5-25 кВт</t>
  </si>
  <si>
    <t>Комплект кондиционера Камаз, 24 вольт, хдадопроизводительность 3,6 кВт</t>
  </si>
  <si>
    <t>г.Жанаозен АО «Озенмунайгаз»</t>
  </si>
  <si>
    <t>2796 Т</t>
  </si>
  <si>
    <t>Карданный вал 4320Х-4502012</t>
  </si>
  <si>
    <t>в течение 15 рабочих дней</t>
  </si>
  <si>
    <t>2797 Т</t>
  </si>
  <si>
    <t>20.59.41.990.002.13.0166.000000000077</t>
  </si>
  <si>
    <t>на основе полиоксиэтилена (полиэтиленгликоля)</t>
  </si>
  <si>
    <t xml:space="preserve">ПОЖ-70 протиоткатная жидкость </t>
  </si>
  <si>
    <t>2798 Т</t>
  </si>
  <si>
    <t>20.59.41.950.000.00.0796.000000000000</t>
  </si>
  <si>
    <t>универсальная, на основе 50 % -растворителя, уайт-спирита, 25 % - вытеснителя, двуокись углерода, 15 % -минерального масло,10 % - инертного ингредиента</t>
  </si>
  <si>
    <t>смазка универсальная WD-40</t>
  </si>
  <si>
    <t>2799 Т</t>
  </si>
  <si>
    <t>20.59.41.990.002.05.0166.000000000000</t>
  </si>
  <si>
    <t>приборная, марка Циатим-201, ГОСТ 6267-74</t>
  </si>
  <si>
    <t>смазка Циатим-201</t>
  </si>
  <si>
    <t>2800 Т</t>
  </si>
  <si>
    <t>20.59.41.990.002.07.0166.000000000001</t>
  </si>
  <si>
    <t>низкотемпературная, марка ГОИ-54п</t>
  </si>
  <si>
    <t>смазка ГОИ-54п</t>
  </si>
  <si>
    <t>2801 Т</t>
  </si>
  <si>
    <t>20.59.41.990.002.10.0166.000000000000</t>
  </si>
  <si>
    <t>консервационная, марка Пушечная (ПВК)</t>
  </si>
  <si>
    <t>смазка ПВК</t>
  </si>
  <si>
    <t>2802 Т</t>
  </si>
  <si>
    <t>26.30.60.000.039.00.0839.000000000000</t>
  </si>
  <si>
    <t>Комплект изделий</t>
  </si>
  <si>
    <t>для монтажа охранной системы, в комплекте 41-60 предметов</t>
  </si>
  <si>
    <t>Монтажный комплект для монтажа ДУТ</t>
  </si>
  <si>
    <t>в течение 10 рабочих дней</t>
  </si>
  <si>
    <t xml:space="preserve">авансовый платеж - 100%                     </t>
  </si>
  <si>
    <t>2803 Т</t>
  </si>
  <si>
    <t>2804 Т</t>
  </si>
  <si>
    <t xml:space="preserve">МГС-32-325-700  </t>
  </si>
  <si>
    <t>2805 Т</t>
  </si>
  <si>
    <t>25.99.11.312.000.00.0796.000000000000</t>
  </si>
  <si>
    <t>Умывальник</t>
  </si>
  <si>
    <t>стальной, эмалированный</t>
  </si>
  <si>
    <t>Умывальник "Ностальжи"</t>
  </si>
  <si>
    <t>2806 Т</t>
  </si>
  <si>
    <t>23.42.10.500.010.00.0796.000000000000</t>
  </si>
  <si>
    <t>Пьедестал</t>
  </si>
  <si>
    <t>фаянсовый</t>
  </si>
  <si>
    <t>пьедестал</t>
  </si>
  <si>
    <t>2807 Т</t>
  </si>
  <si>
    <t>22.21.29.700.036.00.0796.000000000013</t>
  </si>
  <si>
    <t>из полипропилена, с креплением удлиненный, комбинированный</t>
  </si>
  <si>
    <t>крепление фаянсового умывальника</t>
  </si>
  <si>
    <t>2808 Т</t>
  </si>
  <si>
    <t>28.14.12.330.000.00.0796.000000000001</t>
  </si>
  <si>
    <t>для моек, однорукояточный, набортный, размер 180*130 мм, ГОСТ 25809-96</t>
  </si>
  <si>
    <t>Смеситель Элька одинарная ручка,цинк.1/2*45,40мм.</t>
  </si>
  <si>
    <t>2809 Т</t>
  </si>
  <si>
    <t>Гибкая подводка для воды 40см.(смесит.)</t>
  </si>
  <si>
    <t>2810 Т</t>
  </si>
  <si>
    <t>Гибкая подводка для воды 50см.(смесит.)</t>
  </si>
  <si>
    <t>2811 Т</t>
  </si>
  <si>
    <t>Гибкая подводка для воды 40см.г/г</t>
  </si>
  <si>
    <t>2812 Т</t>
  </si>
  <si>
    <t>Гибкая подводка для воды 50см.г/г</t>
  </si>
  <si>
    <t>2813 Т</t>
  </si>
  <si>
    <t>28.14.12.350.000.00.0796.000000000015</t>
  </si>
  <si>
    <t>для умывальников, туалетный, из цветных металлов</t>
  </si>
  <si>
    <t xml:space="preserve">Кран для писсуара </t>
  </si>
  <si>
    <t>2814 Т</t>
  </si>
  <si>
    <t>Смеситель Элька одинарная ручка,цинк.3-BY1214812</t>
  </si>
  <si>
    <t>2815 Т</t>
  </si>
  <si>
    <t>22.23.12.900.001.00.0796.000000000014</t>
  </si>
  <si>
    <t>для умывальника, пластиковый, с унифицированным выпуском, ГОСТ 23289-94</t>
  </si>
  <si>
    <t>Сифон гофрированный удлиненный 1 1/2*40/50</t>
  </si>
  <si>
    <t>2816 Т</t>
  </si>
  <si>
    <t>22.23.12.900.001.00.0796.000000000012</t>
  </si>
  <si>
    <t>для отведения сточных вод с писуаров, пластиковый, ГОСТ 23289-94</t>
  </si>
  <si>
    <t>Сифон для писсуара</t>
  </si>
  <si>
    <t>2817 Т</t>
  </si>
  <si>
    <t>22.23.12.900.000.00.0796.000000000000</t>
  </si>
  <si>
    <t>Бачок</t>
  </si>
  <si>
    <t>смывной, пластиковый, высокорасполагаемый, ГОСТ 21485-94</t>
  </si>
  <si>
    <t>Смывной бачок Уни кн б.п.</t>
  </si>
  <si>
    <t>2818 Т</t>
  </si>
  <si>
    <t>23.42.10.500.006.00.0796.000000000003</t>
  </si>
  <si>
    <t>Писсуар</t>
  </si>
  <si>
    <t>керамический, настенный, с цельноотлитым сифоном, с краном, ГОСТ 30493-96</t>
  </si>
  <si>
    <t>Писсуар МИНИ</t>
  </si>
  <si>
    <t>2819 Т</t>
  </si>
  <si>
    <t>23.42.10.500.003.00.0796.000000000000</t>
  </si>
  <si>
    <t>Сиденье</t>
  </si>
  <si>
    <t>для унитаза, ГОСТ 15062-83</t>
  </si>
  <si>
    <t>Сиденье для унитаза пластиковое</t>
  </si>
  <si>
    <t>2820 Т</t>
  </si>
  <si>
    <t>22.21.29.700.042.00.0796.000000000001</t>
  </si>
  <si>
    <t>шаровый, из поливинилхлорида, с муфтовыми окончаниями, диаметр 25 мм</t>
  </si>
  <si>
    <t>кран шаровый 11б27п1 Ду25Ру163(баз)</t>
  </si>
  <si>
    <t>2821 Т</t>
  </si>
  <si>
    <t>Кран маевского</t>
  </si>
  <si>
    <t>2822 Т</t>
  </si>
  <si>
    <t>2823 Т</t>
  </si>
  <si>
    <t>24.10.31.900.000.01.0168.000000000193</t>
  </si>
  <si>
    <t>стальной, марка Ст. 3, толщина 100 мм, ГОСТ 14637-89</t>
  </si>
  <si>
    <t>2824 Т</t>
  </si>
  <si>
    <t>2825 Т</t>
  </si>
  <si>
    <t>2826 Т</t>
  </si>
  <si>
    <t>2827 Т</t>
  </si>
  <si>
    <t>2828 Т</t>
  </si>
  <si>
    <t>24.10.31.900.000.01.0168.000000000172</t>
  </si>
  <si>
    <t>стальной, марка Ст. 09Г2С, толщина 30 мм, ГОСТ 19281-2014</t>
  </si>
  <si>
    <t>2829 Т</t>
  </si>
  <si>
    <t>2830 Т</t>
  </si>
  <si>
    <t>2831 Т</t>
  </si>
  <si>
    <t>24.10.31.900.000.01.0168.000000000187</t>
  </si>
  <si>
    <t>стальной, марка Ст. 09Г2С, толщина 50 мм, ГОСТ 19903-74</t>
  </si>
  <si>
    <t>2832 Т</t>
  </si>
  <si>
    <t>2833 Т</t>
  </si>
  <si>
    <t>2834 Т</t>
  </si>
  <si>
    <t>2835 Т</t>
  </si>
  <si>
    <t>ТРУБА 40х40х3.0 ГОСТ8639-82 / Ст.3 ГОСТ13663-86</t>
  </si>
  <si>
    <t>2836 Т</t>
  </si>
  <si>
    <t>24.10.71.000.001.00.0166.000000000005</t>
  </si>
  <si>
    <t>из стали, горячекатаный, с уклоном внутренних граней полок, номер швеллера 10, ГОСТ 8240-97</t>
  </si>
  <si>
    <t>2837 Т</t>
  </si>
  <si>
    <t>2838 Т</t>
  </si>
  <si>
    <t>24.10.71.000.001.00.0166.000000000003</t>
  </si>
  <si>
    <t>из стали, горячекатаный, с уклоном внутренних граней полок, номер швеллера 16, ГОСТ 8240-97</t>
  </si>
  <si>
    <t>2839 Т</t>
  </si>
  <si>
    <t>2840 Т</t>
  </si>
  <si>
    <t>2841 Т</t>
  </si>
  <si>
    <t>20.16.10.390.000.06.0166.000000000000</t>
  </si>
  <si>
    <t>гранулированый, низкого давления, высокой плотности</t>
  </si>
  <si>
    <t>273-83</t>
  </si>
  <si>
    <t>2842 Т</t>
  </si>
  <si>
    <t>20.16.20.390.000.00.0168.000000000000</t>
  </si>
  <si>
    <t>Полистирол (кроме пенополистирола)</t>
  </si>
  <si>
    <t>в первичных формах, пластмасса</t>
  </si>
  <si>
    <t>2843 Т</t>
  </si>
  <si>
    <t>22.22.14.700.002.00.0796.000000000004</t>
  </si>
  <si>
    <t>Канистра</t>
  </si>
  <si>
    <t>пластмассовая, объем 20-50 л, СТ РК ГОСТ Р 51760-2003</t>
  </si>
  <si>
    <t>30 л</t>
  </si>
  <si>
    <t>2844 Т</t>
  </si>
  <si>
    <t>20 л</t>
  </si>
  <si>
    <t>2845 Т</t>
  </si>
  <si>
    <t>28.14.12.350.002.00.0796.000000000000</t>
  </si>
  <si>
    <t>Кран спускной</t>
  </si>
  <si>
    <t>Кран разобщительный 100-3520010</t>
  </si>
  <si>
    <t>2846 Т</t>
  </si>
  <si>
    <t>27.11.22.300.000.00.0796.000000000049</t>
  </si>
  <si>
    <t>Электродвигатель</t>
  </si>
  <si>
    <t>переменного тока, синхронный, однофазный, с номинальной частотой сети на 50 Гц, с синхронной частотой вращения 600 мин, номинальная мощность 37 кВт</t>
  </si>
  <si>
    <t xml:space="preserve">Генератор синхронный серии EG 202.7 </t>
  </si>
  <si>
    <t>2847 Т</t>
  </si>
  <si>
    <t>сталь 20</t>
  </si>
  <si>
    <t>2848 Т</t>
  </si>
  <si>
    <t>сталь 30,35,45</t>
  </si>
  <si>
    <t>2849 Т</t>
  </si>
  <si>
    <t>сталь 40Х</t>
  </si>
  <si>
    <t>2850 Т</t>
  </si>
  <si>
    <t>2851 Т</t>
  </si>
  <si>
    <t>26.51.52.790.014.05.0839.000000000000</t>
  </si>
  <si>
    <t>Калибратор</t>
  </si>
  <si>
    <t>измеритель нелинейных искажений</t>
  </si>
  <si>
    <t>Измеритель иммитанса (RLC) E7-21 (заводская поверка)</t>
  </si>
  <si>
    <t>в течение 45 дней</t>
  </si>
  <si>
    <t>2852 Т</t>
  </si>
  <si>
    <t>26.51.42.000.000.00.0796.000000000009</t>
  </si>
  <si>
    <t>Осциллограф</t>
  </si>
  <si>
    <t>запоминающий осциллограф 60 МГц</t>
  </si>
  <si>
    <t>Цифровой осциллограф НМО 1102, 2 канала, 100МГц с поверкой</t>
  </si>
  <si>
    <t>2853 Т</t>
  </si>
  <si>
    <t>26.51.43.300.010.00.0839.000000000001</t>
  </si>
  <si>
    <t>Прибор</t>
  </si>
  <si>
    <t>для измерения параметров цепеи электропитания, комплектующих 11-20 предметов</t>
  </si>
  <si>
    <t>АТН-8030 Электронная программируемая нагрузка с поверкой</t>
  </si>
  <si>
    <t>2854 Т</t>
  </si>
  <si>
    <t>26.30.12.000.001.00.0796.000000000000</t>
  </si>
  <si>
    <t>выносное (УПВ), для обеспечения оперативной связи между диспечером и рабочими на линии</t>
  </si>
  <si>
    <t>Переговорное устройство Моторолла</t>
  </si>
  <si>
    <t>в течение 7 дней</t>
  </si>
  <si>
    <t>2855 Т</t>
  </si>
  <si>
    <t>Т-13003 Охлаждающая жидкость Termacut 028872(4л)</t>
  </si>
  <si>
    <t>2856 Т</t>
  </si>
  <si>
    <t>Т-0401 Насадка защитная</t>
  </si>
  <si>
    <t>2857 Т</t>
  </si>
  <si>
    <t>20.15.10.750.000.00.0778.000000000000</t>
  </si>
  <si>
    <t>Аммиак</t>
  </si>
  <si>
    <t>безводный, стандарт-титр</t>
  </si>
  <si>
    <t>Аммиака р-р 10%-20мл</t>
  </si>
  <si>
    <t>2858 Т</t>
  </si>
  <si>
    <t>21.20.13.990.622.00.0778.000000000000</t>
  </si>
  <si>
    <t>Анальгин, фенобарбитал, дибазол, папаверина гидрохлорид</t>
  </si>
  <si>
    <t>таблетки</t>
  </si>
  <si>
    <t>Анальгин 50%-2,0 №10</t>
  </si>
  <si>
    <t>2859 Т</t>
  </si>
  <si>
    <t xml:space="preserve">Анальгин 500 мг №10 </t>
  </si>
  <si>
    <t>2860 Т</t>
  </si>
  <si>
    <t>21.20.13.900.041.00.0778.000000000000</t>
  </si>
  <si>
    <t>Бисопролол</t>
  </si>
  <si>
    <t>в таблетках</t>
  </si>
  <si>
    <t>Анаприлин 10 мг №100 табл.</t>
  </si>
  <si>
    <t>2861 Т</t>
  </si>
  <si>
    <t>21.20.13.990.389.00.0778.000000000000</t>
  </si>
  <si>
    <t>Прополиса настойка, Аскорбиновая кислота, Экстракт календулы густой</t>
  </si>
  <si>
    <t>Ангисепт №10 табл</t>
  </si>
  <si>
    <t>2862 Т</t>
  </si>
  <si>
    <t>21.10.51.530.000.00.0778.000000000003</t>
  </si>
  <si>
    <t>Кислота аскорбиновая</t>
  </si>
  <si>
    <t>Аскорбиновая кислота 5%/2 мл №10 р- р д/ин.амп.</t>
  </si>
  <si>
    <t>2863 Т</t>
  </si>
  <si>
    <t>21.20.13.990.480.00.0778.000000000001</t>
  </si>
  <si>
    <t>Магния аспарагинат, калия аспарагинат</t>
  </si>
  <si>
    <t>Аспаркам №50 табл.</t>
  </si>
  <si>
    <t>2864 Т</t>
  </si>
  <si>
    <t>21.20.13.990.606.00.0778.000000000001</t>
  </si>
  <si>
    <t>Ацетилсалициловая кислота, аскорбиновая кислота</t>
  </si>
  <si>
    <t>Ацетилсалициловая кислота 500 мг №10 табл.</t>
  </si>
  <si>
    <t>2865 Т</t>
  </si>
  <si>
    <t>21.20.13.990.604.00.0778.000000000000</t>
  </si>
  <si>
    <t>Ацетилцистеин</t>
  </si>
  <si>
    <t>таблетки шипучие</t>
  </si>
  <si>
    <t xml:space="preserve">АЦЦ 200 мг №50 пор.д/р-ра для приема внутрь пак. </t>
  </si>
  <si>
    <t>2866 Т</t>
  </si>
  <si>
    <t>21.20.13.990.311.00.0778.000000000000</t>
  </si>
  <si>
    <t>Эналаприла малеат,гидрохлортиазид</t>
  </si>
  <si>
    <t>Берлиприл 10мг №30</t>
  </si>
  <si>
    <t>2867 Т</t>
  </si>
  <si>
    <t xml:space="preserve">Берлиприл 20 мг №30 табл. </t>
  </si>
  <si>
    <t>2868 Т</t>
  </si>
  <si>
    <t xml:space="preserve">Берлиприл 5мг №30 табл. </t>
  </si>
  <si>
    <t>2869 Т</t>
  </si>
  <si>
    <t>21.20.24.200.004.00.0778.000000000000</t>
  </si>
  <si>
    <t>Бинт</t>
  </si>
  <si>
    <t>медицинский, не стерильный, марлевый</t>
  </si>
  <si>
    <t>Бинт марлевый мед. нестерильный без инд. уп., 5 м х 10 см</t>
  </si>
  <si>
    <t>2870 Т</t>
  </si>
  <si>
    <t>21.20.24.900.003.00.0778.000000000000</t>
  </si>
  <si>
    <t>медицинский, стерильный, марлевый</t>
  </si>
  <si>
    <t>Бинт марлевый мед. стерильный 5 м х 10 см</t>
  </si>
  <si>
    <t>2871 Т</t>
  </si>
  <si>
    <t>Бинт марлевый мед. стерильный 7 м х 14 см</t>
  </si>
  <si>
    <t>2872 Т</t>
  </si>
  <si>
    <t>21.20.13.990.586.00.0872.000000000000</t>
  </si>
  <si>
    <t>Бриллиантовый зеленый</t>
  </si>
  <si>
    <t>раствор</t>
  </si>
  <si>
    <t>Бриллиантового зеленого 1% 20 мл р- р флак.</t>
  </si>
  <si>
    <t>2873 Т</t>
  </si>
  <si>
    <t>21.20.13.940.002.00.0872.000000000000</t>
  </si>
  <si>
    <t>Валерианы корневища с корнями настойка</t>
  </si>
  <si>
    <t>Валерианы 30 мл настойка</t>
  </si>
  <si>
    <t>2874 Т</t>
  </si>
  <si>
    <t>21.20.13.990.465.00.0778.000000000000</t>
  </si>
  <si>
    <t>Ментола раствор в изовалерате</t>
  </si>
  <si>
    <t>Валидол 60 мг №10 табл.сублингв</t>
  </si>
  <si>
    <t>2875 Т</t>
  </si>
  <si>
    <t>21.20.24.900.002.00.0778.000000000000</t>
  </si>
  <si>
    <t>Вата</t>
  </si>
  <si>
    <t>медицинская, стерильная, гигроскопическая</t>
  </si>
  <si>
    <t>Вата нестерильная  25 г пак.</t>
  </si>
  <si>
    <t>2876 Т</t>
  </si>
  <si>
    <t>Вата нестерильная  50 г пак.</t>
  </si>
  <si>
    <t>2877 Т</t>
  </si>
  <si>
    <t>21.20.13.990.581.00.0778.000000000000</t>
  </si>
  <si>
    <t>Верапамил</t>
  </si>
  <si>
    <t>Верапамил 80 мг №50 табл.</t>
  </si>
  <si>
    <t>2878 Т</t>
  </si>
  <si>
    <t>10.62.13.100.001.00.0778.000000000000</t>
  </si>
  <si>
    <t>Глюкоза</t>
  </si>
  <si>
    <t>медицинская, кристаллическая, ГОСТ 975-88</t>
  </si>
  <si>
    <t>Глюкоза 40%/10 мл №10 р-р д/ин.амп.</t>
  </si>
  <si>
    <t>2879 Т</t>
  </si>
  <si>
    <t>21.20.13.990.472.00.0778.000000000000</t>
  </si>
  <si>
    <t>Мебгидролин</t>
  </si>
  <si>
    <t>драже</t>
  </si>
  <si>
    <t xml:space="preserve">Диазолин 100 мг №10 драже </t>
  </si>
  <si>
    <t>2880 Т</t>
  </si>
  <si>
    <t>21.20.13.990.554.00.0778.000000000002</t>
  </si>
  <si>
    <t>Диклофенак</t>
  </si>
  <si>
    <t>Диклофенак-АКОС 2,5%/3 мл №5 р-р д/ин.амп.</t>
  </si>
  <si>
    <t>2881 Т</t>
  </si>
  <si>
    <t>21.20.13.990.267.00.0778.000000000001</t>
  </si>
  <si>
    <t>Дифенгидрамин</t>
  </si>
  <si>
    <t>Димедрол 1 %/1 мл №10 р-р д/ин.амп.</t>
  </si>
  <si>
    <t>2882 Т</t>
  </si>
  <si>
    <t>22.19.73.900.004.00.0796.000000000000</t>
  </si>
  <si>
    <t>Жгут</t>
  </si>
  <si>
    <t>резиновый, кровоостанавливающий</t>
  </si>
  <si>
    <t xml:space="preserve">Жгут кровоостанавливающий эластичный  взрослый </t>
  </si>
  <si>
    <t>2883 Т</t>
  </si>
  <si>
    <t>20.13.21.130.000.00.0778.000000000000</t>
  </si>
  <si>
    <t>Йод</t>
  </si>
  <si>
    <t>стандарт-титр</t>
  </si>
  <si>
    <t xml:space="preserve">Иод 5% 20 мл р-р спирт.наружн. </t>
  </si>
  <si>
    <t>2884 Т</t>
  </si>
  <si>
    <t>21.10.51.590.009.00.0778.000000000000</t>
  </si>
  <si>
    <t>Кальция хлорид</t>
  </si>
  <si>
    <t>Кальция хлорид 10%/5 мл №10 р-р д/ин.амп.</t>
  </si>
  <si>
    <t>2885 Т</t>
  </si>
  <si>
    <t>21.20.13.990.519.00.0778.000000000000</t>
  </si>
  <si>
    <t>Каптоприл</t>
  </si>
  <si>
    <t xml:space="preserve">Каптоприл 25 мг №40 табл. </t>
  </si>
  <si>
    <t>2886 Т</t>
  </si>
  <si>
    <t>21.20.13.990.035.00.0778.000000000000</t>
  </si>
  <si>
    <t>Кеторолак</t>
  </si>
  <si>
    <t xml:space="preserve">Кеторол 30 мг/мл №10 р-р д/ин.амп. </t>
  </si>
  <si>
    <t>2887 Т</t>
  </si>
  <si>
    <t>21.20.13.900.002.00.0778.000000000000</t>
  </si>
  <si>
    <t xml:space="preserve">Кетотифен 1 мг №30 табл. </t>
  </si>
  <si>
    <t>2888 Т</t>
  </si>
  <si>
    <t>21.20.13.990.421.00.0778.000000000000</t>
  </si>
  <si>
    <t>Парацетамол, кофеин, фенилэфрина гидрохлорид, терпингидрат, аскорбиновая кислота</t>
  </si>
  <si>
    <t>Колдрекс 5 г №10 д/р-ра для приема внутрь</t>
  </si>
  <si>
    <t>2889 Т</t>
  </si>
  <si>
    <t>21.20.13.990.306.00.0872.000000000000</t>
  </si>
  <si>
    <t>Этиловый эфир альфа-бромизовалериановой кислоты, фенобарбитал, масло мяты перечной</t>
  </si>
  <si>
    <t>Корвалол 25 мл</t>
  </si>
  <si>
    <t>2890 Т</t>
  </si>
  <si>
    <t>21.20.11.800.004.00.0872.000000000001</t>
  </si>
  <si>
    <t>Левомицетин</t>
  </si>
  <si>
    <t>капли глазные</t>
  </si>
  <si>
    <t>Левомицетин 0,5% 10 мл капли глазн.</t>
  </si>
  <si>
    <t>2891 Т</t>
  </si>
  <si>
    <t>21.10.54.600.000.00.0778.000000000001</t>
  </si>
  <si>
    <t>Хлорамфеникол</t>
  </si>
  <si>
    <t>Левомицетин 500 мг №10 табл.</t>
  </si>
  <si>
    <t>2892 Т</t>
  </si>
  <si>
    <t>21.20.24.200.000.00.0778.000000000000</t>
  </si>
  <si>
    <t>Лейкопластырь</t>
  </si>
  <si>
    <t>бактерицидный, пропитанный раствором антисептика</t>
  </si>
  <si>
    <t>Лейкопластырь  узкий 2,5 х 7,2 см</t>
  </si>
  <si>
    <t>2893 Т</t>
  </si>
  <si>
    <t>Лейкопластырь  широкий 3,8 х 3,8 см</t>
  </si>
  <si>
    <t>2894 Т</t>
  </si>
  <si>
    <t xml:space="preserve">Лейкопластырь  в катушках 3 х 500 см </t>
  </si>
  <si>
    <t>2895 Т</t>
  </si>
  <si>
    <t>21.20.13.990.494.00.0778.000000000000</t>
  </si>
  <si>
    <t>Лидокаин</t>
  </si>
  <si>
    <t>Лидокаин 2%-2,0 мл №10</t>
  </si>
  <si>
    <t>2896 Т</t>
  </si>
  <si>
    <t>20.13.41.500.010.00.0778.000000000000</t>
  </si>
  <si>
    <t>Сульфат магния</t>
  </si>
  <si>
    <t>Магния сульфат 25%-5,0 мл  №10</t>
  </si>
  <si>
    <t>2897 Т</t>
  </si>
  <si>
    <t>21.20.24.900.001.00.0006.000000000000</t>
  </si>
  <si>
    <t>Марля</t>
  </si>
  <si>
    <t>медицинская, хлопчатобумажная, нестерильная, отбеленная, расфасованная</t>
  </si>
  <si>
    <t>Марля 1м</t>
  </si>
  <si>
    <t>2898 Т</t>
  </si>
  <si>
    <t>14.19.32.350.003.00.0778.000000000000</t>
  </si>
  <si>
    <t>Маска медицинская</t>
  </si>
  <si>
    <t>одноразовая, хирургическая, из гипоаллергенного материала, четырехслойная</t>
  </si>
  <si>
    <t>Маска хирургическая 3-х слойная</t>
  </si>
  <si>
    <t>2899 Т</t>
  </si>
  <si>
    <t>08.93.10.100.000.00.0778.000000000001</t>
  </si>
  <si>
    <t>Хлорид натрия</t>
  </si>
  <si>
    <t>Натрия хлорид 0,9%/10 мл №10 р-р д/ин.амп.</t>
  </si>
  <si>
    <t>2900 Т</t>
  </si>
  <si>
    <t>21.20.13.990.292.00.0778.000000000000</t>
  </si>
  <si>
    <t>Изосорбида динитрат</t>
  </si>
  <si>
    <t>Нитросорбид 10 мг №10 табл.</t>
  </si>
  <si>
    <t>2901 Т</t>
  </si>
  <si>
    <t>21.20.13.990.188.00.0872.000000000001</t>
  </si>
  <si>
    <t>Нитроглицерин</t>
  </si>
  <si>
    <t>Нитроспрей 0,4 мг/доза 200 доз 10 мл спрей дозир. Подъязычный</t>
  </si>
  <si>
    <t>2902 Т</t>
  </si>
  <si>
    <t>21.20.13.990.392.00.0778.000000000000</t>
  </si>
  <si>
    <t>Прокаин</t>
  </si>
  <si>
    <t>Новокаин- 0,5%/5 мл №10 р-р д/ин.амп</t>
  </si>
  <si>
    <t>2903 Т</t>
  </si>
  <si>
    <t>21.20.13.990.544.00.0778.000000000000</t>
  </si>
  <si>
    <t>Дротаверин</t>
  </si>
  <si>
    <t>Но-шпа 40 мг №100 табл.</t>
  </si>
  <si>
    <t>2904 Т</t>
  </si>
  <si>
    <t>21.20.13.990.544.00.0778.000000000001</t>
  </si>
  <si>
    <t xml:space="preserve">Но-шпа 40 мг/2 мл №5 р-р д/ин.амп. </t>
  </si>
  <si>
    <t>2905 Т</t>
  </si>
  <si>
    <t>21.20.13.990.554.00.0778.000000000001</t>
  </si>
  <si>
    <t>Ортофен-ЗТ 25 мг №30 табл.п.о.раствор./кишечн.</t>
  </si>
  <si>
    <t>2906 Т</t>
  </si>
  <si>
    <t>Папаверин 40 мг №10 табл.</t>
  </si>
  <si>
    <t>2907 Т</t>
  </si>
  <si>
    <t>21.20.13.990.424.00.0778.000000000001</t>
  </si>
  <si>
    <t>Папаверина гидрохлорид</t>
  </si>
  <si>
    <t>раствор для инъекций</t>
  </si>
  <si>
    <t>Папаверина гидрохлорид 2%/2 мл №10 р-р д/ин.амп.</t>
  </si>
  <si>
    <t>2908 Т</t>
  </si>
  <si>
    <t>21.20.13.990.556.00.0778.000000000000</t>
  </si>
  <si>
    <t>Дибазол, папаверина гидрохлорид</t>
  </si>
  <si>
    <t>Папазол №6 табл.</t>
  </si>
  <si>
    <t>2909 Т</t>
  </si>
  <si>
    <t>21.20.13.990.419.00.0778.000000000000</t>
  </si>
  <si>
    <t>Парацетамол, фенилэфрина гидрохлорид - белая таблетка; парацетамол, дифенгидрамина гидрохлорид - желтая таблетка</t>
  </si>
  <si>
    <t xml:space="preserve">Парацетамол 500 мг №10 табл. </t>
  </si>
  <si>
    <t>2910 Т</t>
  </si>
  <si>
    <t>21.20.13.990.412.00.0872.000000000000</t>
  </si>
  <si>
    <t>Перекись водорода  </t>
  </si>
  <si>
    <t>Перекись водорода 3% 40 мл р-р наружн.</t>
  </si>
  <si>
    <t>2911 Т</t>
  </si>
  <si>
    <t>14.12.30.100.000.00.0715.000000000027</t>
  </si>
  <si>
    <t>медицинские смотровые, из натурального латекса, нестерильные</t>
  </si>
  <si>
    <t>Перчатки Bio-Gloves латексные смотровые размер М (7-8)</t>
  </si>
  <si>
    <t>2912 Т</t>
  </si>
  <si>
    <t>21.20.12.900.008.00.0778.000000000001</t>
  </si>
  <si>
    <t>Преднизолон</t>
  </si>
  <si>
    <t>Преднизолон 30 мг/мл 1мл №3 р-р д/ин.амп. в/в и в/м.</t>
  </si>
  <si>
    <t>2913 Т</t>
  </si>
  <si>
    <t>21.20.13.990.384.00.0778.000000000000</t>
  </si>
  <si>
    <t>Раунатин</t>
  </si>
  <si>
    <t>Раунатин 2 мг №10 табл.п.о.</t>
  </si>
  <si>
    <t>2914 Т</t>
  </si>
  <si>
    <t>21.20.13.990.522.00.0778.000000000000</t>
  </si>
  <si>
    <t>Кальция карбонат, магния карбонат</t>
  </si>
  <si>
    <t>Ренни №24</t>
  </si>
  <si>
    <t>2915 Т</t>
  </si>
  <si>
    <t>21.20.24.900.004.00.0778.000000000000</t>
  </si>
  <si>
    <t>медицинская, стерильная, двухслойная, марлевая</t>
  </si>
  <si>
    <t>Салфетки марлевые стерильные 7,5 х 7,5 см №20 пак.</t>
  </si>
  <si>
    <t>2916 Т</t>
  </si>
  <si>
    <t>21.20.12.900.007.00.0778.000000000000</t>
  </si>
  <si>
    <t>Флуоцинолона ацетонид</t>
  </si>
  <si>
    <t>мазь</t>
  </si>
  <si>
    <t>Синафлана 0,025% 15 г мазь</t>
  </si>
  <si>
    <t>2917 Т</t>
  </si>
  <si>
    <t>21.20.13.990.295.00.0778.000000000000</t>
  </si>
  <si>
    <t>Диосмектит</t>
  </si>
  <si>
    <t>порошок для приготовления раствора</t>
  </si>
  <si>
    <t>Смекта 3 г №30 пор.д/сусп. для приема внутрь</t>
  </si>
  <si>
    <t>2918 Т</t>
  </si>
  <si>
    <t>21.20.13.990.578.00.0872.000000000000</t>
  </si>
  <si>
    <t>Водноспиртовый раствор медицинский</t>
  </si>
  <si>
    <t>Спирт этиловый 70% 50 мл жидк..</t>
  </si>
  <si>
    <t>2919 Т</t>
  </si>
  <si>
    <t>21.20.13.990.627.00.0778.000000000000</t>
  </si>
  <si>
    <t>Амилметакрезол, 2,4-дихлорбензиловый спирт, левоментол</t>
  </si>
  <si>
    <t>Стрепсилс №24 леденцы</t>
  </si>
  <si>
    <t>2920 Т</t>
  </si>
  <si>
    <t>21.20.13.990.018.00.0778.000000000000</t>
  </si>
  <si>
    <t>Цинка феносульфонат, натрия сульфацетамид, нафазолина гидрохлорид, лидокаина гидрохлорид</t>
  </si>
  <si>
    <t>глазные капли</t>
  </si>
  <si>
    <t>Сульфацил-натрия 20% 5 мл капли глазн</t>
  </si>
  <si>
    <t>2921 Т</t>
  </si>
  <si>
    <t>21.20.13.990.022.00.0778.000000000001</t>
  </si>
  <si>
    <t>Хлоропирамин</t>
  </si>
  <si>
    <t>Супрастин 20 мг/мл №5 р-р д/ин.амп.</t>
  </si>
  <si>
    <t>2922 Т</t>
  </si>
  <si>
    <t>26.60.12.900.017.00.0796.000000000000</t>
  </si>
  <si>
    <t>Тонометр</t>
  </si>
  <si>
    <t>неинвазивный, ручной, на основе метода Н.С. Короткова</t>
  </si>
  <si>
    <t xml:space="preserve">Тонометр  GD 101 на плечо </t>
  </si>
  <si>
    <t>2923 Т</t>
  </si>
  <si>
    <t>21.20.13.990.345.00.0778.000000000000</t>
  </si>
  <si>
    <t>Уголь активированный</t>
  </si>
  <si>
    <t>Уголь активированный 250 мг №10 табл</t>
  </si>
  <si>
    <t>2924 Т</t>
  </si>
  <si>
    <t>21.20.11.800.050.00.0778.000000000000</t>
  </si>
  <si>
    <t>Фталилсульфатиазол</t>
  </si>
  <si>
    <t>Фталазол 0,5 г №10 табл.</t>
  </si>
  <si>
    <t>2925 Т</t>
  </si>
  <si>
    <t>21.20.13.990.023.00.0778.000000000001</t>
  </si>
  <si>
    <t>Фуросемид</t>
  </si>
  <si>
    <t>Фуросемид 1 %/2 мл №10 р-р д/ин.амп.</t>
  </si>
  <si>
    <t>2926 Т</t>
  </si>
  <si>
    <t>21.20.13.990.460.00.0778.000000000000</t>
  </si>
  <si>
    <t>Метоклопрамид</t>
  </si>
  <si>
    <t>Церукал 10 мг №50 табл</t>
  </si>
  <si>
    <t>2927 Т</t>
  </si>
  <si>
    <t>21.20.13.990.605.00.0778.000000000000</t>
  </si>
  <si>
    <t>Ацетилсалициловая кислота, Парацетамол, Кофеин</t>
  </si>
  <si>
    <t>Цитрамон 0,5 №10</t>
  </si>
  <si>
    <t>2928 Т</t>
  </si>
  <si>
    <t>32.50.13.110.001.01.0796.000000000006</t>
  </si>
  <si>
    <t>Шприц</t>
  </si>
  <si>
    <t>медицинский, общего пользования, одноразовый, объем 10,0 мл</t>
  </si>
  <si>
    <t xml:space="preserve">Шприц Bioject Budget 10 мл Зх-комп. с иглой 21Gx1 1/2 </t>
  </si>
  <si>
    <t>2929 Т</t>
  </si>
  <si>
    <t>32.50.13.110.001.01.0796.000000000003</t>
  </si>
  <si>
    <t>медицинский, общего пользования, одноразовый, объем 2,0 мл</t>
  </si>
  <si>
    <t>Шприц Bioject Budget 2 мл Зх-комп. с иглой 23Gx1</t>
  </si>
  <si>
    <t>2930 Т</t>
  </si>
  <si>
    <t>32.50.13.110.001.01.0796.000000000007</t>
  </si>
  <si>
    <t>медицинский, общего пользования, одноразовый, объем 20,0 мл</t>
  </si>
  <si>
    <t xml:space="preserve">Шприц Bioject Budget 20 мл Зх-комп. с иглой 20Gx1 1/2 </t>
  </si>
  <si>
    <t>2931 Т</t>
  </si>
  <si>
    <t>32.50.13.110.001.01.0796.000000000005</t>
  </si>
  <si>
    <t>медицинский, общего пользования, одноразовый, объем 5,0 мл</t>
  </si>
  <si>
    <t xml:space="preserve">Шприц Bioject Budget 5 мл Зх-комп. с иглой 22Gx1 1/2 </t>
  </si>
  <si>
    <t>2932 Т</t>
  </si>
  <si>
    <t>Эналаприл-АКОС 10 мг №20 табл.</t>
  </si>
  <si>
    <t>2933 Т</t>
  </si>
  <si>
    <t>21.20.13.990.625.00.0778.000000000000</t>
  </si>
  <si>
    <t>Аминофиллин</t>
  </si>
  <si>
    <t>Эуфиллин 2,4%/5 мл №10 р-р д/ин.амп.</t>
  </si>
  <si>
    <t>2934 Т</t>
  </si>
  <si>
    <t>Поковка 40260 для детали Поковка, 09Г2С ГОСТ 19281-2014, Эск. Б733.160, Ø690/Ø150х385</t>
  </si>
  <si>
    <t>2935 Т</t>
  </si>
  <si>
    <t>2936 Т</t>
  </si>
  <si>
    <t>24.20.13.900.000.02.0168.000000001206</t>
  </si>
  <si>
    <t>горячедеформированная, из коррозионно-стойкой стали, бесшовная, наружний диаметр 14 мм, толщина стенки 2 мм</t>
  </si>
  <si>
    <t>2937 Т</t>
  </si>
  <si>
    <t>2938 Т</t>
  </si>
  <si>
    <t>28.49.21.500.010.00.0796.000000000000</t>
  </si>
  <si>
    <t>для станка, фрикционный</t>
  </si>
  <si>
    <t>Диск 1К62-02-206</t>
  </si>
  <si>
    <t>Авансовый платеж - 50%</t>
  </si>
  <si>
    <t>2939 Т</t>
  </si>
  <si>
    <t>Диск 1К62-02-205</t>
  </si>
  <si>
    <t>2940 Т</t>
  </si>
  <si>
    <t>27.90.13.900.001.00.0166.000000000097</t>
  </si>
  <si>
    <t>марка ОК-46, диаметр 3 мм</t>
  </si>
  <si>
    <t>2941 Т</t>
  </si>
  <si>
    <t>27.90.13.900.001.00.0166.000000000098</t>
  </si>
  <si>
    <t>марка ОК-46, диаметр 4 мм</t>
  </si>
  <si>
    <t>2942 Т</t>
  </si>
  <si>
    <t>24.45.22.200.000.01.0166.000000000013</t>
  </si>
  <si>
    <t>нихромовая, диаметр 5,0 мм</t>
  </si>
  <si>
    <t>2943 Т</t>
  </si>
  <si>
    <t>24.45.22.200.000.01.0166.000000000007</t>
  </si>
  <si>
    <t>нихромовая, диаметр 9,0 мм</t>
  </si>
  <si>
    <t>2944 Т</t>
  </si>
  <si>
    <t>27.12.31.900.000.00.0796.000000000024</t>
  </si>
  <si>
    <t>серия ПМА, нереверсивный, с тепловым реле, величина пускателя в зависимости от номинального тока 160 А</t>
  </si>
  <si>
    <t>Пускатель ПМ 12-160240 380В (закр.,реле,6вел)</t>
  </si>
  <si>
    <t xml:space="preserve"> июль</t>
  </si>
  <si>
    <t>в течение 1 дня</t>
  </si>
  <si>
    <t>2945 Т</t>
  </si>
  <si>
    <t>27.40.33.000.001.00.0796.000000000000</t>
  </si>
  <si>
    <t>UMS 70, мощность 70 Вт, тип отражателя симметричный</t>
  </si>
  <si>
    <t>прожектор ССП, КСВ-1</t>
  </si>
  <si>
    <t>поставка в течение 55 рабочих дней</t>
  </si>
  <si>
    <t>2946 Т</t>
  </si>
  <si>
    <t>2947 Т</t>
  </si>
  <si>
    <t>прожектор ССП, КСВ-2</t>
  </si>
  <si>
    <t>2948 Т</t>
  </si>
  <si>
    <t>2949 Т</t>
  </si>
  <si>
    <t>КАМАЗ 43118-3090-46, КОМ МП24-4208010-20 ШАССИ (ЕВРО-4)</t>
  </si>
  <si>
    <t>август 2017г.</t>
  </si>
  <si>
    <t>2950 Т</t>
  </si>
  <si>
    <t>28.92.61.500.131.00.0796.000000000000</t>
  </si>
  <si>
    <t>Обод</t>
  </si>
  <si>
    <t>для специальной и специализированной грузоподъемной техники, для колеса</t>
  </si>
  <si>
    <t>А50М.02.04.002 Обод тормозной</t>
  </si>
  <si>
    <t>2951 Т</t>
  </si>
  <si>
    <t>23.99.11.990.004.03.0736.000000000008</t>
  </si>
  <si>
    <t>тормозная, масляно-смоляная, асбестовая</t>
  </si>
  <si>
    <t>Лента тормозная в сб. с колодк.</t>
  </si>
  <si>
    <t>2952 Т</t>
  </si>
  <si>
    <t>26.40.33.900.010.00.0839.000000000000</t>
  </si>
  <si>
    <t>Оборудование для системы видеонаблюдения объекта и прилегающей территории</t>
  </si>
  <si>
    <t>комплекс оборудования для видеонаблюдения объекта и прилегающей территории</t>
  </si>
  <si>
    <t>Комплект оборудования для видеонаблюдения</t>
  </si>
  <si>
    <t>2953 Т</t>
  </si>
  <si>
    <t>27.32.13.700.000.00.0008.000000000998</t>
  </si>
  <si>
    <t>марка U/UTP, 2*2*0,52 мм</t>
  </si>
  <si>
    <t>UTP-cat.5e РЕ 2х2х0,52 (AWG 24)</t>
  </si>
  <si>
    <t>поставка в течение 30-35 дней</t>
  </si>
  <si>
    <t>2954 Т</t>
  </si>
  <si>
    <t>UTP-cat.5e РЕ 4х2х0,52 (AWG 24)</t>
  </si>
  <si>
    <t>2955 Т</t>
  </si>
  <si>
    <t>27.32.13.700.000.00.0006.000000000198</t>
  </si>
  <si>
    <t>марка ВВГ, 2*1,5 мм2</t>
  </si>
  <si>
    <t>ВВГ 2х1,5</t>
  </si>
  <si>
    <t>2956 Т</t>
  </si>
  <si>
    <t>27.32.13.700.000.00.0006.000000000225</t>
  </si>
  <si>
    <t>марка ВВГ, 4*1,5 мм2</t>
  </si>
  <si>
    <t>ВВГ 4*1,5</t>
  </si>
  <si>
    <t>2957 Т</t>
  </si>
  <si>
    <t>2958 Т</t>
  </si>
  <si>
    <t>2959 Т</t>
  </si>
  <si>
    <t>П-274 М1 2х0,5</t>
  </si>
  <si>
    <t>2960 Т</t>
  </si>
  <si>
    <t>27.32.13.700.000.00.0006.000000000818</t>
  </si>
  <si>
    <t>марка РПШ, 10*2,5 мм2</t>
  </si>
  <si>
    <t>РПШ 10*2,5</t>
  </si>
  <si>
    <t>2961 Т</t>
  </si>
  <si>
    <t>КСПВ 4*0,5</t>
  </si>
  <si>
    <t>поставка в течение 10-15 рабочих дней</t>
  </si>
  <si>
    <t>2962 Т</t>
  </si>
  <si>
    <t>порошковая краска RAL 7047 глянец</t>
  </si>
  <si>
    <t>2963 Т</t>
  </si>
  <si>
    <t xml:space="preserve">порошковая краска RAL 9010 глянец </t>
  </si>
  <si>
    <t>2964 Т</t>
  </si>
  <si>
    <t>29.10.22.300.000.00.0796.000000000003</t>
  </si>
  <si>
    <t>легковой, Класс С, средний класс, автоматическая трансмиссия, объем до 2000 куб.см, усилитель руля, кондиционер, подушки безопасности</t>
  </si>
  <si>
    <t>2965 Т</t>
  </si>
  <si>
    <t>Блок питания, НК (300W)</t>
  </si>
  <si>
    <t>поставка в течение 2 дней</t>
  </si>
  <si>
    <t>2966 Т</t>
  </si>
  <si>
    <t>Системная плата Gigabyte GA-H81M-S2PH</t>
  </si>
  <si>
    <t>2967 Т</t>
  </si>
  <si>
    <t>26.11.30.200.000.00.0796.000000000000</t>
  </si>
  <si>
    <t>техническое исполнение DIMM, вид памяти DDR3, PC8500, емкость 1 Гб</t>
  </si>
  <si>
    <t>Модуль памяти DDR 400MHz 1024mb pc-3200</t>
  </si>
  <si>
    <t>2968 Т</t>
  </si>
  <si>
    <t>26.11.30.200.000.00.0796.000000000118</t>
  </si>
  <si>
    <t>техническое исполнение DIMM, вид памяти DDR2, PC6400, емкость 2 Гб</t>
  </si>
  <si>
    <t>Модуль памяти  DDR2 800MHz 2Gb pc-6400</t>
  </si>
  <si>
    <t>2969 Т</t>
  </si>
  <si>
    <t>Модуль памяти  DDR3 1600MHz 2Gb pc-12800</t>
  </si>
  <si>
    <t>2970 Т</t>
  </si>
  <si>
    <t>26.12.20.000.000.00.0796.000000000031</t>
  </si>
  <si>
    <t>разрядность шины памяти 64 бит, объем памяти 2048 Мб</t>
  </si>
  <si>
    <t>Видеоадаптер PCIE-16x GeForce GT 710 2Gb</t>
  </si>
  <si>
    <t>2971 Т</t>
  </si>
  <si>
    <t>Видеоадаптер PCIE-16x GeForce GT 710 1Gb</t>
  </si>
  <si>
    <t>2972 Т</t>
  </si>
  <si>
    <t>техпластина 1Н-II-ТМКЩ-С2х4 (1-го класса, вид Н, типа II, марка ТМКЩ, степень твердости С, с двумя тканевыми прокладками, толщина пластины 4 мм) ГОСТ 7338-90 (ширина 1 м)</t>
  </si>
  <si>
    <t>2973 Т</t>
  </si>
  <si>
    <t>авансовый платеж - 0%</t>
  </si>
  <si>
    <t>2974 Т</t>
  </si>
  <si>
    <t>26.20.18.900.002.00.0796.000000000000</t>
  </si>
  <si>
    <t>Факсимильный аппарат</t>
  </si>
  <si>
    <t>термопечатный</t>
  </si>
  <si>
    <t>Panasonic (KX-FT982CX)</t>
  </si>
  <si>
    <t>2975 Т</t>
  </si>
  <si>
    <t>25.73.40.670.000.00.0796.000000000116</t>
  </si>
  <si>
    <t>дисковая, диаметр 200 мм, толщина 4 мм, ГОСТ 2679-93</t>
  </si>
  <si>
    <t>2976 Т</t>
  </si>
  <si>
    <t>13.92.14.300.006.01.0796.000000000008</t>
  </si>
  <si>
    <t>туалетное, из махровой ткани, размер 50*100 см, ГОСТ 11027-80</t>
  </si>
  <si>
    <t>Полотенце бамбуковое размер 50*100</t>
  </si>
  <si>
    <t>2977 Т</t>
  </si>
  <si>
    <t>25.73.40.390.000.01.0796.000000000069</t>
  </si>
  <si>
    <t>спиральное, с цилиндрическим хвостовиком, диаметр 6,1 мм</t>
  </si>
  <si>
    <t>2978 Т</t>
  </si>
  <si>
    <t>Прибор спутникового мониторинга GALILEO ГЛОНАСС/GPS v 5.0 с комплектом шнуров и антеннами</t>
  </si>
  <si>
    <t>2979 Т</t>
  </si>
  <si>
    <t>Антивандальный корпус G214C,171х121х55мм, пластик</t>
  </si>
  <si>
    <t>2980 Т</t>
  </si>
  <si>
    <t>2981 Т</t>
  </si>
  <si>
    <t>2982 Т</t>
  </si>
  <si>
    <t>2983 Т</t>
  </si>
  <si>
    <t>2984 Т</t>
  </si>
  <si>
    <t>2985 Т</t>
  </si>
  <si>
    <t>2986 Т</t>
  </si>
  <si>
    <t>2987 Т</t>
  </si>
  <si>
    <t>2988 Т</t>
  </si>
  <si>
    <t>2989 Т</t>
  </si>
  <si>
    <t>2990 Т</t>
  </si>
  <si>
    <t>2991 Т</t>
  </si>
  <si>
    <t>2992 Т</t>
  </si>
  <si>
    <t>2993 Т</t>
  </si>
  <si>
    <t>25.93.14.900.000.00.0168.000000000000</t>
  </si>
  <si>
    <t>строительный, с плоской головкой, диаметр 2,0 мм, длина 40 мм, ГОСТ 4028-63</t>
  </si>
  <si>
    <t>Гвоздь 2,0х40</t>
  </si>
  <si>
    <t>2994 Т</t>
  </si>
  <si>
    <t>25.94.13.900.007.04.0166.000000000001</t>
  </si>
  <si>
    <t>с потайной головкой, самонарезающий, диаметр 3,5 мм, длина 51 мм</t>
  </si>
  <si>
    <t>Саморез гипс-дерево</t>
  </si>
  <si>
    <t>2995 Т</t>
  </si>
  <si>
    <t>25.73.30.900.001.00.0796.000000000001</t>
  </si>
  <si>
    <t>Пистолет</t>
  </si>
  <si>
    <t>для герметика, механический</t>
  </si>
  <si>
    <t xml:space="preserve">Пистолет для монтажной пены </t>
  </si>
  <si>
    <t>2996 Т</t>
  </si>
  <si>
    <t>Пистолет для силикона</t>
  </si>
  <si>
    <t>2997 Т</t>
  </si>
  <si>
    <t>Сверло по металлу М4</t>
  </si>
  <si>
    <t>2998 Т</t>
  </si>
  <si>
    <t>25.94.12.300.000.00.0166.000000000042</t>
  </si>
  <si>
    <t>усиленная, увеличенная, М8</t>
  </si>
  <si>
    <t>Шайба усиленная М8</t>
  </si>
  <si>
    <t>2999 Т</t>
  </si>
  <si>
    <t>20.30.22.790.000.11.0796.000000000000</t>
  </si>
  <si>
    <t>для очистки от монтажной пены монтажного пистолета/клапана баллона</t>
  </si>
  <si>
    <t>Очиститель монтажной пены 500мл.</t>
  </si>
  <si>
    <t>3000 Т</t>
  </si>
  <si>
    <t>25.73.30.970.010.00.0839.000000000001</t>
  </si>
  <si>
    <t>Комплект инструментов</t>
  </si>
  <si>
    <t>для слесарно-монтажных работ</t>
  </si>
  <si>
    <t xml:space="preserve">Набор инструментов автомобильный в пластиковом кейсе из 112 предметов.
В комплект входят: набор комбинированных гаечных ключей, головок, отверток, трещоток и т.д.
</t>
  </si>
  <si>
    <t>3001 Т</t>
  </si>
  <si>
    <t>3002 Т</t>
  </si>
  <si>
    <t>3003 Т</t>
  </si>
  <si>
    <t>3004 Т</t>
  </si>
  <si>
    <t>3005 Т</t>
  </si>
  <si>
    <t>24.33.11.100.005.00.0168.000000000031</t>
  </si>
  <si>
    <t>стальной, диаметр вписанного круга 60 мм, ГОСТ 2879-2006</t>
  </si>
  <si>
    <t>3006 Т</t>
  </si>
  <si>
    <t>24.33.11.100.005.00.0168.000000000033</t>
  </si>
  <si>
    <t>стальной, диаметр вписанного круга 65 мм, ГОСТ 2879-2006</t>
  </si>
  <si>
    <t>3007 Т</t>
  </si>
  <si>
    <t>24.42.22.300.004.00.0166.000000000000</t>
  </si>
  <si>
    <t>алюминиевый</t>
  </si>
  <si>
    <t>3008 Т</t>
  </si>
  <si>
    <t>3009 Т</t>
  </si>
  <si>
    <t>3010 Т</t>
  </si>
  <si>
    <t>3011 Т</t>
  </si>
  <si>
    <t>3012 Т</t>
  </si>
  <si>
    <t>3013 Т</t>
  </si>
  <si>
    <t>3014 Т</t>
  </si>
  <si>
    <t>3015 Т</t>
  </si>
  <si>
    <t>3016 Т</t>
  </si>
  <si>
    <t>3017 Т</t>
  </si>
  <si>
    <t>24.34.12.900.000.00.0168.000000000001</t>
  </si>
  <si>
    <t>из углеродистой стали, номинальный диаметр 4 мм</t>
  </si>
  <si>
    <t>3018 Т</t>
  </si>
  <si>
    <t>3019 Т</t>
  </si>
  <si>
    <t>3020 Т</t>
  </si>
  <si>
    <t>3021 Т</t>
  </si>
  <si>
    <t>24.44.22.240.002.00.0166.000000000012</t>
  </si>
  <si>
    <t>бронзовый, круглый, диаметр 90 мм, прессованный</t>
  </si>
  <si>
    <t>3022 Т</t>
  </si>
  <si>
    <t>3023 Т</t>
  </si>
  <si>
    <t>3024 Т</t>
  </si>
  <si>
    <t>24.20.13.100.001.00.0168.000000000057</t>
  </si>
  <si>
    <t>горячедеформированная, стальная, бесшовная, наружный диаметр 146 мм, толщина стенки 8 мм, ГОСТ 8732-78</t>
  </si>
  <si>
    <t>3025 Т</t>
  </si>
  <si>
    <t>3026 Т</t>
  </si>
  <si>
    <t>24.20.13.100.001.00.0168.000000000054</t>
  </si>
  <si>
    <t>горячедеформированная, стальная, бесшовная, наружный диаметр 194 мм, толщина стенки 25 мм, ГОСТ 8732-78</t>
  </si>
  <si>
    <t>3027 Т</t>
  </si>
  <si>
    <t>3028 Т</t>
  </si>
  <si>
    <t>3029 Т</t>
  </si>
  <si>
    <t>3030 Т</t>
  </si>
  <si>
    <t>3031 Т</t>
  </si>
  <si>
    <t>3032 Т</t>
  </si>
  <si>
    <t>3033 Т</t>
  </si>
  <si>
    <t>3034 Т</t>
  </si>
  <si>
    <t xml:space="preserve">2102-0023 16х12 Т15К6 </t>
  </si>
  <si>
    <t>3035 Т</t>
  </si>
  <si>
    <t xml:space="preserve">2102-0023 16х12 ВК8 </t>
  </si>
  <si>
    <t>3036 Т</t>
  </si>
  <si>
    <t>25.73.40.190.003.02.0796.000000000009</t>
  </si>
  <si>
    <t>из твердого сплава, проходной прямой, ГОСТ 18879-73</t>
  </si>
  <si>
    <t xml:space="preserve">2103-0057 16х25 Т15К6 </t>
  </si>
  <si>
    <t>3037 Т</t>
  </si>
  <si>
    <t xml:space="preserve">2103-0057 16х25 ВК8 </t>
  </si>
  <si>
    <t>3038 Т</t>
  </si>
  <si>
    <t xml:space="preserve">2112-0005 16х25 Т15К6 </t>
  </si>
  <si>
    <t>3039 Т</t>
  </si>
  <si>
    <t xml:space="preserve">2112-0005 16х25 ВК8 </t>
  </si>
  <si>
    <t>3040 Т</t>
  </si>
  <si>
    <t xml:space="preserve">2660-0003 20х12 Т15К6 </t>
  </si>
  <si>
    <t>3041 Т</t>
  </si>
  <si>
    <t>22.29.29.900.039.00.0625.000000000002</t>
  </si>
  <si>
    <t>листовой, толщина 6 мм</t>
  </si>
  <si>
    <t>Сотовый Поликарбонат  цвет бронза  6мм</t>
  </si>
  <si>
    <t>3042 Т</t>
  </si>
  <si>
    <t>25.11.23.900.001.00.0796.000000000000</t>
  </si>
  <si>
    <t>Профиль</t>
  </si>
  <si>
    <t xml:space="preserve">Профиль торцевой  </t>
  </si>
  <si>
    <t>3043 Т</t>
  </si>
  <si>
    <t xml:space="preserve">Профиль соединительный         </t>
  </si>
  <si>
    <t>3044 Т</t>
  </si>
  <si>
    <t>22.29.29.900.059.00.0796.000000000000</t>
  </si>
  <si>
    <t>Термошайба</t>
  </si>
  <si>
    <t>из поликарбоната</t>
  </si>
  <si>
    <t xml:space="preserve">Термошайба универсальная </t>
  </si>
  <si>
    <t>3045 Т</t>
  </si>
  <si>
    <t>ДВП (Плита древесно-волокнистая)</t>
  </si>
  <si>
    <t>3046 Т</t>
  </si>
  <si>
    <t xml:space="preserve">масло моторное 10W-40 </t>
  </si>
  <si>
    <t>3047 Т</t>
  </si>
  <si>
    <t>26.20.30.100.016.00.0796.000000000000</t>
  </si>
  <si>
    <t>Система обеспечения безопасности и контроля условий окружающей среды</t>
  </si>
  <si>
    <t>для обеспечения безопасности и контроля условий окружающей среды</t>
  </si>
  <si>
    <t>система пожарной сигнализации</t>
  </si>
  <si>
    <t>3048 Т</t>
  </si>
  <si>
    <t>Вал эксцентриковый, Чертеж 1НП.01.03.004-I</t>
  </si>
  <si>
    <t>3049 Т</t>
  </si>
  <si>
    <t>28.13.31.000.007.00.0796.000000000002</t>
  </si>
  <si>
    <t>поршневого насоса нагнетания жидких сред</t>
  </si>
  <si>
    <t>1НП.01.00.12П</t>
  </si>
  <si>
    <t>3050 Т</t>
  </si>
  <si>
    <t>28.30.93.990.050.00.0796.000000000001</t>
  </si>
  <si>
    <t>для тракторной техники, направляющая</t>
  </si>
  <si>
    <t>1НП.01.00.069; 1НП.01.00.069-1</t>
  </si>
  <si>
    <t>3051 Т</t>
  </si>
  <si>
    <t>28.13.32.000.003.01.0796.000000000000</t>
  </si>
  <si>
    <t>крейцкопфа, для поршневого компрессора</t>
  </si>
  <si>
    <t>1НП.01.01.001</t>
  </si>
  <si>
    <t>3052 Т</t>
  </si>
  <si>
    <t>3053 Т</t>
  </si>
  <si>
    <t>3054 Т</t>
  </si>
  <si>
    <t>3055 Т</t>
  </si>
  <si>
    <t>3056 Т</t>
  </si>
  <si>
    <t>24.20.13.900.001.01.0006.000000000002</t>
  </si>
  <si>
    <t>металлический, оцинкованный, негерметичный, диаметр 25 мм</t>
  </si>
  <si>
    <t>3057 Т</t>
  </si>
  <si>
    <t>24.20.13.900.001.01.0006.000000000017</t>
  </si>
  <si>
    <t>металлический, оцинкованный, негерметичный, диаметр 38 мм</t>
  </si>
  <si>
    <t>3058 Т</t>
  </si>
  <si>
    <t>3059 Т</t>
  </si>
  <si>
    <t xml:space="preserve">б-4мм, </t>
  </si>
  <si>
    <t>3059-1 Т</t>
  </si>
  <si>
    <t>3060 Т</t>
  </si>
  <si>
    <t>б-2мм</t>
  </si>
  <si>
    <t>3060-1 Т</t>
  </si>
  <si>
    <t>3061 Т</t>
  </si>
  <si>
    <t>б-5мм</t>
  </si>
  <si>
    <t>3061-1 Т</t>
  </si>
  <si>
    <t>3062 Т</t>
  </si>
  <si>
    <t>б-8мм</t>
  </si>
  <si>
    <t>3062-1 Т</t>
  </si>
  <si>
    <t>3063 Т</t>
  </si>
  <si>
    <t xml:space="preserve">б-6мм, </t>
  </si>
  <si>
    <t>3063-1 Т</t>
  </si>
  <si>
    <t>3064 Т</t>
  </si>
  <si>
    <t>29.31.30.500.002.00.0796.000000000000</t>
  </si>
  <si>
    <t>Рассеиватель заднего фонаря</t>
  </si>
  <si>
    <t>ФП 316 пласт. Оранж (СВ-123)` Световозвращатель круглый, автомобили, прицепы, тракторы, КАМАЗ, все ТС</t>
  </si>
  <si>
    <t>в течение 20 рабочих дней</t>
  </si>
  <si>
    <t>3065 Т</t>
  </si>
  <si>
    <t>ФП 310 пласт. Красный (СВ-123)` Световозвращатель круглый Автомобили, прицепы, тракторы, все ТС</t>
  </si>
  <si>
    <t>3066 Т</t>
  </si>
  <si>
    <t>С 314 24В (СО314)` Сигнал звуковой безрупорный (болты) КАМАЗ, МАЗ, ЛиАЗ, сельхозтехника (СОАТЭ)</t>
  </si>
  <si>
    <t>3067 Т</t>
  </si>
  <si>
    <t>11.3812` Указатель напряжения (16-32) МАЗ, БеЛАЗ, ЗИЛ, Т-330, -400, -500 (АП)</t>
  </si>
  <si>
    <t>3068 Т</t>
  </si>
  <si>
    <t>ФГ 16 К (ан.761.3711) 24В` Фара Тракторы, спецтехника, БЕЛАЗ (А24-60+40) рифленый рассеиватель, дальний свет (Освар)</t>
  </si>
  <si>
    <t>3069 Т</t>
  </si>
  <si>
    <t>Вкладыш шатунный А23.01-7102.01 Н1</t>
  </si>
  <si>
    <t>3070 Т</t>
  </si>
  <si>
    <t>Вкладыш Н320.01.00.011 Н1</t>
  </si>
  <si>
    <t>3071 Т</t>
  </si>
  <si>
    <t>Источник питания ИВЭПР 12/5 К1</t>
  </si>
  <si>
    <t>3072 Т</t>
  </si>
  <si>
    <t>3073 Т</t>
  </si>
  <si>
    <t>22.23.14.700.002.00.0006.000000000001</t>
  </si>
  <si>
    <t>с одним замком, размер 15*10 мм</t>
  </si>
  <si>
    <t>Кабель-канал 15х10 «ЭЛЕКОР» (144 м)</t>
  </si>
  <si>
    <t>3074 Т</t>
  </si>
  <si>
    <t>Кабель-канал 25х16 «ЭЛЕКОР» (50м)</t>
  </si>
  <si>
    <t>3075 Т</t>
  </si>
  <si>
    <t>22.23.14.700.002.00.0006.000000000034</t>
  </si>
  <si>
    <t>с одним замком, размер 100*50 мм</t>
  </si>
  <si>
    <t>Кабель-канал 100х60 «ЭЛЕКОР» (8м)</t>
  </si>
  <si>
    <t>3076 Т</t>
  </si>
  <si>
    <t>22.21.21.500.001.02.0006.000000000029</t>
  </si>
  <si>
    <t>гофрированная, диаметр 20 мм, электромонтажная, из поливинилхлорида</t>
  </si>
  <si>
    <t>Труба гофрированная ПНД d25</t>
  </si>
  <si>
    <t>3077 Т</t>
  </si>
  <si>
    <t>22.21.21.500.001.02.0006.000000000027</t>
  </si>
  <si>
    <t>гофрированная, диаметр 50 мм, электромонтажная, из поливинилхлорида</t>
  </si>
  <si>
    <t>Труба гофрированная ПНД d40</t>
  </si>
  <si>
    <t>3078 Т</t>
  </si>
  <si>
    <t xml:space="preserve">С пров.L=2м ССПО1-5х3-024 УХЛ1-К СВЕТИЛЬНИК </t>
  </si>
  <si>
    <t xml:space="preserve">авансовый платеж - 80% </t>
  </si>
  <si>
    <t>3079 Т</t>
  </si>
  <si>
    <t xml:space="preserve">С КСВ-3 ССПО1-5х3-024 УХЛ1-Р СВЕТИЛЬНИК </t>
  </si>
  <si>
    <t>3080 Т</t>
  </si>
  <si>
    <t xml:space="preserve">С пров.L=4м взрыв. ССПО1-5х3-024 УХЛ1 СВЕТИЛЬНИК </t>
  </si>
  <si>
    <t>3081 Т</t>
  </si>
  <si>
    <t>3082 Т</t>
  </si>
  <si>
    <t>3083 Т</t>
  </si>
  <si>
    <t>3084 Т</t>
  </si>
  <si>
    <t>3085 Т</t>
  </si>
  <si>
    <t>16.10.32.000.001.00.0796.000000000001</t>
  </si>
  <si>
    <t>Шпала</t>
  </si>
  <si>
    <t>деревянная, из хвойных пород, для железных дорог колеи 1520 мм, пропитанная креозотом или другими консервантами по типу 2, ГОСТ 78-2004</t>
  </si>
  <si>
    <t>3086 Т</t>
  </si>
  <si>
    <t>24.10.75.200.000.00.0839.000000000000</t>
  </si>
  <si>
    <t>Скрепление рельсовое</t>
  </si>
  <si>
    <t>для железнодорожной колеи</t>
  </si>
  <si>
    <t>КБ на железобетонную шпалу</t>
  </si>
  <si>
    <t>3087 Т</t>
  </si>
  <si>
    <t>25.99.29.490.069.00.0166.000000000000</t>
  </si>
  <si>
    <t>Комплект болтов путевых</t>
  </si>
  <si>
    <t>для скреплений рельсов, с гайками</t>
  </si>
  <si>
    <t>3088 Т</t>
  </si>
  <si>
    <t>08.12.12.120.000.00.0113.000000000001</t>
  </si>
  <si>
    <t>фракция 25-60 мм, ГОСТ 7392-2014</t>
  </si>
  <si>
    <t>3089 Т</t>
  </si>
  <si>
    <t>3090 Т</t>
  </si>
  <si>
    <t>3091 Т</t>
  </si>
  <si>
    <t>3092 Т</t>
  </si>
  <si>
    <t>3093 Т</t>
  </si>
  <si>
    <t>DIN-рейка 35 мм (длина 30 см) оцинкованная, ИЭК</t>
  </si>
  <si>
    <t>3094 Т</t>
  </si>
  <si>
    <t>Коммутатор D-Link DES-1005C</t>
  </si>
  <si>
    <t>3095 Т</t>
  </si>
  <si>
    <t>Коммутатор D-Link DES-1008C</t>
  </si>
  <si>
    <t>3096 Т</t>
  </si>
  <si>
    <t>3097 Т</t>
  </si>
  <si>
    <t>26.51.82.500.073.00.0796.000000000000</t>
  </si>
  <si>
    <t>Блок контроля управления</t>
  </si>
  <si>
    <t>для датчика-реле уровня</t>
  </si>
  <si>
    <t>3098 Т</t>
  </si>
  <si>
    <t>27.51.26.900.001.00.0796.000000000009</t>
  </si>
  <si>
    <t>электрический, мощность 220 Вт</t>
  </si>
  <si>
    <t>Обогреватель для шкафа 60 Вт</t>
  </si>
  <si>
    <t>3099 Т</t>
  </si>
  <si>
    <t>25.93.11.330.000.01.0006.000000000000</t>
  </si>
  <si>
    <t>стальной, в изоляции ПВХ, диаметр 3 мм</t>
  </si>
  <si>
    <t>Трос в ПВХ оболочке (оплетке) d 3-4 мм DIN 3055 6х7 + FC</t>
  </si>
  <si>
    <t>3100 Т</t>
  </si>
  <si>
    <t>25.99.29.450.000.00.0796.000000000000</t>
  </si>
  <si>
    <t>штыревой</t>
  </si>
  <si>
    <t>Разъем JDCC-PP</t>
  </si>
  <si>
    <t>3101 Т</t>
  </si>
  <si>
    <t>турникет PERCo15.1</t>
  </si>
  <si>
    <t>3102 Т</t>
  </si>
  <si>
    <t>рама PERCo-RF01</t>
  </si>
  <si>
    <t>3103 Т</t>
  </si>
  <si>
    <t>турникет PERCo16.1</t>
  </si>
  <si>
    <t>3104 Т</t>
  </si>
  <si>
    <t>рама PERCo-RF16</t>
  </si>
  <si>
    <t>3105 Т</t>
  </si>
  <si>
    <t>28.15.24.900.000.00.0796.000000000126</t>
  </si>
  <si>
    <t>Колесо зубчатое</t>
  </si>
  <si>
    <t>коническое, косозубое, модуль 12 мм, ГОСТ 9563-60</t>
  </si>
  <si>
    <t xml:space="preserve">Шестерня ведущая и ведомая в комплекте (z=12*23)
256Б-2402020 (шестерни притертые между собой                                                   и замаркированы по парам)
</t>
  </si>
  <si>
    <t>3106 Т</t>
  </si>
  <si>
    <t>25 мм</t>
  </si>
  <si>
    <t>3107 Т</t>
  </si>
  <si>
    <t>3108 Т</t>
  </si>
  <si>
    <t>3109 Т</t>
  </si>
  <si>
    <t>втулка 120х70х100</t>
  </si>
  <si>
    <t>3110 Т</t>
  </si>
  <si>
    <t>диски 105х80</t>
  </si>
  <si>
    <t>3111 Т</t>
  </si>
  <si>
    <t xml:space="preserve">аванcовый платеж - 30% </t>
  </si>
  <si>
    <t>3112 Т</t>
  </si>
  <si>
    <t>3113 Т</t>
  </si>
  <si>
    <t>Коробка взрывозащищенная КП6-12 У1</t>
  </si>
  <si>
    <t>3114 Т</t>
  </si>
  <si>
    <t>3115 Т</t>
  </si>
  <si>
    <t>3116 Т</t>
  </si>
  <si>
    <t xml:space="preserve">27.90.70.300.005.00.0796.000000000000  </t>
  </si>
  <si>
    <t>3117 Т</t>
  </si>
  <si>
    <t>3118 Т</t>
  </si>
  <si>
    <t>Вилка ПС-300АС-150</t>
  </si>
  <si>
    <t>3119 Т</t>
  </si>
  <si>
    <t>3120 Т</t>
  </si>
  <si>
    <t>3121 Т</t>
  </si>
  <si>
    <t>Поковка V гр. КП490 ГОСТ 8479-70, сталь 40Х чертёж АР-2.18.00.001 "Вилка"</t>
  </si>
  <si>
    <t>3122 Т</t>
  </si>
  <si>
    <t>газовая, ручная, с дутьем</t>
  </si>
  <si>
    <t>Горелка для кровельных работ ГВ-111-Р</t>
  </si>
  <si>
    <t>3123 Т</t>
  </si>
  <si>
    <t>Рукав кислородный ф9мм 111-2,0 Мпа</t>
  </si>
  <si>
    <t>3124 Т</t>
  </si>
  <si>
    <t>25.99.29.490.011.00.0796.000000000003</t>
  </si>
  <si>
    <t>металлический, диаметр 20, высота 45 мм, ГОСТ 24137-80</t>
  </si>
  <si>
    <t>Хомут нерж.12-20</t>
  </si>
  <si>
    <t>3125 Т</t>
  </si>
  <si>
    <t>3126 Т</t>
  </si>
  <si>
    <t>3127 Т</t>
  </si>
  <si>
    <t>3128 Т</t>
  </si>
  <si>
    <t>25.73.40.900.036.00.0796.000000000002</t>
  </si>
  <si>
    <t>Бита</t>
  </si>
  <si>
    <t>форма крест</t>
  </si>
  <si>
    <t>3129 Т</t>
  </si>
  <si>
    <t>24.10.14.900.000.00.0166.000000000010</t>
  </si>
  <si>
    <t>стальная, литая, номер 08</t>
  </si>
  <si>
    <t>3130 Т</t>
  </si>
  <si>
    <t>29.32.30.300.063.00.0796.000000000004</t>
  </si>
  <si>
    <t>передний, в сборе с шарниром, фланцами, для легковых автомобилей</t>
  </si>
  <si>
    <t>3131 Т</t>
  </si>
  <si>
    <t>медный, 3-х рядный, на автомобиль ГАЗ 3302</t>
  </si>
  <si>
    <t>3132 Т</t>
  </si>
  <si>
    <t>29.31.22.350.003.01.0796.000000000000</t>
  </si>
  <si>
    <t>для легкового автомобиля, с электромеханическим перемещением шестерни привода</t>
  </si>
  <si>
    <t>3133 Т</t>
  </si>
  <si>
    <t>3134 Т</t>
  </si>
  <si>
    <t>Выпрямительный агрегат</t>
  </si>
  <si>
    <t>3135 Т</t>
  </si>
  <si>
    <t>3136 Т</t>
  </si>
  <si>
    <t>для навесного уборочного оборудования трактора МТЗ 80</t>
  </si>
  <si>
    <t>3137 Т</t>
  </si>
  <si>
    <t>3138 Т</t>
  </si>
  <si>
    <t>Гнездо 02-6,3-12</t>
  </si>
  <si>
    <t>3139 Т</t>
  </si>
  <si>
    <t>Индикатор АD-16DS 24В, красный</t>
  </si>
  <si>
    <t>3140 Т</t>
  </si>
  <si>
    <t>Зажим массы 300А</t>
  </si>
  <si>
    <t>3141 Т</t>
  </si>
  <si>
    <t>Наконечник ПМ 16-6</t>
  </si>
  <si>
    <t>3142 Т</t>
  </si>
  <si>
    <t>Наконечник ПМ 25-8</t>
  </si>
  <si>
    <t>3143 Т</t>
  </si>
  <si>
    <t>3144 Т</t>
  </si>
  <si>
    <t>Петля ПН5-60</t>
  </si>
  <si>
    <t>3145 Т</t>
  </si>
  <si>
    <t>Реле 981.3777 24В</t>
  </si>
  <si>
    <t>3146 Т</t>
  </si>
  <si>
    <t>Розетка ШР16ПК2НГ5</t>
  </si>
  <si>
    <t>3147 Т</t>
  </si>
  <si>
    <t>Стойка 3СМ8-1</t>
  </si>
  <si>
    <t>3148 Т</t>
  </si>
  <si>
    <t xml:space="preserve">Выпрямительный мост  КВРС3501,35А   </t>
  </si>
  <si>
    <t>3149 Т</t>
  </si>
  <si>
    <t>29.32.30.990.026.02.0796.000000000001</t>
  </si>
  <si>
    <t>для грузового автомобиля, спидометра</t>
  </si>
  <si>
    <t>Вал гибкий спидометра ГВ300-05</t>
  </si>
  <si>
    <t>3150 Т</t>
  </si>
  <si>
    <t>Вилка ШР16П2НГ5</t>
  </si>
  <si>
    <t>3151 Т</t>
  </si>
  <si>
    <t>Переключатель ВК 317</t>
  </si>
  <si>
    <t>3152 Т</t>
  </si>
  <si>
    <t>Переключатель КЕ011,черный</t>
  </si>
  <si>
    <t>3153 Т</t>
  </si>
  <si>
    <t>Диод КД205К</t>
  </si>
  <si>
    <t>3154 Т</t>
  </si>
  <si>
    <t>Держатель вставки плавкой ДВП4-2В</t>
  </si>
  <si>
    <t>3155 Т</t>
  </si>
  <si>
    <t>Держатель предохранителя АGU50</t>
  </si>
  <si>
    <t>3156 Т</t>
  </si>
  <si>
    <t>3157 Т</t>
  </si>
  <si>
    <t>Кран шаровый ДУ32</t>
  </si>
  <si>
    <t>3158 Т</t>
  </si>
  <si>
    <t>Конденсатор ЕСАР 1000/25,1021,105С</t>
  </si>
  <si>
    <t>3159 Т</t>
  </si>
  <si>
    <t>Кран шаровый ДУ15</t>
  </si>
  <si>
    <t>3160 Т</t>
  </si>
  <si>
    <t>3161 Т</t>
  </si>
  <si>
    <t>Лампа СКЛ-14Б-ЛМ-3-220</t>
  </si>
  <si>
    <t>3162 Т</t>
  </si>
  <si>
    <t>Лампа А24/2</t>
  </si>
  <si>
    <t>3163 Т</t>
  </si>
  <si>
    <t>Лампа А24/21/3</t>
  </si>
  <si>
    <t>3164 Т</t>
  </si>
  <si>
    <t>Лампа контрольная 123.3803,24В,красная</t>
  </si>
  <si>
    <t>3165 Т</t>
  </si>
  <si>
    <t>Лампа контрольная 124.3803,24В,зеленый</t>
  </si>
  <si>
    <t>3166 Т</t>
  </si>
  <si>
    <t>Тумблер ПТ2-10В</t>
  </si>
  <si>
    <t>3167 Т</t>
  </si>
  <si>
    <t>Маховик 1-65х7</t>
  </si>
  <si>
    <t>3168 Т</t>
  </si>
  <si>
    <t>Клемма кольцевая 1,25х4</t>
  </si>
  <si>
    <t>3169 Т</t>
  </si>
  <si>
    <t>Клемма кольцевая 1,25х5</t>
  </si>
  <si>
    <t>3170 Т</t>
  </si>
  <si>
    <t>Клемма кольцевая 1,25х6</t>
  </si>
  <si>
    <t>3171 Т</t>
  </si>
  <si>
    <t>Клемма кольцевая 5,5х4</t>
  </si>
  <si>
    <t>3172 Т</t>
  </si>
  <si>
    <t>Клемма  кольцевая 2,5х4</t>
  </si>
  <si>
    <t>3173 Т</t>
  </si>
  <si>
    <t>Клемма кольцевая 2,5х5</t>
  </si>
  <si>
    <t>3174 Т</t>
  </si>
  <si>
    <t>Кольцо уплотнительное 016-019-09-2-3</t>
  </si>
  <si>
    <t>3175 Т</t>
  </si>
  <si>
    <t>Кольцо уплотнительное ВЕХ16.04.240</t>
  </si>
  <si>
    <t>3176 Т</t>
  </si>
  <si>
    <t>26.20.40.000.112.00.0796.000000000008</t>
  </si>
  <si>
    <t>для обеспечения напряжения переменного тока</t>
  </si>
  <si>
    <t>ИПС-500-220/24В-15А-D на Din-рейку</t>
  </si>
  <si>
    <t>3177 Т</t>
  </si>
  <si>
    <t>ИПС-500-220/24В-15А-D(АС(DC)/DC) на din-рейку</t>
  </si>
  <si>
    <t>3178 Т</t>
  </si>
  <si>
    <t>32.91.12.500.002.00.0796.000000000000</t>
  </si>
  <si>
    <t>Кисть художественная</t>
  </si>
  <si>
    <t>деревянная</t>
  </si>
  <si>
    <t>Кисть белка №8 художественная (10)</t>
  </si>
  <si>
    <t>3179 Т</t>
  </si>
  <si>
    <t>32.91.19.300.000.00.0796.000000000005</t>
  </si>
  <si>
    <t>филеночная</t>
  </si>
  <si>
    <t>Кисть щетина №14 (25)</t>
  </si>
  <si>
    <t>3180 Т</t>
  </si>
  <si>
    <t>Сотовый Поликарбонат прозрачный 6мм</t>
  </si>
  <si>
    <t>3181 Т</t>
  </si>
  <si>
    <t>автомобиль  Шевролет Каптива</t>
  </si>
  <si>
    <t>3182 Т</t>
  </si>
  <si>
    <t>22.19.72.000.003.00.0839.000000000000</t>
  </si>
  <si>
    <t>Полики</t>
  </si>
  <si>
    <t>резиновые, автомобильные</t>
  </si>
  <si>
    <t>3183 Т</t>
  </si>
  <si>
    <t xml:space="preserve">26.70.13.000.000.00.0796.000000000000  </t>
  </si>
  <si>
    <t>Фотокамера</t>
  </si>
  <si>
    <t>цифровая, зеркальная, для трехмерных объектов, сканирующая</t>
  </si>
  <si>
    <t>зеркальный фотоаппарат NICON</t>
  </si>
  <si>
    <t>3184 Т</t>
  </si>
  <si>
    <t>24.44.13.520.001.00.0796.000000000000</t>
  </si>
  <si>
    <t>бронзовая, 3 группа особо ответственного назначения, марка БР010Ф1, вес более 100 кг</t>
  </si>
  <si>
    <t>Отливка "Венец червячного колеса" (заготовка) по чертежу 1НП01.03.002-1 зг БрО10Ф1 ГОСТ613-79</t>
  </si>
  <si>
    <t>Северо Казахстанская обл.г. Петропавловск  пр. Я.Гашека, 1</t>
  </si>
  <si>
    <t>3185 Т</t>
  </si>
  <si>
    <t>3186 Т</t>
  </si>
  <si>
    <t>3187 Т</t>
  </si>
  <si>
    <t>3188 Т</t>
  </si>
  <si>
    <t>3189 Т</t>
  </si>
  <si>
    <t>3190 Т</t>
  </si>
  <si>
    <t>24.44.22.240.002.00.0166.000000000010</t>
  </si>
  <si>
    <t>бронзовый, круглый, диаметр 50 мм, прессованный</t>
  </si>
  <si>
    <t>3191 Т</t>
  </si>
  <si>
    <t>3192 Т</t>
  </si>
  <si>
    <t>3193 Т</t>
  </si>
  <si>
    <t>3194 Т</t>
  </si>
  <si>
    <t>24.20.13.900.000.03.0168.000000000011</t>
  </si>
  <si>
    <t>холодно и теплодеформированная, стальная, бесшовная, размер 159*8</t>
  </si>
  <si>
    <t>3195 Т</t>
  </si>
  <si>
    <t>3196 Т</t>
  </si>
  <si>
    <t>3197 Т</t>
  </si>
  <si>
    <t>3198 Т</t>
  </si>
  <si>
    <t>3199 Т</t>
  </si>
  <si>
    <t>3200 Т</t>
  </si>
  <si>
    <t>24.33.11.100.005.00.0168.000000000005</t>
  </si>
  <si>
    <t>стальной, диаметр вписанного круга 13 мм, ГОСТ 2879-2006</t>
  </si>
  <si>
    <t>3201 Т</t>
  </si>
  <si>
    <t>3202 Т</t>
  </si>
  <si>
    <t>3203 Т</t>
  </si>
  <si>
    <t>3204 Т</t>
  </si>
  <si>
    <t>3205 Т</t>
  </si>
  <si>
    <t>3206 Т</t>
  </si>
  <si>
    <t>24.33.11.100.005.00.0168.000000000018</t>
  </si>
  <si>
    <t>стальной, диаметр вписанного круга 28 мм, ГОСТ 2879-2006</t>
  </si>
  <si>
    <t>3207 Т</t>
  </si>
  <si>
    <t>3208 Т</t>
  </si>
  <si>
    <t>3209 Т</t>
  </si>
  <si>
    <t>3210 Т</t>
  </si>
  <si>
    <t>3211 Т</t>
  </si>
  <si>
    <t>3212 Т</t>
  </si>
  <si>
    <t>3213 Т</t>
  </si>
  <si>
    <t>3214 Т</t>
  </si>
  <si>
    <t>24.20.13.100.001.00.0168.000000000063</t>
  </si>
  <si>
    <t>горячедеформированная, стальная, бесшовная, наружный диаметр 219 мм, толщина стенки 12 мм, ГОСТ 8732-78</t>
  </si>
  <si>
    <t>3215 Т</t>
  </si>
  <si>
    <t>3216 Т</t>
  </si>
  <si>
    <t xml:space="preserve">24.10.31.900.000.01.0168.000000000184  </t>
  </si>
  <si>
    <t>3217 Т</t>
  </si>
  <si>
    <t>24.33.11.100.005.00.0168.000000000026</t>
  </si>
  <si>
    <t>стальной, диаметр вписанного круга 47 мм, ГОСТ 2879-2006</t>
  </si>
  <si>
    <t>3218 Т</t>
  </si>
  <si>
    <t>24.20.13.100.001.00.0168.000000000010</t>
  </si>
  <si>
    <t>горячедеформированная, стальная, бесшовная, наружный диаметр 25 мм, толщина стенки 3 мм, ГОСТ 8732-78</t>
  </si>
  <si>
    <t>3219 Т</t>
  </si>
  <si>
    <t xml:space="preserve">2102-0009 32х20 Т15К6 </t>
  </si>
  <si>
    <t>3220 Т</t>
  </si>
  <si>
    <t xml:space="preserve">2103-0009 20х32 Т15К6 </t>
  </si>
  <si>
    <t>3221 Т</t>
  </si>
  <si>
    <t xml:space="preserve">2103-0053 20х12 Т15К6 </t>
  </si>
  <si>
    <t>3222 Т</t>
  </si>
  <si>
    <t xml:space="preserve">2112-0003 20х12 Т15К6 </t>
  </si>
  <si>
    <t>3223 Т</t>
  </si>
  <si>
    <t xml:space="preserve">2662-0009 25х25 Т15К6 </t>
  </si>
  <si>
    <t>3224 Т</t>
  </si>
  <si>
    <t>25.73.40.190.003.03.0796.000000000003</t>
  </si>
  <si>
    <t>из сверхтвердых материалов, расточный, ГОСТ 25751-83</t>
  </si>
  <si>
    <t xml:space="preserve">2145-0633 Т15К6 </t>
  </si>
  <si>
    <t>3225 Т</t>
  </si>
  <si>
    <t xml:space="preserve">2145-0637 Т15К6 </t>
  </si>
  <si>
    <t>3226 Т</t>
  </si>
  <si>
    <t>2020-0003/60 Т15К6 ГОСТ 24359-80</t>
  </si>
  <si>
    <t>3227 Т</t>
  </si>
  <si>
    <t>2020-0005/60 Т15К6 ГОСТ 24359-80</t>
  </si>
  <si>
    <t>3228 Т</t>
  </si>
  <si>
    <t>22.21.30.100.001.00.0018.000000000005</t>
  </si>
  <si>
    <t>из полиэтилена, толщина 150 мкм, ГОСТ 10354-82</t>
  </si>
  <si>
    <t>3229 Т</t>
  </si>
  <si>
    <t>13.96.16.300.001.00.0839.000000000004</t>
  </si>
  <si>
    <t>пожарный, внутренний диаметр 51   , ГОСТ 7877-75</t>
  </si>
  <si>
    <t>рукав пожарный  в комплекте Д51</t>
  </si>
  <si>
    <t>3230 Т</t>
  </si>
  <si>
    <t>3231 Т</t>
  </si>
  <si>
    <t>28.29.22.100.000.01.0796.000000000003</t>
  </si>
  <si>
    <t>углекислотный, марка ОУ-5</t>
  </si>
  <si>
    <t>огнетушитель порошковый ОУ-5</t>
  </si>
  <si>
    <t>3232 Т</t>
  </si>
  <si>
    <t>3233 Т</t>
  </si>
  <si>
    <t>Отливка из стали 40Л по чертежу АР.02.02.036 "Нижняя половина картера", исп.1</t>
  </si>
  <si>
    <t>август</t>
  </si>
  <si>
    <t>3234 Т</t>
  </si>
  <si>
    <t>Отливка из стали 40Л по чертежу АР.02.02.004 "Верхняя половина картера", исп.1</t>
  </si>
  <si>
    <t>3235 Т</t>
  </si>
  <si>
    <t>Отливка из стали 40Л по чертежу АР.02.02.036 "Нижняя половина картера", исп.2</t>
  </si>
  <si>
    <t>3236 Т</t>
  </si>
  <si>
    <t>Отливка из стали 40Л по чертежу АР.02.02.004 "Верхняя половина картера", исп.2</t>
  </si>
  <si>
    <t>3237 Т</t>
  </si>
  <si>
    <t>ПОКОВКА из стали 20CrNiMo по чертежу  ПАП60.02.16.034</t>
  </si>
  <si>
    <t>3238 Т</t>
  </si>
  <si>
    <t>ПОКОВКА из стали 20CrNiMo по чертежу ПАП60.02.16.035</t>
  </si>
  <si>
    <t>3239 Т</t>
  </si>
  <si>
    <t>22.19.40.300.000.00.0796.000000000017</t>
  </si>
  <si>
    <t>клиновый, приводный, с сечением Z(0)-1250, ГОСТ 1284.2-89</t>
  </si>
  <si>
    <t>Ремень клиновый Polyflex 5/11М  1250 JB</t>
  </si>
  <si>
    <t>3240 Т</t>
  </si>
  <si>
    <t>22.21.21.530.000.00.0006.000000000390</t>
  </si>
  <si>
    <t>для водоснабжения, полиэтиленовая ПЭ 100, SDR 13,6, диаметр 63 мм, толщина 4,7 мм, давление 12,5 атм, ГОСТ 18599-2001</t>
  </si>
  <si>
    <t>Труба ПЭ 100 SDR диаметр 63х4,7</t>
  </si>
  <si>
    <t>3241 Т</t>
  </si>
  <si>
    <t>Кардан (L=412мм., фланцы круглые,                    8 отверстий)                        260-2218010-20</t>
  </si>
  <si>
    <t>3242 Т</t>
  </si>
  <si>
    <t>Отопитель 3307-0-8101010-0 ГАЗ-3307</t>
  </si>
  <si>
    <t>3243 Т</t>
  </si>
  <si>
    <t>Трансформатор ОСМ1-0,4 220/5-14</t>
  </si>
  <si>
    <t>3244 Т</t>
  </si>
  <si>
    <t>Кардан (L=1252мм) 255Б-2204010-07</t>
  </si>
  <si>
    <t>3245 Т</t>
  </si>
  <si>
    <t>25.73.40.670.000.00.0796.000000000003</t>
  </si>
  <si>
    <t>дисковая, диаметр 100 мм, толщина 3 мм, ГОСТ 2679-93</t>
  </si>
  <si>
    <t>3246 Т</t>
  </si>
  <si>
    <t>25.73.40.670.000.00.0796.000000000149</t>
  </si>
  <si>
    <t>дисковая, диаметр 125 мм, толщина 3 мм, ГОСТ 2679-93</t>
  </si>
  <si>
    <t>3247 Т</t>
  </si>
  <si>
    <t>25.73.40.670.000.00.0796.000000000111</t>
  </si>
  <si>
    <t>дисковая, диаметр 160 мм, толщина 3 мм, ГОСТ 2679-93</t>
  </si>
  <si>
    <t>дисковые, диаметр 160 мм, толщина 2-3 мм, ГОСТ 2679-93</t>
  </si>
  <si>
    <t>3248 Т</t>
  </si>
  <si>
    <t>25.73.40.670.000.00.0796.000000000113</t>
  </si>
  <si>
    <t>дисковая, диаметр 160 мм, толщина 4 мм, ГОСТ 2679-93</t>
  </si>
  <si>
    <t>3249 Т</t>
  </si>
  <si>
    <t>25.73.40.670.000.00.0796.000000000114</t>
  </si>
  <si>
    <t>дисковая, диаметр 200 мм, толщина 3 мм, ГОСТ 2679-93</t>
  </si>
  <si>
    <t>дисковые, диаметр 200 мм, толщина 2-3 мм, ГОСТ 2679-93</t>
  </si>
  <si>
    <t>3250 Т</t>
  </si>
  <si>
    <t>3251 Т</t>
  </si>
  <si>
    <t>25.73.40.670.000.00.0796.000000000155</t>
  </si>
  <si>
    <t>дисковая, диаметр 200 мм, толщина 5 мм, ГОСТ 2679-93</t>
  </si>
  <si>
    <t>дисковые, диаметр 200-250 мм, толщина 4-5,5 мм, ГОСТ 2679-93</t>
  </si>
  <si>
    <t>3252 Т</t>
  </si>
  <si>
    <t>26.30.23.900.014.01.0796.000000000000</t>
  </si>
  <si>
    <t>Модуль</t>
  </si>
  <si>
    <t>оптический, SFP, одноволоконный</t>
  </si>
  <si>
    <t>SNR-SFP-W53-3 модуль SFP для коммутатроров</t>
  </si>
  <si>
    <t xml:space="preserve">ОИ   </t>
  </si>
  <si>
    <t>г. Караганда, г. Темиртау</t>
  </si>
  <si>
    <t>авансовый платеж - 70 %</t>
  </si>
  <si>
    <t>3253 Т</t>
  </si>
  <si>
    <t>SNR-SFP-W35-3 модуль SFP для коммутатроров</t>
  </si>
  <si>
    <t>3254 Т</t>
  </si>
  <si>
    <t>27.31.12.900.000.00.0796.000000000004</t>
  </si>
  <si>
    <t>Шнур оптический (патчкорд)</t>
  </si>
  <si>
    <t>соединительный, оконцован с двух сторон коннекторами типа SC- SC одномодовое или многомодовое волокно, кабель 3 миллиметра</t>
  </si>
  <si>
    <t>Патч-корд  оптический SC/UPC длина 3 метра</t>
  </si>
  <si>
    <t>3255 Т</t>
  </si>
  <si>
    <t>26.30.21.200.002.00.0796.000000000007</t>
  </si>
  <si>
    <t>способ коммутации сквозной (cut-through), асиметричный, неуправляемый (простой)</t>
  </si>
  <si>
    <t>Коммутатор  SNR-S1907-1S</t>
  </si>
  <si>
    <t>3256 Т</t>
  </si>
  <si>
    <t>26.30.30.900.015.00.0796.000000000000</t>
  </si>
  <si>
    <t>Коробка оптическая</t>
  </si>
  <si>
    <t>распределительная ОРК</t>
  </si>
  <si>
    <t>Коробка распределительная оптическая SNR-FTTH-FDB-04Е</t>
  </si>
  <si>
    <t>3257 Т</t>
  </si>
  <si>
    <t>3258 Т</t>
  </si>
  <si>
    <t>27.31.12.900.004.01.0008.000000000001</t>
  </si>
  <si>
    <t>оптический, тип ОКЛ, 4 волокна, одномодовый</t>
  </si>
  <si>
    <t>Кабель оптический SNR-FOCA-UT1-04</t>
  </si>
  <si>
    <t>3259 Т</t>
  </si>
  <si>
    <t>Кабель UTP-cat.5e РЕ 2х2х0,52 (AWG 24)</t>
  </si>
  <si>
    <t>3260 Т</t>
  </si>
  <si>
    <t>3261 Т</t>
  </si>
  <si>
    <t>F/UTP-cat.5e РЕ4х2х0,52 (AWG 24)</t>
  </si>
  <si>
    <t>3262 Т</t>
  </si>
  <si>
    <t>3263 Т</t>
  </si>
  <si>
    <t>3264 Т</t>
  </si>
  <si>
    <t>3265 Т</t>
  </si>
  <si>
    <t>3266 Т</t>
  </si>
  <si>
    <t>3267 Т</t>
  </si>
  <si>
    <t>3268 Т</t>
  </si>
  <si>
    <t>VM 230-F02-00, G1/4 ПНЕВМОРАСПРЕДЕЛИТЕЛЬ</t>
  </si>
  <si>
    <t>3269 Т</t>
  </si>
  <si>
    <t>27.32.13.700.000.00.0006.000000000568</t>
  </si>
  <si>
    <t>марка КГ-ХЛ, 2*0,75 мм2</t>
  </si>
  <si>
    <t>Кабель КГ-ХЛ 2*0,75</t>
  </si>
  <si>
    <t>август, сентябрь</t>
  </si>
  <si>
    <t>поставка 30-35 дней</t>
  </si>
  <si>
    <t>3270 Т</t>
  </si>
  <si>
    <t>Кабель КГ-ХЛ 3*1,5</t>
  </si>
  <si>
    <t>3271 Т</t>
  </si>
  <si>
    <t>27.32.13.700.000.00.0006.000000000548</t>
  </si>
  <si>
    <t>марка КГ-ХЛ, 3*4 мм2</t>
  </si>
  <si>
    <t>Кабель КГ-ХЛ 3*4</t>
  </si>
  <si>
    <t>3272 Т</t>
  </si>
  <si>
    <t>27.32.13.700.000.00.0006.000000000559</t>
  </si>
  <si>
    <t>марка КГ-ХЛ, 3*4+1*2,5 мм2</t>
  </si>
  <si>
    <t>Кабель КГ-ХЛ 3*4+1*2,5</t>
  </si>
  <si>
    <t>3273 Т</t>
  </si>
  <si>
    <t>27.32.13.700.000.00.0006.000000000562</t>
  </si>
  <si>
    <t>марка КГ-ХЛ, 3*16+1*6 мм2</t>
  </si>
  <si>
    <t>Кабель КГ-ХЛ 3*16+1*6</t>
  </si>
  <si>
    <t>3274 Т</t>
  </si>
  <si>
    <t>3275 Т</t>
  </si>
  <si>
    <t>Кабель КГ-ХЛ 1*95</t>
  </si>
  <si>
    <t>3276 Т</t>
  </si>
  <si>
    <t>27.32.13.700.000.00.0006.000000000560</t>
  </si>
  <si>
    <t>марка КГ-ХЛ, 3*6+1*4 мм2</t>
  </si>
  <si>
    <t>Кабель КГ-ХЛ 3*6+1*4</t>
  </si>
  <si>
    <t>3277 Т</t>
  </si>
  <si>
    <t>Провод МГШВ 0,35</t>
  </si>
  <si>
    <t>3278 Т</t>
  </si>
  <si>
    <t>27.32.13.700.002.00.0006.000000000088</t>
  </si>
  <si>
    <t>марка МГШВ, 0,5 мм2</t>
  </si>
  <si>
    <t>Провод МГШВ 0,5</t>
  </si>
  <si>
    <t>3279 Т</t>
  </si>
  <si>
    <t>Провод МГШВ 1,5 Б</t>
  </si>
  <si>
    <t>3280 Т</t>
  </si>
  <si>
    <t>Кабель МКЭШ 5*0,5</t>
  </si>
  <si>
    <t>3281 Т</t>
  </si>
  <si>
    <t>27.32.13.700.002.00.0006.000000000239</t>
  </si>
  <si>
    <t>марка ПВС, 2*0,75 мм2</t>
  </si>
  <si>
    <t>Провод ПВС 2*0,75</t>
  </si>
  <si>
    <t>3282 Т</t>
  </si>
  <si>
    <t>27.32.13.700.002.00.0006.000000000199</t>
  </si>
  <si>
    <t>марка ПВ-3, 0,5 мм2</t>
  </si>
  <si>
    <t>Провод ПВ-3 0,5</t>
  </si>
  <si>
    <t>3283 Т</t>
  </si>
  <si>
    <t>27.32.13.700.002.00.0006.000000000201</t>
  </si>
  <si>
    <t>марка ПВ-3, 0,75 мм2</t>
  </si>
  <si>
    <t>Провод ПВ-3 0,75Б</t>
  </si>
  <si>
    <t>3284 Т</t>
  </si>
  <si>
    <t>Провод ПВ-3 10 з-ж</t>
  </si>
  <si>
    <t>3285 Т</t>
  </si>
  <si>
    <t>Провод ПВ-3 10 Б</t>
  </si>
  <si>
    <t>3286 Т</t>
  </si>
  <si>
    <t>Провод ПВ-3 2,5 Б</t>
  </si>
  <si>
    <t>3287 Т</t>
  </si>
  <si>
    <t>Провод ПВ-3 4</t>
  </si>
  <si>
    <t>3288 Т</t>
  </si>
  <si>
    <t>Провод ПВ-3 6Б</t>
  </si>
  <si>
    <t>3289 Т</t>
  </si>
  <si>
    <t>27.32.13.700.002.00.0006.000000000208</t>
  </si>
  <si>
    <t>марка ПВ-3, 16 мм2</t>
  </si>
  <si>
    <t>Провод ПВ-3 16Б</t>
  </si>
  <si>
    <t>3290 Т</t>
  </si>
  <si>
    <t>Провод ПВ-3 4 з-ж</t>
  </si>
  <si>
    <t>3291 Т</t>
  </si>
  <si>
    <t>Провод ПВ-3 6 з-ж</t>
  </si>
  <si>
    <t>3292 Т</t>
  </si>
  <si>
    <t>27.32.13.700.002.00.0008.000000000136</t>
  </si>
  <si>
    <t>марка ПВ-3, 1 мм2</t>
  </si>
  <si>
    <t>Провод ПВ-3 1</t>
  </si>
  <si>
    <t>3293 Т</t>
  </si>
  <si>
    <t>27.32.14.000.001.00.0006.000000000022</t>
  </si>
  <si>
    <t>марка РПШЭ, 4*1,5 мм2</t>
  </si>
  <si>
    <t>Провод РПШЭ 4*1,5</t>
  </si>
  <si>
    <t>3294 Т</t>
  </si>
  <si>
    <t>27.32.13.700.000.00.0006.000000000844</t>
  </si>
  <si>
    <t>марка РПШ, 8*1,5 мм2</t>
  </si>
  <si>
    <t>Провод РПШЭ 8*1,5</t>
  </si>
  <si>
    <t>3295 Т</t>
  </si>
  <si>
    <t>27.32.13.700.000.00.0006.000000000830</t>
  </si>
  <si>
    <t>марка РПШ, 2*1,0 мм2</t>
  </si>
  <si>
    <t>Кабель РПШ 2*1</t>
  </si>
  <si>
    <t>3296 Т</t>
  </si>
  <si>
    <t>27.32.13.700.000.00.0006.000000000841</t>
  </si>
  <si>
    <t>марка РПШ, 3*1,5 мм2</t>
  </si>
  <si>
    <t>Кабель РПШ 3*1,5</t>
  </si>
  <si>
    <t>3297 Т</t>
  </si>
  <si>
    <t>27.32.13.700.000.00.0006.000000000822</t>
  </si>
  <si>
    <t>марка РПШ, 4*0,75 мм2</t>
  </si>
  <si>
    <t>Кабель РПШ 4*0,75</t>
  </si>
  <si>
    <t>3298 Т</t>
  </si>
  <si>
    <t>Кабель РПШ 4*1,5</t>
  </si>
  <si>
    <t>3299 Т</t>
  </si>
  <si>
    <t>27.32.13.700.000.00.0006.000000000858</t>
  </si>
  <si>
    <t>марка РПШ, 6*0,5 мм2</t>
  </si>
  <si>
    <t>Кабель РПШ 6*0,5</t>
  </si>
  <si>
    <t>3300 Т</t>
  </si>
  <si>
    <t>27.32.13.700.000.00.0006.000000000843</t>
  </si>
  <si>
    <t>марка РПШ, 6*1,5 мм2</t>
  </si>
  <si>
    <t>Кабель РПШ 6*1,5</t>
  </si>
  <si>
    <t>3301 Т</t>
  </si>
  <si>
    <t>27.32.13.700.000.00.0006.000000000836</t>
  </si>
  <si>
    <t>марка РПШ, 8*1,0 мм2</t>
  </si>
  <si>
    <t>Кабель РПШ 8*1</t>
  </si>
  <si>
    <t>3302 Т</t>
  </si>
  <si>
    <t>Кабель РПШ 8*2,5</t>
  </si>
  <si>
    <t>3303 Т</t>
  </si>
  <si>
    <t>27.32.13.700.000.00.0006.000000000837</t>
  </si>
  <si>
    <t>марка РПШ, 10*1,0 мм2</t>
  </si>
  <si>
    <t>Кабель РПШ 10*1</t>
  </si>
  <si>
    <t>3304 Т</t>
  </si>
  <si>
    <t xml:space="preserve">Вкладыш ScTP 25/3150  196*115*320*40   </t>
  </si>
  <si>
    <t>3305 Т</t>
  </si>
  <si>
    <t>поставка в течение 90 дней</t>
  </si>
  <si>
    <t xml:space="preserve">авансовый платеж - 65% </t>
  </si>
  <si>
    <t>3306 Т</t>
  </si>
  <si>
    <t>3307 Т</t>
  </si>
  <si>
    <t>крепление КМЧ СТ-1</t>
  </si>
  <si>
    <t>3308 Т</t>
  </si>
  <si>
    <t>3309 Т</t>
  </si>
  <si>
    <t>3310 Т</t>
  </si>
  <si>
    <t>3311 Т</t>
  </si>
  <si>
    <t>3312 Т</t>
  </si>
  <si>
    <t>3313 Т</t>
  </si>
  <si>
    <t>3314 Т</t>
  </si>
  <si>
    <t>375 м</t>
  </si>
  <si>
    <t>3315 Т</t>
  </si>
  <si>
    <t>Контакты магнитные ИО 102-20/А2П</t>
  </si>
  <si>
    <t>3316 Т</t>
  </si>
  <si>
    <t>ДИНАМОМЕТР ЭЛЕКТРОННЫЙ ДЭЛ 150 (ø22)</t>
  </si>
  <si>
    <t>3317 Т</t>
  </si>
  <si>
    <t>итого по товарам</t>
  </si>
  <si>
    <t>2.Работы</t>
  </si>
  <si>
    <t>1 Р</t>
  </si>
  <si>
    <t>71.12.19.900.001.00.0999.000000000000</t>
  </si>
  <si>
    <t>Работы инженерные по проектированию</t>
  </si>
  <si>
    <t>Работы инженерные по проектированию и связанные с этим работы (кроме связанных с проектированием улиц/авто и железных дорог/полос, линий связи/транслирования, предприятий/технологических процессов, водных/ канализационных/дренажных систем, зданий/сооружений/территорий/объектов, электростанций, установок обработки отходов/отбросов</t>
  </si>
  <si>
    <t>Разработка проекта нормативов предельно допустимых выбросов на основании полученных данных</t>
  </si>
  <si>
    <t>в течение 60 календарных дней после  предоплаты</t>
  </si>
  <si>
    <t>предоплата 50%</t>
  </si>
  <si>
    <t>2 Р</t>
  </si>
  <si>
    <t>Разработка проекта обращения с отходами</t>
  </si>
  <si>
    <t>3 Р</t>
  </si>
  <si>
    <t>25.62.20.000.001.00.0999.000000000000</t>
  </si>
  <si>
    <t>Работы по механической обработке металлических изделий</t>
  </si>
  <si>
    <t>Шлифовка деталей станков и оборудования</t>
  </si>
  <si>
    <t xml:space="preserve">Северо-Казахстанская область, г.Петропавловск </t>
  </si>
  <si>
    <t>в течении 10 рабочих дней после получения заявки заказчика</t>
  </si>
  <si>
    <t>100% по факту выполнения работ</t>
  </si>
  <si>
    <t>4 Р</t>
  </si>
  <si>
    <t>Механическая обработка изделий</t>
  </si>
  <si>
    <t>февраль, март, май, июнь, сентябрь, ноябрь</t>
  </si>
  <si>
    <t>в течении 5 дней после получения заявки заказчика</t>
  </si>
  <si>
    <t>5 Р</t>
  </si>
  <si>
    <t>71.20.19.000.007.00.0999.000000000000</t>
  </si>
  <si>
    <t>Работы по организации и проведению по межлабораторным сравнительным испытаниям (сличению)</t>
  </si>
  <si>
    <t>11, 14</t>
  </si>
  <si>
    <t>5-1 Р</t>
  </si>
  <si>
    <t>срок оказания услуг до 31 декабря 2017г.</t>
  </si>
  <si>
    <t>6 Р</t>
  </si>
  <si>
    <t>45.20.21.000.001.00.0999.000000000000</t>
  </si>
  <si>
    <t>Работы по ремонту автотранспортных средств, систем, узлов и агрегатов</t>
  </si>
  <si>
    <t xml:space="preserve"> февраль, март, апрель, май, июнь, июль,август, сентябрь,октябрь, ноябрь, декабрь</t>
  </si>
  <si>
    <t>выполнение работ в течение 10 дней</t>
  </si>
  <si>
    <t>7 Р</t>
  </si>
  <si>
    <t>33.13.13.100.002.00.0999.000000000000</t>
  </si>
  <si>
    <t>Работы по ремонту оптических приборов/оборудования</t>
  </si>
  <si>
    <t>Поддержание оборудования в технически исправном состоянии. Юстировка и ремонт оборудования, оснащенного оптическими отсчетными устройствами</t>
  </si>
  <si>
    <t xml:space="preserve"> в течение 30 календарных дней</t>
  </si>
  <si>
    <t>8 Р</t>
  </si>
  <si>
    <t>33.12.12.320.000.00.0999.000000000000</t>
  </si>
  <si>
    <t>Работы по ремонту/модернизации компрессорного оборудования</t>
  </si>
  <si>
    <t>май, июнь, июль, август, сентябрь, октябрь, ноябрь, декабрь</t>
  </si>
  <si>
    <t xml:space="preserve"> в течение 30 календарных дней </t>
  </si>
  <si>
    <t>7</t>
  </si>
  <si>
    <t>8-1 Р</t>
  </si>
  <si>
    <t>9 Р</t>
  </si>
  <si>
    <t>42.12.20.335.000.00.0999.000000000000</t>
  </si>
  <si>
    <t>Работы по ремонту/реконструкции железнодорожных путей</t>
  </si>
  <si>
    <t>май, июнь, июль, август, сентябрь,октябрь</t>
  </si>
  <si>
    <t>выполнение работ в течение 30 рабочих дней</t>
  </si>
  <si>
    <t xml:space="preserve">авансовый платеж - 50%, оставшаяся часть в течении 30 рабочих дней с момента подписания акта выполненных работ </t>
  </si>
  <si>
    <t>10 Р</t>
  </si>
  <si>
    <t>42.22.21.335.005.00.0999.000000000000</t>
  </si>
  <si>
    <t>Работы по ремонту/реконструкции линий электропередач и аналогичного линейного оборудования/объектов</t>
  </si>
  <si>
    <t>строительно- монтажные работы</t>
  </si>
  <si>
    <t>январь, март</t>
  </si>
  <si>
    <t xml:space="preserve">в течение 3 рабочих дней </t>
  </si>
  <si>
    <t>11 Р</t>
  </si>
  <si>
    <t>33.14.11.200.000.00.0999.000000000000</t>
  </si>
  <si>
    <t>Работы по ремонту/реконструкции электрического, электрораспределительного/регулирующего оборудования и аналогичной аппаратуры</t>
  </si>
  <si>
    <t>в течение 30 календарных дней после  предоплаты</t>
  </si>
  <si>
    <t>12 Р</t>
  </si>
  <si>
    <t>33.14.11.100.000.00.0999.000000000000</t>
  </si>
  <si>
    <t>Работы по ремонту/реконструкции электростанций и аналогичных объектов</t>
  </si>
  <si>
    <t xml:space="preserve">Работы по реконструкции электрооборудования с напряжением 10 кВ центрального распределительного пункта </t>
  </si>
  <si>
    <t>январь, март,</t>
  </si>
  <si>
    <t>в течение 65 календарных дней после  предоплаты</t>
  </si>
  <si>
    <t>13 Р</t>
  </si>
  <si>
    <t>43.21.10.335.001.00.0999.000000000000</t>
  </si>
  <si>
    <t>Работы по установке (монтажу) оборудования/приборов учета электроэнергии</t>
  </si>
  <si>
    <t>Опломбировка прибора учета электроэнергии</t>
  </si>
  <si>
    <t>14 Р</t>
  </si>
  <si>
    <t>33.20.60.000.001.00.0999.000000000000</t>
  </si>
  <si>
    <t>Электроизмерительные работы</t>
  </si>
  <si>
    <t>апрель, май, июнь, июль, август, сентябрь, октябрь, ноябрь, декабрь</t>
  </si>
  <si>
    <t>15 Р</t>
  </si>
  <si>
    <t>43.21.10.335.003.00.0999.000000000000</t>
  </si>
  <si>
    <t>Электромонтажные работы</t>
  </si>
  <si>
    <t>16 Р</t>
  </si>
  <si>
    <t>29.20.40.100.000.00.0999.000000000000</t>
  </si>
  <si>
    <t>Работы по оснащению (установке оборудования и деталей) автомобилей</t>
  </si>
  <si>
    <t>Установка газобалонного оборудования четвертого поколения</t>
  </si>
  <si>
    <t xml:space="preserve">выполнение работ в течение 5 дней </t>
  </si>
  <si>
    <t>авнасовый платеж - 30%</t>
  </si>
  <si>
    <t>17 Р</t>
  </si>
  <si>
    <t>41.00.40.000.006.00.0999.000000000000</t>
  </si>
  <si>
    <t>Работы по реконструкции нежилых зданий/сооружений/помещений</t>
  </si>
  <si>
    <t>Реконструкция буфета</t>
  </si>
  <si>
    <t>выполнение работ в течение 20 дней</t>
  </si>
  <si>
    <t>авансовый платеж - 40%</t>
  </si>
  <si>
    <t>18 Р</t>
  </si>
  <si>
    <t>25.12.99.200.000.00.0999.000000000000</t>
  </si>
  <si>
    <t>Работы по ремонту/изготовлению окон и/или комплектующих к ним по размерам заказчика</t>
  </si>
  <si>
    <t>Установка пластиковых окон</t>
  </si>
  <si>
    <t>выполнение работ в течение 10-и дней</t>
  </si>
  <si>
    <t>19 Р</t>
  </si>
  <si>
    <t>43.33.29.335.000.00.0999.000000000000</t>
  </si>
  <si>
    <t>Работы декоративно-отделочные</t>
  </si>
  <si>
    <t>Работы связанные с облицовкой/покрытием, настилом, оклейванием, обшивкой и оформлением декоративными и другими отделочными материалами и покрытиями</t>
  </si>
  <si>
    <t>Замена облицовки стен</t>
  </si>
  <si>
    <t>20 Р</t>
  </si>
  <si>
    <t>43.39.19.335.000.00.0999.000000000000</t>
  </si>
  <si>
    <t>Работы по ремонту/реконструкции отдельных элементов нежилых зданий/сооружений/помещений (кроме оборудования, инженерных систем и коммуникаций)</t>
  </si>
  <si>
    <t>Замена потолка, дверных блоков</t>
  </si>
  <si>
    <t>21 Р</t>
  </si>
  <si>
    <t>22 Р</t>
  </si>
  <si>
    <t>43.99.70.335.000.00.0999.000000000000</t>
  </si>
  <si>
    <t>Сварочно-монтажные работы</t>
  </si>
  <si>
    <t>Северо-Казахстанская область, Петропавловск пр.Я.Гашека,1</t>
  </si>
  <si>
    <t xml:space="preserve">Северо-Казахстанская область, Петропавловск </t>
  </si>
  <si>
    <t xml:space="preserve">авансовый платеж - 10% </t>
  </si>
  <si>
    <t>23 Р</t>
  </si>
  <si>
    <t>25.11.99.000.002.00.0999.000000000000</t>
  </si>
  <si>
    <t>Работы по изготовлению трубного/котельного/емкостного по техническим условиям заказчика</t>
  </si>
  <si>
    <t>Работы по изготовлению трубного/котельного/емкостного и аналогичного оборудования по техническим условиям заказчика</t>
  </si>
  <si>
    <t>24 Р</t>
  </si>
  <si>
    <t>33.11.19.100.002.00.0999.000000000000</t>
  </si>
  <si>
    <t>Работы по установке (монтажу) котельного оборудования</t>
  </si>
  <si>
    <t>25 Р</t>
  </si>
  <si>
    <t>43.29.19.335.000.00.0999.000000000000</t>
  </si>
  <si>
    <t>Работы по обвязке технологического оборудования/трубопроводов</t>
  </si>
  <si>
    <t>26 Р</t>
  </si>
  <si>
    <t>33.20.29.700.000.00.0999.000000000000</t>
  </si>
  <si>
    <t>Работы по установке (монтажу) кранов/клапанов и аналогичной запорно-регулировочной арматуры</t>
  </si>
  <si>
    <t>27 Р</t>
  </si>
  <si>
    <t>71.12.35.100.000.00.0999.000000000002</t>
  </si>
  <si>
    <t>Инженерно-геодезические работы</t>
  </si>
  <si>
    <t>Топографические работы</t>
  </si>
  <si>
    <t>Топографическая съемка М1:500</t>
  </si>
  <si>
    <t>28 Р</t>
  </si>
  <si>
    <t>Вальцовка; калибровка Патрубок Е719.112, ТУ722.202, ТУ722.202-01, ТУ722.202-02, ТУ722.301</t>
  </si>
  <si>
    <t>10  дней</t>
  </si>
  <si>
    <t>50% авансовый платеж</t>
  </si>
  <si>
    <t>29 Р</t>
  </si>
  <si>
    <t>43.21.10.335.002.00.0999.000000000000</t>
  </si>
  <si>
    <t>Работы по устройству (монтажу) пожарной/охранной сигнализации/ систем тушения/видеонаблюдения и аналогичного оборудования</t>
  </si>
  <si>
    <t xml:space="preserve">Монтаж СТСО «Ұлан» </t>
  </si>
  <si>
    <t xml:space="preserve">Место выполнения работ - г. Петропавловск,  г. Костанай </t>
  </si>
  <si>
    <t>Срок выполнения работ  до 31.08.2017г.</t>
  </si>
  <si>
    <t xml:space="preserve">30%, в течение 10 банк. дней после начала монтажных работ </t>
  </si>
  <si>
    <t>30 Р</t>
  </si>
  <si>
    <t>Монтаж СТСО "Ұлан"</t>
  </si>
  <si>
    <t>выполнение работ до 31.10.2017 г.</t>
  </si>
  <si>
    <t>авансовый платеж - 30 %</t>
  </si>
  <si>
    <t>31 Р</t>
  </si>
  <si>
    <t>32 Р</t>
  </si>
  <si>
    <t>42.11.20.335.023.00.0999.000000000000</t>
  </si>
  <si>
    <t>Работы по обслуживанию зданий/сооружений/помещений и прилегающих территорий</t>
  </si>
  <si>
    <t>Техническое, профилактическое обслуживание, уборка, мелкий и срочный ремонт систем коммунального хозяйства зданий/сооружений/помещений и прилегающих территорий</t>
  </si>
  <si>
    <t>Ремонт кабинета</t>
  </si>
  <si>
    <t>33 Р</t>
  </si>
  <si>
    <t>Монтаж СТСО</t>
  </si>
  <si>
    <t>г.Усть-Каменогорск, г.Семей, г.Павлодар, г.Алматы</t>
  </si>
  <si>
    <t>выполнение работ до 31.10.2017г.</t>
  </si>
  <si>
    <t>34 Р</t>
  </si>
  <si>
    <t>25.61.12.900.000.00.0999.000000000000</t>
  </si>
  <si>
    <t>Работы по нанесению покрытий неметаллических</t>
  </si>
  <si>
    <t>окраска панелей</t>
  </si>
  <si>
    <t>35 Р</t>
  </si>
  <si>
    <t>монтаж СТСО</t>
  </si>
  <si>
    <t>г.Астана, г.Алматы, п.Каракемир</t>
  </si>
  <si>
    <t>срок выполнения работ до 31.10.2017г.</t>
  </si>
  <si>
    <t>36 Р</t>
  </si>
  <si>
    <t>37 Р</t>
  </si>
  <si>
    <t>38 Р</t>
  </si>
  <si>
    <t>39 Р</t>
  </si>
  <si>
    <t>40 Р</t>
  </si>
  <si>
    <t>41 Р</t>
  </si>
  <si>
    <t xml:space="preserve"> Работы по устройству (монтажу) пожарной/охранной сигнализации/ систем тушения/видеонаблюдения и аналогичного оборудования</t>
  </si>
  <si>
    <t>г. Актобе, г. Астана</t>
  </si>
  <si>
    <t>42 Р</t>
  </si>
  <si>
    <t>г.Шымкент, г.Тараз</t>
  </si>
  <si>
    <t xml:space="preserve">   </t>
  </si>
  <si>
    <t>итого по работам</t>
  </si>
  <si>
    <t>3.Услуги</t>
  </si>
  <si>
    <t>1 У</t>
  </si>
  <si>
    <t>69.20.23.000.000.00.0777.000000000000</t>
  </si>
  <si>
    <t>Услуги консультационные в области бухгалтерского учета</t>
  </si>
  <si>
    <t>информационное сопровождение бухгалтерских программ</t>
  </si>
  <si>
    <t>до апреля 2018 г.</t>
  </si>
  <si>
    <t>2 У</t>
  </si>
  <si>
    <t>53.20.19.000.001.00.0777.000000000000</t>
  </si>
  <si>
    <t>Услуги курьерские по доставке (кроме доставки периодических изданий, посылок/бандеролей, крупногабаритных почтовых отправлений)</t>
  </si>
  <si>
    <t>до 31 декабря 2017</t>
  </si>
  <si>
    <t>3 У</t>
  </si>
  <si>
    <t>74.90.20.000.050.00.0777.000000000000</t>
  </si>
  <si>
    <t>Услуги по актуализации/обеспечению нормативной/справочной/технической информацией/документацией (кроме разработки/корректировки/составлению)</t>
  </si>
  <si>
    <t>до 31 декабря 2017 г.</t>
  </si>
  <si>
    <t>4 У</t>
  </si>
  <si>
    <t xml:space="preserve"> Предоставление обновляемых через Интернет нормативно-правовых актов РК, справочной и иной информации</t>
  </si>
  <si>
    <t>5 У</t>
  </si>
  <si>
    <t>Услуги по актуализации(обеспечению НД,внесение изменений),услуги Интернет-магазина.</t>
  </si>
  <si>
    <t>январь, март, сентябрь, октябрь</t>
  </si>
  <si>
    <t>до 31.12.17</t>
  </si>
  <si>
    <t>6 У</t>
  </si>
  <si>
    <t>Услуги по обеспечению нормативной документации по АSМЕ</t>
  </si>
  <si>
    <t>Российская Федерация, Республика Казахстан</t>
  </si>
  <si>
    <t>7 У</t>
  </si>
  <si>
    <t>77.39.19.900.007.00.0777.000000000000</t>
  </si>
  <si>
    <t>Услуги по аренде информационно-выставочных конструкций</t>
  </si>
  <si>
    <t>Аренда выставочных стендов для участия в выставках</t>
  </si>
  <si>
    <t>январь, февраль, июнь, август, сентябрь, октябрь, декабрь</t>
  </si>
  <si>
    <t>до 31 декабря 2017 г</t>
  </si>
  <si>
    <t>8 У</t>
  </si>
  <si>
    <t>74.90.20.000.056.00.0777.000000000000</t>
  </si>
  <si>
    <t>Услуги по аттестации рабочих мест</t>
  </si>
  <si>
    <t xml:space="preserve">Оформление   санитарно-эпидемиологических заключений  для  повторной Аккредитации МС в качестве калибровочной лаборатории. </t>
  </si>
  <si>
    <t>9 У</t>
  </si>
  <si>
    <t>85.60.10.335.002.00.0777.000000000000</t>
  </si>
  <si>
    <t>Услуги по аттестации/оценке и проверке знаний/уровня подготовки (кроме в области начального, среднего, высшего образования)</t>
  </si>
  <si>
    <t>январь,февраль, март,апрель,май,июнь, октябрь,ноябрь</t>
  </si>
  <si>
    <t>до 31 декабря             2016 года</t>
  </si>
  <si>
    <t>14,15,20</t>
  </si>
  <si>
    <t>9-1 У</t>
  </si>
  <si>
    <t>до 31 декабря  2017 года</t>
  </si>
  <si>
    <t>Авансовый платеж - 0%, оплата по факту</t>
  </si>
  <si>
    <t>10 У</t>
  </si>
  <si>
    <t>в течение 10 календарных дней после  предоплаты</t>
  </si>
  <si>
    <t>11 У</t>
  </si>
  <si>
    <t>38.11.29.000.000.00.0777.000000000000</t>
  </si>
  <si>
    <t>Услуги по вывозу (сбору) неопасных отходов/имущества/материалов</t>
  </si>
  <si>
    <t>Выполнение операций по сбору, утилизации, размещению или удалению отходов</t>
  </si>
  <si>
    <t>оказание услуг в течение  3 дней</t>
  </si>
  <si>
    <t>12 У</t>
  </si>
  <si>
    <t>38.22.29.000.001.00.0777.000000000000</t>
  </si>
  <si>
    <t>Услуги по демеркуризации</t>
  </si>
  <si>
    <t>Выполнение операций по сбору, утилизации, размещению или удалению энергосберигающих, ртутьсодержащих ламп и приборов</t>
  </si>
  <si>
    <t>март,  апрель, май</t>
  </si>
  <si>
    <t>ежеквартально</t>
  </si>
  <si>
    <t>предоплата 15 000 тенге, ежеквартально по факту согласно счета</t>
  </si>
  <si>
    <t>13 У</t>
  </si>
  <si>
    <t>71.20.19.000.010.00.0777.000000000000</t>
  </si>
  <si>
    <t>Услуги по диагностированию/экспертизе/анализу/испытаниям/тестированию/осмотру</t>
  </si>
  <si>
    <t>Экспертиза грузоподъёмных  механизмов</t>
  </si>
  <si>
    <t xml:space="preserve"> май, июнь</t>
  </si>
  <si>
    <t>7 дней после заявки Заказчика</t>
  </si>
  <si>
    <t>100% оплата по факту оказания услуг</t>
  </si>
  <si>
    <t>14 У</t>
  </si>
  <si>
    <t>март август, сентябрь</t>
  </si>
  <si>
    <t>15 У</t>
  </si>
  <si>
    <t>80.20.10.000.000.00.0777.000000000000</t>
  </si>
  <si>
    <t>Услуги по обеспечению безопасности и мониторингу устройствами предупреждения, сигнализации и аналогичными системами обеспечения безопасности</t>
  </si>
  <si>
    <t>до 31.12.2016г.</t>
  </si>
  <si>
    <t>оплата ежеквартально по факту</t>
  </si>
  <si>
    <t>16 У</t>
  </si>
  <si>
    <t>85.59.13.335.001.00.0777.000000000000</t>
  </si>
  <si>
    <t>Услуги по обучению (кроме в области начального, среднего, высшего образования)</t>
  </si>
  <si>
    <t>Услуги по обучению (обучению/подготовке/переподготовке/повышению квалификации)</t>
  </si>
  <si>
    <t>март,апрель, июль,август, сентябрь,октябрь, ноябрь,декабрь</t>
  </si>
  <si>
    <t>6, 7, 11, 14, 15, 20</t>
  </si>
  <si>
    <t>16-1 У</t>
  </si>
  <si>
    <t>Услуги по обучению вновь назначенных работников предприятия по курсу "Трудовые отношения, безопасность и охрана труда"</t>
  </si>
  <si>
    <t>оказание услуг в течение 5 дней</t>
  </si>
  <si>
    <t>17 У</t>
  </si>
  <si>
    <t>82.19.13.000.001.00.0777.000000000000</t>
  </si>
  <si>
    <t>Услуги по оформлению</t>
  </si>
  <si>
    <t>Услуги по оформлению/получению технической/правоустанавливающей/разрешительной и иной документации (оформление/переоформление/подготовка/регистрация/перерегистрация в соответствующих органах/реестрах и аналогичное)</t>
  </si>
  <si>
    <t>Услуги по предоставлению транзитного номера</t>
  </si>
  <si>
    <t xml:space="preserve">январь, февраль </t>
  </si>
  <si>
    <t>18 У</t>
  </si>
  <si>
    <t>Оформление разрешительных и иной документации  и командировочные расходы</t>
  </si>
  <si>
    <t>январь, март, июнь, сентябрь</t>
  </si>
  <si>
    <t>Республика Казахстан, Северо-Казахстанская область г.Петропавловск, г.Астана, г.Алматы</t>
  </si>
  <si>
    <t>19 У</t>
  </si>
  <si>
    <t>68.31.16.100.000.00.0777.000000000000</t>
  </si>
  <si>
    <t>Услуги по оценке недвижимого имущества</t>
  </si>
  <si>
    <t>услуги по оценке (экспертизе)имущества недвижимого, в связи с операциями по покупке, продаже или аренде невижимости, залогу, предоставляемые за вознаграждение или на договорной основе</t>
  </si>
  <si>
    <t>февраль, март, апрель, июнь, июль, сентябрь, октябрь, декабрь</t>
  </si>
  <si>
    <t>срок оказания услуг до 31 декабря 2017 г</t>
  </si>
  <si>
    <t>20 У</t>
  </si>
  <si>
    <t>49.42.19.000.000.00.0777.000000000000</t>
  </si>
  <si>
    <t>Услуги по перевозкам легковым автотранспортом</t>
  </si>
  <si>
    <t xml:space="preserve">Доставка приборов в г.Алматы на поверку и обратно по договору </t>
  </si>
  <si>
    <t>май, июнь, июль</t>
  </si>
  <si>
    <t>г. Алматы</t>
  </si>
  <si>
    <t>до 31.08.17г.</t>
  </si>
  <si>
    <t>21 У</t>
  </si>
  <si>
    <t>18.14.10.100.001.00.0777.000000000000</t>
  </si>
  <si>
    <t>Услуги по переплету</t>
  </si>
  <si>
    <t>Услуги по переплету листов в книги, брошюры, журналы, каталоги и аналогичную продукцию. Проведение комплекса мероприятий по формированию и переформированию, систематизацию, редактирование заголовков, подшивку, нумерацию, оформление обложек, вклеивание зав</t>
  </si>
  <si>
    <t>по заявке заказчика в течении года</t>
  </si>
  <si>
    <t>22 У</t>
  </si>
  <si>
    <t>18.12.16.000.000.00.0777.000000000000</t>
  </si>
  <si>
    <t>Услуги по печатанию непосредственно на прочих материалах, не являющихся бумагой</t>
  </si>
  <si>
    <t>Широкоформатная сольвентная печать на баннере, самоклейке, пленке ПВХ, холсте, флажной ткани, бейсболках, футболках и прочих материалах.</t>
  </si>
  <si>
    <t>январь, февраль, июнь, август, октябрь</t>
  </si>
  <si>
    <t>оплата по факту оказания услуг</t>
  </si>
  <si>
    <t>23 У</t>
  </si>
  <si>
    <t>январь, февраль, июль, август</t>
  </si>
  <si>
    <t>24 У</t>
  </si>
  <si>
    <t>май, ноябрь</t>
  </si>
  <si>
    <t>25 У</t>
  </si>
  <si>
    <t>71.20.19.000.000.00.0777.000000000000</t>
  </si>
  <si>
    <t>Услуги по поверке средств измерений</t>
  </si>
  <si>
    <t>Поверка средств испытаний, средств калибровки, средств измерений, принадлежащих АО "ПЗТМ"</t>
  </si>
  <si>
    <t>в течение 10 календарных дней</t>
  </si>
  <si>
    <t>26 У</t>
  </si>
  <si>
    <t>после проведения поверки в течение 10 календарных дней</t>
  </si>
  <si>
    <t>27 У</t>
  </si>
  <si>
    <t xml:space="preserve">Поверка мер твердости </t>
  </si>
  <si>
    <t>г. Караганда</t>
  </si>
  <si>
    <t>28 У</t>
  </si>
  <si>
    <t>Поверка контрольных устройств регистрации режимов труда и отдыха (тахограф)</t>
  </si>
  <si>
    <t>март, апрель, июль, август</t>
  </si>
  <si>
    <t>выполнение работ в течение 3 дней</t>
  </si>
  <si>
    <t>29 У</t>
  </si>
  <si>
    <t xml:space="preserve">поверка трансфоматоров тока </t>
  </si>
  <si>
    <t>май, июнь, июль, август</t>
  </si>
  <si>
    <t>30 У</t>
  </si>
  <si>
    <t>53.10.11.100.000.00.0777.000000000000</t>
  </si>
  <si>
    <t>Услуги по подписке на печатные периодические издания</t>
  </si>
  <si>
    <t>Услуги по подписке на газеты и журналы</t>
  </si>
  <si>
    <t>30-1 У</t>
  </si>
  <si>
    <t>апрель, ноябрь</t>
  </si>
  <si>
    <t>31 У</t>
  </si>
  <si>
    <t>62.09.20.000.005.00.0777.000000000000</t>
  </si>
  <si>
    <t>Услуги по пользованию информационной системой электронных закупок</t>
  </si>
  <si>
    <t>32 У</t>
  </si>
  <si>
    <t>73.20.11.000.002.00.0777.000000000000</t>
  </si>
  <si>
    <t>Услуги по предоставлению ценовых диапазонов/ценовых маркетинговых заключений</t>
  </si>
  <si>
    <t>в течении 30 дней</t>
  </si>
  <si>
    <t>аванс 100 %</t>
  </si>
  <si>
    <t>33 У</t>
  </si>
  <si>
    <t>74.90.13.000.003.00.0777.000000000000</t>
  </si>
  <si>
    <t>Услуги по проведению радиологического мониторинга/обследования/контроля</t>
  </si>
  <si>
    <t>Радиологические замеры и освещенность в рентгенлаборатории АО "ПЗТМ»</t>
  </si>
  <si>
    <t>февраль,май</t>
  </si>
  <si>
    <t>34 У</t>
  </si>
  <si>
    <t>74.90.20.000.022.00.0777.000000000000</t>
  </si>
  <si>
    <t>Услуги по проведению ревизий финансовых</t>
  </si>
  <si>
    <t>услуги  аудита финансовой отчетности за 2016г., налоговой отчетности за 2012-2016гг.</t>
  </si>
  <si>
    <t>январь, февраль, апрель</t>
  </si>
  <si>
    <t>февраль-апрель 2017 года</t>
  </si>
  <si>
    <t>35 У</t>
  </si>
  <si>
    <t>74.90.13.000.004.00.0777.000000000000</t>
  </si>
  <si>
    <t>Услуги по проведению экологического контроля</t>
  </si>
  <si>
    <t>Замер выброса вредных веществ в атмосферный воздух или вредного физического воздействия на него с применением специализированного оборудования на источниках выбросов</t>
  </si>
  <si>
    <t>июнь,  июль, август, сентябрь</t>
  </si>
  <si>
    <t>36 У</t>
  </si>
  <si>
    <t>Замер выброса вредных веществ в атмосферный воздух или вредного физического воздействия на него с применением специализированного оборудования в санитарно-защитной зоне</t>
  </si>
  <si>
    <t>37 У</t>
  </si>
  <si>
    <t>Проведение мониторинга сточных вод</t>
  </si>
  <si>
    <t>февраль, март,  апрель</t>
  </si>
  <si>
    <t>в течении 30 рабочих дней с момента подписания акта приема - передачи</t>
  </si>
  <si>
    <t>38 У</t>
  </si>
  <si>
    <t>74.90.13.000.002.00.0777.000000000000</t>
  </si>
  <si>
    <t>Услуги по проведению экологического мониторинга</t>
  </si>
  <si>
    <t>Мониторинг загрязнения почв</t>
  </si>
  <si>
    <t>август, сентябрь, октябрь</t>
  </si>
  <si>
    <t>39 У</t>
  </si>
  <si>
    <t>58.19.15.300.000.00.0777.000000000000</t>
  </si>
  <si>
    <t>Услуги по размещению рекламных/информационных материалов в печатных материалах (кроме книг и периодических изданий)</t>
  </si>
  <si>
    <t>Публикация объявлений, соболезнований.</t>
  </si>
  <si>
    <t>40 У</t>
  </si>
  <si>
    <t>58.14.31.000.000.00.0777.000000000000</t>
  </si>
  <si>
    <t>Услуги по размещению рекламы в печатных периодических изданиях</t>
  </si>
  <si>
    <t>январь,февраль, март,апрель</t>
  </si>
  <si>
    <t>41 У</t>
  </si>
  <si>
    <t xml:space="preserve">60.20.40.000.000.00.0777.000000000000 </t>
  </si>
  <si>
    <t>Услуги по размещению рекламы на телевидении</t>
  </si>
  <si>
    <t>42 У</t>
  </si>
  <si>
    <t>74.90.20.000.024.00.0777.000000000000</t>
  </si>
  <si>
    <t>Услуги по сертификации продукции/процессов/работы/услуги</t>
  </si>
  <si>
    <t>Инспекционная проверка сертифицированной системы в соответствии с  требованиями  СТ     РК ИСО 9001:2009</t>
  </si>
  <si>
    <t>сентябрь, октябрь</t>
  </si>
  <si>
    <t>43 У</t>
  </si>
  <si>
    <t>Повторная аккредитация ИЛ на техническую компетентность в соответствии с требованиями ГОСТ ИСО/МЭК 17025-2009</t>
  </si>
  <si>
    <t>февраль, май; июль, сентябрь</t>
  </si>
  <si>
    <t>в течение 7 календарных дней</t>
  </si>
  <si>
    <t>44 У</t>
  </si>
  <si>
    <t>Индивидуальный дозиметрический контроль</t>
  </si>
  <si>
    <t>до 31.12.16г.</t>
  </si>
  <si>
    <t>45 У</t>
  </si>
  <si>
    <t>Услуги по сертификации продукции(буровые установки,оборудование теплообменное и ж.д.)</t>
  </si>
  <si>
    <t>Российская Федерация, Республика Казахстан, Северо-Казахстанская область г.Петропавловск, г.Астана, г.Алматы</t>
  </si>
  <si>
    <t xml:space="preserve"> до 31.12.17</t>
  </si>
  <si>
    <t>46 У</t>
  </si>
  <si>
    <t>65.12.50.335.000.00.0777.000000000000</t>
  </si>
  <si>
    <t>Услуги по страхованию гражданско-правовой ответственности (кроме страхования гражданско-правовой ответственности владельцев автомобильного, воздушного, водного транспорта)</t>
  </si>
  <si>
    <t>Услуги по страхованию ответственности за нанесение вреда экологии</t>
  </si>
  <si>
    <t>47 У</t>
  </si>
  <si>
    <t>65.12.21.335.000.00.0777.000000000000</t>
  </si>
  <si>
    <t>Услуги по страхованию гражданско-правовой ответственности владельцев автомобильного транспорта</t>
  </si>
  <si>
    <t>декабрь, январь, февраль, март, апрель, май, июнь, июль, август, сентябрь, октябрь</t>
  </si>
  <si>
    <t>48 У</t>
  </si>
  <si>
    <t>65.12.11.335.000.00.0777.000000000000</t>
  </si>
  <si>
    <t>Услуги по страхованию от несчастных случаев</t>
  </si>
  <si>
    <t>до апреля 2018 года</t>
  </si>
  <si>
    <t>49 У</t>
  </si>
  <si>
    <t>71.20.14.000.000.00.0777.000000000000</t>
  </si>
  <si>
    <t>Услуги по техническому контролю (осмотру) дорожных транспортных средств</t>
  </si>
  <si>
    <t xml:space="preserve">Прицепов, легковых и грузовых автомобилей </t>
  </si>
  <si>
    <t>50 У</t>
  </si>
  <si>
    <t>33.12.12.400.001.00.0777.000000000000</t>
  </si>
  <si>
    <t>Услуги по техническому обслуживанию пневматического/компрессорного оборудования</t>
  </si>
  <si>
    <t>Северо-Казахстанская область, г.Петропавловск, пр.Я.Гашека,1</t>
  </si>
  <si>
    <t xml:space="preserve"> апрель,  июнь, август, сентябрь, ноябрь</t>
  </si>
  <si>
    <t>Северо-Казахстанская область г.Петропавловск, пр. Я. Гашека 1</t>
  </si>
  <si>
    <t>45 дней после предоплаты</t>
  </si>
  <si>
    <t>51 У</t>
  </si>
  <si>
    <t>33.14.11.200.001.00.0777.000000000000</t>
  </si>
  <si>
    <t>Услуги по техническому обслуживанию электрического, электрораспределительного/регулирующего оборудования и аналогичной аппаратуры</t>
  </si>
  <si>
    <t>52 У</t>
  </si>
  <si>
    <t>74.90.20.000.032.00.0777.000000000000</t>
  </si>
  <si>
    <t>Услуги по техническому освидетельствованию сосудов, работающих под давлением</t>
  </si>
  <si>
    <t>март, май, июнь, июль, август, сентябрь, октябрь, ноябрь, декабрь</t>
  </si>
  <si>
    <t>53 У</t>
  </si>
  <si>
    <t>38.22.29.000.000.00.0777.000000000000</t>
  </si>
  <si>
    <t>Услуги по удалению опасных отходов/имущества/материалов</t>
  </si>
  <si>
    <t>Услуги по удалению опасных отходов/имущества/материалов (захоронение/сжигание/утилизация и аналогичные услуги)</t>
  </si>
  <si>
    <t>Выполнение операций по сбору, утилизации, размещению или удалению опасных промышленных отходов</t>
  </si>
  <si>
    <t>54 У</t>
  </si>
  <si>
    <t>37.00.11.900.000.00.0777.000000000000</t>
  </si>
  <si>
    <t>Услуги по удалению сточных вод</t>
  </si>
  <si>
    <t>Услуги по удалению сточных вод (отведение)</t>
  </si>
  <si>
    <t>Транспортирование сточных вод ливнестоков через канализационные трубы, сливные и дренажные трубы</t>
  </si>
  <si>
    <t>ежеквартально по факту согласно счета</t>
  </si>
  <si>
    <t>55 У</t>
  </si>
  <si>
    <t>18.12.19.900.002.00.0777.000000000000</t>
  </si>
  <si>
    <t>Услуги полиграфические по изготовлению/печатанию полиграфической продукции (кроме книг, фото, периодических изданий)</t>
  </si>
  <si>
    <t>Изготовление визитных карточек для руководства</t>
  </si>
  <si>
    <t>56 У</t>
  </si>
  <si>
    <t>53.10.19.920.000.00.0777.000000000000</t>
  </si>
  <si>
    <t>Услуги почтовой специальной связи</t>
  </si>
  <si>
    <t>отправка секретной, конфиденциальной корреспонденции</t>
  </si>
  <si>
    <t>57 У</t>
  </si>
  <si>
    <t>53.10.19.200.000.00.0777.000000000000</t>
  </si>
  <si>
    <t>Услуги почтовые по предоставлению в пользование абонентских ящиков</t>
  </si>
  <si>
    <t>для получения почтовой корреспонденции</t>
  </si>
  <si>
    <t>58 У</t>
  </si>
  <si>
    <t>53.10.12.900.000.00.0777.000000000000</t>
  </si>
  <si>
    <t>Услуги почтовые, связанные с письмами</t>
  </si>
  <si>
    <t>отправка почтовой корреспонденции</t>
  </si>
  <si>
    <t>59 У</t>
  </si>
  <si>
    <t>74.90.19.000.004.00.0777.000000000000</t>
  </si>
  <si>
    <t>Услуги консультационные научные и технические</t>
  </si>
  <si>
    <t>выдача актов о происхождении товара</t>
  </si>
  <si>
    <t>по заявке заказчика в течение года</t>
  </si>
  <si>
    <t>60 У</t>
  </si>
  <si>
    <t>Вычача сертификатов происхождения и сертификатов соответствия</t>
  </si>
  <si>
    <t>61 У</t>
  </si>
  <si>
    <t>66.12.12.335.000.00.0777.000000000000</t>
  </si>
  <si>
    <t>Услуги по брокерским операциям с товарами</t>
  </si>
  <si>
    <t>Совершение брокером таможенных операций с товарами</t>
  </si>
  <si>
    <t>62 У</t>
  </si>
  <si>
    <t xml:space="preserve">74.90.20.000.017.00.0777.000000000000
</t>
  </si>
  <si>
    <t>Услуги по подготовке транспортной документации и путевых листов</t>
  </si>
  <si>
    <t xml:space="preserve">Оформление документов при подготовке и  доставке  грузов </t>
  </si>
  <si>
    <t>63 У</t>
  </si>
  <si>
    <t>78.20.14.335.000.00.0777.000000000000</t>
  </si>
  <si>
    <t>Транспортно-логистические услуги</t>
  </si>
  <si>
    <t>Доставка груза, оформление документов, бронирование грузовых емкостей, организация погрузки, выгрузки (разгрузки), перегрузки груза с самолета и на складах клиента, сортировка груза, комплектование отправок, маркировка, перемаркировка, упаковка груза</t>
  </si>
  <si>
    <t>64 У</t>
  </si>
  <si>
    <t>52.29.19.100.000.00.0777.000000000000</t>
  </si>
  <si>
    <t>Услуги по транспортно-экспедиторскому обслуживанию</t>
  </si>
  <si>
    <t>Комплекс услуг по транспортно-экспедиторскому обслуживанию</t>
  </si>
  <si>
    <t>Подбор и предоставление автотранспорта, экспедирование и доставка грузов до заказчика</t>
  </si>
  <si>
    <t>июнь, июль, август, сентябрь</t>
  </si>
  <si>
    <t>65 У</t>
  </si>
  <si>
    <t>84.11.12.200.000.00.0777.000000000000</t>
  </si>
  <si>
    <t>Услуги по таможенному оформлению</t>
  </si>
  <si>
    <t>Услуги таможенного представителя по оформлению деклараций на товары и транспортные средства, ввозимые/вывозимые из стран ТС и ДЗ</t>
  </si>
  <si>
    <t>66 У</t>
  </si>
  <si>
    <t>52.24.19.900.000.00.0777.000000000000</t>
  </si>
  <si>
    <t>Услуги по подбору/группированию партий груза</t>
  </si>
  <si>
    <t>март, май, июль, октябрь</t>
  </si>
  <si>
    <t>11, 14, 15</t>
  </si>
  <si>
    <t>66-1 У</t>
  </si>
  <si>
    <t>67 У</t>
  </si>
  <si>
    <t>52.24.19.130.000.00.0777.000000000000</t>
  </si>
  <si>
    <t>Услуги по перегрузке (перевалке) грузов (кроме обработки грузов в портах и в контейнерах)</t>
  </si>
  <si>
    <t xml:space="preserve"> март, июнь, август, ноябрь</t>
  </si>
  <si>
    <t>68 У</t>
  </si>
  <si>
    <t>52.21.19.900.019.00.0777.000000000000</t>
  </si>
  <si>
    <t>Услуги по подготовке железнодорожного подвижного состава под погрузку</t>
  </si>
  <si>
    <t>Услуги железнодорожной станции Петропавловск</t>
  </si>
  <si>
    <t>69 У</t>
  </si>
  <si>
    <t>52.21.19.900.016.00.0777.000000000000</t>
  </si>
  <si>
    <t>Услуги оператора вагонов</t>
  </si>
  <si>
    <t>Услуги по подбору и предоставлению вагонов в пользование</t>
  </si>
  <si>
    <t>70 У</t>
  </si>
  <si>
    <t>Услуги по оплате ж/д тарифа и дополнительных сборов на участке АО "НК "КТЖ"</t>
  </si>
  <si>
    <t>71 У</t>
  </si>
  <si>
    <t>52.24.19.900.001.00.0777.000000000000</t>
  </si>
  <si>
    <t>Услуги в получении/приемке грузов</t>
  </si>
  <si>
    <t>Услуги по приемке, оплате ж/д тарифа, раскредитовке и доставке груза в пункт назначения</t>
  </si>
  <si>
    <t>март, июнь, август, октябрь</t>
  </si>
  <si>
    <t>Республика Казахстан</t>
  </si>
  <si>
    <t>72 У</t>
  </si>
  <si>
    <t>53.10.13.900.000.00.0777.000000000000</t>
  </si>
  <si>
    <t>Услуги почтовые по отправке и доставке посылок и бандеролей</t>
  </si>
  <si>
    <t xml:space="preserve">Услуги почтовой связи по пересылке крупногабаритных почтовых отправлений </t>
  </si>
  <si>
    <t>73 У</t>
  </si>
  <si>
    <t>71.12.11.000.001.00.0777.000000000000</t>
  </si>
  <si>
    <t>Услуги консультационные технические</t>
  </si>
  <si>
    <t>выдача  актов экпертизы происхождения</t>
  </si>
  <si>
    <t>74 У</t>
  </si>
  <si>
    <t>Консультационные услуги по подготовке предприятия к сертификации ASME Code, проверочный аудит, предсертификационный аудит, участие в сертификации предприятия на соответствие ASME Code</t>
  </si>
  <si>
    <t>не более 6-ти месяцев</t>
  </si>
  <si>
    <t>авансовый платеж 0%, оплата по факту за каждый выполненный объем услуги</t>
  </si>
  <si>
    <t>75 У</t>
  </si>
  <si>
    <t>74.90.20.000.076.00.0777.000000000000</t>
  </si>
  <si>
    <t>Услуги по аттестации оборудования/инструментов</t>
  </si>
  <si>
    <t>Аттестация сварочного оборудования и сварочных технологий</t>
  </si>
  <si>
    <t xml:space="preserve">20 календарных дней </t>
  </si>
  <si>
    <t>76 У</t>
  </si>
  <si>
    <t>81.29.13.000.001.00.0777.000000000000</t>
  </si>
  <si>
    <t>Услуги санитарные (дезинфекция, дезинсекция, дератизация и аналогичные)</t>
  </si>
  <si>
    <t>Дератизация в помещении, дезинсекция бытовых насекомых и дезинсекция окрыленных мух в помещении, сезонные</t>
  </si>
  <si>
    <t>выполнение услуг в течение 10 дней</t>
  </si>
  <si>
    <t>77 У</t>
  </si>
  <si>
    <t>Выполнение прочностных и поверочных теплогидравлических расчетов</t>
  </si>
  <si>
    <t>78 У</t>
  </si>
  <si>
    <t>52.21.11.900.002.00.0777.000000000000</t>
  </si>
  <si>
    <t>Услуги по подаче и уборке вагонов</t>
  </si>
  <si>
    <t>Российская Федерация, Красноярский край, станция Шарыпово Красноярской железной дороги</t>
  </si>
  <si>
    <t>по заявке Заказчика в течение года</t>
  </si>
  <si>
    <t>79 У</t>
  </si>
  <si>
    <t>86.90.19.335.010.00.0777.000000000000</t>
  </si>
  <si>
    <t>Услуги по согласованию списков работников, связанных с оборотом прекурсоров в наркологическом диспансере</t>
  </si>
  <si>
    <t>80 У</t>
  </si>
  <si>
    <t>86.90.19.335.017.00.0777.000000000000</t>
  </si>
  <si>
    <t>Услуги по согласованию списков работников, связанных с оборотом прекурсоров в психологическом диспансере</t>
  </si>
  <si>
    <t>81 У</t>
  </si>
  <si>
    <t>86.90.19.335.005.00.0777.000000000000</t>
  </si>
  <si>
    <t>Услуги по медицинскому осмотру персонала, включая предварительные, периодические и внеочередные (внеплановые) осмотры</t>
  </si>
  <si>
    <t>Услуги по медицинскому осмотру персонала, включая предварительные, периодические и  внеочередные (внеплановые) осмотры</t>
  </si>
  <si>
    <t>апрель 2017г.</t>
  </si>
  <si>
    <t>82 У</t>
  </si>
  <si>
    <t>до 31.05.2017г.</t>
  </si>
  <si>
    <t>83 У</t>
  </si>
  <si>
    <t xml:space="preserve">65.12.73.335.000.00.0777.000000000000  </t>
  </si>
  <si>
    <t>Услуги по страхованию от финансовых убытков</t>
  </si>
  <si>
    <t>Страхование от рисков убытка, связанного с неисполнением финансовых обязательств контрагента</t>
  </si>
  <si>
    <t>поставка по заявке заказчика</t>
  </si>
  <si>
    <t>84 У</t>
  </si>
  <si>
    <t>80.10.19.000.001.00.0777.000000000000</t>
  </si>
  <si>
    <t>Услуги по проведению проверки помещений и оргтехники с целью выявления каналов утечки информации</t>
  </si>
  <si>
    <t>г.Астана</t>
  </si>
  <si>
    <t>до 31.12.2017г.</t>
  </si>
  <si>
    <t>85 У</t>
  </si>
  <si>
    <t>45.20.30.335.002.00.0777.000000000000</t>
  </si>
  <si>
    <t>Услуги по химической обработке машин</t>
  </si>
  <si>
    <t>Комплекс услуг по химической обработке машин</t>
  </si>
  <si>
    <t xml:space="preserve">оказание услуг в течение 3 дней </t>
  </si>
  <si>
    <t>аванс 0%, оплата по факту оказанных услуг</t>
  </si>
  <si>
    <t>86 У</t>
  </si>
  <si>
    <t>80.10.12.000.000.00.0777.000000000000</t>
  </si>
  <si>
    <t>Услуги охраны</t>
  </si>
  <si>
    <t>Услуги охраны (патрулирование/охрана объектов/помещений/имущества/людей и аналогичное)</t>
  </si>
  <si>
    <t>по заявке Заказчика</t>
  </si>
  <si>
    <t>87 У</t>
  </si>
  <si>
    <t>Услуги по обучению специалистов по теме "Правила обеспечения промышленной безопасности для опасных производственных объектов, ведущие взрывные работы"</t>
  </si>
  <si>
    <t>оказание услуг до 30.12.2017г.</t>
  </si>
  <si>
    <t>88 У</t>
  </si>
  <si>
    <t>Фомат А4, А3, 4+4, матовый припресс</t>
  </si>
  <si>
    <t>в течение 2 дней</t>
  </si>
  <si>
    <t>89 У</t>
  </si>
  <si>
    <t>60.20.40.000.000.00.0777.000000000000</t>
  </si>
  <si>
    <t>Услуги для проведения мероприятий по найму квалифицированных специалистов и рабочих</t>
  </si>
  <si>
    <t>Северо-Казахстанская область г.Петропавловск, пр. Я.Гашека, 1</t>
  </si>
  <si>
    <t>оказание услуг в течение 1 дня</t>
  </si>
  <si>
    <t>90 У</t>
  </si>
  <si>
    <t>96.09.19.900.005.00.0777.000000000000</t>
  </si>
  <si>
    <t>Услуги по взвешиванию</t>
  </si>
  <si>
    <t>Услуги по взвешиванию автомобильной техники</t>
  </si>
  <si>
    <t>91 У</t>
  </si>
  <si>
    <t>Ремонт и освидетельствование баллонов работающих под давлением (аргон, углекислота)</t>
  </si>
  <si>
    <t>В течение 30 дней</t>
  </si>
  <si>
    <t>аванс 100% по факту</t>
  </si>
  <si>
    <t>92 У</t>
  </si>
  <si>
    <t>45.20.21.335.003.00.0777.000000000000</t>
  </si>
  <si>
    <t>Услуги по техническому сопровождению автотранспортных средств и спецтехники</t>
  </si>
  <si>
    <t>Техническое сопровождение автотранспортных средств и спецтехники</t>
  </si>
  <si>
    <t xml:space="preserve">пять дней с момента принятия агрегатов у Заказчика в пункте отправления </t>
  </si>
  <si>
    <t>оплата по факту - 100 %</t>
  </si>
  <si>
    <t>93 У</t>
  </si>
  <si>
    <t>33.11.14.000.002.00.0777.000000000000</t>
  </si>
  <si>
    <t>Услуги по техническому обслуживанию оружия/систем вооружения и военной техники</t>
  </si>
  <si>
    <t>Услуги по замене узлов на изделиях</t>
  </si>
  <si>
    <t>94 У</t>
  </si>
  <si>
    <t>49.41.19.900.000.00.0777.000000000000</t>
  </si>
  <si>
    <t>Услуги автомобильного транспорта по перевозкам грузов (кроме перевозки нефтепродуктов, замороженных или охлажденных грузов, жидких или газообразных грузов, животных, почты и грузов в контейнерах)</t>
  </si>
  <si>
    <t>Услуги автомобильного транспорта по перевозкам грузов (кроме перевозки почты и грузов в контейнерах)</t>
  </si>
  <si>
    <t>Услуги автомобильного транспорта по перевозкам грузов</t>
  </si>
  <si>
    <t>Республика Казахстан, г.Петропавловск, Российская Федерация, Красноярский край, Шарыповский район, с.Холмогорское, Филиал "Березовская ГРЭС"</t>
  </si>
  <si>
    <t>3 дня с момента окончания погрузки</t>
  </si>
  <si>
    <t>95 У</t>
  </si>
  <si>
    <t>Услуги по аттестации/оценке и проверке знаний/уровня подготовки</t>
  </si>
  <si>
    <t>оказание услуг в течение 20 рабочих дней</t>
  </si>
  <si>
    <t>96 У</t>
  </si>
  <si>
    <t>Услуги по аттестации производственных объектов по условиям труда</t>
  </si>
  <si>
    <t>97 У</t>
  </si>
  <si>
    <t>33.12.18.200.000.00.0777.000000000000</t>
  </si>
  <si>
    <t>Услуги по техническому обслуживанию климатического (кондиционерного) оборудования и систем/вентиляционных систем и оборудования</t>
  </si>
  <si>
    <t>Установка кондиционера</t>
  </si>
  <si>
    <t>98 У</t>
  </si>
  <si>
    <t xml:space="preserve">71.12.11.000.001.00.0777.000000000000  </t>
  </si>
  <si>
    <t>Услуги консультационные технические по адаптации имущества</t>
  </si>
  <si>
    <t>оказание услуг до ноября 2017г.</t>
  </si>
  <si>
    <t>99 У</t>
  </si>
  <si>
    <t xml:space="preserve">Услуги по оформлению транспортного средства в АвтоЦоне, регистрация договора залога движимого имущества в регистрирующем органе </t>
  </si>
  <si>
    <t>100 У</t>
  </si>
  <si>
    <t>49.31.22.000.000.00.0777.000000000000</t>
  </si>
  <si>
    <t>Услуги по смешанной перевозке груза</t>
  </si>
  <si>
    <t>Услуги по перевозке грузов различными видами транспорта</t>
  </si>
  <si>
    <t>Северо-Казахстанская область, г.Петропавловск - РФ, Красноярский край, Шарыповский район, с. Холмогорское</t>
  </si>
  <si>
    <t>3 дня с момента окончания погрузки в пункте отправления</t>
  </si>
  <si>
    <t>101 У</t>
  </si>
  <si>
    <t>90.02.12.900.001.00.0777.000000000000</t>
  </si>
  <si>
    <t>Услуги по обеспечению участия в мероприятиях</t>
  </si>
  <si>
    <t>Оплата взноса и других расходов за участие в мероприятиях (выставки, конференции, программы, форумы, симпозиумы и др.) и оплата других расходов связанных с такими мероприятиями</t>
  </si>
  <si>
    <t>Услуги по приобретению билетов и экскурсионного автобусного тура на выставку EXPO 2017</t>
  </si>
  <si>
    <t>102 У</t>
  </si>
  <si>
    <t>Замена конденсатора компрессора, пусконалодочные работы</t>
  </si>
  <si>
    <t>103 У</t>
  </si>
  <si>
    <t>74.90.20.000.073.00.0777.000000000000</t>
  </si>
  <si>
    <t>Услуги по освидетельствованию противопожарного инвентаря</t>
  </si>
  <si>
    <t>Услуги по освидетельствованию противопожарного инвентаря (наружных пожарных лестниц и ограждения кровли крыши зданий)</t>
  </si>
  <si>
    <t>104 У</t>
  </si>
  <si>
    <t>71.20.19.000.011.00.0777.000000000000</t>
  </si>
  <si>
    <t>Услуги по проведению лабораторных/лабораторно-инструментальных исследований/анализов</t>
  </si>
  <si>
    <t>оформление санитарно-эпидемиологических заключений</t>
  </si>
  <si>
    <t>105 У</t>
  </si>
  <si>
    <t>45.20.21.335.002.00.0777.000000000000</t>
  </si>
  <si>
    <t>Услуги по техническому обслуживанию автотранспорта/специальной техники</t>
  </si>
  <si>
    <t>Техническое обслуживание автотранспорта и спецтехники</t>
  </si>
  <si>
    <t>Мангистауская область, г.Жанаозен</t>
  </si>
  <si>
    <t>итого по услугам</t>
  </si>
  <si>
    <t>Всего:</t>
  </si>
  <si>
    <t>Коврик диэлектрический</t>
  </si>
  <si>
    <t>резиновый, первой группы, длина 500-1000мм, ширина 500-1200мм, ГОСТ 4997-75</t>
  </si>
  <si>
    <t>слесарно-монтажная, с изолируещей ручкой, длина 250 мм</t>
  </si>
  <si>
    <t>стальной, проволочный, диаметр 18-22мм, ГОСТ 28191-89</t>
  </si>
  <si>
    <t>24.20.40.500.006.00.0796.000000000003</t>
  </si>
  <si>
    <t xml:space="preserve">виброустойчивый, диаметр  корпуса не более 150 мм, класс точности 2,5, диапазон показаний -1-3 </t>
  </si>
  <si>
    <t>стальная, тип присоединения к трубопроводу - фланцевое, клиновая, полнопроходная, ручная (маховик), номинальное давление 250 Мпа, номинальный диаметр 20 ммноминальный диаметр 20 мм</t>
  </si>
  <si>
    <t xml:space="preserve"> силовой гидропневматический, для свинчивания и развинчивания бурильных труб, в комплекте гидростанция, притягивающий цилиндр, шестеренчатый мотор, ручной переключательный клапан, челюсти, шланги РВД, комплект сменных челюстей с плашками, ролик-хомут, ручное стопорное устройство, подвесное стопорное устройство</t>
  </si>
  <si>
    <r>
      <t xml:space="preserve">№ 1146 от 01.07.2017г., № 1147 от 01.07.2017г., № 1149 от 01.07.2017г., № 1150 от 01.07.2017г., № 1151 от 01.07.2017г., № 1152 от 03.07.2017г., № 1153 от 03.07.2017г., № 1154 от 03.07.2017г., № 1167 от 04.07.2017г., № 1168 от 04.07.2017г., № 1169 от 04.07.2017г., № 1170 от 05.07.2017г., № 1171 от 05.07.2017, № 1176 от 05.07.2017г., № 1177 от 05.07.2017г. № 1178 от 05.07.2017г., № 1179 от 05.07.2017г., № 1180 от 05.07.2017г., № 1181 от 05.07.2017г., № 1192 от 10.07.2017г., № 1194 от 10.07.2017г., № 1195 от 10.07.2017г., № 1196 от 10.07.2017г., № 1197 от 10.07.2017г., № 1198 от 10.07.2017г., № 1202 от 11.07.2017г., № 1203 от 12.07.2017г., № 1204 от 12.07.2017г., № 1205 от 12.07.2017г., № 1211 от 12.07.2017г., № 1212 от 12.07.2017г., № 1213 от 12.07.2017г., № 1214 от 12.07.2017г., № 1226 от 13.07.2017г., № 1227 от 13.07.2017г., № 1228 от 13.07.2017г., № 1229 от 13.07.2017г., № 1230 от 13.07.2017г., № 1232 от 13.07.2017г., № 1233 от 13.07.2017г., № 1234 от 13.07.2017г., № 1235 от 14.07.2017г., № 1236 от 14.07.2017г., № 1246 от 14.07.2017г., № 1247 от 14.07.2017г. № 1248 от 14.07.2017г. № 1249 от 14.07.2017г., № 1264 от 17.07.2017г., № 1265 от 17.07.2017г., № 1266 от 17.07.2017г., № 1274 от 19.07.2017г., № 1275 от 19.07.2017г., № 1276 от 19.07.2017г., № 1277 от 19.07.2017г., № 1286 от 20.07.2017г.№ 1288 от 21.07.2017г., № 1289 от 21.07.2017г., № 1293 от 24.07.2017г. № 1295 от 24.07.2017г., № 1296 от 24.07.2017г., № 1297 от 24.07.2017г., № 1298 от 24.07.2017г., № 1305 от 25.07.2017г., № 1306 от 26.07.2017г., № 1307 от 26.07.2017г., № 1308 от 26.07.2017г., № 1310 от 26.07.2017г., № 1311 от 26.07.2017г., № 1313 от 26.07.2017г., </t>
    </r>
    <r>
      <rPr>
        <sz val="11"/>
        <color theme="1"/>
        <rFont val="Times New Roman"/>
        <family val="1"/>
        <charset val="204"/>
      </rPr>
      <t xml:space="preserve">№ 1314 от 27.07.2017г., </t>
    </r>
    <r>
      <rPr>
        <sz val="11"/>
        <color theme="1"/>
        <rFont val="Calibri"/>
        <family val="2"/>
        <charset val="204"/>
        <scheme val="minor"/>
      </rPr>
      <t>№ 1321 от 27.07.2017г., № 1322 от 27.07.2017г., № 1323 от 27.07.2017г. № 1324 от 27.07.2017г.</t>
    </r>
    <r>
      <rPr>
        <sz val="11"/>
        <color theme="1"/>
        <rFont val="Times New Roman"/>
        <family val="1"/>
        <charset val="204"/>
      </rPr>
      <t xml:space="preserve"> № 1326 от 27.07.2017г., № 1338 от 28.07.2017г., № 1339 от 28.07.2017г., № 1340 от 28.07.2017г., № 1341 от 28.07.2017г. № 1343 от 28.07.2017г., № 1344 от 28.07.2017г., № 1356 от 31.07.2017г., № 1357 от 31.07.2017г., № 1359 от 31.07.2017г., № 1360 от 31.07.2017г., № 1366 от 01.08.2017г., № 1362 от 31.07.2017г.</t>
    </r>
  </si>
  <si>
    <t>3318 Т</t>
  </si>
  <si>
    <t>24.20.13.900.000.01.0006.000000000378</t>
  </si>
  <si>
    <t>электросварная, с тепловой изоляцией, cтальная, толщина стенки 6 мм, прямошовная, наружный диметр 219 мм, ГОСТ 30732-2006</t>
  </si>
  <si>
    <t>Пенополиуретановая теплоизоляция для стальных труб теплоснабжения</t>
  </si>
  <si>
    <t>поставка в течение 15-17 дней</t>
  </si>
  <si>
    <t>3319 Т</t>
  </si>
  <si>
    <t>24.20.13.900.000.01.0006.000000000382</t>
  </si>
  <si>
    <t>электросварная, прямошовная с тепловой изоляцией, стальная, наружный диаметр 159 мм, толщина стенки 4 мм, ГОСТ 30732-2006</t>
  </si>
  <si>
    <t>3320 Т</t>
  </si>
  <si>
    <t>Шатун в сборе Н320.01.02.300 к насосу 2.3ПТ</t>
  </si>
  <si>
    <t>3321 Т</t>
  </si>
  <si>
    <t>зажим ЗНИ 2,5 мм</t>
  </si>
  <si>
    <t>3322 Т</t>
  </si>
  <si>
    <t>Пульт управления ПТК-63</t>
  </si>
  <si>
    <t>3323 Т</t>
  </si>
  <si>
    <t>22.29.29.900.068.00.0796.000000000006</t>
  </si>
  <si>
    <t>Ввод кабельный</t>
  </si>
  <si>
    <t>герметичный, пластиковый, диаметр 7-11 мм, резьба метрическая PG 13,5 мм</t>
  </si>
  <si>
    <t>3324 Т</t>
  </si>
  <si>
    <t>22.29.29.900.068.00.0796.000000000004</t>
  </si>
  <si>
    <t>герметичный, пластиковый, диаметр 6-7 мм, резьба метрическая PG 9 мм</t>
  </si>
  <si>
    <t>3325 Т</t>
  </si>
  <si>
    <t>PENTA 34N300C020</t>
  </si>
  <si>
    <t>3326 Т</t>
  </si>
  <si>
    <t>TGMF 302</t>
  </si>
  <si>
    <t>3327 Т</t>
  </si>
  <si>
    <t>3328 Т</t>
  </si>
  <si>
    <t>3329 Т</t>
  </si>
  <si>
    <t>ADKT 1505</t>
  </si>
  <si>
    <t>3330 Т</t>
  </si>
  <si>
    <t>XPMT1004</t>
  </si>
  <si>
    <t>3331 Т</t>
  </si>
  <si>
    <t>3332 Т</t>
  </si>
  <si>
    <t>3333 Т</t>
  </si>
  <si>
    <t>3334 Т</t>
  </si>
  <si>
    <t>3335 Т</t>
  </si>
  <si>
    <t>DNMG150608URWP15CT</t>
  </si>
  <si>
    <t>3336 Т</t>
  </si>
  <si>
    <t>DNMG150608URWP25CT</t>
  </si>
  <si>
    <t>3337 Т</t>
  </si>
  <si>
    <t>CNMG160616RH WP15CT</t>
  </si>
  <si>
    <t>3338 Т</t>
  </si>
  <si>
    <t>CNMG1606125 TN7135</t>
  </si>
  <si>
    <t>3339 Т</t>
  </si>
  <si>
    <t>CNMG1906165 TN5120</t>
  </si>
  <si>
    <t>3340 Т</t>
  </si>
  <si>
    <t>CNMM190612 WP25CT</t>
  </si>
  <si>
    <t>3341 Т</t>
  </si>
  <si>
    <t>WNMG06040422 TN7115</t>
  </si>
  <si>
    <t>3342 Т</t>
  </si>
  <si>
    <t>CNMG12041249 TN7135</t>
  </si>
  <si>
    <t>3343 Т</t>
  </si>
  <si>
    <t>BDMT11T304ERML TN6430</t>
  </si>
  <si>
    <t>3344 Т</t>
  </si>
  <si>
    <t>CCGT09T3041 TN10U</t>
  </si>
  <si>
    <t>3345 Т</t>
  </si>
  <si>
    <t>3346 Т</t>
  </si>
  <si>
    <t>HELIR 2525-5T25</t>
  </si>
  <si>
    <t>3347 Т</t>
  </si>
  <si>
    <t>HELIR 2525-3T20</t>
  </si>
  <si>
    <t>3348 Т</t>
  </si>
  <si>
    <t>HELIIR 32C-410</t>
  </si>
  <si>
    <t>3349 Т</t>
  </si>
  <si>
    <t>25.73.40.900.034.00.0796.000000000000</t>
  </si>
  <si>
    <t>SR14-591</t>
  </si>
  <si>
    <t>3350 Т</t>
  </si>
  <si>
    <t>25.73.40.900.043.00.0796.000000000000</t>
  </si>
  <si>
    <t>для замены пластин резца</t>
  </si>
  <si>
    <t>T15/S7</t>
  </si>
  <si>
    <t>3351 Т</t>
  </si>
  <si>
    <t>T20/M7</t>
  </si>
  <si>
    <t>3352 Т</t>
  </si>
  <si>
    <t>3353 Т</t>
  </si>
  <si>
    <t>3354 Т</t>
  </si>
  <si>
    <t>3355 Т</t>
  </si>
  <si>
    <t>A20SPWLNR06</t>
  </si>
  <si>
    <t>3356 Т</t>
  </si>
  <si>
    <t>A32UPCLNR12</t>
  </si>
  <si>
    <t>3357 Т</t>
  </si>
  <si>
    <t>512.153</t>
  </si>
  <si>
    <t>3358 Т</t>
  </si>
  <si>
    <t>512.112</t>
  </si>
  <si>
    <t>3359 Т</t>
  </si>
  <si>
    <t>25.73.40.900.002.00.0796.000000000000</t>
  </si>
  <si>
    <t>Штифт</t>
  </si>
  <si>
    <t>513.023</t>
  </si>
  <si>
    <t>3360 Т</t>
  </si>
  <si>
    <t>28.22.19.300.109.01.0796.000000000001</t>
  </si>
  <si>
    <t>механический, для демонтажа деталей, универсальный</t>
  </si>
  <si>
    <t>515.018</t>
  </si>
  <si>
    <t>3361 Т</t>
  </si>
  <si>
    <t>25.73.40.900.029.00.0796.000000000000</t>
  </si>
  <si>
    <t>511.024</t>
  </si>
  <si>
    <t>3362 Т</t>
  </si>
  <si>
    <t>LR4</t>
  </si>
  <si>
    <t>3363 Т</t>
  </si>
  <si>
    <t>514.128</t>
  </si>
  <si>
    <t>3364 Т</t>
  </si>
  <si>
    <t>3365 Т</t>
  </si>
  <si>
    <t>28.41.40.000.003.00.0796.000000000000</t>
  </si>
  <si>
    <t>Кассета</t>
  </si>
  <si>
    <t>для крепления пластин колесотокарного станка</t>
  </si>
  <si>
    <t>SFCC50</t>
  </si>
  <si>
    <t>3366 Т</t>
  </si>
  <si>
    <t>25.73.40.900.005.00.0796.000000000000</t>
  </si>
  <si>
    <t>для расточной головки</t>
  </si>
  <si>
    <t>PR63.125</t>
  </si>
  <si>
    <t>3367 Т</t>
  </si>
  <si>
    <t>CNMG120404</t>
  </si>
  <si>
    <t>3368 Т</t>
  </si>
  <si>
    <t>CNMG120408</t>
  </si>
  <si>
    <t>3369 Т</t>
  </si>
  <si>
    <t>Кран шаровый ДУ25мм,70ру,Мпа</t>
  </si>
  <si>
    <t xml:space="preserve"> август</t>
  </si>
  <si>
    <t>3370 Т</t>
  </si>
  <si>
    <t>Кран шаровый ДУ50мм,70ру,Мпа</t>
  </si>
  <si>
    <t>3371 Т</t>
  </si>
  <si>
    <t>29.32.30.330.000.00.0796.000000000011</t>
  </si>
  <si>
    <t>механическая, для грузового автомобиля, четырехступенчатая, двухвальная</t>
  </si>
  <si>
    <t>Коробка передач КП01.00.000</t>
  </si>
  <si>
    <t>3372 Т</t>
  </si>
  <si>
    <t>23.99.14.000.006.00.0796.000000000001</t>
  </si>
  <si>
    <t>графитовая, термостойкая, армированная перфорированным кольцом из нержавеющей стали, уплотнение PN16/40 по DIN 2960</t>
  </si>
  <si>
    <t xml:space="preserve">Прокладки СНП 36-150, ГОСТ Р 53561-2009 </t>
  </si>
  <si>
    <t>3373 Т</t>
  </si>
  <si>
    <t>25.99.29.490.063.01.0796.000000000057</t>
  </si>
  <si>
    <t>металлическая, диаметр 24 мм, длина 120 мм</t>
  </si>
  <si>
    <t>Шпилька  2-1-M24-8gх160.37Х12Н8Г8МФБ ОСТ26-2040-9</t>
  </si>
  <si>
    <t>3374 Т</t>
  </si>
  <si>
    <t>3375 Т</t>
  </si>
  <si>
    <t>28.14.13.350.001.00.0796.000000000356</t>
  </si>
  <si>
    <t>стальная, клиновая, тип присоединения к трубопроводу - под приварку, с выдвижным шпинделем, ручной, маховик, номинальное давление 160 Мпа, номинальный диаметр 200 мм</t>
  </si>
  <si>
    <t>Задвижка клиновая 31с45нж У1 ДУ20 Ру160 под приварку встык, корпусные детали сталь 20, герметичность класс "А"</t>
  </si>
  <si>
    <t xml:space="preserve">ЭЦПП </t>
  </si>
  <si>
    <t>3376 Т</t>
  </si>
  <si>
    <t>3377 Т</t>
  </si>
  <si>
    <t>24.44.22.240.002.00.0166.000000000002</t>
  </si>
  <si>
    <t>бронзовый, круглый, диаметр 100 мм, тянутый, ГОСТ 1628-78</t>
  </si>
  <si>
    <t>Пруток 90 Браж9-4 ГОСТ 1628-78</t>
  </si>
  <si>
    <t>3378 Т</t>
  </si>
  <si>
    <t>3379 Т</t>
  </si>
  <si>
    <t>22.19.30.500.000.02.0796.000000000012</t>
  </si>
  <si>
    <t>резиновый, высокого давления, с металлической оплеткой, внутренний диаметр 12 мм</t>
  </si>
  <si>
    <t>РВД-12-160-800</t>
  </si>
  <si>
    <t>3380 Т</t>
  </si>
  <si>
    <t>РВД-12-160-1300</t>
  </si>
  <si>
    <t>3381 Т</t>
  </si>
  <si>
    <t>22.19.30.500.000.02.0796.000000000011</t>
  </si>
  <si>
    <t>резиновый, высокого давления, с металлической оплеткой, внутренний диаметр 10 мм</t>
  </si>
  <si>
    <t>РВД-10-270-3050</t>
  </si>
  <si>
    <t>3382 Т</t>
  </si>
  <si>
    <t>РВД-12-250-735</t>
  </si>
  <si>
    <t>3383 Т</t>
  </si>
  <si>
    <t>РВД-12-250-835</t>
  </si>
  <si>
    <t>3384 Т</t>
  </si>
  <si>
    <t>22.19.30.500.000.02.0796.000000000001</t>
  </si>
  <si>
    <t>резиновый, высокого давления, армированный, наружный диаметр 20 мм</t>
  </si>
  <si>
    <t>РВД-20-250-2608</t>
  </si>
  <si>
    <t>3385 Т</t>
  </si>
  <si>
    <t>РВД-20-220-900</t>
  </si>
  <si>
    <t>3386 Т</t>
  </si>
  <si>
    <t>РВД-10-270-1580</t>
  </si>
  <si>
    <t>3387 Т</t>
  </si>
  <si>
    <t>3388 Т</t>
  </si>
  <si>
    <t>эмаль алкидно-уретановая RAL 5015</t>
  </si>
  <si>
    <t>3389 Т</t>
  </si>
  <si>
    <t>эмаль алкидно-уретановая RAL 9004</t>
  </si>
  <si>
    <t>3390 Т</t>
  </si>
  <si>
    <t>3391 Т</t>
  </si>
  <si>
    <t>43 Р</t>
  </si>
  <si>
    <t>25.11.99.000.001.00.0999.000000000000</t>
  </si>
  <si>
    <t>Работы по изготовлению металлических конструкций по техническим условиям заказчика</t>
  </si>
  <si>
    <t>3392 Т</t>
  </si>
  <si>
    <t>22.19.30.300.001.00.0006.000000000005</t>
  </si>
  <si>
    <t>резиновый, высокого давления, неармированный, наружный диаметр 38 мм</t>
  </si>
  <si>
    <t>шланг</t>
  </si>
  <si>
    <t>3393 Т</t>
  </si>
  <si>
    <t>3,4,5,16,17</t>
  </si>
  <si>
    <t>3318-1 Т</t>
  </si>
  <si>
    <t>22.21.21.900.004.00.0018.000000000005</t>
  </si>
  <si>
    <t>Скорлупа</t>
  </si>
  <si>
    <t>теплоизоляционная, из пенополиуретана, диаметр 219 мм, толщина 60 мм</t>
  </si>
  <si>
    <t>3319-1 Т</t>
  </si>
  <si>
    <t>22.21.21.900.004.00.0018.000000000006</t>
  </si>
  <si>
    <t>теплоизоляционная, из пенополиуретана, диаметр 159 мм, толщина 60 мм</t>
  </si>
  <si>
    <t>3394 Т</t>
  </si>
  <si>
    <t>3395 Т</t>
  </si>
  <si>
    <t>25.73.60.900.000.00.0778.000000000002</t>
  </si>
  <si>
    <t>разъемный, круглого сечения</t>
  </si>
  <si>
    <t>Наконечник НКИ 2,5-6, ИЭК</t>
  </si>
  <si>
    <t>3396 Т</t>
  </si>
  <si>
    <t>3397 Т</t>
  </si>
  <si>
    <t>Автоматический выключатель ВА47-29 1р 8А х-ка С</t>
  </si>
  <si>
    <t>3398 Т</t>
  </si>
  <si>
    <t>Хомут 2,5х150, ИЭК</t>
  </si>
  <si>
    <t>3399 Т</t>
  </si>
  <si>
    <t>Хомут 2,5х250, ИЭК</t>
  </si>
  <si>
    <t>3400 Т</t>
  </si>
  <si>
    <t>Разъем РРМ 77/4</t>
  </si>
  <si>
    <t>3401 Т</t>
  </si>
  <si>
    <t>Вилка сетевая 220В 16А</t>
  </si>
  <si>
    <t>3402 Т</t>
  </si>
  <si>
    <t>Розетка сетевая 220 В одинарная с заземлением брызгозащитная IP44</t>
  </si>
  <si>
    <t>3403 Т</t>
  </si>
  <si>
    <t>22.29.29.900.050.00.0796.000000000000</t>
  </si>
  <si>
    <t>Колпачок</t>
  </si>
  <si>
    <t>изолирующий, для коннектора</t>
  </si>
  <si>
    <t>Колпачок изолирующий RJ-45, серый</t>
  </si>
  <si>
    <t>3404 Т</t>
  </si>
  <si>
    <t>3405 Т</t>
  </si>
  <si>
    <t>Наконечник НКИ 2-4, ИЭК</t>
  </si>
  <si>
    <t>3406 Т</t>
  </si>
  <si>
    <t>Наконечник НКИ 2-5, ИЭК</t>
  </si>
  <si>
    <t>3407 Т</t>
  </si>
  <si>
    <t>Автоматический выключатель ВА47-29 2р 16А х-ка С</t>
  </si>
  <si>
    <t>3408 Т</t>
  </si>
  <si>
    <t>розетка ШК</t>
  </si>
  <si>
    <t>3409 Т</t>
  </si>
  <si>
    <t>23.99.11.990.005.00.0166.000000000012</t>
  </si>
  <si>
    <t>асбестовая, марка-АФ-1, плетеная, сальниковая, пропитанная суспензией фторопласта, ГОСТ 5152-84</t>
  </si>
  <si>
    <t>АФ-1 (12х12)</t>
  </si>
  <si>
    <t>авансовый платеж - 0%, оплата во факту</t>
  </si>
  <si>
    <t>3410 Т</t>
  </si>
  <si>
    <t xml:space="preserve">автомобиль  ГАЗ 322132 </t>
  </si>
  <si>
    <t>3411 Т</t>
  </si>
  <si>
    <t>20.52.10.900.005.00.0796.000000000000</t>
  </si>
  <si>
    <t>на основе полиуретана, для вклейки лобовых стекол</t>
  </si>
  <si>
    <t>Teroson PU8590         310 мл.</t>
  </si>
  <si>
    <t>3412 Т</t>
  </si>
  <si>
    <t>20.30.12.900.001.00.0112.000000000000</t>
  </si>
  <si>
    <t>Праймер</t>
  </si>
  <si>
    <t>бутилкаучуковый, концентрированный</t>
  </si>
  <si>
    <t>для вклейки лобовых стекол Terostat            Primer 8519 P             25 мл.</t>
  </si>
  <si>
    <t>44 Р</t>
  </si>
  <si>
    <t>август, сентябрь, октябрь, ноябрь, декабрь</t>
  </si>
  <si>
    <t xml:space="preserve">выполнение работ в течение 10 дней </t>
  </si>
  <si>
    <t>3413 Т</t>
  </si>
  <si>
    <t>20.59.59.600.028.00.0166.000000000001</t>
  </si>
  <si>
    <t>блескообразующая, марка А</t>
  </si>
  <si>
    <t>Блескообразователь Ликонда А</t>
  </si>
  <si>
    <t>3414 Т</t>
  </si>
  <si>
    <t xml:space="preserve">20.59.59.600.028.00.0166.000000000002  </t>
  </si>
  <si>
    <t>блескообразующая, марка В</t>
  </si>
  <si>
    <t>Блескообразователь Ликонда В</t>
  </si>
  <si>
    <t>3415 Т</t>
  </si>
  <si>
    <t>204 ГОСТ8338-75 ПОДШИПНИК</t>
  </si>
  <si>
    <t>3416 Т</t>
  </si>
  <si>
    <t xml:space="preserve">206 ГОСТ8338-75 ПОДШИПНИК  </t>
  </si>
  <si>
    <t>3417 Т</t>
  </si>
  <si>
    <t>3418 Т</t>
  </si>
  <si>
    <t>3419 Т</t>
  </si>
  <si>
    <t>3420 Т</t>
  </si>
  <si>
    <t xml:space="preserve">310 ГОСТ8338-75 ПОДШИПНИК                                             </t>
  </si>
  <si>
    <t>3421 Т</t>
  </si>
  <si>
    <t xml:space="preserve">313 ГОСТ8338-75 ПОДШИПНИК                                             </t>
  </si>
  <si>
    <t>3422 Т</t>
  </si>
  <si>
    <t>32617 ГОСТ8338-75 ПОДШИПНИК</t>
  </si>
  <si>
    <t>3423 Т</t>
  </si>
  <si>
    <t xml:space="preserve">3524 ГОСТ5721-75 ПОДШИПНИК                                            </t>
  </si>
  <si>
    <t>3424 Т</t>
  </si>
  <si>
    <t xml:space="preserve">3620 ГОСТ5721-75 ПОДШИПНИК                                            </t>
  </si>
  <si>
    <t>3425 Т</t>
  </si>
  <si>
    <t xml:space="preserve">4074922 ГОСТ4657-82 ПОДШИПНИК                                     </t>
  </si>
  <si>
    <t>3426 Т</t>
  </si>
  <si>
    <t>3427 Т</t>
  </si>
  <si>
    <t>3428 Т</t>
  </si>
  <si>
    <t>3429 Т</t>
  </si>
  <si>
    <t>3430 Т</t>
  </si>
  <si>
    <t>3431 Т</t>
  </si>
  <si>
    <t>3432 Т</t>
  </si>
  <si>
    <t xml:space="preserve">80107 ГОСТ7242-81 ПОДШИПНИК </t>
  </si>
  <si>
    <t>3433 Т</t>
  </si>
  <si>
    <t>80204 ГОСТ7242-81ПОДШИПНИК</t>
  </si>
  <si>
    <t>3434 Т</t>
  </si>
  <si>
    <t>807713 ПОДШ-НИК РОЛИКОВЫЙ КОНИЧЕСКИЙ НЕСТАНДАРТНЫЙ</t>
  </si>
  <si>
    <t>3435 Т</t>
  </si>
  <si>
    <t>8222 ГОСТ7872-81ПОДШИПНИК</t>
  </si>
  <si>
    <t>3436 Т</t>
  </si>
  <si>
    <t>8320 ГОСТ7872-81ПОДШИПНИК</t>
  </si>
  <si>
    <t>3437 Т</t>
  </si>
  <si>
    <t>8324 ГОСТ7872-81ПОДШИПНИК</t>
  </si>
  <si>
    <t>3438 Т</t>
  </si>
  <si>
    <t>92152 ПОДШИПНИК 260х400х65 ПОДШИПНИК</t>
  </si>
  <si>
    <t>3439 Т</t>
  </si>
  <si>
    <t>3440 Т</t>
  </si>
  <si>
    <t>42224 ГОСТ8328-75 ПОДШИПНИК</t>
  </si>
  <si>
    <t>3441 Т</t>
  </si>
  <si>
    <t>4344912 ГОСТ4657-82 ПОДШИПНИК (4074912)</t>
  </si>
  <si>
    <t>3442 Т</t>
  </si>
  <si>
    <t>4344914 ГОСТ4657-82 ПОДШИПНИК (4074914)</t>
  </si>
  <si>
    <t>3443 Т</t>
  </si>
  <si>
    <t>307 ГОСТ8338-75 ПОДШИПНИК</t>
  </si>
  <si>
    <t>3444 Т</t>
  </si>
  <si>
    <t>7213А ГОСТ27365-87 ПОДШИПНИК</t>
  </si>
  <si>
    <t>3445 Т</t>
  </si>
  <si>
    <t>7312А ГОСТ27365-87 ПОДШИПНИК</t>
  </si>
  <si>
    <t>3446 Т</t>
  </si>
  <si>
    <t>7513А ГОСТ27365-87 ПОДШИПНИК</t>
  </si>
  <si>
    <t>3447 Т</t>
  </si>
  <si>
    <t>7610А ГОСТ27365-87 ПОДШИПНИК</t>
  </si>
  <si>
    <t>3448 Т</t>
  </si>
  <si>
    <t>Кисть малярная d 1,5</t>
  </si>
  <si>
    <t>3449 Т</t>
  </si>
  <si>
    <t>Кисть малярная d 2,5</t>
  </si>
  <si>
    <t>3450 Т</t>
  </si>
  <si>
    <t>Кисть малярная d 3</t>
  </si>
  <si>
    <t>3451 Т</t>
  </si>
  <si>
    <t>Кисть малярная d 4</t>
  </si>
  <si>
    <t>3452 Т</t>
  </si>
  <si>
    <t>3453 Т</t>
  </si>
  <si>
    <t>28.92.12.500.001.00.0796.000000000002</t>
  </si>
  <si>
    <t>гидравлический, для свинчивания/развинчивания насосных штанг</t>
  </si>
  <si>
    <t>Ключ подвесной штанговый гидравлический (условный диапозон штанг 19мм, 22мм, 25мм)</t>
  </si>
  <si>
    <t>3454 Т</t>
  </si>
  <si>
    <t>25.73.40.390.000.01.0796.000000000314</t>
  </si>
  <si>
    <t>спиральное, с коническим хвостовиком, диаметр 23,0 мм</t>
  </si>
  <si>
    <t>3455 Т</t>
  </si>
  <si>
    <t>25.73.40.390.000.01.0796.000000000323</t>
  </si>
  <si>
    <t>спиральное, с коническим хвостовиком, диаметр 25,0 мм</t>
  </si>
  <si>
    <t>3456 Т</t>
  </si>
  <si>
    <t>25.73.40.390.000.01.0796.000000000354</t>
  </si>
  <si>
    <t>спиральное, с коническим хвостовиком, диаметр 33,0 мм</t>
  </si>
  <si>
    <t>3457 Т</t>
  </si>
  <si>
    <t>3458 Т</t>
  </si>
  <si>
    <t xml:space="preserve">Датчик ММ-124 </t>
  </si>
  <si>
    <t>3459 Т</t>
  </si>
  <si>
    <t>Датчик ТМ-100</t>
  </si>
  <si>
    <t>3460 Т</t>
  </si>
  <si>
    <t>3461 Т</t>
  </si>
  <si>
    <t>3462 Т</t>
  </si>
  <si>
    <t>3463 Т</t>
  </si>
  <si>
    <t>3464 Т</t>
  </si>
  <si>
    <t>3465 Т</t>
  </si>
  <si>
    <t>3466 Т</t>
  </si>
  <si>
    <t xml:space="preserve">Указ-ль давл.масла (УК 170) </t>
  </si>
  <si>
    <t>3467 Т</t>
  </si>
  <si>
    <t xml:space="preserve">Указ-ль  (УК 171) </t>
  </si>
  <si>
    <t>3468 Т</t>
  </si>
  <si>
    <t xml:space="preserve">Указ-ль  (УБ 170) </t>
  </si>
  <si>
    <t>3469 Т</t>
  </si>
  <si>
    <t>Водоотделитель16.3512010</t>
  </si>
  <si>
    <t>3470 Т</t>
  </si>
  <si>
    <t>Лампа А24-60-40</t>
  </si>
  <si>
    <t>3471 Т</t>
  </si>
  <si>
    <t xml:space="preserve">Указатель 14.3807 </t>
  </si>
  <si>
    <t>3472 Т</t>
  </si>
  <si>
    <t>Колодка клеменная 4-6,3 (гнезд.)</t>
  </si>
  <si>
    <t>3473 Т</t>
  </si>
  <si>
    <t>Колодка клеменная 4-6,3 (штырьевая)</t>
  </si>
  <si>
    <t>3474 Т</t>
  </si>
  <si>
    <t>Колодка клеменная 2-6,3</t>
  </si>
  <si>
    <t>3475 Т</t>
  </si>
  <si>
    <t>Колодка клеменная 8-6,3</t>
  </si>
  <si>
    <t>3476 Т</t>
  </si>
  <si>
    <t xml:space="preserve">Электросопротивление 0,65 </t>
  </si>
  <si>
    <t>3477 Т</t>
  </si>
  <si>
    <t>15 рабочих дней</t>
  </si>
  <si>
    <t>3478 Т</t>
  </si>
  <si>
    <t>петля усиленная</t>
  </si>
  <si>
    <t>106 У</t>
  </si>
  <si>
    <t>Северо-Казахстанская область, г.Петропавловск - Красноярский край, Шарыповский район, с.Холмогорское</t>
  </si>
  <si>
    <t>107 У</t>
  </si>
  <si>
    <t>70.22.11.000.002.00.0777.000000000000</t>
  </si>
  <si>
    <t>Услуга консультационные  по вопросам стратегий, концепций, бизнес-планов, моделей, докладов и аналогичных программ</t>
  </si>
  <si>
    <t>услуги консультационные по вопросам подготовки бизнес-планов</t>
  </si>
  <si>
    <t>3479 Т</t>
  </si>
  <si>
    <t>Папка регистратор 5 см "Мрамор"</t>
  </si>
  <si>
    <t>3480 Т</t>
  </si>
  <si>
    <t>Папка регистратор 7 см "Мрамор"</t>
  </si>
  <si>
    <t>108 У</t>
  </si>
  <si>
    <t>Услуги по определению качества огнезащитной обработки</t>
  </si>
  <si>
    <t>3481 Т</t>
  </si>
  <si>
    <t>22.19.20.190.000.01.0166.000000000004</t>
  </si>
  <si>
    <t>резиновая, марка ИРП-1078 НТА</t>
  </si>
  <si>
    <t>3482 Т</t>
  </si>
  <si>
    <t>22.19.40.300.000.00.0796.000000000088</t>
  </si>
  <si>
    <t>клиновый, приводный, с сечением В(Б)-1800, ГОСТ 1284.2-89</t>
  </si>
  <si>
    <t>В (Б)-1800</t>
  </si>
  <si>
    <t>3483 Т</t>
  </si>
  <si>
    <t>В (Б)-2000</t>
  </si>
  <si>
    <t>3484 Т</t>
  </si>
  <si>
    <t>В (Б)-2650</t>
  </si>
  <si>
    <t>548-1 Т</t>
  </si>
  <si>
    <t>3485 Т</t>
  </si>
  <si>
    <t>3486 Т</t>
  </si>
  <si>
    <t>ВЕХ16.64/Г.24.НМЕН50 ХЛ1 г/распред. ГОСТ24679-81</t>
  </si>
  <si>
    <t>3487 Т</t>
  </si>
  <si>
    <t>ГИДРОРАСПРЕДЕЛИТЕЛЬ МРР16.64 ХЛ1</t>
  </si>
  <si>
    <t>3488 Т</t>
  </si>
  <si>
    <t>ГИДРОРАСПРЕДЕЛИТЕЛЬ МРР16.64 Ф ХЛ1</t>
  </si>
  <si>
    <t>3489 Т</t>
  </si>
  <si>
    <t>28.22.19.300.038.00.0796.000000000000</t>
  </si>
  <si>
    <t>для установки гидрораспределителей, к подъемно-транспортному оборудованию</t>
  </si>
  <si>
    <t>плита МПП 16-001</t>
  </si>
  <si>
    <t>3490 Т</t>
  </si>
  <si>
    <t>25.40.14.300.002.00.0839.000000000000</t>
  </si>
  <si>
    <t>Прицел ночного видения</t>
  </si>
  <si>
    <t>для оружия</t>
  </si>
  <si>
    <t>Тепловизионный прицел</t>
  </si>
  <si>
    <t>поставка до 30.09.2017г.</t>
  </si>
  <si>
    <t>11,13,14,15,18,19</t>
  </si>
  <si>
    <t>63-1 Т</t>
  </si>
  <si>
    <t>3491 Т</t>
  </si>
  <si>
    <t>3,5,6,11,18,19</t>
  </si>
  <si>
    <t>592-1 Т</t>
  </si>
  <si>
    <t>25.73.40.100.000.00.0796.000000000005</t>
  </si>
  <si>
    <t>гаечный, номинальный диаметр менее 8 мм</t>
  </si>
  <si>
    <t>М5х0,8</t>
  </si>
  <si>
    <t>593-1 Т</t>
  </si>
  <si>
    <t>М6х1,0</t>
  </si>
  <si>
    <t>596-1 Т</t>
  </si>
  <si>
    <t>25.73.40.100.000.00.0796.000000000006</t>
  </si>
  <si>
    <t>гаечный, номинальный диаметр 8-10 мм</t>
  </si>
  <si>
    <t>М8х1,25</t>
  </si>
  <si>
    <t>597-1 Т</t>
  </si>
  <si>
    <t>М10х1,5</t>
  </si>
  <si>
    <t>600-1 Т</t>
  </si>
  <si>
    <t>25.73.40.100.000.00.0796.000000000007</t>
  </si>
  <si>
    <t>гаечный, номинальный диаметр 11-16 мм</t>
  </si>
  <si>
    <t>М12х1,75</t>
  </si>
  <si>
    <t>601-1 Т</t>
  </si>
  <si>
    <t>М16х2,0</t>
  </si>
  <si>
    <t>602-1 Т</t>
  </si>
  <si>
    <t>25.73.40.100.000.00.0796.000000000008</t>
  </si>
  <si>
    <t>гаечный, номинальный диаметр 17-40 мм</t>
  </si>
  <si>
    <t>М20х2,5</t>
  </si>
  <si>
    <t>3492 Т</t>
  </si>
  <si>
    <t>Коммутатор HP 1820-24G, 24-портовый</t>
  </si>
  <si>
    <t>72-1 Т</t>
  </si>
  <si>
    <t>8,11,18,19</t>
  </si>
  <si>
    <t>655-1 Т</t>
  </si>
  <si>
    <t>3493 Т</t>
  </si>
  <si>
    <t>плита ДВП декор</t>
  </si>
  <si>
    <t>3494 Т</t>
  </si>
  <si>
    <t>Наконечник медный Т 95-12-15</t>
  </si>
  <si>
    <t>3495 Т</t>
  </si>
  <si>
    <t>Ограничитель на Дин-рейку</t>
  </si>
  <si>
    <t>3496 Т</t>
  </si>
  <si>
    <t>Молоток 200 гр.с деревянной ручкой  (квадратный боек)</t>
  </si>
  <si>
    <t>3497 Т</t>
  </si>
  <si>
    <t>25.73.30.100.010.00.0796.000000000013</t>
  </si>
  <si>
    <t>Напильник</t>
  </si>
  <si>
    <t>02-62 HRC, полукруглый, ГОСТ 1465-80</t>
  </si>
  <si>
    <t>Полукруглый напильник с ручкой</t>
  </si>
  <si>
    <t>3498 Т</t>
  </si>
  <si>
    <t>Бородок диаметр 2</t>
  </si>
  <si>
    <t>3499 Т</t>
  </si>
  <si>
    <t>Бородок диаметр 3</t>
  </si>
  <si>
    <t>3500 Т</t>
  </si>
  <si>
    <t>22.29.23.250.000.02.0796.000000000001</t>
  </si>
  <si>
    <t>Банка</t>
  </si>
  <si>
    <t>пластиковая, объем 500 мл</t>
  </si>
  <si>
    <t>Банка для смазки объем 500 гр</t>
  </si>
  <si>
    <t>3501 Т</t>
  </si>
  <si>
    <t>22.22.14.700.000.01.0796.000000000000</t>
  </si>
  <si>
    <t>Стакан</t>
  </si>
  <si>
    <t>пластиковый, для смешивания и хранения краски, с крышкой</t>
  </si>
  <si>
    <t>Стакан для смазки объем 200 гр</t>
  </si>
  <si>
    <t>3502 Т</t>
  </si>
  <si>
    <t>25.99.29.490.062.02.0796.000000000000</t>
  </si>
  <si>
    <t>рычажный</t>
  </si>
  <si>
    <t>Шприц для смазки (ручной плунжерный не менее  200 гр)</t>
  </si>
  <si>
    <t>3503 Т</t>
  </si>
  <si>
    <t>Ключ для круглых шлицевых гаек 30-34</t>
  </si>
  <si>
    <t>3504 Т</t>
  </si>
  <si>
    <t>Ключ для круглых шлицевых гаек 45-52</t>
  </si>
  <si>
    <t>3505 Т</t>
  </si>
  <si>
    <t>Ключ для круглых шлицевых гаек 55-60</t>
  </si>
  <si>
    <t>3506 Т</t>
  </si>
  <si>
    <t>Ключ для круглых шлицевых гаек 65-70</t>
  </si>
  <si>
    <t>3507 Т</t>
  </si>
  <si>
    <t>25.73.30.300.000.03.0796.000000000146</t>
  </si>
  <si>
    <t>гаечный, рожковый, двусторонний, размер зева 10*11 мм, ГОСТ 2839-80</t>
  </si>
  <si>
    <t>Ключ рожковый на 10-11</t>
  </si>
  <si>
    <t>3508 Т</t>
  </si>
  <si>
    <t>25.73.30.300.000.03.0796.000000000123</t>
  </si>
  <si>
    <t>гаечный, рожковый, двусторонний, размер 17*19 мм</t>
  </si>
  <si>
    <t>Ключ рожковый 17-19</t>
  </si>
  <si>
    <t>3509 Т</t>
  </si>
  <si>
    <t>25.73.30.300.000.03.0796.000000000126</t>
  </si>
  <si>
    <t>гаечный, рожковый, двусторонний, размер 19*22 мм</t>
  </si>
  <si>
    <t>Ключ рожковый 19-22</t>
  </si>
  <si>
    <t>3510 Т</t>
  </si>
  <si>
    <t xml:space="preserve">Плоскогубцы  комбинированные </t>
  </si>
  <si>
    <t>3511 Т</t>
  </si>
  <si>
    <t>25.73.30.900.002.00.0796.000000000000</t>
  </si>
  <si>
    <t>Кернер</t>
  </si>
  <si>
    <t>ударная головка, стальной, с индуктивной закалкой, длина 120 мм, ширина 10 мм, диаметр 4 мм</t>
  </si>
  <si>
    <t>Кернер диаметр 4</t>
  </si>
  <si>
    <t>3512 Т</t>
  </si>
  <si>
    <t>25.73.30.630.000.01.0796.000000000001</t>
  </si>
  <si>
    <t>плоская, длина стержня 75 мм, ширина лезвия 5 мм</t>
  </si>
  <si>
    <t>Отвертка с прямым шлицем 75-5</t>
  </si>
  <si>
    <t>3513 Т</t>
  </si>
  <si>
    <t>25.73.30.630.000.00.0796.000000000021</t>
  </si>
  <si>
    <t>слесарно-монтажная, с изолирующей ручкой, длина 150 мм, ГОСТ 17199-88</t>
  </si>
  <si>
    <t>Отвертка с прямым шлицем 150-8</t>
  </si>
  <si>
    <t>3514 Т</t>
  </si>
  <si>
    <t>25.73.30.630.000.00.0796.000000000019</t>
  </si>
  <si>
    <t>слесарно-монтажная, с изолирующей ручкой, длина 100 мм, ГОСТ 17199-88</t>
  </si>
  <si>
    <t>Отвертка с прямым шлицем 100-6</t>
  </si>
  <si>
    <t>3515 Т</t>
  </si>
  <si>
    <t>25.73.30.630.000.00.0796.000000000000</t>
  </si>
  <si>
    <t>прямая, размер 0,3*2,0 мм, ГОСТ 21010-75</t>
  </si>
  <si>
    <t>Часовая отвертка с прямым шлицем  2мм</t>
  </si>
  <si>
    <t>3516 Т</t>
  </si>
  <si>
    <t>25.73.30.630.000.00.0796.000000000003</t>
  </si>
  <si>
    <t>прямая, размер 0,6*4,0 мм, ГОСТ 21010-75</t>
  </si>
  <si>
    <t>Часовая отвертка с прямым шлицем  4мм</t>
  </si>
  <si>
    <t>3517 Т</t>
  </si>
  <si>
    <t>Лампа А24/21</t>
  </si>
  <si>
    <t>3518 Т</t>
  </si>
  <si>
    <t>3519 Т</t>
  </si>
  <si>
    <t>Фонарь ФП101</t>
  </si>
  <si>
    <t>3520 Т</t>
  </si>
  <si>
    <t>Лампа МН2,5-0,15</t>
  </si>
  <si>
    <t>3521 Т</t>
  </si>
  <si>
    <t>Световозвращатель ФП 310</t>
  </si>
  <si>
    <t>3522 Т</t>
  </si>
  <si>
    <t>25.73.30.300.004.00.0796.000000000001</t>
  </si>
  <si>
    <t>Ключ баллонный</t>
  </si>
  <si>
    <t>для грузового авомобиля</t>
  </si>
  <si>
    <t>Торцовый ключ с воротком на 22</t>
  </si>
  <si>
    <t>3523 Т</t>
  </si>
  <si>
    <t>Торцовый ключ на 12</t>
  </si>
  <si>
    <t>37-1 Т</t>
  </si>
  <si>
    <t>А4 200 г/м2, 21х29,5 см</t>
  </si>
  <si>
    <t>933-1 Т</t>
  </si>
  <si>
    <t>3524 Т</t>
  </si>
  <si>
    <t>Пружина 14мм</t>
  </si>
  <si>
    <t>6,11,15,18,19</t>
  </si>
  <si>
    <t>667-1 Т</t>
  </si>
  <si>
    <t>А4/150мкрн</t>
  </si>
  <si>
    <t>3525 Т</t>
  </si>
  <si>
    <t xml:space="preserve">22.29.25.500.005.00.0796.000000000010  </t>
  </si>
  <si>
    <t>пластмассовая, прозрачная, цветная с держателем европодвес, 25 см</t>
  </si>
  <si>
    <t>Линейка с держателем</t>
  </si>
  <si>
    <t>755-1 Т</t>
  </si>
  <si>
    <t>934-1 Т</t>
  </si>
  <si>
    <t>3,5,6,11,15,18,19</t>
  </si>
  <si>
    <t>931-1 Т</t>
  </si>
  <si>
    <t>22.29.25.700.007.00.5111.000000000006</t>
  </si>
  <si>
    <t>для переплета, пластиковая, диаметр 12 мм</t>
  </si>
  <si>
    <t>Пружина 12 мм</t>
  </si>
  <si>
    <t>932-1 Т</t>
  </si>
  <si>
    <t>36-1 Т</t>
  </si>
  <si>
    <t>17.23.14.500.000.00.5111.000000000071</t>
  </si>
  <si>
    <t>для офисного оборудования, формат А4, плотность 170 г/м2, ГОСТ 6656-76</t>
  </si>
  <si>
    <t>А4 170 г/м2, 21х29,5 см</t>
  </si>
  <si>
    <t>38-1 Т</t>
  </si>
  <si>
    <t>А4 135г/м2, 21х29,5см/г</t>
  </si>
  <si>
    <t>39-1 Т</t>
  </si>
  <si>
    <t>17.23.14.500.000.00.5111.000000000070</t>
  </si>
  <si>
    <t>для офисного оборудования, формат А4, плотность 160 г/м2, ГОСТ 6656-76</t>
  </si>
  <si>
    <t>А4 160г/м2, 21х29,5см</t>
  </si>
  <si>
    <t>756-1 Т</t>
  </si>
  <si>
    <t>3526 Т</t>
  </si>
  <si>
    <t>в течение 25 рабочих дней</t>
  </si>
  <si>
    <t>3527 Т</t>
  </si>
  <si>
    <t>22.11.13.500.000.01.0796.000000000065</t>
  </si>
  <si>
    <t>для автобусов или автомобилей грузовых, пневматическая, радиальная, размер 11R22,5, бескамерная, ГОСТ 5513-97</t>
  </si>
  <si>
    <t>КАМА 701 NF</t>
  </si>
  <si>
    <t>авнсовый платеж - 100 %</t>
  </si>
  <si>
    <t>3528 Т</t>
  </si>
  <si>
    <t>3529 Т</t>
  </si>
  <si>
    <t>3530 Т</t>
  </si>
  <si>
    <t>поставка до 20 сентября</t>
  </si>
  <si>
    <t>3531 Т</t>
  </si>
  <si>
    <t xml:space="preserve">Поковки ГОСТ 6533-78 сталь 09Г2С, 08Х18Н10Т ГОСТ 19281, 7350-77
</t>
  </si>
  <si>
    <t>3532 Т</t>
  </si>
  <si>
    <t>Поковка сталь 09Г2С, ГОСТ 19281-89</t>
  </si>
  <si>
    <t>3533 Т</t>
  </si>
  <si>
    <t>СНП 1" #300, СНП 2" #300</t>
  </si>
  <si>
    <t>3534 Т</t>
  </si>
  <si>
    <t>СНП 3" #300, СНП 4" #300</t>
  </si>
  <si>
    <t>3535 Т</t>
  </si>
  <si>
    <t>СНП 6" #300</t>
  </si>
  <si>
    <t>3536 Т</t>
  </si>
  <si>
    <t>СНП 34" #300</t>
  </si>
  <si>
    <t>3537 Т</t>
  </si>
  <si>
    <t>Ш740.05.003, Ш740.05.003-01</t>
  </si>
  <si>
    <t>3538 Т</t>
  </si>
  <si>
    <t>Ш740.05.003-02</t>
  </si>
  <si>
    <t>3539 Т</t>
  </si>
  <si>
    <t>3540 Т</t>
  </si>
  <si>
    <t>3541 Т</t>
  </si>
  <si>
    <t xml:space="preserve">27.32.13.700.000.00.0006.000000000405  </t>
  </si>
  <si>
    <t>марка КВК+2П, 2*0,5 мм2</t>
  </si>
  <si>
    <t>3542 Т</t>
  </si>
  <si>
    <t>светоотражающая лента</t>
  </si>
  <si>
    <t>736</t>
  </si>
  <si>
    <t>3543 Т</t>
  </si>
  <si>
    <t>3544 Т</t>
  </si>
  <si>
    <t>3545 Т</t>
  </si>
  <si>
    <t>3546 Т</t>
  </si>
  <si>
    <t>3547 Т</t>
  </si>
  <si>
    <t>3548 Т</t>
  </si>
  <si>
    <t>3549 Т</t>
  </si>
  <si>
    <t>27.32.13.700.000.00.0006.000000000710</t>
  </si>
  <si>
    <t>марка КУПР, 19*0,35 мм2</t>
  </si>
  <si>
    <t>3550 Т</t>
  </si>
  <si>
    <t>3551 Т</t>
  </si>
  <si>
    <t>27.32.13.700.000.00.0006.000000000795</t>
  </si>
  <si>
    <t>марка МКЭШ, 2*0,5 мм2</t>
  </si>
  <si>
    <t>3552 Т</t>
  </si>
  <si>
    <t>3553 Т</t>
  </si>
  <si>
    <t>ПВ-3 0,5 ж/з</t>
  </si>
  <si>
    <t>3554 Т</t>
  </si>
  <si>
    <t>27.32.13.700.002.00.0006.000000000096</t>
  </si>
  <si>
    <t>марка МГШВэ, 0,14 мм2</t>
  </si>
  <si>
    <t>3555 Т</t>
  </si>
  <si>
    <t>порошковая краска RAL7047</t>
  </si>
  <si>
    <t>3556 Т</t>
  </si>
  <si>
    <t>порошковая краска RAL1021 (1023)</t>
  </si>
  <si>
    <t>45 Р</t>
  </si>
  <si>
    <t>г. Жанаозен, г. Актау, г. Уральск</t>
  </si>
  <si>
    <t>46 Р</t>
  </si>
  <si>
    <t>г.Усть-Каменогорск</t>
  </si>
  <si>
    <t>3557 Т</t>
  </si>
  <si>
    <t>3558 Т</t>
  </si>
  <si>
    <t>3559 Т</t>
  </si>
  <si>
    <t>3560 Т</t>
  </si>
  <si>
    <t>3561 Т</t>
  </si>
  <si>
    <t>22.21.29.700.006.00.0796.000000000004</t>
  </si>
  <si>
    <t>полипропиленовый, диаметр 50 мм</t>
  </si>
  <si>
    <t>Вентиль 15кч18п2  Ду50 Ру16</t>
  </si>
  <si>
    <t>1109-1 Т</t>
  </si>
  <si>
    <t>3562 Т</t>
  </si>
  <si>
    <t>3563 Т</t>
  </si>
  <si>
    <t>3564 Т</t>
  </si>
  <si>
    <t>3565 Т</t>
  </si>
  <si>
    <t>3566 Т</t>
  </si>
  <si>
    <t>29.32.30.990.130.00.0796.000000000002</t>
  </si>
  <si>
    <t>шарнира, для специальной и специализированной техники</t>
  </si>
  <si>
    <t>501-2201010-08 длина 1354mm+58</t>
  </si>
  <si>
    <t>11,14,18</t>
  </si>
  <si>
    <t>34-1 Т</t>
  </si>
  <si>
    <t>35-1 Т</t>
  </si>
  <si>
    <t>3567 Т</t>
  </si>
  <si>
    <t>32.99.11.900.009.00.0796.000000000002</t>
  </si>
  <si>
    <t>Маска</t>
  </si>
  <si>
    <t>сварочная</t>
  </si>
  <si>
    <t>Маска сварочная  WARRIOR Tech Black ESAB</t>
  </si>
  <si>
    <t>3568 Т</t>
  </si>
  <si>
    <t>Набор инструментов YT-38831 YATO</t>
  </si>
  <si>
    <t>авнсовый платеж - 100%</t>
  </si>
  <si>
    <t>3569 Т</t>
  </si>
  <si>
    <t>25.73.30.300.000.03.0796.000000000101</t>
  </si>
  <si>
    <t>гаечный, разводной, размер зева 24 мм, ГОСТ 7275-75</t>
  </si>
  <si>
    <t>Ключ разводной YT-21651 YATO</t>
  </si>
  <si>
    <t>3570 Т</t>
  </si>
  <si>
    <t>3571 Т</t>
  </si>
  <si>
    <t>25.93.17.200.000.01.0006.000000000002</t>
  </si>
  <si>
    <t>сварная, грузовая, круглозвенная, калибр 10 мм</t>
  </si>
  <si>
    <t>Цепь А1-11х31 ТУ12.0173856.015-88</t>
  </si>
  <si>
    <t>632-1 Т</t>
  </si>
  <si>
    <t>3572 Т</t>
  </si>
  <si>
    <t>НШ100 НАСОС ШЕСТЕРЕННЫЙ</t>
  </si>
  <si>
    <t>3573 Т</t>
  </si>
  <si>
    <t>3574 Т</t>
  </si>
  <si>
    <t>3575 Т</t>
  </si>
  <si>
    <t>3576 Т</t>
  </si>
  <si>
    <t>24.20.13.900.000.03.0168.000000000014</t>
  </si>
  <si>
    <t>холодно и теплодеформированная, стальная, бесшовная, размер 219*10  </t>
  </si>
  <si>
    <t>3577 Т</t>
  </si>
  <si>
    <t>24.20.13.100.001.00.0168.000000000053</t>
  </si>
  <si>
    <t>горячедеформированная, стальная, бесшовная, наружный диаметр 245 мм, толщина стенки 40 мм, ГОСТ 8732-78</t>
  </si>
  <si>
    <t>3578 Т</t>
  </si>
  <si>
    <t>3579 Т</t>
  </si>
  <si>
    <t>3580 Т</t>
  </si>
  <si>
    <t>24.20.24.000.000.02.0168.000000000002</t>
  </si>
  <si>
    <t>со швом сварным, сталь 09Г2С, 16ГС, 17Г1С, диаметр 406,4-426 мм, толщина стенки 6-25 мм</t>
  </si>
  <si>
    <t>3581 Т</t>
  </si>
  <si>
    <t>24.20.13.900.000.04.0168.000000000037</t>
  </si>
  <si>
    <t>холоднодеформированная, стальная, бесшовная, особотонкостенная, наружный диаметр 54 мм, ГОСТ 8734-75</t>
  </si>
  <si>
    <t>3582 Т</t>
  </si>
  <si>
    <t>24.20.13.900.000.04.0168.000000000064</t>
  </si>
  <si>
    <t>холоднодеформированная, стальная, бесшовная, особотонкостенная, наружный диаметр 180 мм, ГОСТ 8734-75</t>
  </si>
  <si>
    <t>3583 Т</t>
  </si>
  <si>
    <t>3584 Т</t>
  </si>
  <si>
    <t>3585 Т</t>
  </si>
  <si>
    <t>3586 Т</t>
  </si>
  <si>
    <t>3587 Т</t>
  </si>
  <si>
    <t xml:space="preserve">МКПВ-20/3Т2Р2УХЛ4 КЛАПАН ПРЕДОХРАНИТЕЛЬНЫЙ </t>
  </si>
  <si>
    <t>320-1 Т</t>
  </si>
  <si>
    <t>3588 Т</t>
  </si>
  <si>
    <t>25.99.29.600.001.00.0166.000000000000</t>
  </si>
  <si>
    <t>Пломба контрольная</t>
  </si>
  <si>
    <t>свинцовая</t>
  </si>
  <si>
    <t xml:space="preserve">Свинцовая пломба Ø10 мм </t>
  </si>
  <si>
    <t>3589 Т</t>
  </si>
  <si>
    <t>в течение 35 рабочих дней</t>
  </si>
  <si>
    <t>3590 Т</t>
  </si>
  <si>
    <t>3591 Т</t>
  </si>
  <si>
    <t>3592 Т</t>
  </si>
  <si>
    <t>3593 Т</t>
  </si>
  <si>
    <t>3594 Т</t>
  </si>
  <si>
    <t>3595 Т</t>
  </si>
  <si>
    <t>22.21.21.570.000.01.0006.000000000017</t>
  </si>
  <si>
    <t>для наружной канализации, из поливинилхлорида, диаметр 250 мм, толщина 4000 мм</t>
  </si>
  <si>
    <t>Труба полипропиленовая Ф25х4,2 (РN20)</t>
  </si>
  <si>
    <t>3596 Т</t>
  </si>
  <si>
    <t>22.21.29.200.000.00.0796.000000000000</t>
  </si>
  <si>
    <t>крепеж</t>
  </si>
  <si>
    <t>пластиковый, для крепления труб</t>
  </si>
  <si>
    <t>Крепление для труб одинарное О25</t>
  </si>
  <si>
    <t>3597 Т</t>
  </si>
  <si>
    <t xml:space="preserve">Бурт под фланец РР-R dn 25                                                                                                                                                                                    </t>
  </si>
  <si>
    <t>3598 Т</t>
  </si>
  <si>
    <t>Угольник РР-R 90 Ф25</t>
  </si>
  <si>
    <t>3599 Т</t>
  </si>
  <si>
    <t xml:space="preserve">Фланец стальной  dn 25                                                                                                                                                                                     </t>
  </si>
  <si>
    <t>3600 Т</t>
  </si>
  <si>
    <t>22.21.29.700.042.01.0796.000000000003</t>
  </si>
  <si>
    <t>шаровой, из поливинилхлорида, с муфтовыми окончаниями под клеевое соединение</t>
  </si>
  <si>
    <t>Кран шаровый  РР-R  DN25</t>
  </si>
  <si>
    <t>3601 Т</t>
  </si>
  <si>
    <t>22.23.19.990.002.00.0796.000000000001</t>
  </si>
  <si>
    <t>пластиковый, декоративный, для отделки</t>
  </si>
  <si>
    <t>Уголок 30х30 ПВХ</t>
  </si>
  <si>
    <t>3602 Т</t>
  </si>
  <si>
    <t>Конденсатор К-10-17Б, 0,1мкФ, 50В</t>
  </si>
  <si>
    <t>3603 Т</t>
  </si>
  <si>
    <t>27.12.23.700.002.00.0796.000000000002</t>
  </si>
  <si>
    <t>2-ступенчатый  , с нулевой позицией</t>
  </si>
  <si>
    <t xml:space="preserve">Переключатель клавишный </t>
  </si>
  <si>
    <t>3604 Т</t>
  </si>
  <si>
    <t>Тумблер ОСП2Т-1</t>
  </si>
  <si>
    <t>3605 Т</t>
  </si>
  <si>
    <t>Сальник МG 16</t>
  </si>
  <si>
    <t>3606 Т</t>
  </si>
  <si>
    <t>Плата 3ПС 2110</t>
  </si>
  <si>
    <t>3607 Т</t>
  </si>
  <si>
    <t>Автомат АЗС-30</t>
  </si>
  <si>
    <t>3608 Т</t>
  </si>
  <si>
    <t>Реле РЭС 48Б</t>
  </si>
  <si>
    <t>3609 Т</t>
  </si>
  <si>
    <t>Креномер У7.01.52.020</t>
  </si>
  <si>
    <t>3610 Т</t>
  </si>
  <si>
    <t>24.20.40.500.006.00.0796.000000000000</t>
  </si>
  <si>
    <t>стальной, облегченный, ГОСТ 17679-80</t>
  </si>
  <si>
    <t>Хомут 10х26</t>
  </si>
  <si>
    <t>3611 Т</t>
  </si>
  <si>
    <t>Клемма кольцевая 6х10</t>
  </si>
  <si>
    <t>3612 Т</t>
  </si>
  <si>
    <t>3613 Т</t>
  </si>
  <si>
    <t>3614 Т</t>
  </si>
  <si>
    <t xml:space="preserve">Б-2-50-10-У   </t>
  </si>
  <si>
    <t>3615 Т</t>
  </si>
  <si>
    <t>3616 Т</t>
  </si>
  <si>
    <t>25х35-1,6 У ГОСТ 10362-76</t>
  </si>
  <si>
    <t>3617 Т</t>
  </si>
  <si>
    <t>3618 Т</t>
  </si>
  <si>
    <t>Пар2(Х)-8-18-38 Гост 18698-79</t>
  </si>
  <si>
    <t>3619 Т</t>
  </si>
  <si>
    <t>3620 Т</t>
  </si>
  <si>
    <t>13.96.16.900.009.00.0006.000000000008</t>
  </si>
  <si>
    <t>резиновый, класса В, с текстильным каркасом, ГОСТ 18698-79</t>
  </si>
  <si>
    <t>В (II)-6,3-100-115 Гост 18698-79</t>
  </si>
  <si>
    <t>3621 Т</t>
  </si>
  <si>
    <t>13.96.16.900.009.00.0006.000000000004</t>
  </si>
  <si>
    <t>резиновый, класса КЩ, с текстильным каркасом, ГОСТ 5398-76</t>
  </si>
  <si>
    <t>КЩ-2-100 Гост 5398-76</t>
  </si>
  <si>
    <t>3622 Т</t>
  </si>
  <si>
    <t>22.19.30.500.002.02.0006.000000000007</t>
  </si>
  <si>
    <t>топливный, для подачи жидкостей: бензина авиационного, бензина автомобильного, топлива, резиновый, размер 10*18.5-16, ГОСТ 10362-76</t>
  </si>
  <si>
    <t>10х18.5-1,6 ХЛ ГОСТ 10362-76</t>
  </si>
  <si>
    <t>3623 Т</t>
  </si>
  <si>
    <t>20х29-1,6 ХЛ ГОСТ 10362-76</t>
  </si>
  <si>
    <t>3624 Т</t>
  </si>
  <si>
    <t xml:space="preserve">б-6мм </t>
  </si>
  <si>
    <t>3625 Т</t>
  </si>
  <si>
    <t>сентябрь</t>
  </si>
  <si>
    <t xml:space="preserve">предоплата 0% </t>
  </si>
  <si>
    <t>3626 Т</t>
  </si>
  <si>
    <t>Модуль памяти DIMM DDR2 2Gb 800MHz</t>
  </si>
  <si>
    <t>3627 Т</t>
  </si>
  <si>
    <t>27.20.11.900.000.01.0796.000000000003</t>
  </si>
  <si>
    <t>для ИПБ, свинцово-кислотный, напряжение 12 В, емкость 7,2 А/ч</t>
  </si>
  <si>
    <t>Аккумулятор UPS. 12V/7. 5Ah</t>
  </si>
  <si>
    <t>3628 Т</t>
  </si>
  <si>
    <t>26.20.40.000.189.00.0796.000000000000</t>
  </si>
  <si>
    <t>для USB порта, тип USB 2.0, тип соединения AM-AF, не менее 3 м</t>
  </si>
  <si>
    <t>Удлинитель USB 2.0 1,5 м</t>
  </si>
  <si>
    <t>3629 Т</t>
  </si>
  <si>
    <t>27.32.13.500.001.01.0796.000000000007</t>
  </si>
  <si>
    <t>коммутационный (патч-корд), UTP, 3 метра</t>
  </si>
  <si>
    <t>Кабель Cat 5e.utp.RJ-45.3м</t>
  </si>
  <si>
    <t>3630 Т</t>
  </si>
  <si>
    <t>6,14,15,18,19</t>
  </si>
  <si>
    <t>1018-1 Т</t>
  </si>
  <si>
    <t>Ремень  широкоугольный  2/11М 2180</t>
  </si>
  <si>
    <t>1005-1 Т</t>
  </si>
  <si>
    <t>Ремень  широкоугольный  3/11М 2180</t>
  </si>
  <si>
    <t>1017-1 Т</t>
  </si>
  <si>
    <t>Ремень  широкоугольный  4/11М 1800</t>
  </si>
  <si>
    <t>3631 Т</t>
  </si>
  <si>
    <t>маркер краска</t>
  </si>
  <si>
    <t>3632 Т</t>
  </si>
  <si>
    <t>Емкость стеклопластиковая V=5,5м3</t>
  </si>
  <si>
    <t xml:space="preserve">№ 1370 от 01.08.2017г., № 1371 от 01.08.2017г., № 1372 от 01.08.2017г., № 1373 от 01.08.2017г., № 1374 от 02.08.2017г., № 1375 от 02.08.2017г. № 1382 от 02.08.2017г., № 1383 от 02.08.2017г., № 1384 от 02.08.2017г., № 1385 от 02.08.2017г., № 1386 от 02.08.2017г., № 1396 от 03.08.2017г., № 1397 от 03.08.2017г., № 1398 от 03.08.2017г. № 1399 от 03.08.2017г., № 1401 от 04.08.2017г., № 1407 от 04.08.2017г., № 1410 от 07.08.2017г., № 1411 от 07.08.2017г., № 1417 от 08.08.2017г., № 1420 от 09.08.2017г., № 1421 от 09.08.2017г., № 1422 от 09.08.2017г., № 1425 от 09.08.2017г., № 1426 от 09.08.2017г., № 1427 от 09.08.2017г., № 1428 от 10.08.2017г., № 1430 от 10.08.2017г., № 1431 от 10.08.2017г., № 1441 от 11.08.2017г., № 1442 от 11.08.2017г., № 1449 от 14.08.2017г., № 1450 от 14.08.2017г., № 1454 от 15.08.2017г., № 1461 от 15.08.2017г., № 1471 от 16.08.2017г., № 1472 от 16.08.2017г., № 1480 от 16.08.2017г., № 1486 от 17.08.2017г., № 1488 от 17.08.2017г., № 1489 от 17.08.2017г., № 1490 от 17.08.2017г., № 1491 от 17.08.2017г. № 1493 от 18.08.2017г., № 1453 от 15.08.2017г., № 1494 от 18.08.2017г., № 1503 от 18.08.2017г., № 1504 от 18.08.2017г., № 1505 от 18.08.2017г., № 1506 от 18.08.2017г., № 1507 от 18.08.2017г., № 1518 от 21.08.2017г., № 1522 от 21.08.2017г., № 1523 от 23.08.2017г., № 1524 от 23.08.2017г., № 1527 от 23.08.2017г., № 1528 от 23.08.2017г., № 1529 от 23.08.2017г., № 1530 от 23.08.2017г., № 1544 от 24.08.2017г., № 1545 от 24.08.2017г., № 1546 от 24.08.2017г., № 1547 от 24.08.2017г., № 1548 от 24.08.2017г., № 1550 от 24.08.2017г., № 1551 от 25.08.2017г., № 1552 от 25.08.2017г., № 1553 от 25.08.2017г., № 1562 от 25.08.2017г., № 1563 от 25.08.2017г., № 1564 от 25.08.2017г., № 1565 от 25.08.2017г., № 1576 от 29.08.2017г., № 1577 от 29.08.2017г., № 1578 от 29.08.2017г., № 1580 от 31.08.2017г., № 1581 от 31.08.2017г., </t>
  </si>
  <si>
    <t>Набор ключей 6-22 мм</t>
  </si>
  <si>
    <t>25.73.30.300.002.01.0704.000000000002</t>
  </si>
  <si>
    <t>3639 Т</t>
  </si>
  <si>
    <t>пакля в рулоне (5-6 кг)</t>
  </si>
  <si>
    <t>сантехническая, льняная</t>
  </si>
  <si>
    <t>Пакля</t>
  </si>
  <si>
    <t>13.10.29.100.001.00.0796.000000000000</t>
  </si>
  <si>
    <t>3638 Т</t>
  </si>
  <si>
    <t>фанера 8 мм</t>
  </si>
  <si>
    <t>клееная, из лиственных пород, средней водостойкости, ГОСТ 3916.1-96</t>
  </si>
  <si>
    <t>16.21.12.300.000.00.0625.000000000000</t>
  </si>
  <si>
    <t>3637 Т</t>
  </si>
  <si>
    <t xml:space="preserve">смазка МС-70 </t>
  </si>
  <si>
    <t>морская, марка МС-70</t>
  </si>
  <si>
    <t>20.59.41.990.002.08.0166.000000000002</t>
  </si>
  <si>
    <t>3636 Т</t>
  </si>
  <si>
    <t>Северо Казахстанская обл.г. Петропавловск, пр. Я.Гашека, 1</t>
  </si>
  <si>
    <t>сталь СВ-08ХГСМФА, СВ-10Х16Н25АМ6, СВ-07Х25Н13</t>
  </si>
  <si>
    <t>из низкоуглеродистой стали, номинальный диаметр 1,2 мм, ГОСТ 3282-74</t>
  </si>
  <si>
    <t>24.34.12.900.000.01.0166.000000000009</t>
  </si>
  <si>
    <t>3635 Т</t>
  </si>
  <si>
    <t>марка 88-НТ</t>
  </si>
  <si>
    <t>20.52.10.900.005.00.0166.000000000023</t>
  </si>
  <si>
    <t>3634 Т</t>
  </si>
  <si>
    <t>измеритель ИТП-11КР</t>
  </si>
  <si>
    <t>3633 Т</t>
  </si>
  <si>
    <t>Наушники противошумные</t>
  </si>
  <si>
    <t xml:space="preserve">АО ПЗТМ </t>
  </si>
  <si>
    <t>3700 Т</t>
  </si>
  <si>
    <t>Диод Д246</t>
  </si>
  <si>
    <t>3699 Т</t>
  </si>
  <si>
    <t>3698 Т</t>
  </si>
  <si>
    <t>Реле 98,3777 ,12В</t>
  </si>
  <si>
    <t>3697 Т</t>
  </si>
  <si>
    <t>Вставка плавкая ВПТ6-2б 5А</t>
  </si>
  <si>
    <t>плавкий, номинальный ток 0,5 А</t>
  </si>
  <si>
    <t>27.12.21.300.000.01.0796.000000000000</t>
  </si>
  <si>
    <t>3696 Т</t>
  </si>
  <si>
    <t>3695 Т</t>
  </si>
  <si>
    <t>3694 Т</t>
  </si>
  <si>
    <t xml:space="preserve">авансовый платеж - 50%, </t>
  </si>
  <si>
    <t>Lenovo 110 15.6N3060/4Gb/1000Gb</t>
  </si>
  <si>
    <t>бюджетный, диагональ экрана 12-15 дюйма, низкая мультимедийная функциональность</t>
  </si>
  <si>
    <t>Ноутбук</t>
  </si>
  <si>
    <t>26.20.11.100.002.00.0796.000000000001</t>
  </si>
  <si>
    <t>3693 Т</t>
  </si>
  <si>
    <t>3692 Т</t>
  </si>
  <si>
    <t>3691 Т</t>
  </si>
  <si>
    <t>3690 Т</t>
  </si>
  <si>
    <t>из стали, горячекатаный, с уклоном внутренних граней полок, номер швеллера 14, ГОСТ 8240-97</t>
  </si>
  <si>
    <t>24.10.71.000.001.00.0166.000000000004</t>
  </si>
  <si>
    <t>3689 Т</t>
  </si>
  <si>
    <t>3688 Т</t>
  </si>
  <si>
    <t>3687 Т</t>
  </si>
  <si>
    <t>3686 Т</t>
  </si>
  <si>
    <t>3685 Т</t>
  </si>
  <si>
    <t>3684 Т</t>
  </si>
  <si>
    <t>3683 Т</t>
  </si>
  <si>
    <t>3682 Т</t>
  </si>
  <si>
    <t>3681 Т</t>
  </si>
  <si>
    <t>холоднодеформированная, стальная, бесшовная, особотонкостенная, наружный диаметр 89 мм, ГОСТ 8734-75</t>
  </si>
  <si>
    <t>24.20.13.900.000.04.0168.000000000051</t>
  </si>
  <si>
    <t>3680 Т</t>
  </si>
  <si>
    <t>холоднодеформированная, стальная, бесшовная, особотонкостенная, наружный диаметр 76 мм, ГОСТ 8734-75</t>
  </si>
  <si>
    <t>24.20.13.900.000.04.0168.000000000047</t>
  </si>
  <si>
    <t>3679 Т</t>
  </si>
  <si>
    <t>холоднодеформированная, стальная, бесшовная, особотонкостенная, наружный диаметр 68 мм, ГОСТ 8734-75</t>
  </si>
  <si>
    <t>24.20.13.900.000.04.0168.000000000043</t>
  </si>
  <si>
    <t>3678 Т</t>
  </si>
  <si>
    <t>квадратная, стальная холоднодеформированная, электросварная, наружный диаметр 60 мм, толщина стенки 4,0 мм, ГОСТ 8639-82</t>
  </si>
  <si>
    <t>24.20.34.000.000.00.0168.000000000309</t>
  </si>
  <si>
    <t>3677 Т</t>
  </si>
  <si>
    <t>3676 Т</t>
  </si>
  <si>
    <t>3675 Т</t>
  </si>
  <si>
    <t>горячедеформированная, из коррозионно-стойкой стали, бесшовная, наружный диаметр 38 мм, толщина стенки 5 мм, ГОСТ 9940-81</t>
  </si>
  <si>
    <t>24.20.13.900.000.02.0006.000000001221</t>
  </si>
  <si>
    <t>3674 Т</t>
  </si>
  <si>
    <t>3673 Т</t>
  </si>
  <si>
    <t>водогазопроводная, сварная, наружный диаметр 42,3 мм, толщина стенки 3,2 мм, обыкновенная, условный проход 32 мм, ГОСТ 3262-75</t>
  </si>
  <si>
    <t>24.20.13.900.000.00.0168.000000000023</t>
  </si>
  <si>
    <t>3672 Т</t>
  </si>
  <si>
    <t>3671 Т</t>
  </si>
  <si>
    <t>3670 Т</t>
  </si>
  <si>
    <t>3669 Т</t>
  </si>
  <si>
    <t>горячедеформированная, стальная, бесшовная, наружный диаметр 168 мм, толщина стенки 36 мм, ГОСТ 8732-78</t>
  </si>
  <si>
    <t>24.20.13.100.001.00.0168.000000000055</t>
  </si>
  <si>
    <t>3668 Т</t>
  </si>
  <si>
    <t>горячедеформированная, стальная, бесшовная, наружный диаметр 152 мм, толщина стенки 25 мм, ГОСТ 8732-78</t>
  </si>
  <si>
    <t>24.20.13.100.001.00.0168.000000000056</t>
  </si>
  <si>
    <t>3667 Т</t>
  </si>
  <si>
    <t>3666 Т</t>
  </si>
  <si>
    <t>3665 Т</t>
  </si>
  <si>
    <t>3664 Т</t>
  </si>
  <si>
    <t>3663 Т</t>
  </si>
  <si>
    <t>квадратная, стальная холоднодеформированная, электросварная, наружный диаметр 100 мм, толщина стенки 6,0 мм, ГОСТ 8639-82</t>
  </si>
  <si>
    <t>24.20.34.000.000.00.0168.000000000328</t>
  </si>
  <si>
    <t>3662 Т</t>
  </si>
  <si>
    <t>стальной, диаметр вписанного круга 75 мм, ГОСТ 2879-2006</t>
  </si>
  <si>
    <t>24.33.11.100.005.00.0168.000000000035</t>
  </si>
  <si>
    <t>3661 Т</t>
  </si>
  <si>
    <t>3660 Т</t>
  </si>
  <si>
    <t>3659 Т</t>
  </si>
  <si>
    <t>3658 Т</t>
  </si>
  <si>
    <t>специального назначения, медная, круглая, тянутая, размер 12*1 мм, ГОСТ 617-2006</t>
  </si>
  <si>
    <t>24.44.26.300.000.01.0166.000000000004</t>
  </si>
  <si>
    <t>3657 Т</t>
  </si>
  <si>
    <t>бронзовый, круглый, диаметр 120 мм, катаный, марка БрАМц9-2, ГОСТ 1628-78</t>
  </si>
  <si>
    <t>24.44.22.240.002.00.0168.000000000063</t>
  </si>
  <si>
    <t>3656 Т</t>
  </si>
  <si>
    <t>бронзовый, круглый, диаметр 100 мм, катаный, марка БрАМц9-2, ГОСТ 1628-78</t>
  </si>
  <si>
    <t>24.44.22.240.002.00.0168.000000000062</t>
  </si>
  <si>
    <t>3655 Т</t>
  </si>
  <si>
    <t>3654 Т</t>
  </si>
  <si>
    <t>3653 Т</t>
  </si>
  <si>
    <t>3652 Т</t>
  </si>
  <si>
    <t>стальной, марка Ст. 3, толщина 70 мм, ГОСТ 380-2005</t>
  </si>
  <si>
    <t>24.10.31.900.000.01.0168.000000000138</t>
  </si>
  <si>
    <t>3651 Т</t>
  </si>
  <si>
    <t>3650 Т</t>
  </si>
  <si>
    <t>3649 Т</t>
  </si>
  <si>
    <t>3648 Т</t>
  </si>
  <si>
    <t>Лист 3,5 ст. 35Г</t>
  </si>
  <si>
    <t>3647 Т</t>
  </si>
  <si>
    <t>лист 25 AISI</t>
  </si>
  <si>
    <t>3646 Т</t>
  </si>
  <si>
    <t>3645 Т</t>
  </si>
  <si>
    <t>3644 Т</t>
  </si>
  <si>
    <t>3643 Т</t>
  </si>
  <si>
    <t>3642 Т</t>
  </si>
  <si>
    <t>3641 Т</t>
  </si>
  <si>
    <t>3640 Т</t>
  </si>
  <si>
    <t>Автоматический выключатель ВА67-29 1п 3А х-ка D</t>
  </si>
  <si>
    <t>3831 Т</t>
  </si>
  <si>
    <t>Розетка РД 1 (РД1-1)</t>
  </si>
  <si>
    <t>3830 Т</t>
  </si>
  <si>
    <t>TJC-6P6C, розетка для RJ12 на стену беж</t>
  </si>
  <si>
    <t>3829 Т</t>
  </si>
  <si>
    <t>Разъем 2РМ39КП45Г2В1</t>
  </si>
  <si>
    <t>3828 Т</t>
  </si>
  <si>
    <t>Разъем 2РМ39КП45Ш2В1</t>
  </si>
  <si>
    <t>3827 Т</t>
  </si>
  <si>
    <t>Разъем 2РМ39Б45Г2В1</t>
  </si>
  <si>
    <t>3826 Т</t>
  </si>
  <si>
    <t>Разъем 2РМ39Б45Ш2В1</t>
  </si>
  <si>
    <t>3825 Т</t>
  </si>
  <si>
    <t>Разъем 2РМД18КУН4Ш5В1</t>
  </si>
  <si>
    <t>3824 Т</t>
  </si>
  <si>
    <t xml:space="preserve">Разъем 2РМ22КУН10Ш1В1 </t>
  </si>
  <si>
    <t>3823 Т</t>
  </si>
  <si>
    <t>Разъем 2РМД18Б4Ш5В1</t>
  </si>
  <si>
    <t>3822 Т</t>
  </si>
  <si>
    <t>3821 Т</t>
  </si>
  <si>
    <t xml:space="preserve">Коробка КМ41235 распаячная для о/п IP44 RAL7035,
(6 вводов, 85х85х40), ИЭК
</t>
  </si>
  <si>
    <t>3820 Т</t>
  </si>
  <si>
    <t xml:space="preserve">Наконечник DJ431-4A 0,5 – 0,8 мм2 Ø4,5 </t>
  </si>
  <si>
    <t>3819 Т</t>
  </si>
  <si>
    <t>Заградительный огонь "СДЗО-05-2"</t>
  </si>
  <si>
    <t>напряжение 12 В</t>
  </si>
  <si>
    <t>Модуль светодиодный</t>
  </si>
  <si>
    <t>27.40.42.500.002.00.0796.000000000000</t>
  </si>
  <si>
    <t>3818 Т</t>
  </si>
  <si>
    <t>Зажим винтовой ЗВИ-3 ИЭК, полистирол UZV4-003-04, 12 пар</t>
  </si>
  <si>
    <t>3817 Т</t>
  </si>
  <si>
    <t>Диодный мост D3SBA60 4А 600В</t>
  </si>
  <si>
    <t>3816 Т</t>
  </si>
  <si>
    <t>SL-64 Слот 64 контакта, 2,54мм. 3А для монтажа на плату</t>
  </si>
  <si>
    <t>материал изготовления полиэтилен, номинальный ток 15 А, напряжение не более 1000 В</t>
  </si>
  <si>
    <t>27.33.13.700.000.00.0796.000000000005</t>
  </si>
  <si>
    <t>3815 Т</t>
  </si>
  <si>
    <t>Оптопара TLP621GB[F] DIP4-300-2.54</t>
  </si>
  <si>
    <t>3814 Т</t>
  </si>
  <si>
    <t>Колодка клеммная 375-021-12den (2 контакта).</t>
  </si>
  <si>
    <t>3813 Т</t>
  </si>
  <si>
    <t>3812 Т</t>
  </si>
  <si>
    <t>3811 Т</t>
  </si>
  <si>
    <t>Аккумуляторная батарейка CR2032 BAT</t>
  </si>
  <si>
    <t>3810 Т</t>
  </si>
  <si>
    <t>Батарейный отсек  BH-642 (KLS5-CR2032-01)</t>
  </si>
  <si>
    <t>3809 Т</t>
  </si>
  <si>
    <t>Таймер DS1307 (Dip8)</t>
  </si>
  <si>
    <t>3808 Т</t>
  </si>
  <si>
    <t>3807 Т</t>
  </si>
  <si>
    <t>Кварцевый резонатор 32.768 кГц DT-38 (ИМП) 3*8мм</t>
  </si>
  <si>
    <t>3806 Т</t>
  </si>
  <si>
    <t>3805 Т</t>
  </si>
  <si>
    <t>Реле 4453(18F)-4 (HH54P) 5А 24VDC</t>
  </si>
  <si>
    <t>3804 Т</t>
  </si>
  <si>
    <t>Реле РЭС-10 РС4.529.031-02</t>
  </si>
  <si>
    <t>3803 Т</t>
  </si>
  <si>
    <t>Реле РЭС-10 РС4.529.031-06</t>
  </si>
  <si>
    <t>3802 Т</t>
  </si>
  <si>
    <t>Тумблер ПТ26-2 АГ0.360.209ТУ</t>
  </si>
  <si>
    <t>3801 Т</t>
  </si>
  <si>
    <t>NDSR-01-V SWD-01N переключатель движковый</t>
  </si>
  <si>
    <t>3800 Т</t>
  </si>
  <si>
    <t>Кнопка малогабаритная  КМ2-1 ОЮО.360.016ТУ</t>
  </si>
  <si>
    <t>3799 Т</t>
  </si>
  <si>
    <t>Кнопка малогабаритная КМ1-1 ОЮО.360.016ТУ</t>
  </si>
  <si>
    <t>3798 Т</t>
  </si>
  <si>
    <t>Кнопка NP2-EC42 Ø22мм "грибок" без фиксации, 1НЗ, красный</t>
  </si>
  <si>
    <t>3797 Т</t>
  </si>
  <si>
    <t>Зуммер HCM2512B</t>
  </si>
  <si>
    <t>3796 Т</t>
  </si>
  <si>
    <t>Динамик FRWS5-8(FRWS5-4)</t>
  </si>
  <si>
    <t>3795 Т</t>
  </si>
  <si>
    <t>Микрофон электретный HMO1001A, 1.5 В, 9.8 м</t>
  </si>
  <si>
    <t>3794 Т</t>
  </si>
  <si>
    <t xml:space="preserve">Держатель вставки плавкой ДВП7 АГО.481.309ТУв комплекте с
предохранителем 1 А
</t>
  </si>
  <si>
    <t>3793 Т</t>
  </si>
  <si>
    <t>Держатель для светодиода RTF-5010, фирмы Kingbright</t>
  </si>
  <si>
    <t>3792 Т</t>
  </si>
  <si>
    <t xml:space="preserve">Индикатор 7-ми сегментный SC15-11SRWA
Kingbright, красный
</t>
  </si>
  <si>
    <t>3791 Т</t>
  </si>
  <si>
    <t>3790 Т</t>
  </si>
  <si>
    <t>Светодиод L-154A4SUREQBFZGEC, LED 5mm RGB красный/синий/зеленый</t>
  </si>
  <si>
    <t>3789 Т</t>
  </si>
  <si>
    <t>3788 Т</t>
  </si>
  <si>
    <t xml:space="preserve">Светодиод BL-L513UWW, белый,  20'', d=5мм 2000мКд </t>
  </si>
  <si>
    <t>3787 Т</t>
  </si>
  <si>
    <t>Светодиод L-59EGC Светодиод красный/зеленый d=5мм 150/100мКд</t>
  </si>
  <si>
    <t>3786 Т</t>
  </si>
  <si>
    <t xml:space="preserve">Светодиод BL-L101UWC  </t>
  </si>
  <si>
    <t>3785 Т</t>
  </si>
  <si>
    <t>Светодиод BL-L513UBC, синий, 20'', d=5мм, 5000мКд, 470нМ</t>
  </si>
  <si>
    <t>3784 Т</t>
  </si>
  <si>
    <t>Светодиод BL-L513PGW, зеленый, 60'', d=5мм, 900мКд, 525нМ</t>
  </si>
  <si>
    <t>3783 Т</t>
  </si>
  <si>
    <t>Транзистор КТ819Г</t>
  </si>
  <si>
    <t>3782 Т</t>
  </si>
  <si>
    <t>Транзистор КТ818Г</t>
  </si>
  <si>
    <t>3781 Т</t>
  </si>
  <si>
    <t>3780 Т</t>
  </si>
  <si>
    <t>3779 Т</t>
  </si>
  <si>
    <t>3778 Т</t>
  </si>
  <si>
    <t>3777 Т</t>
  </si>
  <si>
    <t>Диод шотки  1N5819</t>
  </si>
  <si>
    <t>3776 Т</t>
  </si>
  <si>
    <t>3775 Т</t>
  </si>
  <si>
    <t>3774 Т</t>
  </si>
  <si>
    <t>3773 Т</t>
  </si>
  <si>
    <t>Конденсатор К50-35 2200мкф 50В имп</t>
  </si>
  <si>
    <t>3772 Т</t>
  </si>
  <si>
    <t>Конденсатор ECAP 1000/50V 1326 105C 1326R</t>
  </si>
  <si>
    <t>3771 Т</t>
  </si>
  <si>
    <t>Конденсатор Cap 35-470 TK 35В/470мкФ 10*12.5 105C Jamicon</t>
  </si>
  <si>
    <t>К50-35-25В-470 мкФ, электрический, номинальная емкость 470 мкФ</t>
  </si>
  <si>
    <t>27.90.52.790.001.00.0796.000000000056</t>
  </si>
  <si>
    <t>3770 Т</t>
  </si>
  <si>
    <t>Конденсатор ECAP 330/35V 1013 105C 1013R</t>
  </si>
  <si>
    <t>3769 Т</t>
  </si>
  <si>
    <t>Конденсатор Cap 50-22 TK 50В/22мкФ 5*11 105C Jamicon</t>
  </si>
  <si>
    <t>3768 Т</t>
  </si>
  <si>
    <t>Конденсатор Cap 50-10 TK 50В/10мкФ 5*11 105C Jamicon</t>
  </si>
  <si>
    <t>3767 Т</t>
  </si>
  <si>
    <t>Конденсатор К73-17-1 мкФ±5%, 160В</t>
  </si>
  <si>
    <t>3766 Т</t>
  </si>
  <si>
    <t>Конденсатор К10-17Б имп. 1.0мкф Y5V, 100В, +80-20%</t>
  </si>
  <si>
    <t>3765 Т</t>
  </si>
  <si>
    <t>Конденсатор К10-17б - 0,047 мкФ±20%, 50В</t>
  </si>
  <si>
    <t>К73-14-10кВ-0,047 мкФ, электрический, номинальная емкость 0,047 мкФ</t>
  </si>
  <si>
    <t>27.90.52.790.001.00.0796.000000000337</t>
  </si>
  <si>
    <t>3764 Т</t>
  </si>
  <si>
    <t>Конденсатор К10-17Б имп. 0.033мкФ Y5V,+80-20%</t>
  </si>
  <si>
    <t>3763 Т</t>
  </si>
  <si>
    <t>Конденсатор К10-17б - 0,022 мкФ±20%, 50В</t>
  </si>
  <si>
    <t>КЭ-5,2Кв-0,022 мкФ, электрический, номинальная емкость 0,022 мкФ</t>
  </si>
  <si>
    <t>27.90.52.790.001.00.0796.000000000319</t>
  </si>
  <si>
    <t>3762 Т</t>
  </si>
  <si>
    <t>Конденсатор К10-17Б имп. 0.015мкФ X7R,10%</t>
  </si>
  <si>
    <t>3761 Т</t>
  </si>
  <si>
    <t>Конденсатор К10-17б  - 0,01 мкФ±20%, 50В</t>
  </si>
  <si>
    <t>3760 Т</t>
  </si>
  <si>
    <t>Конденсатор X7R 470pF 50V 10% = К10-17Б имп.</t>
  </si>
  <si>
    <t>К10-17-3ГМ-470 пФ, электрический, номинальная емкость 470 пФ</t>
  </si>
  <si>
    <t>27.90.52.790.001.00.0796.000000000291</t>
  </si>
  <si>
    <t>3759 Т</t>
  </si>
  <si>
    <t xml:space="preserve">Резистор СП4-1А 2-12 0.5 Вт 680 </t>
  </si>
  <si>
    <t>3758 Т</t>
  </si>
  <si>
    <t xml:space="preserve">Резистор СП4-1а 2-12 0.5 А 20% 10К </t>
  </si>
  <si>
    <t>3757 Т</t>
  </si>
  <si>
    <t>Резистор СП4-1А-0,5Вт - 3,3 кОм</t>
  </si>
  <si>
    <t>3756 Т</t>
  </si>
  <si>
    <t>Резистор CA6H 50K 20%</t>
  </si>
  <si>
    <t>3755 Т</t>
  </si>
  <si>
    <t>Резистор CA6H 10K 20%</t>
  </si>
  <si>
    <t>3754 Т</t>
  </si>
  <si>
    <t>Резистор CA6H 5K 20%</t>
  </si>
  <si>
    <t>постоянный, тип С5-5.1 КОМ, проволочный, номинальное сопротивление 5,1 КОМ</t>
  </si>
  <si>
    <t>27.90.60.300.001.00.0796.000000000008</t>
  </si>
  <si>
    <t>3753 Т</t>
  </si>
  <si>
    <t xml:space="preserve">Резистор СП3-19А-0.5 Вт 3.3 кОм </t>
  </si>
  <si>
    <t>3752 Т</t>
  </si>
  <si>
    <t>Резистор CA6H 1K 20%</t>
  </si>
  <si>
    <t>переменный, проволочный, тип СП5-1 КОм, номинальное сопротивление 1 КОм</t>
  </si>
  <si>
    <t>27.90.60.500.000.01.0796.000000000002</t>
  </si>
  <si>
    <t>3751 Т</t>
  </si>
  <si>
    <t>Резистор МО200 (С2-23) 2 Вт, 1,3 кОм, 5%</t>
  </si>
  <si>
    <t>3750 Т</t>
  </si>
  <si>
    <t>Резистор МО200 (С2-23) 2 Вт, 24 Ом, 5% мин 20шт</t>
  </si>
  <si>
    <t>3749 Т</t>
  </si>
  <si>
    <t>Резистор МО200 (С2-23) 2 Вт, 10 Ом, 5%</t>
  </si>
  <si>
    <t>3748 Т</t>
  </si>
  <si>
    <t>Резистор МО100 (С2-23) 1 Вт, 750 Ом, 5%</t>
  </si>
  <si>
    <t>3747 Т</t>
  </si>
  <si>
    <t xml:space="preserve">Резистор С2-23 0.5 Вт, 1.5 кОм, 5% </t>
  </si>
  <si>
    <t>3746 Т</t>
  </si>
  <si>
    <t>Резистор С2-23 0.5 Вт, 1 кОм, 5%</t>
  </si>
  <si>
    <t>3745 Т</t>
  </si>
  <si>
    <t>Резистор С2-23 0.5 Вт, 680 Ом, 5%</t>
  </si>
  <si>
    <t>3744 Т</t>
  </si>
  <si>
    <t>Резистор С2-4 0.25 Вт, 220 кОм, 5%</t>
  </si>
  <si>
    <t>3743 Т</t>
  </si>
  <si>
    <t>Резистор С2-4 0.25 Вт, 150 кОм, 5%</t>
  </si>
  <si>
    <t>3742 Т</t>
  </si>
  <si>
    <t>Резистор С2-4 0.25 Вт, 130 кОм, 5%</t>
  </si>
  <si>
    <t>3741 Т</t>
  </si>
  <si>
    <t>Резистор С2-4 0.25 Вт, 75 кОм, 5%</t>
  </si>
  <si>
    <t>постоянный, тип С2-23-0.25, металлодиэлектрический, номинальное сопротивление 82 кОм</t>
  </si>
  <si>
    <t>27.90.60.300.001.00.0796.000000000112</t>
  </si>
  <si>
    <t>3740 Т</t>
  </si>
  <si>
    <t>Резистор С2-4 0.25 Вт, 68 кОм, 5% мин 20шт</t>
  </si>
  <si>
    <t>3739 Т</t>
  </si>
  <si>
    <t>Резистор С2-4 0.25 Вт, 62 кОм, 5% мин 20шт</t>
  </si>
  <si>
    <t>3738 Т</t>
  </si>
  <si>
    <t>Резистор С2-4 0.25 Вт, 56 кОм, 5%</t>
  </si>
  <si>
    <t>3737 Т</t>
  </si>
  <si>
    <t>Резистор С2-4 0.25 Вт, 47 кОм, 5%</t>
  </si>
  <si>
    <t>3736 Т</t>
  </si>
  <si>
    <t>Резистор С2-4 0.25 Вт, 33 кОм, 5% мин 20шт</t>
  </si>
  <si>
    <t>3735 Т</t>
  </si>
  <si>
    <t>Резистор С2-4 0.25 Вт, 30 кОм, 5%</t>
  </si>
  <si>
    <t>3734 Т</t>
  </si>
  <si>
    <t>Резистор С2-4 0.25 Вт, 24 кОм, 5%</t>
  </si>
  <si>
    <t>постоянный, тип 1206-0,25-24,3 кОм, металлопленочный, номинальное сопротивление 24,3 кОм</t>
  </si>
  <si>
    <t>ЧИП-резистор</t>
  </si>
  <si>
    <t>27.90.60.300.004.00.0796.000000000035</t>
  </si>
  <si>
    <t>3733 Т</t>
  </si>
  <si>
    <t>Резистор С2-4 0.25 Вт, 15 кОм, 5%</t>
  </si>
  <si>
    <t>постоянный, тип С5-5В, проволочный, прецизионный, номинальное сопротивление 15 кОм</t>
  </si>
  <si>
    <t>27.90.60.300.001.00.0796.000000000232</t>
  </si>
  <si>
    <t>3732 Т</t>
  </si>
  <si>
    <t>Резистор С2-4 0.25 Вт, 13 кОм, 5%</t>
  </si>
  <si>
    <t>3731 Т</t>
  </si>
  <si>
    <t>Резистор С2-4 0.25 Вт, 10 кОм, 5%</t>
  </si>
  <si>
    <t>3730 Т</t>
  </si>
  <si>
    <t>Резистор С2-4 0.25 Вт, 6,8 кОм, 5%</t>
  </si>
  <si>
    <t>постоянный, тип МЛТ-0,5-6.8 КОМ, металлопленочный, номинальное сопротивление 6,8 КОм</t>
  </si>
  <si>
    <t>27.90.60.300.001.00.0796.000000000055</t>
  </si>
  <si>
    <t>3729 Т</t>
  </si>
  <si>
    <t>Резистор С2-4 0.25 Вт, 5,6 кОм, 5%</t>
  </si>
  <si>
    <t>3728 Т</t>
  </si>
  <si>
    <t>Резистор С2-4 0.25 Вт, 4,7 кОм, 5%</t>
  </si>
  <si>
    <t>постоянный, тип С5-4.5 КОМ, проволочный, номинальное сопротивление 4,5 КОМ</t>
  </si>
  <si>
    <t>27.90.60.300.001.00.0796.000000000006</t>
  </si>
  <si>
    <t>3727 Т</t>
  </si>
  <si>
    <t>Резистор С2-4 0.25 Вт, 4,3 кОм, 5%</t>
  </si>
  <si>
    <t>3726 Т</t>
  </si>
  <si>
    <t>Резистор С2-4 0.25 Вт, 3,9 кОм, 5%</t>
  </si>
  <si>
    <t>3725 Т</t>
  </si>
  <si>
    <t>Резистор С2-4 0.25 Вт, 3,3 кОм, 5%</t>
  </si>
  <si>
    <t>3724 Т</t>
  </si>
  <si>
    <t>Резистор С2-4 0.25 Вт, 3 кОм, 5%</t>
  </si>
  <si>
    <t>3723 Т</t>
  </si>
  <si>
    <t>Резистор С2-4 0.25 Вт, 2,4 кОм, 5%</t>
  </si>
  <si>
    <t>3722 Т</t>
  </si>
  <si>
    <t>Резистор С2-4 0.25 Вт, 2,2 кОм, 5%</t>
  </si>
  <si>
    <t>3721 Т</t>
  </si>
  <si>
    <t>Резистор С2-4 0.25 Вт, 2 кОм, 5%</t>
  </si>
  <si>
    <t>3720 Т</t>
  </si>
  <si>
    <t>Резистор С2-4 0.25 Вт, 1,8 кОм, 5%</t>
  </si>
  <si>
    <t>3719 Т</t>
  </si>
  <si>
    <t>Резистор С2-4 0.25 Вт, 1,5 кОм, 5%</t>
  </si>
  <si>
    <t>3718 Т</t>
  </si>
  <si>
    <t>Резистор С2-4 0.25 Вт, 1,2 кОм, 5%</t>
  </si>
  <si>
    <t>3717 Т</t>
  </si>
  <si>
    <t>Резистор С2-4 0.25 Вт, 1 кОм, 5%</t>
  </si>
  <si>
    <t>3716 Т</t>
  </si>
  <si>
    <t>Резистор С2-4 0.25 Вт, 680 Ом, 5%</t>
  </si>
  <si>
    <t>постоянный, тип С5, проволочный, номинальное сопротивление 680 ОМ</t>
  </si>
  <si>
    <t>27.90.60.300.001.00.0796.000000000039</t>
  </si>
  <si>
    <t>3715 Т</t>
  </si>
  <si>
    <t>Резистор С2-4 0.25 Вт, 560 Ом, 5%</t>
  </si>
  <si>
    <t>постоянный, тип МЛТ-0,25, металлопленочный, номинальное сопротивление 560 Ом</t>
  </si>
  <si>
    <t>27.90.60.300.001.00.0796.000000000222</t>
  </si>
  <si>
    <t>3714 Т</t>
  </si>
  <si>
    <t>Резистор С2-4 0.25 Вт, 270 Ом, 5%</t>
  </si>
  <si>
    <t>3713 Т</t>
  </si>
  <si>
    <t xml:space="preserve">Резистор С2-4 0.25 Вт, 200 Ом, 5% </t>
  </si>
  <si>
    <t>3712 Т</t>
  </si>
  <si>
    <t xml:space="preserve">Резистор С2-4 0.25 Вт, 180 Ом, 5% </t>
  </si>
  <si>
    <t>3711 Т</t>
  </si>
  <si>
    <t>Резистор С2-4 0.25 Вт, 150 Ом, 5%</t>
  </si>
  <si>
    <t>3710 Т</t>
  </si>
  <si>
    <t>Резистор С2-4 0.25 Вт, 47 Ом, 5%</t>
  </si>
  <si>
    <t>3709 Т</t>
  </si>
  <si>
    <t xml:space="preserve">Резистор С2-23 0.125/0.25 10 Ом 5%   </t>
  </si>
  <si>
    <t>3708 Т</t>
  </si>
  <si>
    <t xml:space="preserve">Резистор MF-0.125 (С2-25) 13кОм +5% </t>
  </si>
  <si>
    <t>3707 Т</t>
  </si>
  <si>
    <t>Наконечник-гильза НГ 2,5-10</t>
  </si>
  <si>
    <t>3706 Т</t>
  </si>
  <si>
    <t>Хомут 4,8х300</t>
  </si>
  <si>
    <t>3705 Т</t>
  </si>
  <si>
    <t>3704 Т</t>
  </si>
  <si>
    <t>3703 Т</t>
  </si>
  <si>
    <t>Хомут 60х70</t>
  </si>
  <si>
    <t>стальной</t>
  </si>
  <si>
    <t>25.99.29.490.011.00.0796.000000000055</t>
  </si>
  <si>
    <t>3702 Т</t>
  </si>
  <si>
    <t>3701 Т</t>
  </si>
  <si>
    <t>сентябрь, октябрь, ноябрь, декабрь</t>
  </si>
  <si>
    <t>689-1 Т</t>
  </si>
  <si>
    <t>6,11,14,15</t>
  </si>
  <si>
    <t>382-1 Т</t>
  </si>
  <si>
    <t>451-1 Т</t>
  </si>
  <si>
    <t>Фонарь контрольной лампы ПД-20Д,зеленый,12 В</t>
  </si>
  <si>
    <t>1249-1 Т</t>
  </si>
  <si>
    <t>1251-1 Т</t>
  </si>
  <si>
    <t>Фонарь контрольной лампы ПД-20В,красный,12В</t>
  </si>
  <si>
    <t>3832 Т</t>
  </si>
  <si>
    <t>125х22</t>
  </si>
  <si>
    <t>3833 Т</t>
  </si>
  <si>
    <t xml:space="preserve">масло моторное 10W40 </t>
  </si>
  <si>
    <t xml:space="preserve">сентябрь </t>
  </si>
  <si>
    <t>3834 Т</t>
  </si>
  <si>
    <t>3835 Т</t>
  </si>
  <si>
    <t>Кран шаровый ДУ25мм, 70ру, Мпа</t>
  </si>
  <si>
    <t>3836 Т</t>
  </si>
  <si>
    <t>Кран шаровый ДУ50мм, 70ру, Мпа</t>
  </si>
  <si>
    <t>3837 Т</t>
  </si>
  <si>
    <t>20.30.22.200.000.00.0112.000000000000</t>
  </si>
  <si>
    <t>оксоль, марка В, ГОСТ 190-78</t>
  </si>
  <si>
    <t>олифа Оксоль</t>
  </si>
  <si>
    <t>3838 Т</t>
  </si>
  <si>
    <t>27.90.52.790.001.00.0796.000000000258</t>
  </si>
  <si>
    <t>К1206-50В-0,1 мкФ, электрический, номинальная емкость 0,1 мкФ</t>
  </si>
  <si>
    <t>Конденсатор К10-17 0,1 mF (100 nF) 50V</t>
  </si>
  <si>
    <t>3839 Т</t>
  </si>
  <si>
    <t>Конденсатор К10-17 0,47 mF</t>
  </si>
  <si>
    <t>3840 Т</t>
  </si>
  <si>
    <t>Конденсатор 1 mF (X7R) 10%(1206) имп</t>
  </si>
  <si>
    <t>3841 Т</t>
  </si>
  <si>
    <t>Конденсатор 0,1 mF (100 nF, 104) 250v CBB 21</t>
  </si>
  <si>
    <t>3842 Т</t>
  </si>
  <si>
    <t>27.90.52.790.001.00.0796.000000000073</t>
  </si>
  <si>
    <t>К50-35-63В-4,7 мкФ, электрический, номинальная емкость 4,7 мкФ</t>
  </si>
  <si>
    <t>Конденсатор 4,7 mF 63v +105 Jamicon TK 5x11</t>
  </si>
  <si>
    <t>3843 Т</t>
  </si>
  <si>
    <t>Конденсатор 100 mF 50v +105 WL Jamicon 8x14</t>
  </si>
  <si>
    <t>3844 Т</t>
  </si>
  <si>
    <t>27.90.52.790.001.00.0796.000000000054</t>
  </si>
  <si>
    <t>К50-35-25В-220 мкФ, электрический, номинальная емкость 220 мкФ</t>
  </si>
  <si>
    <t>Конденсатор 220 mF 50v +105 TK Jamicon 10x13</t>
  </si>
  <si>
    <t>3845 Т</t>
  </si>
  <si>
    <t>Транзистор КТ817Г (p 100в 3-6а)</t>
  </si>
  <si>
    <t>3846 Т</t>
  </si>
  <si>
    <t xml:space="preserve">Экран </t>
  </si>
  <si>
    <t>3849 Т</t>
  </si>
  <si>
    <t>Электрод ElectrodeMild Steel</t>
  </si>
  <si>
    <t>3848 Т</t>
  </si>
  <si>
    <t>Сопло/ Nozzle</t>
  </si>
  <si>
    <t>3847 Т</t>
  </si>
  <si>
    <t>авансовый платеж-100%</t>
  </si>
  <si>
    <t>Резак (Горелка ГМС-1П)</t>
  </si>
  <si>
    <t>3896 Т</t>
  </si>
  <si>
    <t xml:space="preserve"> сентябрь, октябрь </t>
  </si>
  <si>
    <t>пиломатериал обрезной хвойный</t>
  </si>
  <si>
    <t>3895 Т</t>
  </si>
  <si>
    <t>20.16.53.590.000.00.0625.000000000000</t>
  </si>
  <si>
    <t>3894 Т</t>
  </si>
  <si>
    <t>сентябрь,октябрь</t>
  </si>
  <si>
    <t>круг 35 мм</t>
  </si>
  <si>
    <t>фторопластовый, диаметр 35 мм</t>
  </si>
  <si>
    <t>22.21.10.900.001.01.0166.000000000009</t>
  </si>
  <si>
    <t>3893 Т</t>
  </si>
  <si>
    <t>круг 25 мм</t>
  </si>
  <si>
    <t>3892 Т</t>
  </si>
  <si>
    <t>втулка 50х25х50</t>
  </si>
  <si>
    <t>3891 Т</t>
  </si>
  <si>
    <t>втулка 120х70х40</t>
  </si>
  <si>
    <t>3890 Т</t>
  </si>
  <si>
    <t>3889 Т</t>
  </si>
  <si>
    <t>втулка 40х13х50</t>
  </si>
  <si>
    <t>3888 Т</t>
  </si>
  <si>
    <t>круг 60 мм</t>
  </si>
  <si>
    <t>фторопластовый, диаметр 60 мм</t>
  </si>
  <si>
    <t>22.21.10.900.001.01.0166.000000000014</t>
  </si>
  <si>
    <t>3887 Т</t>
  </si>
  <si>
    <t>3886 Т</t>
  </si>
  <si>
    <t xml:space="preserve">в течение 5 дней </t>
  </si>
  <si>
    <t xml:space="preserve">на автомобиль МАЗ 5440А5 </t>
  </si>
  <si>
    <t>для грузового автомобиля, для стабилизатора</t>
  </si>
  <si>
    <t>29.32.30.990.008.00.0796.000000000033</t>
  </si>
  <si>
    <t>3885 Т</t>
  </si>
  <si>
    <t>3884 Т</t>
  </si>
  <si>
    <t>сцепления, для грузового автомобиля</t>
  </si>
  <si>
    <t>29.32.30.650.006.02.0796.000000000001</t>
  </si>
  <si>
    <t>3883 Т</t>
  </si>
  <si>
    <t>3882 Т</t>
  </si>
  <si>
    <t xml:space="preserve">на полуприцеп МАЗ 975800 </t>
  </si>
  <si>
    <t>3881 Т</t>
  </si>
  <si>
    <t>постоянного зацепления</t>
  </si>
  <si>
    <t xml:space="preserve">29.32.30.300.001.00.0796.000000000014  </t>
  </si>
  <si>
    <t>3880 Т</t>
  </si>
  <si>
    <t>5-ой передачи</t>
  </si>
  <si>
    <t>3879 Т</t>
  </si>
  <si>
    <t>4-ой передачи</t>
  </si>
  <si>
    <t>3878 Т</t>
  </si>
  <si>
    <t>на автомобиль</t>
  </si>
  <si>
    <t>для переключения 1 и 2, 3 и 4 передач, для грузового автомобиля</t>
  </si>
  <si>
    <t>Синхронизатор</t>
  </si>
  <si>
    <t>29.32.30.300.038.00.0796.000000000008</t>
  </si>
  <si>
    <t>3877 Т</t>
  </si>
  <si>
    <t>вторичного вала, на автомобиль</t>
  </si>
  <si>
    <t>3876 Т</t>
  </si>
  <si>
    <t>для фары, для грузового автомобиля</t>
  </si>
  <si>
    <t>29.31.30.500.001.00.0796.000000000000</t>
  </si>
  <si>
    <t>3875 Т</t>
  </si>
  <si>
    <t>3874 Т</t>
  </si>
  <si>
    <t>ФГ 16 К (ан.761.3711) 24В Фара Тракторы, спецтехника, БЕЛАЗ (А24-60+40) рифленый рассеиватель, дальний свет (Освар)</t>
  </si>
  <si>
    <t>3873 Т</t>
  </si>
  <si>
    <t>ВК 350 (12.3704-08) Замок зажигания ЗИЛ, ПАЗ (АА)</t>
  </si>
  <si>
    <t>для специальной и специализированной грузоподъемной техники, для дизельного двигателя, для зажигания стартера</t>
  </si>
  <si>
    <t>29.31.30.300.029.00.0796.000000000010</t>
  </si>
  <si>
    <t>3872 Т</t>
  </si>
  <si>
    <t>100-3519010-01</t>
  </si>
  <si>
    <t>Камера привода сцепления</t>
  </si>
  <si>
    <t>29.32.30.650.007.00.0796.000000000002</t>
  </si>
  <si>
    <t>3871 Т</t>
  </si>
  <si>
    <t>100-3514008-30</t>
  </si>
  <si>
    <t>3870 Т</t>
  </si>
  <si>
    <t>100-3513110</t>
  </si>
  <si>
    <t>3869 Т</t>
  </si>
  <si>
    <t>4331ВААЗ-3509-21</t>
  </si>
  <si>
    <t>3868 Т</t>
  </si>
  <si>
    <t>69-2201010-05</t>
  </si>
  <si>
    <t>3867 Т</t>
  </si>
  <si>
    <t>255-2202010-04 и 210Г-2202045-04</t>
  </si>
  <si>
    <t>3866 Т</t>
  </si>
  <si>
    <t>157КД-2202011-02</t>
  </si>
  <si>
    <t>3865 Т</t>
  </si>
  <si>
    <t>257-2202010-17</t>
  </si>
  <si>
    <t>3864 Т</t>
  </si>
  <si>
    <t>(L=412мм, 8 отверстий, ф12мм) 260-2218010-20</t>
  </si>
  <si>
    <t>3863 Т</t>
  </si>
  <si>
    <t>Разветвитель (коробка взрывозащищенная КР-В-100d колодка WAGO 5*4, с 2-мя кабельными вводами, с 2-мя пробками)</t>
  </si>
  <si>
    <t>для розетки, электрический, 3 входных разъема</t>
  </si>
  <si>
    <t>Разветвитель</t>
  </si>
  <si>
    <t>32.99.59.900.066.00.0796.000000000000</t>
  </si>
  <si>
    <t>3862 Т</t>
  </si>
  <si>
    <t>Разветвитель (коробка взрывозащищенная КР-В-100d колодка WAGO 5*4, с 4-мя кабельными вводами, без пробок)</t>
  </si>
  <si>
    <t>3861 Т</t>
  </si>
  <si>
    <t>Разветвитель (коробка взрывозащищенная КР-В-100d колодка WAGO 5*4, с 3-мя кабельными вводами, с 1-ой пробкой)</t>
  </si>
  <si>
    <t>3860 Т</t>
  </si>
  <si>
    <t>Разветвитель (коробка взрывозащищенная КР-В-100d колодка винтовая, с 3-мя кабельными вводами, с 1-ой пробкой)</t>
  </si>
  <si>
    <t>3859 Т</t>
  </si>
  <si>
    <t>Щит ЩРН-12з-0 36 УХЛЗ IPЗ1</t>
  </si>
  <si>
    <t>3858 Т</t>
  </si>
  <si>
    <t>Светильник  НПО 22-100-230 *Ракушка* кракле</t>
  </si>
  <si>
    <t>местного освещения, настенный</t>
  </si>
  <si>
    <t>27.40.22.900.000.03.0796.000000000002</t>
  </si>
  <si>
    <t>3857 Т</t>
  </si>
  <si>
    <t xml:space="preserve"> авансовый платеж 50 %</t>
  </si>
  <si>
    <t>РГ-4-КБ Рамка 4мест.горизонт.КВАРТА(белый)</t>
  </si>
  <si>
    <t>пластиковая, для карт и картин</t>
  </si>
  <si>
    <t>22.29.29.900.118.00.0796.000000000000</t>
  </si>
  <si>
    <t>3856 Т</t>
  </si>
  <si>
    <t>РСш12-3-КБ Розетка 2местн.с з/к  без защ.штор.16А КВАРТА(белый)</t>
  </si>
  <si>
    <t>двухместная, двухполюсная, боковые заземляющие контакты, тип закрытый, номинальный ток 16А, напряжение 250В, ГОСТ 7396.1-89</t>
  </si>
  <si>
    <t>27.33.11.100.004.00.0796.000000000004</t>
  </si>
  <si>
    <t>3855 Т</t>
  </si>
  <si>
    <t>РСш10-3-КБ Розетка 1местн. С защ.штор.16А КВАРТА(белый)</t>
  </si>
  <si>
    <t>одноместная, двухполюсная, боковые заземляющие контакты, тип открытый, номинальный ток 16А, напряжение 250В, ГОСТ 7396.1-89</t>
  </si>
  <si>
    <t>27.33.11.100.004.00.0796.000000000002</t>
  </si>
  <si>
    <t>3854 Т</t>
  </si>
  <si>
    <t>Прожектор светодиодный СДО-5-50 50В 230В 6500К 3750Лм IP65 ASD</t>
  </si>
  <si>
    <t>мощность 50 Вт, тип отражателя точный с сочетанием линз</t>
  </si>
  <si>
    <t>27.40.33.000.001.00.0796.000000000059</t>
  </si>
  <si>
    <t>3853 Т</t>
  </si>
  <si>
    <t>3852 Т</t>
  </si>
  <si>
    <t>ВС10-1-0-КБ Выключатель 1кл. 10А КВАРТА(белый)</t>
  </si>
  <si>
    <t>одноклавишный, внутренней установки</t>
  </si>
  <si>
    <t>27.33.11.100.002.00.0796.000000000005</t>
  </si>
  <si>
    <t>3851 Т</t>
  </si>
  <si>
    <t>ВС10-2-0-КБ Выключатель 2кл. 10А КВАРТА(белый)</t>
  </si>
  <si>
    <t>двухклавишный, наружной установки</t>
  </si>
  <si>
    <t>27.33.11.100.002.00.0796.000000000007</t>
  </si>
  <si>
    <t>3850 Т</t>
  </si>
  <si>
    <t>для ракетной системы залпового огня, групповой</t>
  </si>
  <si>
    <t>25.40.14.500.001.00.0839.000000000005</t>
  </si>
  <si>
    <t>3898 Т</t>
  </si>
  <si>
    <t>300х3,0х32</t>
  </si>
  <si>
    <t>отрезной, на бакелитовой связке, шлифматериал карбид кремния, диаметр 300 мм</t>
  </si>
  <si>
    <t>23.91.11.700.000.00.0796.000000000021</t>
  </si>
  <si>
    <t>3897 Т</t>
  </si>
  <si>
    <t>Вихревое кольцо/ Swirl Ring</t>
  </si>
  <si>
    <t>162-1 Т</t>
  </si>
  <si>
    <t>Автомат  ВА 47-100 3Р 63 А 10кА х-ка С</t>
  </si>
  <si>
    <t>93-1 Т</t>
  </si>
  <si>
    <t>6,14,18,19</t>
  </si>
  <si>
    <t>Автомат  ВА 47- 29 1Р 25 А 4,5кА х-ка С</t>
  </si>
  <si>
    <t>90-1 Т</t>
  </si>
  <si>
    <t>Автомат  ВА 47- 29 1Р 16 А 4,5кА х-ка С</t>
  </si>
  <si>
    <t>92-1 Т</t>
  </si>
  <si>
    <t>Автомат  ВА 47-100 3Р 100 А 10кА х-ка С</t>
  </si>
  <si>
    <t>94-1 Т</t>
  </si>
  <si>
    <t xml:space="preserve">Автомат  ВА 47-100 3Р 100 А 10кА </t>
  </si>
  <si>
    <t>89-1 Т</t>
  </si>
  <si>
    <t>Автоматический выключатель 47-29 3р 80а IEK</t>
  </si>
  <si>
    <t>88-1 Т</t>
  </si>
  <si>
    <t xml:space="preserve">Автомат  ВА 88-35 200А </t>
  </si>
  <si>
    <t>85-1 Т</t>
  </si>
  <si>
    <t>12 175х16х32 25А з25 ГОСТ2424-83</t>
  </si>
  <si>
    <t>353-1 Т</t>
  </si>
  <si>
    <t>1 400х40х127 25А з25 ГОСТ2424-83</t>
  </si>
  <si>
    <t>352-1 Т</t>
  </si>
  <si>
    <t>1 350х40х127 25А з25 ГОСТ2424-83</t>
  </si>
  <si>
    <t>351-1 Т</t>
  </si>
  <si>
    <t>1 350х40х76 25А з25 ГОСТ2424-83</t>
  </si>
  <si>
    <t>350-1 Т</t>
  </si>
  <si>
    <t>349-1 Т</t>
  </si>
  <si>
    <t>348-1 Т</t>
  </si>
  <si>
    <t>347-1 Т</t>
  </si>
  <si>
    <t>346-1 Т</t>
  </si>
  <si>
    <t>345-1 Т</t>
  </si>
  <si>
    <t>360-1 Т</t>
  </si>
  <si>
    <t>1 300х40х127 64С з25 ГОСТ2424-83</t>
  </si>
  <si>
    <t>363-1 Т</t>
  </si>
  <si>
    <t>369-1 Т</t>
  </si>
  <si>
    <t>2740-1 Т</t>
  </si>
  <si>
    <t>1 16 х32х6 25А  ГОСТ2424-83</t>
  </si>
  <si>
    <t>2739-1 Т</t>
  </si>
  <si>
    <t>2742-1 Т</t>
  </si>
  <si>
    <t>Пакет класса А и Б / 700х800 (500 шт)</t>
  </si>
  <si>
    <t>для медицинских отходов, полиэтиленовый, 700*800 мм, класс В</t>
  </si>
  <si>
    <t>22.22.11.300.000.00.0778.000000000002</t>
  </si>
  <si>
    <t>3903 Т</t>
  </si>
  <si>
    <t>Средство дезинфицирующее "Эдель" (1 л)</t>
  </si>
  <si>
    <t>3902 Т</t>
  </si>
  <si>
    <t>Спиртовые салфетки « Biopad» размер 65х60 мм одноразовые (100 шт)</t>
  </si>
  <si>
    <t>3901 Т</t>
  </si>
  <si>
    <t>Дюльбак ДТБЛ (5 л)</t>
  </si>
  <si>
    <t>на основе амония</t>
  </si>
  <si>
    <t>20.20.14.300.000.00.0872.000000000000</t>
  </si>
  <si>
    <t>3900 Т</t>
  </si>
  <si>
    <t>Плата управления/Control Card A001_KEMPPI</t>
  </si>
  <si>
    <t>инверторный</t>
  </si>
  <si>
    <t>27.90.31.900.014.06.0796.000000000000</t>
  </si>
  <si>
    <t>3899 Т</t>
  </si>
  <si>
    <t>3911 Т</t>
  </si>
  <si>
    <t>эмаль универсальная (аэрозоль 520 мл.)</t>
  </si>
  <si>
    <t>алкидная</t>
  </si>
  <si>
    <t>20.30.12.700.000.00.5108.000000000000</t>
  </si>
  <si>
    <t>3910 Т</t>
  </si>
  <si>
    <t>3909 Т</t>
  </si>
  <si>
    <t>масло РЖ</t>
  </si>
  <si>
    <t>смазочное, марка РЖ</t>
  </si>
  <si>
    <t>19.20.29.500.000.00.0168.000000000000</t>
  </si>
  <si>
    <t>3908 Т</t>
  </si>
  <si>
    <t>КОМПЛЕКТ ИНСТРУМЕНТОВ (НАБОР 104 ПРЕДМЕТА) В ПЛАСТИКОВОМ КЕЙСЕ</t>
  </si>
  <si>
    <t>3907 Т</t>
  </si>
  <si>
    <t>3906 Т</t>
  </si>
  <si>
    <t>ЗИП к двигателю (комплект)</t>
  </si>
  <si>
    <t>для установки испытания топлива</t>
  </si>
  <si>
    <t>26.51.82.600.023.00.0796.000000000000</t>
  </si>
  <si>
    <t>3905 Т</t>
  </si>
  <si>
    <t xml:space="preserve">ЯМЗ-238М2-1000186-И, 8-цилиндровый, V-образное расположение цилиндров, четырехтактный
</t>
  </si>
  <si>
    <t>цилиндрический, четырехступенчатый</t>
  </si>
  <si>
    <t>Мотор-редуктор</t>
  </si>
  <si>
    <t>28.15.24.990.000.00.0796.000000000003</t>
  </si>
  <si>
    <t>3904 Т</t>
  </si>
  <si>
    <t>Услуги аттестации и переаттестации специалистов по методам неразрушающего контроля</t>
  </si>
  <si>
    <t>10-1 У</t>
  </si>
  <si>
    <t>6, 11, 12, 20, 21</t>
  </si>
  <si>
    <t>6, 11, 14, 15, 18, 19</t>
  </si>
  <si>
    <t>185-1 Т</t>
  </si>
  <si>
    <t xml:space="preserve">Замок врезной </t>
  </si>
  <si>
    <t>3912 Т</t>
  </si>
  <si>
    <t>13.20.11.000.000.04.0006.000000000001</t>
  </si>
  <si>
    <t>из шелковых нитей с триацетатновой нитью, жаккардовая, с атласной поверхностью</t>
  </si>
  <si>
    <t>Креп-сатин (ткань атласная)</t>
  </si>
  <si>
    <t>3913 Т</t>
  </si>
  <si>
    <t>34-2 Т</t>
  </si>
  <si>
    <t>35-2 Т</t>
  </si>
  <si>
    <t>3914 Т</t>
  </si>
  <si>
    <t>Лист 2,0 St3sp GOST 16523-97</t>
  </si>
  <si>
    <t>3915 Т</t>
  </si>
  <si>
    <t>24.10.31.900.000.01.0168.000000000191</t>
  </si>
  <si>
    <t>стальной, марка Ст. 3, толщина 2,5 мм, ГОСТ 19903-74</t>
  </si>
  <si>
    <t>Лист 2,5 St3sp GOST 16523-97</t>
  </si>
  <si>
    <t>3916 Т</t>
  </si>
  <si>
    <t>Лист 3,0 St3sp GOST 16523-97</t>
  </si>
  <si>
    <t>3917 Т</t>
  </si>
  <si>
    <t>Лист 4,0 St3sp GOST 16523-97</t>
  </si>
  <si>
    <t>3918 Т</t>
  </si>
  <si>
    <t>Лист 5,0 09G2S GOST 19281-2014</t>
  </si>
  <si>
    <t>3919 Т</t>
  </si>
  <si>
    <t>Лист 6,0 09G2S GOST 19281-2014</t>
  </si>
  <si>
    <t>3920 Т</t>
  </si>
  <si>
    <t>Лист 8,0 09G2S GOST 19281-2014</t>
  </si>
  <si>
    <t xml:space="preserve">Указатель температуры воды 14.38.07 </t>
  </si>
  <si>
    <t>3966 Т</t>
  </si>
  <si>
    <t xml:space="preserve">Указатель температуры воды (УК 171) </t>
  </si>
  <si>
    <t>3965 Т</t>
  </si>
  <si>
    <t>Переключатель П146 с гнездом</t>
  </si>
  <si>
    <t>3964 Т</t>
  </si>
  <si>
    <t>3963 Т</t>
  </si>
  <si>
    <t>Датчик ТМ-100А</t>
  </si>
  <si>
    <t>3962 Т</t>
  </si>
  <si>
    <t>25.73.30.100.009.00.0796.000000000001</t>
  </si>
  <si>
    <t>3961 Т</t>
  </si>
  <si>
    <t>Отвертка  диаметр 6</t>
  </si>
  <si>
    <t>3960 Т</t>
  </si>
  <si>
    <t>Отвертка  диаметр 4</t>
  </si>
  <si>
    <t>3959 Т</t>
  </si>
  <si>
    <t>Молоток 1000 гр</t>
  </si>
  <si>
    <t>3958 Т</t>
  </si>
  <si>
    <t>Молоток 600гр</t>
  </si>
  <si>
    <t>3957 Т</t>
  </si>
  <si>
    <t>Ключ с внутренним шестигранником, размер 3 мм</t>
  </si>
  <si>
    <t>для винтов с внутренним шестигранником, размер 3 мм, ГОСТ 11737-93</t>
  </si>
  <si>
    <t>25.73.30.300.000.04.0796.000000000002</t>
  </si>
  <si>
    <t>3956 Т</t>
  </si>
  <si>
    <t>Ключ накидной 20х22</t>
  </si>
  <si>
    <t>гаечный, накидной, двусторонний, размер зева 21*22 мм</t>
  </si>
  <si>
    <t>25.73.30.300.000.03.0796.000000000061</t>
  </si>
  <si>
    <t>3955 Т</t>
  </si>
  <si>
    <t>Ключ накидной 18х19</t>
  </si>
  <si>
    <t>гаечный, накидной, двусторонний, размер зева 18*19 мм</t>
  </si>
  <si>
    <t>25.73.30.300.000.03.0796.000000000057</t>
  </si>
  <si>
    <t>3954 Т</t>
  </si>
  <si>
    <t>Ключ накидной 16х17</t>
  </si>
  <si>
    <t>гаечный, накидной, двусторонний, размер зева 16*17 мм</t>
  </si>
  <si>
    <t>25.73.30.300.000.03.0796.000000000053</t>
  </si>
  <si>
    <t>3953 Т</t>
  </si>
  <si>
    <t>Ключ накидной 13х14</t>
  </si>
  <si>
    <t>3952 Т</t>
  </si>
  <si>
    <t>Ключ накидной 12х13</t>
  </si>
  <si>
    <t>3951 Т</t>
  </si>
  <si>
    <t>Ключ накидной 10х11</t>
  </si>
  <si>
    <t>гаечный, накидной, двусторонний, размер зева 10*11 мм</t>
  </si>
  <si>
    <t>25.73.30.300.000.03.0796.000000000042</t>
  </si>
  <si>
    <t>3950 Т</t>
  </si>
  <si>
    <t>Ключ накидной 8х9</t>
  </si>
  <si>
    <t>гаечный, накидной, двусторонний, размер зева 8*9 мм</t>
  </si>
  <si>
    <t>25.73.30.300.000.03.0796.000000000039</t>
  </si>
  <si>
    <t>3949 Т</t>
  </si>
  <si>
    <t>Ключ накидной 6х7</t>
  </si>
  <si>
    <t>гаечный, накидной, двусторонний, размер зева 6*7 мм</t>
  </si>
  <si>
    <t>25.73.30.300.000.03.0796.000000000037</t>
  </si>
  <si>
    <t>3948 Т</t>
  </si>
  <si>
    <t xml:space="preserve">Ключ рожковый 50х55 </t>
  </si>
  <si>
    <t>гаечный, рожковый, двусторонний, размер зева 50*55 мм, ГОСТ 2839-80</t>
  </si>
  <si>
    <t>25.73.30.300.000.03.0796.000000000184</t>
  </si>
  <si>
    <t>3947 Т</t>
  </si>
  <si>
    <t>Ключ рожковый 36х41</t>
  </si>
  <si>
    <t>гаечный, рожковый, двусторонний, размер зева 36*41 мм, ГОСТ 2839-80</t>
  </si>
  <si>
    <t>25.73.30.300.000.03.0796.000000000181</t>
  </si>
  <si>
    <t>3946 Т</t>
  </si>
  <si>
    <t xml:space="preserve">Ключ рожковый 32х36 </t>
  </si>
  <si>
    <t>гаечный, рожковый, двусторонний, размер 32*36 мм</t>
  </si>
  <si>
    <t>25.73.30.300.000.03.0796.000000000133</t>
  </si>
  <si>
    <t>3945 Т</t>
  </si>
  <si>
    <t>Ключ рожковый 17х19</t>
  </si>
  <si>
    <t>3944 Т</t>
  </si>
  <si>
    <t>Ключ рожковый 13х14</t>
  </si>
  <si>
    <t>гаечный, рожковый, двусторонний, размер 13*14 мм</t>
  </si>
  <si>
    <t>25.73.30.300.000.03.0796.000000000118</t>
  </si>
  <si>
    <t>3943 Т</t>
  </si>
  <si>
    <t>Ключ рожковый 12х13</t>
  </si>
  <si>
    <t>гаечный, рожковый, двусторонний, размер 12*13 мм</t>
  </si>
  <si>
    <t>25.73.30.300.000.03.0796.000000000116</t>
  </si>
  <si>
    <t>3942 Т</t>
  </si>
  <si>
    <t>Ключ рожковый 8х10</t>
  </si>
  <si>
    <t>гаечный, рожковый, двусторонний, размер 8*10 мм</t>
  </si>
  <si>
    <t>25.73.30.300.000.03.0796.000000000110</t>
  </si>
  <si>
    <t>3941 Т</t>
  </si>
  <si>
    <t>Катушка условная</t>
  </si>
  <si>
    <t>Нитки швейные хлопчатобумажные № 10.</t>
  </si>
  <si>
    <t>швейная, хлопчатобумажная, марка "Экстра" в 3 сложения, матовая, линейная плотность 34 текс *3, номер 10, ГОСТ 6309-93</t>
  </si>
  <si>
    <t>13.10.62.200.000.00.0889.000000000000</t>
  </si>
  <si>
    <t>3940 Т</t>
  </si>
  <si>
    <t xml:space="preserve">октябрь </t>
  </si>
  <si>
    <t xml:space="preserve">автомобиль  Тойота Камри </t>
  </si>
  <si>
    <t>для двигателей внутреннего сгорания, топливный</t>
  </si>
  <si>
    <t>28.13.11.700.001.03.0796.000000000000</t>
  </si>
  <si>
    <t>3939 Т</t>
  </si>
  <si>
    <t xml:space="preserve">сентябрь, октябрь </t>
  </si>
  <si>
    <t>3938 Т</t>
  </si>
  <si>
    <t>3937 Т</t>
  </si>
  <si>
    <t>Датчик массового расхода воздуха</t>
  </si>
  <si>
    <t>29.32.30.990.144.00.0796.000000000000</t>
  </si>
  <si>
    <t>3936 Т</t>
  </si>
  <si>
    <t>приемной трубы, приемной трубы, для легкового автомобиля</t>
  </si>
  <si>
    <t>28.11.41.700.002.14.0796.000000000000</t>
  </si>
  <si>
    <t>3935 Т</t>
  </si>
  <si>
    <t>глушителя, для грузового автомобиля</t>
  </si>
  <si>
    <t>Сильфон</t>
  </si>
  <si>
    <t>29.32.30.630.001.00.0796.000000000000</t>
  </si>
  <si>
    <t>3934 Т</t>
  </si>
  <si>
    <t>коллектора, для легкового автомобиля</t>
  </si>
  <si>
    <t>29.32.30.990.058.03.0796.000000000000</t>
  </si>
  <si>
    <t>3933 Т</t>
  </si>
  <si>
    <t xml:space="preserve">Bosch, автомобиль  КИА Мохаве </t>
  </si>
  <si>
    <t>тип цоколя D1S, ксеноновая</t>
  </si>
  <si>
    <t>27.40.14.600.001.00.0796.000000000009</t>
  </si>
  <si>
    <t>3932 Т</t>
  </si>
  <si>
    <t>для легкового автомобиля, тормозной, задний</t>
  </si>
  <si>
    <t>29.32.30.250.036.00.0796.000000000003</t>
  </si>
  <si>
    <t>3931 Т</t>
  </si>
  <si>
    <t>для легкового автомобиля, тормозной, передний</t>
  </si>
  <si>
    <t>29.32.30.250.036.00.0796.000000000000</t>
  </si>
  <si>
    <t>3930 Т</t>
  </si>
  <si>
    <t xml:space="preserve">поставка в течение 20 дней </t>
  </si>
  <si>
    <t>3929 Т</t>
  </si>
  <si>
    <t>3928 Т</t>
  </si>
  <si>
    <t xml:space="preserve">Лист сотового поликарбоната 2100*6000*6 мм бесцветный </t>
  </si>
  <si>
    <t>3927 Т</t>
  </si>
  <si>
    <t>прожектор ССП01-5х3-024-УХЛ1-К, КСВ-2</t>
  </si>
  <si>
    <t>3926 Т</t>
  </si>
  <si>
    <t>прожектор ССП01-5х3-024-УХЛ1 , КСВ-2</t>
  </si>
  <si>
    <t>3925 Т</t>
  </si>
  <si>
    <t>Датчик ДЭЛ</t>
  </si>
  <si>
    <t>для электронного индикатора веса</t>
  </si>
  <si>
    <t>Датчик силы</t>
  </si>
  <si>
    <t>26.51.82.500.086.00.0796.000000000000</t>
  </si>
  <si>
    <t>3924 Т</t>
  </si>
  <si>
    <t>8*125*180</t>
  </si>
  <si>
    <t>3923 Т</t>
  </si>
  <si>
    <t>7*118*125</t>
  </si>
  <si>
    <t>3922 Т</t>
  </si>
  <si>
    <t>б-10мм</t>
  </si>
  <si>
    <t>3921 Т</t>
  </si>
  <si>
    <t>3378-1 Т</t>
  </si>
  <si>
    <t>3967 Т</t>
  </si>
  <si>
    <t>28.92.61.500.031.00.0796.000000000001</t>
  </si>
  <si>
    <t>для ремонта скважин, отбора мощности</t>
  </si>
  <si>
    <t>Коробка ремонта скважин</t>
  </si>
  <si>
    <t>3968 Т</t>
  </si>
  <si>
    <t>29.32.30.300.025.00.0839.000000000004</t>
  </si>
  <si>
    <t>Передача</t>
  </si>
  <si>
    <t>главная, для грузового автомобиля, цилиндрическая, в комплекте до 10 предметов</t>
  </si>
  <si>
    <t>Механический комплект передач</t>
  </si>
  <si>
    <t>3969 Т</t>
  </si>
  <si>
    <t>27.90.33.700.001.00.0796.000000000000</t>
  </si>
  <si>
    <t>для аккумуляторных батарей типа АА/ААА</t>
  </si>
  <si>
    <t>Зарядное устройство ЗУ-1Вм</t>
  </si>
  <si>
    <t>3970 Т</t>
  </si>
  <si>
    <t>2РМ14КПН4Ш1В1, Вилка на кабель</t>
  </si>
  <si>
    <t>3971 Т</t>
  </si>
  <si>
    <t>30.20.40.300.139.01.0796.000000000000</t>
  </si>
  <si>
    <t>для дефектоскопа</t>
  </si>
  <si>
    <t>2РМ14КПН4Г1В1, Розетка на кабель</t>
  </si>
  <si>
    <t>3972 Т</t>
  </si>
  <si>
    <t>2РМ14Б4Г1В1, Розетка на блок</t>
  </si>
  <si>
    <t>3973 Т</t>
  </si>
  <si>
    <t>3974 Т</t>
  </si>
  <si>
    <t xml:space="preserve">Светодиод белый </t>
  </si>
  <si>
    <t>3975 Т</t>
  </si>
  <si>
    <t>12.Г.06</t>
  </si>
  <si>
    <t>3976 Т</t>
  </si>
  <si>
    <t>25.94.12.300.000.00.0166.000000000000</t>
  </si>
  <si>
    <t>граверная, 10.65</t>
  </si>
  <si>
    <t>16.Г.06</t>
  </si>
  <si>
    <t>3977 Т</t>
  </si>
  <si>
    <t>25.93.14.900.000.00.0166.000000000010</t>
  </si>
  <si>
    <t>тарный, с плоской головкой, диаметр 2,5 мм, длина 50 мм, ГОСТ 4034-63</t>
  </si>
  <si>
    <t>50 мм</t>
  </si>
  <si>
    <t>3978 Т</t>
  </si>
  <si>
    <t>25.93.14.900.000.00.0166.000000000012</t>
  </si>
  <si>
    <t>тарный, с плоской головкой, диаметр 3,0 мм, длина 70 мм, ГОСТ 4034-63</t>
  </si>
  <si>
    <t>70 мм</t>
  </si>
  <si>
    <t>3979 Т</t>
  </si>
  <si>
    <t>25.94.13.900.007.00.0796.000000000041</t>
  </si>
  <si>
    <t>с полукруглой головкой, самонарезающий, диаметр 4,2 мм, длина 16 мм</t>
  </si>
  <si>
    <t>саморез 4,2х16</t>
  </si>
  <si>
    <t>3980 Т</t>
  </si>
  <si>
    <t>25.94.13.900.007.00.0796.000000000086</t>
  </si>
  <si>
    <t>с полукруглой головкой, самонарезающий, диаметр 4,2 мм, длина 41 мм</t>
  </si>
  <si>
    <t>саморез 4х40</t>
  </si>
  <si>
    <t>3981 Т</t>
  </si>
  <si>
    <t>3982 Т</t>
  </si>
  <si>
    <t>25.91.12.000.007.00.0796.000000000000</t>
  </si>
  <si>
    <t>из черного металла, вместимость 50-300 л</t>
  </si>
  <si>
    <t>баллон пропановый 50 л.</t>
  </si>
  <si>
    <t>109 У</t>
  </si>
  <si>
    <t>Доставка груза, оформление документов, бронирование грузовых емкостей, организация погрузки, перегрузки, комплектование отправок, маркировка, упаковка груза</t>
  </si>
  <si>
    <t>предоставление транспорта в течение суток с момента поступления заявки</t>
  </si>
  <si>
    <t>3983 Т</t>
  </si>
  <si>
    <t>Заклепки 3,2х6мм, 3,2х8мм, 3,2х10мм, 3,2х12мм (50шт в упаковке)</t>
  </si>
  <si>
    <t>3984 Т</t>
  </si>
  <si>
    <t>Заклепки 4,0х8мм, 4,0х10мм, 4,0х12мм,(50шт в упаковке)</t>
  </si>
  <si>
    <t>3985 Т</t>
  </si>
  <si>
    <t>25.73.30.650.017.00.0796.000000000000</t>
  </si>
  <si>
    <t>Заклепочник</t>
  </si>
  <si>
    <t>ручной, диаметр заклепок до 16 мм</t>
  </si>
  <si>
    <t>Заклепочник, 225мм.,заклепки 2,4-3,2-4,0-4,8мм</t>
  </si>
  <si>
    <t>975-2 Т</t>
  </si>
  <si>
    <t>980-2 Т</t>
  </si>
  <si>
    <t>981-2 Т</t>
  </si>
  <si>
    <t>982-2 Т</t>
  </si>
  <si>
    <t>983-2 Т</t>
  </si>
  <si>
    <t>988-2 Т</t>
  </si>
  <si>
    <t>989-2 Т</t>
  </si>
  <si>
    <t>3219-1 Т</t>
  </si>
  <si>
    <t>3220-1 Т</t>
  </si>
  <si>
    <t>3221-1 Т</t>
  </si>
  <si>
    <t>3222-1 Т</t>
  </si>
  <si>
    <t>3223-1 Т</t>
  </si>
  <si>
    <t>3224-1 Т</t>
  </si>
  <si>
    <t>3225-1 Т</t>
  </si>
  <si>
    <t>3227-1 Т</t>
  </si>
  <si>
    <t>47 Р</t>
  </si>
  <si>
    <t>РК, г.Петропавловск, г.Костанай, г.Астана</t>
  </si>
  <si>
    <t>3986 Т</t>
  </si>
  <si>
    <t>26.51.51.700.022.00.0796.000000000000</t>
  </si>
  <si>
    <t>Датчик избыточного давления-разрежения</t>
  </si>
  <si>
    <t>измерительный</t>
  </si>
  <si>
    <t>Датчик давления Метран-55-ДИ-517-МП-t1-025-100МПа-42-С-М20</t>
  </si>
  <si>
    <t>авансовый платеж - 80%</t>
  </si>
  <si>
    <t>3987 Т</t>
  </si>
  <si>
    <t>25.99.29.900.009.00.0796.000000000000</t>
  </si>
  <si>
    <t>для пневмоимпульсной установки, стальной</t>
  </si>
  <si>
    <t>Кран 2-х клапанный 4003.71.500-2сб</t>
  </si>
  <si>
    <t>3988 Т</t>
  </si>
  <si>
    <t>Разъем 2рмд18б4г5в1</t>
  </si>
  <si>
    <t>3989 Т</t>
  </si>
  <si>
    <t>Разъем 2рм22кун10г1в1</t>
  </si>
  <si>
    <t>3990 Т</t>
  </si>
  <si>
    <t>29.32.30.300.023.00.0796.000000000003</t>
  </si>
  <si>
    <t>Крестовина</t>
  </si>
  <si>
    <t>карданного вала, для легкового автомобиля, с подшипниками и манжетами</t>
  </si>
  <si>
    <t>крестовина УАЗ</t>
  </si>
  <si>
    <t>999-1 Т</t>
  </si>
  <si>
    <t>Ремень 6 РК 1250</t>
  </si>
  <si>
    <t>3991 Т</t>
  </si>
  <si>
    <t>22.19.40.300.000.00.0796.000000000000</t>
  </si>
  <si>
    <t>клиновый, приводный, с сечением Z(0)-500, ГОСТ 1284.2-89</t>
  </si>
  <si>
    <t>Ремень Z(0)-500 Ярославль</t>
  </si>
  <si>
    <t>3992 Т</t>
  </si>
  <si>
    <t>22.19.40.300.000.00.0796.000000000001</t>
  </si>
  <si>
    <t>клиновый, приводный, с сечением Z(0)-530, ГОСТ 1284.2-89</t>
  </si>
  <si>
    <t>Ремень Z(0)-530 Ярославль</t>
  </si>
  <si>
    <t>3993 Т</t>
  </si>
  <si>
    <t>22.19.40.300.000.00.0796.000000000004</t>
  </si>
  <si>
    <t>клиновый, приводный, с сечением Z(0)-630, ГОСТ 1284.2-89</t>
  </si>
  <si>
    <t>Ремень Z(0)-630 Ярославль</t>
  </si>
  <si>
    <t>3994 Т</t>
  </si>
  <si>
    <t>22.19.40.300.000.00.0796.000000000006</t>
  </si>
  <si>
    <t>клиновый, приводный, с сечением Z(0)-710, ГОСТ 1284.2-89</t>
  </si>
  <si>
    <t>Ремень Z(0)-710 Ярославль</t>
  </si>
  <si>
    <t>3995 Т</t>
  </si>
  <si>
    <t>22.19.40.300.000.00.0796.000000000028</t>
  </si>
  <si>
    <t>клиновый, приводный, с сечением А-710, ГОСТ 1284.2-89</t>
  </si>
  <si>
    <t>Ремень А-710 Ярославль</t>
  </si>
  <si>
    <t>3996 Т</t>
  </si>
  <si>
    <t>22.19.40.300.000.00.0796.000000000030</t>
  </si>
  <si>
    <t>клиновый, приводный, с сечением А-800, ГОСТ 1284.2-89</t>
  </si>
  <si>
    <t>Ремень А-800 Ярославль</t>
  </si>
  <si>
    <t>1004-1 Т</t>
  </si>
  <si>
    <t>Ремень А-2000 Ярославль</t>
  </si>
  <si>
    <t>3,5,6,14,15,18,19</t>
  </si>
  <si>
    <t>1007-1 Т</t>
  </si>
  <si>
    <t>22.19.40.300.000.00.0796.000000000066</t>
  </si>
  <si>
    <t>клиновый, приводный, с сечением В(Б)-710, ГОСТ 1284.2-89</t>
  </si>
  <si>
    <t>Ремень В(Б)-710 Уфа+ Ярославль</t>
  </si>
  <si>
    <t>авансовый платеж50%</t>
  </si>
  <si>
    <t>3,5,6,18,19</t>
  </si>
  <si>
    <t>1008-1 Т</t>
  </si>
  <si>
    <t>22.19.40.300.000.00.0796.000000000085</t>
  </si>
  <si>
    <t>клиновый, приводный, с сечением В(Б)-1650, ГОСТ 1284.2-89</t>
  </si>
  <si>
    <t>Ремень В(Б)-1650 Сар</t>
  </si>
  <si>
    <t>1006-1 Т</t>
  </si>
  <si>
    <t>Ремень В(Б)-1800 Сар</t>
  </si>
  <si>
    <t>3997 Т</t>
  </si>
  <si>
    <t>1011-1 Т</t>
  </si>
  <si>
    <t>22.19.40.300.000.00.0796.000000000093</t>
  </si>
  <si>
    <t>клиновый, приводный, с сечением В(Б)-2360, ГОСТ 1284.2-89</t>
  </si>
  <si>
    <t>Ремень В(Б)-2360 Ярославль</t>
  </si>
  <si>
    <t>1012-1 Т</t>
  </si>
  <si>
    <t>22.19.40.300.000.00.0796.000000000094</t>
  </si>
  <si>
    <t>клиновый, приводный, с сечением В(Б)-2500, ГОСТ 1284.2-89</t>
  </si>
  <si>
    <t>Ремень В(Б)-2500</t>
  </si>
  <si>
    <t>3998 Т</t>
  </si>
  <si>
    <t>3,5,6,13,14,15,19</t>
  </si>
  <si>
    <t>1019-1 Т</t>
  </si>
  <si>
    <t>22.19.40.300.000.00.0796.000000000127</t>
  </si>
  <si>
    <t>клиновый, приводный, с сечением С(В)-3000, ГОСТ 1284.2-89</t>
  </si>
  <si>
    <t>Ремень С(В)-3000 Ярославль</t>
  </si>
  <si>
    <t>1020-1 Т</t>
  </si>
  <si>
    <t>Ремень С(В)-3150 Ярославль</t>
  </si>
  <si>
    <t>3,5,13,14,15,18,19</t>
  </si>
  <si>
    <t>1021-1 Т</t>
  </si>
  <si>
    <t>22.19.40.300.000.00.0796.000000000129</t>
  </si>
  <si>
    <t>клиновый, приводный, с сечением С(В)-3350, ГОСТ 1284.2-89</t>
  </si>
  <si>
    <t>3999 Т</t>
  </si>
  <si>
    <t>октябрь</t>
  </si>
  <si>
    <t>4000 Т</t>
  </si>
  <si>
    <t>тосол GERALIQ (10л.)</t>
  </si>
  <si>
    <t>4001 Т</t>
  </si>
  <si>
    <t>4002 Т</t>
  </si>
  <si>
    <t>4003 Т</t>
  </si>
  <si>
    <t>3233-1 Т</t>
  </si>
  <si>
    <t>Отливка из стали 40Л по чертежу АР.02.02.036 "Нижняя половина картера" исп 1</t>
  </si>
  <si>
    <t>3234-1 Т</t>
  </si>
  <si>
    <t>Отливка из стали 40Л по чертежу АР.02.02.004 "Верхняя половина картера" исп 1</t>
  </si>
  <si>
    <t>3235-1 Т</t>
  </si>
  <si>
    <t>Отливка из стали 40Л по чертежу АР.02.02.036 "Нижняя половина картера" исп 2</t>
  </si>
  <si>
    <t>3236-1 Т</t>
  </si>
  <si>
    <t>3237-1 Т</t>
  </si>
  <si>
    <t>3238-1 Т</t>
  </si>
  <si>
    <t>4004 Т</t>
  </si>
  <si>
    <t>М42 4070х27х0,9 2/3</t>
  </si>
  <si>
    <t>4005 Т</t>
  </si>
  <si>
    <t>М42 4070х27х0,9 4/6</t>
  </si>
  <si>
    <t>4006 Т</t>
  </si>
  <si>
    <t>М42 4070х27х0,9 5/7</t>
  </si>
  <si>
    <t>4007 Т</t>
  </si>
  <si>
    <t>М42 3340х27х0,9 6/10</t>
  </si>
  <si>
    <t>4008 Т</t>
  </si>
  <si>
    <t>М42 3340х27х0,9 5/7</t>
  </si>
  <si>
    <t>4009 Т</t>
  </si>
  <si>
    <t>PROTECTOR 3340х27х0,9 6/10</t>
  </si>
  <si>
    <t>4010 Т</t>
  </si>
  <si>
    <t>М42 5150х34х1,1 2/3</t>
  </si>
  <si>
    <t>4011 Т</t>
  </si>
  <si>
    <t>М42 5150х34х1,1 3/4</t>
  </si>
  <si>
    <t>4012 Т</t>
  </si>
  <si>
    <t>М42 5150х34х1,1 6/10</t>
  </si>
  <si>
    <t>4013 Т</t>
  </si>
  <si>
    <t>SUPER HLG 5300х34х1,1 2/3</t>
  </si>
  <si>
    <t>4014 Т</t>
  </si>
  <si>
    <t>Protector 5300х34х1,1 3/4</t>
  </si>
  <si>
    <t>4015 Т</t>
  </si>
  <si>
    <t>М42 6940х41х1,3 2/3</t>
  </si>
  <si>
    <t>4016 Т</t>
  </si>
  <si>
    <t>М42 6940х41х1,3 4/6</t>
  </si>
  <si>
    <t>4017 Т</t>
  </si>
  <si>
    <t>М42 6940х41х1,3 3/4</t>
  </si>
  <si>
    <t>4018 Т</t>
  </si>
  <si>
    <t>4019 Т</t>
  </si>
  <si>
    <t>4020 Т</t>
  </si>
  <si>
    <t>4021 Т</t>
  </si>
  <si>
    <t>4022 Т</t>
  </si>
  <si>
    <t>4023 Т</t>
  </si>
  <si>
    <t>4024 Т</t>
  </si>
  <si>
    <t>4025 Т</t>
  </si>
  <si>
    <t>4026 Т</t>
  </si>
  <si>
    <t>4027 Т</t>
  </si>
  <si>
    <t>20.30.22.700.000.01.0112.000000000001</t>
  </si>
  <si>
    <t>для эпоксидной краски</t>
  </si>
  <si>
    <t>3277-1 Т</t>
  </si>
  <si>
    <t>3278-1 Т</t>
  </si>
  <si>
    <t>3279-1 Т</t>
  </si>
  <si>
    <t>7,8,11,19</t>
  </si>
  <si>
    <t>3281-1 Т</t>
  </si>
  <si>
    <t>3282-1 Т</t>
  </si>
  <si>
    <t>3283-1 Т</t>
  </si>
  <si>
    <t>3284-1 Т</t>
  </si>
  <si>
    <t>3286-1 Т</t>
  </si>
  <si>
    <t>3287-1 Т</t>
  </si>
  <si>
    <t>3288-1 Т</t>
  </si>
  <si>
    <t>3289-1 Т</t>
  </si>
  <si>
    <t>3290-1 Т</t>
  </si>
  <si>
    <t>3291-1Т</t>
  </si>
  <si>
    <t>3292-1 Т</t>
  </si>
  <si>
    <t>4028 Т</t>
  </si>
  <si>
    <t>22.23.14.500.000.01.0055.000000000000</t>
  </si>
  <si>
    <t>Окно</t>
  </si>
  <si>
    <t>двухстворчатое, из поливинилхлорида, с двухкамерным стеклопакетом</t>
  </si>
  <si>
    <t>4029 Т</t>
  </si>
  <si>
    <t>Модуль для мониторинга автотранспорта GALILEOSKY v 5.0 с комплектом шнуров и антеннами</t>
  </si>
  <si>
    <t>4030 Т</t>
  </si>
  <si>
    <t>4031 Т</t>
  </si>
  <si>
    <t xml:space="preserve">Емкостный датчик уровня топлива  «ЭСКОРТ ТД-500» </t>
  </si>
  <si>
    <t>4032 Т</t>
  </si>
  <si>
    <t>28.92.61.500.152.00.0006.000000000000</t>
  </si>
  <si>
    <t>для специальной и специализированной техники, гофрированный</t>
  </si>
  <si>
    <t>50-250-НКТ 60х2,5</t>
  </si>
  <si>
    <t>4033 Т</t>
  </si>
  <si>
    <t>4034 Т</t>
  </si>
  <si>
    <t>449-1 Т</t>
  </si>
  <si>
    <t>4035 Т</t>
  </si>
  <si>
    <t>4036 Т</t>
  </si>
  <si>
    <t>4037 Т</t>
  </si>
  <si>
    <t>4038 Т</t>
  </si>
  <si>
    <t>4039 Т</t>
  </si>
  <si>
    <t>4040 Т</t>
  </si>
  <si>
    <t>4041 Т</t>
  </si>
  <si>
    <t>4042 Т</t>
  </si>
  <si>
    <t>4043 Т</t>
  </si>
  <si>
    <t>4044 Т</t>
  </si>
  <si>
    <t>4045 Т</t>
  </si>
  <si>
    <t>4046 Т</t>
  </si>
  <si>
    <t>4047 Т</t>
  </si>
  <si>
    <t>4048 Т</t>
  </si>
  <si>
    <t>4049 Т</t>
  </si>
  <si>
    <t>4050 Т</t>
  </si>
  <si>
    <t>4051 Т</t>
  </si>
  <si>
    <t>24.20.13.900.000.04.0168.000000000028</t>
  </si>
  <si>
    <t>холоднодеформированная, стальная, бесшовная, особотонкостенная, наружный диаметр 36 мм, ГОСТ 8734-75</t>
  </si>
  <si>
    <t>4052 Т</t>
  </si>
  <si>
    <t>444-1 Т</t>
  </si>
  <si>
    <t>445-1 Т</t>
  </si>
  <si>
    <t>446-1 Т</t>
  </si>
  <si>
    <t>4053 Т</t>
  </si>
  <si>
    <t>450-1 Т</t>
  </si>
  <si>
    <t>509-1 Т</t>
  </si>
  <si>
    <t>4054 Т</t>
  </si>
  <si>
    <t>4055 Т</t>
  </si>
  <si>
    <t>4056 Т</t>
  </si>
  <si>
    <t>4057 Т</t>
  </si>
  <si>
    <t>4058 Т</t>
  </si>
  <si>
    <t>4059 Т</t>
  </si>
  <si>
    <t>4060 Т</t>
  </si>
  <si>
    <t>4061 Т</t>
  </si>
  <si>
    <t>4062 Т</t>
  </si>
  <si>
    <t>4063 Т</t>
  </si>
  <si>
    <t>4064 Т</t>
  </si>
  <si>
    <t>4065 Т</t>
  </si>
  <si>
    <t>4066 Т</t>
  </si>
  <si>
    <t>4067 Т</t>
  </si>
  <si>
    <t>4068 Т</t>
  </si>
  <si>
    <t>4069 Т</t>
  </si>
  <si>
    <t>24.20.13.900.000.04.0168.000000001311</t>
  </si>
  <si>
    <t>холоднодеформированная, сталь коррозионно-стойкая, бесшовная, наружный диаметр 110 мм, толщина стенки 10,0 мм, ГОСТ 9941-81</t>
  </si>
  <si>
    <t>114х10 -12Х18Н10Т</t>
  </si>
  <si>
    <t>4070 Т</t>
  </si>
  <si>
    <t>24.20.13.900.000.02.0166.000000000005</t>
  </si>
  <si>
    <t>горячедеформированная, из коррозионно-стойкой стали, бесшовная, наружный диаметр 219 мм, толщина стенки12 мм, ГОСТ 9940-81</t>
  </si>
  <si>
    <t>4071 Т</t>
  </si>
  <si>
    <t>4072 Т</t>
  </si>
  <si>
    <t>4073 Т</t>
  </si>
  <si>
    <t>4074 Т</t>
  </si>
  <si>
    <t>4075 Т</t>
  </si>
  <si>
    <t>4076 Т</t>
  </si>
  <si>
    <t>13.92.22.100.001.00.0006.000000000002</t>
  </si>
  <si>
    <t>льняной, плотность не менее 500 г/м, ГОСТ 15530-93</t>
  </si>
  <si>
    <t>брезент огнеупорный плот.530г/м2</t>
  </si>
  <si>
    <t xml:space="preserve">поставка в течение 14 дней </t>
  </si>
  <si>
    <t>4077 Т</t>
  </si>
  <si>
    <t>26.30.40.900.007.00.0796.000000000000</t>
  </si>
  <si>
    <t>Усилитель</t>
  </si>
  <si>
    <t>оптический</t>
  </si>
  <si>
    <t>Усилитель DSPPA 60 Вт</t>
  </si>
  <si>
    <t>4078 Т</t>
  </si>
  <si>
    <t>Динамик врезной DSPPA DSP 503</t>
  </si>
  <si>
    <t xml:space="preserve"> стальной, марка Ст. 3, толщина 14 мм, ГОСТ 19903-74</t>
  </si>
  <si>
    <t>№ 1586 от 04.09.2017г., № 1587 от 04.09.2017г., № 1596 от 06.09.2017г., № 1597 от 06.09.2017г., № 1598 от 06.09.2017г., № 1604 от 07.09.2017г., № 1605 от 07.09.2017г., № 1606 от 08.09.2017г., № 1607 от 08.09.2017г., № 1608 от 08.09.2017г., № 1609 от 08.09.2017г., № 1613 от 08.09.2017г., № 1614 от 08.09.2017г., № 1615 от 11.09.2017г., № 1628 от 12.09.2017г., № 1629 от 12.09.2017г., № 1630 от 12.09.2017г., № 1631 от 12.09.2017г., № 1632 от 12.09.2017г., № 1633 от 12.09.2017г., № 1634 от 12.09.2017г., № 1635 от 12.09.2017г., № 1636 от 12.09.2017г., № 1650 от 13.09.2017г., № 1651 от 13.09.2017г., № 1652 от 13.09.2017г., № 1653 от 13.09.2017г., № 1654 от 13.09.2017г., № 1655 от 13.09.2017г., № 1657 от 14.09.2017г., № 1670 от 15.09.2017г., № 1671 от 15.09.2017г., № 1672 от 18.09.2017г., № 1673 от 18.09.2017г., № 1674 от 18.09.2017г., № 1680 от 18.09.2017г., № 1681 от 19.09.2017г., № 1689 от 19.09.2017г., № 1690 от 19.09.2017г., № 1691 от 19.09.2017г., № 1692 от 20.09.2017г., № 1701 от 22.09.2017г., № 1702 от 22.09.2017г., № 1703 от 22.09.2017г., № 1704 от 22.09.2017г., № 1707 от 22.09.2017г., № 1718 от 25.09.2017г., № 1719 от 25.09.2017г., № 1720 от 25.09.2017г., № 1721 от 25.09.2017г., № 1722 от 25.09.2017г., № 1723 от 25.09.2017г., № 1724 от 25.09.2017г., № 1725 от 25.09.2017г., № 1737 от 26.09.2017г., № 1738 от 26.09.2017г., № 1741 от 26.09.2017г., № 1742 от 26.09.2017г., № 1744 от 26.09.2017г., № 1745 от 26.09.2017г., № 1751 от 27.09.2017г., № 1752 от 27.09.2017г., № 1753 от 27.09.2017г., № 1754 от 27.09.2017г., № 1755 от 27.09.2017г., № 1761 от 28.09.2017г., № 1762 от 29.09.2017г., № 1763 от 29.09.2017г., № 1765 от 29.09.2017г., № 1766 от 29.09.2017г.</t>
  </si>
  <si>
    <t>4079 Т</t>
  </si>
  <si>
    <t>23.20.12.900.015.01.0168.000000000167</t>
  </si>
  <si>
    <t>Кирпич</t>
  </si>
  <si>
    <t>огнеупорный, марка ШБ-5, размер 230*114*65 мм, шамотный, прямой</t>
  </si>
  <si>
    <t>Кирпич ШБ-5</t>
  </si>
  <si>
    <t>4080 Т</t>
  </si>
  <si>
    <t>23.20.12.900.015.01.0168.000000000037</t>
  </si>
  <si>
    <t>огнеупорный, марка ШБ-I, размер 230*65*65 мм, шамотный, прямой, ГОСТ 390-96</t>
  </si>
  <si>
    <t>Кирпич ШБ-6</t>
  </si>
  <si>
    <t>4081 Т</t>
  </si>
  <si>
    <t>23.20.12.900.015.01.0168.000000000166</t>
  </si>
  <si>
    <t>огнеупорный, марка ШБ-22, размер 230*114*65*55 мм, шамотный, клин торцевой</t>
  </si>
  <si>
    <t>3367-1 Т</t>
  </si>
  <si>
    <t>3368-1 Т</t>
  </si>
  <si>
    <t>4082 Т</t>
  </si>
  <si>
    <t>SPMG090408</t>
  </si>
  <si>
    <t>4083 Т</t>
  </si>
  <si>
    <t>SDMX 120408</t>
  </si>
  <si>
    <t>4084 Т</t>
  </si>
  <si>
    <t>PR32.50</t>
  </si>
  <si>
    <t>4085 Т</t>
  </si>
  <si>
    <t>CNMG 160616 QR</t>
  </si>
  <si>
    <t>4086 Т</t>
  </si>
  <si>
    <t>656-1 Т</t>
  </si>
  <si>
    <t>4087 Т</t>
  </si>
  <si>
    <t>Рукав указателя давления 2,5м "папа-мама" (металл. оплетка)</t>
  </si>
  <si>
    <t>4088 Т</t>
  </si>
  <si>
    <t>6,14,18</t>
  </si>
  <si>
    <t>896-1 Т</t>
  </si>
  <si>
    <t>4089 Т</t>
  </si>
  <si>
    <t>25.99.29.490.011.00.0796.000000000057</t>
  </si>
  <si>
    <t>металлический, диаметр 16, высота 25 мм, ГОСТ 24137-80</t>
  </si>
  <si>
    <t>4090 Т</t>
  </si>
  <si>
    <t>Хомут нерж 25-40</t>
  </si>
  <si>
    <t>4091 Т</t>
  </si>
  <si>
    <t>4092 Т</t>
  </si>
  <si>
    <t>4093 Т</t>
  </si>
  <si>
    <t>22.21.29.700.001.00.0796.000000000046</t>
  </si>
  <si>
    <t>стяжка пластиковая, крепежная, длина 100 мм, ширина 2,5 мм</t>
  </si>
  <si>
    <t>4094 Т</t>
  </si>
  <si>
    <t>22.21.29.700.001.00.0778.000000000003</t>
  </si>
  <si>
    <t>стяжка пластиковая, крепежная, длина 200 мм, ширина 3,6 мм</t>
  </si>
  <si>
    <t>4095 Т</t>
  </si>
  <si>
    <t>22.21.29.700.001.00.0796.000000000012</t>
  </si>
  <si>
    <t>стяжка пластиковая, крепежная, длина 300 мм, ширина 4 мм</t>
  </si>
  <si>
    <t>4096 Т</t>
  </si>
  <si>
    <t>22.21.29.700.001.00.0796.000000000023</t>
  </si>
  <si>
    <t>стяжка пластиковая, крепежная, длина 500 мм, ширина 8 мм</t>
  </si>
  <si>
    <t>4097 Т</t>
  </si>
  <si>
    <t>28.29.82.500.002.02.0796.000000000001</t>
  </si>
  <si>
    <t>очистки, тонкой очистки масла</t>
  </si>
  <si>
    <t>Фильтр масл. Т150</t>
  </si>
  <si>
    <t>110 У</t>
  </si>
  <si>
    <t>4098 Т</t>
  </si>
  <si>
    <t>26.30.30.900.027.00.0839.000000000000</t>
  </si>
  <si>
    <t>Радиоудлинитель</t>
  </si>
  <si>
    <t>для увеличения зоны покрытия сигнала</t>
  </si>
  <si>
    <t xml:space="preserve">IP02DK Комплект удлинителей Ethernet (VDSL), активный, включает приемник и передатчик. Расстояние передачи Ethernet сигнала по кабелю САТ5е/6 до1200м, по коаксиальному кабелю (RG59U) до 2000м. Скорость передачи данных по кабелю Сat5е/6: 50Мbрs(300м), 40Мb
</t>
  </si>
  <si>
    <t>4099 Т</t>
  </si>
  <si>
    <t>26.20.16.970.004.00.0796.000000000000</t>
  </si>
  <si>
    <t>Повторитель интерфейса</t>
  </si>
  <si>
    <t>для приема и передачи пакетов данных по интерфейсу RS-485 или RS-232 с последующей передачей их по радиоканалу</t>
  </si>
  <si>
    <t>SR01 Повторитель для увеличения расстояния передачи Ethernet до 120м (макс.). Возможно каскадное подключение для увеличения расстояния. Поддерживает скорость передачи 10/100/1000Ваse-Т. Вх.RJ45/DC5В., вых.RJ45. Питание DC5V(0.35А). Блок питания АС220В</t>
  </si>
  <si>
    <t>4100 Т</t>
  </si>
  <si>
    <t>3ФГМ32-10К УХЛ1 ФИЛЬТР НАПОРНЫЙ</t>
  </si>
  <si>
    <t>4101 Т</t>
  </si>
  <si>
    <t>27.20.23.900.000.01.0796.000000000000</t>
  </si>
  <si>
    <t>для ИПБ, свинцово-кислотный, напряжение 12 В, емкость 24 А/ч</t>
  </si>
  <si>
    <t>Аккумуляторная батарея WBR HR 1224W</t>
  </si>
  <si>
    <t>4102 Т</t>
  </si>
  <si>
    <t>Выключатель концевой ВПК-2110</t>
  </si>
  <si>
    <t>4103 Т</t>
  </si>
  <si>
    <t>Выключатель пакетный ПВ 3-40 М3 исп.3</t>
  </si>
  <si>
    <t>4104 Т</t>
  </si>
  <si>
    <t>24.33.11.100.006.00.0796.000000000001</t>
  </si>
  <si>
    <t>Подвес</t>
  </si>
  <si>
    <t>для ПП-профиля, прямой</t>
  </si>
  <si>
    <t>Подвес к потолку</t>
  </si>
  <si>
    <t>4105 Т</t>
  </si>
  <si>
    <t>20.30.12.700.001.00.0796.000000000000</t>
  </si>
  <si>
    <t>пентафталевый, марка ПФ-170 пентафталевый, ГОСТ 15907-70</t>
  </si>
  <si>
    <t>Лак для мебели и паркета полумат 2 кг</t>
  </si>
  <si>
    <t>4106 Т</t>
  </si>
  <si>
    <t>Бур 6-160</t>
  </si>
  <si>
    <t>4107 Т</t>
  </si>
  <si>
    <t>23.69.11.000.004.00.0055.000000000002</t>
  </si>
  <si>
    <t>потолочная, гипсокартонная, звукопоглощающая, размер 600*600 мм</t>
  </si>
  <si>
    <t>Подвесной потолок 600*600*12мм</t>
  </si>
  <si>
    <t>4108 Т</t>
  </si>
  <si>
    <t>Профиль L=3000мм/45</t>
  </si>
  <si>
    <t>4109 Т</t>
  </si>
  <si>
    <t>Профиль Т=600мм/60</t>
  </si>
  <si>
    <t>4110 Т</t>
  </si>
  <si>
    <t>Профиль Т=1200мм/60</t>
  </si>
  <si>
    <t>4111 Т</t>
  </si>
  <si>
    <t>Профиль Т=3600мм/20</t>
  </si>
  <si>
    <t>6,11,15,18</t>
  </si>
  <si>
    <t>147-1 Т</t>
  </si>
  <si>
    <t>SMK 6*40 Дюбель гвоздевой полупропилен,с кантом АС</t>
  </si>
  <si>
    <t>4112 Т</t>
  </si>
  <si>
    <t>25.94.13.900.007.00.0796.000000000065</t>
  </si>
  <si>
    <t>с потайной головкой, самонарезающий, диаметр 3,5 мм, длина 30 мм</t>
  </si>
  <si>
    <t>Шуруп для Г/К 3,5*25АС</t>
  </si>
  <si>
    <t>4113 Т</t>
  </si>
  <si>
    <t>Кисть плоская 4"Белый 144(0101040)</t>
  </si>
  <si>
    <t>4114 Т</t>
  </si>
  <si>
    <t>32.91.19.300.000.00.0796.000000000003</t>
  </si>
  <si>
    <t>макловица</t>
  </si>
  <si>
    <t>Кисть-макловица  пластиковая  рукоять</t>
  </si>
  <si>
    <t>6,15,18,19</t>
  </si>
  <si>
    <t>703-1 Т</t>
  </si>
  <si>
    <t xml:space="preserve">Песок  речной </t>
  </si>
  <si>
    <t>4115 Т</t>
  </si>
  <si>
    <t>24.34.13.100.001.01.0166.000000000007</t>
  </si>
  <si>
    <t>наплавочная, стальная, диаметр 3 мм</t>
  </si>
  <si>
    <t>Проволока  Э-09Х1МФ-ТМЛ-3У  ГОСТ 9466-75, ГОСТ 9467-75, Э-08Х20Н9Г2Б-ЦЛ-11 ГОСТ 9466-75, ГОСТ 10052-75</t>
  </si>
  <si>
    <t>4116 Т</t>
  </si>
  <si>
    <t>22.29.25.700.000.00.0796.000000000045</t>
  </si>
  <si>
    <t>на кольцах, пластиковая, формат А4, 30 мм</t>
  </si>
  <si>
    <t>Папка пластиковая с 2 кольцами</t>
  </si>
  <si>
    <t>3634-1 Т</t>
  </si>
  <si>
    <t>авансовый платеж - 30%,</t>
  </si>
  <si>
    <t>4117 Т</t>
  </si>
  <si>
    <t xml:space="preserve">Медиаконвертор SNR-1000А- WDM-03 </t>
  </si>
  <si>
    <t>г. Астана, г. Алматы</t>
  </si>
  <si>
    <t>4118 Т</t>
  </si>
  <si>
    <t>Медиаконвертор SNR-1000B- WDM-03</t>
  </si>
  <si>
    <t>4119 Т</t>
  </si>
  <si>
    <t>Патч-корд  оптический SC/UPC SM длина 1,5 метра</t>
  </si>
  <si>
    <t>4120 Т</t>
  </si>
  <si>
    <t>Патч-корд   SC/UPC SM  длина 3 метра</t>
  </si>
  <si>
    <t>4121 Т</t>
  </si>
  <si>
    <t>Патч-корд   SC/UPC SM  длина 1 метр</t>
  </si>
  <si>
    <t>4122 Т</t>
  </si>
  <si>
    <t>Адаптер проходной SC-SC SM</t>
  </si>
  <si>
    <t>4123 Т</t>
  </si>
  <si>
    <t>26.30.30.900.103.01.0796.000000000001</t>
  </si>
  <si>
    <t>Полка</t>
  </si>
  <si>
    <t>оптическая высота 4U, тип волокна многомодовое</t>
  </si>
  <si>
    <t>Полка оптическая R 19-24- SC/UPC- SM</t>
  </si>
  <si>
    <t>4124 Т</t>
  </si>
  <si>
    <t>Коробка распределительная оптическая SNR-FTTH-FDB-02</t>
  </si>
  <si>
    <t>4125 Т</t>
  </si>
  <si>
    <t xml:space="preserve">26.51.82.400.002.00.0796.000000000000 </t>
  </si>
  <si>
    <t>Гильза</t>
  </si>
  <si>
    <t>защитная</t>
  </si>
  <si>
    <t>Гильза термоусадочная 3,2*6мм</t>
  </si>
  <si>
    <t>4126 Т</t>
  </si>
  <si>
    <t>26.40.44.900.001.00.0796.000000000000</t>
  </si>
  <si>
    <t>Модуль соединительный</t>
  </si>
  <si>
    <t>для  кабелей и проводников</t>
  </si>
  <si>
    <t>Шасси конвертерное SNR-CVT-CHASSIS</t>
  </si>
  <si>
    <t>4127 Т</t>
  </si>
  <si>
    <t>Кабель оптический Alpha Mile Mini -4,4 волокна</t>
  </si>
  <si>
    <t>4128 Т</t>
  </si>
  <si>
    <t>27.31.12.900.004.01.0008.000000000003</t>
  </si>
  <si>
    <t>оптический, тип ОКЛ, 8 волокон, одномодовый</t>
  </si>
  <si>
    <t>Кабель оптический Alpha Mile Mini -8,8 волокон</t>
  </si>
  <si>
    <t>г. Астана</t>
  </si>
  <si>
    <t>4129 Т</t>
  </si>
  <si>
    <t>26.30.21.900.004.00.0796.000000000001</t>
  </si>
  <si>
    <t>Маршрутизатор</t>
  </si>
  <si>
    <t>среднего класса</t>
  </si>
  <si>
    <t>Коммутатор Switch8port TP-Link TL-SG1008P</t>
  </si>
  <si>
    <t>4130 Т</t>
  </si>
  <si>
    <t>Автомат двойной 16А</t>
  </si>
  <si>
    <t>4131 Т</t>
  </si>
  <si>
    <t>4132 Т</t>
  </si>
  <si>
    <t>4133 Т</t>
  </si>
  <si>
    <t>27.12.31.500.000.01.0796.000000000001</t>
  </si>
  <si>
    <t>Контроллер</t>
  </si>
  <si>
    <t>турникета, двухзамковый</t>
  </si>
  <si>
    <t>Датчик RS3-0 для триподов</t>
  </si>
  <si>
    <t>4134 Т</t>
  </si>
  <si>
    <t>для ИПБ, свинцово-кислотный, напряжение 12 В, емкость 4,5 А/ч</t>
  </si>
  <si>
    <t xml:space="preserve">Аккумулятор SF, 12 V-7A </t>
  </si>
  <si>
    <t>4135 Т</t>
  </si>
  <si>
    <t>для ИПБ, свинцово-кислотный, напряжение 12 В, емкость 17 А/ч</t>
  </si>
  <si>
    <t>Аккумулятор SF, 12 V-1,2A</t>
  </si>
  <si>
    <t>111 У</t>
  </si>
  <si>
    <t>Повторная аккредитация МС на техническую компетентность в соответствии с требованиями ГОСТ ИСО/МЭК 17025-2009</t>
  </si>
  <si>
    <t>4136 Т</t>
  </si>
  <si>
    <t>25.99.29.490.024.02.0796.000000000000</t>
  </si>
  <si>
    <t>такелажная, стальная, прямая, диаметр 10 мм</t>
  </si>
  <si>
    <t>скоба с шплинтовым замком</t>
  </si>
  <si>
    <t>48 Р</t>
  </si>
  <si>
    <t>г.Жанаозен, г.Актобе</t>
  </si>
  <si>
    <t>выполнение работ до 20.11.2017 г.</t>
  </si>
  <si>
    <t>4137 Т</t>
  </si>
  <si>
    <t>25.73.40.600.001.00.0796.000000000014</t>
  </si>
  <si>
    <t>шпоночная с цилиндрическим хвостовиком, диаметр 5 мм, длина 42 мм, ГОСТ 9140-78</t>
  </si>
  <si>
    <t>4138 Т</t>
  </si>
  <si>
    <t>25.73.40.670.000.00.0796.000000000083</t>
  </si>
  <si>
    <t>шпоночная с цилиндрическим хвостовиком, диаметр 6 мм, длина 52 мм, ГОСТ 9140-78</t>
  </si>
  <si>
    <t xml:space="preserve">ф6,0 </t>
  </si>
  <si>
    <t>4139 Т</t>
  </si>
  <si>
    <t>25.73.40.670.000.00.0796.000000000084</t>
  </si>
  <si>
    <t>шпоночная с цилиндрическим хвостовиком, диаметр 8 мм, длина 55 мм, ГОСТ 9140-78</t>
  </si>
  <si>
    <t>4140 Т</t>
  </si>
  <si>
    <t>25.73.40.670.000.00.0796.000000000085</t>
  </si>
  <si>
    <t>шпоночная с цилиндрическим хвостовиком, диаметр 10 мм, длина 63 мм, ГОСТ 9140-78</t>
  </si>
  <si>
    <t>ф10,0</t>
  </si>
  <si>
    <t>4141 Т</t>
  </si>
  <si>
    <t>25.73.40.670.000.00.0796.000000000086</t>
  </si>
  <si>
    <t>шпоночная с цилиндрическим хвостовиком, диаметр 12 мм, длина 73 мм, ГОСТ 9140-78</t>
  </si>
  <si>
    <t>ф12,0</t>
  </si>
  <si>
    <t>4142 Т</t>
  </si>
  <si>
    <t>25.73.40.670.000.00.0796.000000000087</t>
  </si>
  <si>
    <t>шпоночная с цилиндрическим хвостовиком, диаметр 14 мм, длина 73 мм, ГОСТ 9140-78</t>
  </si>
  <si>
    <t>ф14,0</t>
  </si>
  <si>
    <t>4143 Т</t>
  </si>
  <si>
    <t>25.73.40.670.000.00.0796.000000000089</t>
  </si>
  <si>
    <t>шпоночная с коническим хвостовиком, диаметр 16 мм, длина 104 мм, ГОСТ 9140-78</t>
  </si>
  <si>
    <t>ф16,0</t>
  </si>
  <si>
    <t>4144 Т</t>
  </si>
  <si>
    <t>25.73.40.670.000.00.0796.000000000091</t>
  </si>
  <si>
    <t>шпоночная с коническим хвостовиком, диаметр 22 мм, длина 124 мм, ГОСТ 9140-78</t>
  </si>
  <si>
    <t>ф20,0</t>
  </si>
  <si>
    <t>4145 Т</t>
  </si>
  <si>
    <t>ф22,0</t>
  </si>
  <si>
    <t>4146 Т</t>
  </si>
  <si>
    <t>26.11.30.700.000.00.0796.000000000000</t>
  </si>
  <si>
    <t>Процессор</t>
  </si>
  <si>
    <t>многоядерный, Socket LGA 1366, тактовая частота 1,6-3,0 ГГц</t>
  </si>
  <si>
    <t>Процессор Intel Dual-Core G3930 (2.9 GHz)</t>
  </si>
  <si>
    <t>4147 Т</t>
  </si>
  <si>
    <t>4148 Т</t>
  </si>
  <si>
    <t xml:space="preserve">Жесткий диск 500Gb </t>
  </si>
  <si>
    <t>4149 Т</t>
  </si>
  <si>
    <t>Модуль памяти 4Gb</t>
  </si>
  <si>
    <t>4150 Т</t>
  </si>
  <si>
    <t>Системная плата</t>
  </si>
  <si>
    <t>4151 Т</t>
  </si>
  <si>
    <t>Видеокарта VGA, GigaByte, GeForce GT710/2Gb/DDR3/64bit</t>
  </si>
  <si>
    <t>4152 Т</t>
  </si>
  <si>
    <t>26.20.22.000.010.00.0796.000000000000</t>
  </si>
  <si>
    <t>Привод DVD</t>
  </si>
  <si>
    <t>для считывания и записи информации с дисков DVD, электрический</t>
  </si>
  <si>
    <t>Привод DVD+RW</t>
  </si>
  <si>
    <t>4153 Т</t>
  </si>
  <si>
    <t>26.20.40.000.179.00.0796.000000000000</t>
  </si>
  <si>
    <t>системного блока, компьютерный</t>
  </si>
  <si>
    <t>Корпус+БП 400W+кабель</t>
  </si>
  <si>
    <t>4154 Т</t>
  </si>
  <si>
    <t>26.20.15.000.000.00.0796.000000000000</t>
  </si>
  <si>
    <t>Клавиатура</t>
  </si>
  <si>
    <t>алфавитно-цифровая</t>
  </si>
  <si>
    <t>4155 Т</t>
  </si>
  <si>
    <t>26.20.16.930.001.00.0796.000000000003</t>
  </si>
  <si>
    <t>оптическая, тип подключения проводной, интерфейс подключения USB + PS/2</t>
  </si>
  <si>
    <t>Мышь</t>
  </si>
  <si>
    <t>4156 Т</t>
  </si>
  <si>
    <t>32.99.59.900.087.00.0796.000000000000</t>
  </si>
  <si>
    <t>сетевой, количество входных разъемов (розеток) до 3-х, длина шнура 2-5 м</t>
  </si>
  <si>
    <t>Сетевой фильтр, Defender, GFS-153 (3 m.)</t>
  </si>
  <si>
    <t>4157 Т</t>
  </si>
  <si>
    <t>26.20.17.100.000.00.0796.000000000006</t>
  </si>
  <si>
    <t>жидкокристаллический, диагональ 18.5 дюйм, разрешение 1366*768</t>
  </si>
  <si>
    <t>Монитор 18,5" LG 19M38A-B</t>
  </si>
  <si>
    <t>4158 Т</t>
  </si>
  <si>
    <t>Блок питания, (600VA)</t>
  </si>
  <si>
    <t>4159 Т</t>
  </si>
  <si>
    <t>27.32.13.500.001.01.0796.000000000006</t>
  </si>
  <si>
    <t>коммутационный (патч-корд), UTP, в рулоне</t>
  </si>
  <si>
    <t>Кабель патч, Cat.5e, UTP, RJ-45, 3м</t>
  </si>
  <si>
    <t>4160 Т</t>
  </si>
  <si>
    <t>Телефон</t>
  </si>
  <si>
    <t>4161 Т</t>
  </si>
  <si>
    <t>25.73.40.670.000.00.0796.000000000125</t>
  </si>
  <si>
    <t>концевая, для обработки деталей из высокопрочных сталей и титановых сплавов, диаметр 16 мм, длина 130 мм, ГОСТ 23248-78</t>
  </si>
  <si>
    <t>ф16х20х120</t>
  </si>
  <si>
    <t>4162 Т</t>
  </si>
  <si>
    <t>25.73.40.670.000.00.0796.000000000134</t>
  </si>
  <si>
    <t>концевая, для обработки деталей из высокопрочных сталей и титановых сплавов, диаметр 25 мм, длина 170 мм, ГОСТ 23248-78</t>
  </si>
  <si>
    <t>ф25х20х160</t>
  </si>
  <si>
    <t>4163 Т</t>
  </si>
  <si>
    <t>25.73.40.670.000.00.0796.000000000164</t>
  </si>
  <si>
    <t>концевая с коническим хвостовиком, диаметр 40 мм, длина 189 мм, ГОСТ 17026-71</t>
  </si>
  <si>
    <t>ф40х22х190</t>
  </si>
  <si>
    <t>4164 Т</t>
  </si>
  <si>
    <t>ф40х60х215</t>
  </si>
  <si>
    <t>4165 Т</t>
  </si>
  <si>
    <t>25.73.40.670.000.00.0796.000000000069</t>
  </si>
  <si>
    <t>концевая с коническим хвостовиком, для обработки легких сплавов, диаметр 50 мм, длина 275 мм, ГОСТ 16225-81</t>
  </si>
  <si>
    <t>ф50х82х237</t>
  </si>
  <si>
    <t>4166 Т</t>
  </si>
  <si>
    <t>28.13.31.000.080.00.0796.000000000000</t>
  </si>
  <si>
    <t xml:space="preserve">Гидроклапан обратный </t>
  </si>
  <si>
    <t>4167 Т</t>
  </si>
  <si>
    <t>20.59.59.270.000.00.0166.000000000000</t>
  </si>
  <si>
    <t>Концентрат магнитной суспензии</t>
  </si>
  <si>
    <t>смесь магнитного порошка железа, покрытая органическим красителем с помощью эфиров целлюлозы, ГОСТ 9849-86</t>
  </si>
  <si>
    <t xml:space="preserve">Магнитный порошок </t>
  </si>
  <si>
    <t>4168 Т</t>
  </si>
  <si>
    <t>23.99.11.990.000.00.0166.000000000015</t>
  </si>
  <si>
    <t>марка ПОН-Б, общего назначения, толщина 1,0 мм, ГОСТ 481-80</t>
  </si>
  <si>
    <t>б-1мм</t>
  </si>
  <si>
    <t>4169 Т</t>
  </si>
  <si>
    <t>23.99.11.990.000.00.0166.000000000017</t>
  </si>
  <si>
    <t>марка ПОН-Б, общего назначения, толщина 2,0 мм, ГОСТ 481-80</t>
  </si>
  <si>
    <t>4170 Т</t>
  </si>
  <si>
    <t>23.99.11.990.000.00.0166.000000000018</t>
  </si>
  <si>
    <t>марка ПОН-Б, общего назначения, толщина 3,0 мм, ГОСТ 481-80</t>
  </si>
  <si>
    <t>б-3мм</t>
  </si>
  <si>
    <t>4171 Т</t>
  </si>
  <si>
    <t>23.99.11.990.000.00.0166.000000000032</t>
  </si>
  <si>
    <t>марка ПМБ, маслобензостойкий, толщина 1,0 мм, ГОСТ 481-80</t>
  </si>
  <si>
    <t>4172 Т</t>
  </si>
  <si>
    <t>23.99.11.990.000.00.0166.000000000034</t>
  </si>
  <si>
    <t>марка ПМБ, маслобензостойкий, толщина 2,0 мм, ГОСТ 481-80</t>
  </si>
  <si>
    <t>4173 Т</t>
  </si>
  <si>
    <t>23.99.11.990.000.00.0166.000000000036</t>
  </si>
  <si>
    <t>марка ПМБ, маслобензостойкий, толщина 3,0 мм, ГОСТ 481-80</t>
  </si>
  <si>
    <t>49 Р</t>
  </si>
  <si>
    <t>25.61.11.900.001.00.0999.000000000000</t>
  </si>
  <si>
    <t>Работы по нанесению металлических покрытий</t>
  </si>
  <si>
    <t>напыление на рабочую поверхность износостойких материалов</t>
  </si>
  <si>
    <t>4174 Т</t>
  </si>
  <si>
    <t>28.92.61.300.125.00.0796.000000000000</t>
  </si>
  <si>
    <t>Ротор</t>
  </si>
  <si>
    <t>для вращения бурильного инструмента, механический</t>
  </si>
  <si>
    <t>Ротор Р-250</t>
  </si>
  <si>
    <t>4175 Т</t>
  </si>
  <si>
    <t>28.12.20.500.009.00.0796.000000000000</t>
  </si>
  <si>
    <t>Переводник подъемный</t>
  </si>
  <si>
    <t>для бурильного инструмента</t>
  </si>
  <si>
    <t>4176 Т</t>
  </si>
  <si>
    <t>4177 Т</t>
  </si>
  <si>
    <t>4178 Т</t>
  </si>
  <si>
    <t>4179 Т</t>
  </si>
  <si>
    <t>КЩ-2-100-10 ГОСТ 5398-76</t>
  </si>
  <si>
    <t>4180 Т</t>
  </si>
  <si>
    <t>4181 Т</t>
  </si>
  <si>
    <t>В (II)-6,3-100-115 ГОСТ 18698-79</t>
  </si>
  <si>
    <t>4182 Т</t>
  </si>
  <si>
    <t>4183 Т</t>
  </si>
  <si>
    <t>4184 Т</t>
  </si>
  <si>
    <t>22.19.30.500.000.02.0796.000000000014</t>
  </si>
  <si>
    <t>резиновый, высокого давления, с металлической оплеткой, внутренний диаметр 20 мм</t>
  </si>
  <si>
    <t>4185 Т</t>
  </si>
  <si>
    <t>4186 Т</t>
  </si>
  <si>
    <t>4187 Т</t>
  </si>
  <si>
    <t>4188 Т</t>
  </si>
  <si>
    <t>112 У</t>
  </si>
  <si>
    <t>33.13.11.100.014.00.0777.000000000000</t>
  </si>
  <si>
    <t>Услуги по техническому обслуживанию контрольно-измерительных приборов и автоматики и аналогичных измерительных средств и оборудования</t>
  </si>
  <si>
    <t>Поверка контрольных устройств регистрации режимов труда и отдых (тахограф)</t>
  </si>
  <si>
    <t>у</t>
  </si>
  <si>
    <t>4189 Т</t>
  </si>
  <si>
    <t>4190 Т</t>
  </si>
  <si>
    <t>29.32.30.990.146.00.0796.000000000001</t>
  </si>
  <si>
    <t>Устройство тягово-сцепное</t>
  </si>
  <si>
    <t>для специализированной техники, поворотный, с фиксатором</t>
  </si>
  <si>
    <t>опорно-поворотное устройство</t>
  </si>
  <si>
    <t>4191 Т</t>
  </si>
  <si>
    <t>22.21.21.530.001.00.0006.000000000000</t>
  </si>
  <si>
    <t>термоусаживающаяся, несамозатухающий материал, из полиэтилена, тонкостенная, без подклеивающего слоя</t>
  </si>
  <si>
    <t>Трубка термоусадочная 20 (белая, черная)</t>
  </si>
  <si>
    <t>4192 Т</t>
  </si>
  <si>
    <t>Трубка термоусадочная 6 (белая)</t>
  </si>
  <si>
    <t>4193 Т</t>
  </si>
  <si>
    <t>Трубка термоусадочная 3 (белая)</t>
  </si>
  <si>
    <t>4194 Т</t>
  </si>
  <si>
    <t>Трубка термоусадочная 8 (белая, черная)</t>
  </si>
  <si>
    <t>4195 Т</t>
  </si>
  <si>
    <t>Трубка термоусадочная 12 (черная, белая)</t>
  </si>
  <si>
    <t>4196 Т</t>
  </si>
  <si>
    <t>28.12.13.200.115.00.0796.000000000001</t>
  </si>
  <si>
    <t>Насос буровой</t>
  </si>
  <si>
    <t>трехпоршневой</t>
  </si>
  <si>
    <t xml:space="preserve">Насос трехплунжерный СИН-32 с планетарно-цилиндрическим редуктором </t>
  </si>
  <si>
    <t>ноябрь, декабрь 2017г.</t>
  </si>
  <si>
    <t>4197 Т</t>
  </si>
  <si>
    <t>22.23.13.700.003.00.0796.000000000003</t>
  </si>
  <si>
    <t>цилиндрическая, пластиковая, объем 10000 л</t>
  </si>
  <si>
    <t>Емкость Э-7-ХТО-2.2</t>
  </si>
  <si>
    <t>4198 Т</t>
  </si>
  <si>
    <t>28.14.11.900.001.00.0839.000000000000</t>
  </si>
  <si>
    <t>Манифольд</t>
  </si>
  <si>
    <t>элемент трубопроводной арматуры</t>
  </si>
  <si>
    <t>Манифольд давления</t>
  </si>
  <si>
    <t>4199 Т</t>
  </si>
  <si>
    <t>29.32.20.990.028.00.0796.000000000002</t>
  </si>
  <si>
    <t>для специального и специализированного автомобиля</t>
  </si>
  <si>
    <t>Рама монтажная</t>
  </si>
  <si>
    <t>4200 Т</t>
  </si>
  <si>
    <t>выколотки 2-5 мм</t>
  </si>
  <si>
    <t>4201 Т</t>
  </si>
  <si>
    <t>4202 Т</t>
  </si>
  <si>
    <t>4203 Т</t>
  </si>
  <si>
    <t>4204 Т</t>
  </si>
  <si>
    <t>4205 Т</t>
  </si>
  <si>
    <t>4206 Т</t>
  </si>
  <si>
    <t>4207 Т</t>
  </si>
  <si>
    <t>4208 Т</t>
  </si>
  <si>
    <t>20.52.10.900.006.00.0166.000000000000</t>
  </si>
  <si>
    <t xml:space="preserve"> полиуретановый 310 гр.</t>
  </si>
  <si>
    <t>4209 Т</t>
  </si>
  <si>
    <t>Аккумулятор  12 В</t>
  </si>
  <si>
    <t>4210 Т</t>
  </si>
  <si>
    <t>Видеоадаптер PCIE-16x GeForce GT 710 2Gb DDR3 VGA DVI, HDMI  Gigabyte</t>
  </si>
  <si>
    <t>4211 Т</t>
  </si>
  <si>
    <t>Мышь Delux, DLM-111</t>
  </si>
  <si>
    <t>4212 Т</t>
  </si>
  <si>
    <t>4213 Т</t>
  </si>
  <si>
    <t>Кулер 80*25</t>
  </si>
  <si>
    <t>4214 Т</t>
  </si>
  <si>
    <t>26.20.40.000.110.00.0796.000000000003</t>
  </si>
  <si>
    <t>для видеокарты</t>
  </si>
  <si>
    <t>Кулер 92*25</t>
  </si>
  <si>
    <t>50 Р</t>
  </si>
  <si>
    <t>срок выполнения работ октябрь, ноябрь 2017г.</t>
  </si>
  <si>
    <t>51 Р</t>
  </si>
  <si>
    <t>4215 Т</t>
  </si>
  <si>
    <t>27.40.25.990.000.00.0796.000000000000</t>
  </si>
  <si>
    <t>Светодиодная панель</t>
  </si>
  <si>
    <t>мощность 40 Вт, световой поток 3300 лм</t>
  </si>
  <si>
    <t>Светодиодная панель ДВО 6566</t>
  </si>
  <si>
    <t>4216 Т</t>
  </si>
  <si>
    <t>27.12.23.700.000.00.0796.000000000010</t>
  </si>
  <si>
    <t>серия КМИ, малогабаритный</t>
  </si>
  <si>
    <t>Контактор КМИ 95А IEK</t>
  </si>
  <si>
    <t>302-1 Т</t>
  </si>
  <si>
    <t xml:space="preserve">Коробка </t>
  </si>
  <si>
    <t>91-1 Т</t>
  </si>
  <si>
    <t>Автомат  ВА 57Ф35</t>
  </si>
  <si>
    <t>52 Р</t>
  </si>
  <si>
    <t xml:space="preserve">43.12.11.335.000.00.0999.000000000000  </t>
  </si>
  <si>
    <t>Работы по подготовке/формированию/расчистке земли/участка для последующего проведения работ</t>
  </si>
  <si>
    <t>Обустройство рабочих мест, установка тумб, ограждений, электропостов</t>
  </si>
  <si>
    <t>РФ, Красноярский край</t>
  </si>
  <si>
    <t>53 Р</t>
  </si>
  <si>
    <t>38.31.12.000.000.00.0999.000000000000</t>
  </si>
  <si>
    <t>Работы по демонтажу/разделке (разборке) техники и оборудования</t>
  </si>
  <si>
    <t>Разупаковка блоков</t>
  </si>
  <si>
    <t>54 Р</t>
  </si>
  <si>
    <t>33.11.13.000.001.00.0999.000000000000</t>
  </si>
  <si>
    <t>Работы по ремонту/модернизации парогенераторного оборудования</t>
  </si>
  <si>
    <t>Устранение замечаний на каждом блоке</t>
  </si>
  <si>
    <t>4217 Т</t>
  </si>
  <si>
    <t>24.44.26.321.000.00.0168.000000000008</t>
  </si>
  <si>
    <t>специального назначения, латунная, круглая, тянутая, диаметр 19*1 мм</t>
  </si>
  <si>
    <t>90 дней</t>
  </si>
  <si>
    <t>4218 Т</t>
  </si>
  <si>
    <t>25.73.40.160.000.00.0796.000000000104</t>
  </si>
  <si>
    <t>круглая, диаметр резьбы М18, шаг резьбы 1,0 мм, резьба правая, ГОСТ 9740-71</t>
  </si>
  <si>
    <t>М 18х1</t>
  </si>
  <si>
    <t>4219 Т</t>
  </si>
  <si>
    <t>25.73.40.160.000.00.0796.000000000017</t>
  </si>
  <si>
    <t>круглая, диаметр резьбы М8, шаг резьбы 1 мм, резьба-правая, ГОСТ 9740 - 71</t>
  </si>
  <si>
    <t>М 8х1</t>
  </si>
  <si>
    <t>403-1 Т</t>
  </si>
  <si>
    <t>921-1 Т</t>
  </si>
  <si>
    <t>4220 Т</t>
  </si>
  <si>
    <t>4221 Т</t>
  </si>
  <si>
    <t>КРУГ 110 ст. 38Х2МЮА</t>
  </si>
  <si>
    <t>4222 Т</t>
  </si>
  <si>
    <t>4223 Т</t>
  </si>
  <si>
    <t>4224 Т</t>
  </si>
  <si>
    <t>4225 Т</t>
  </si>
  <si>
    <t>4226 Т</t>
  </si>
  <si>
    <t>сталь 3</t>
  </si>
  <si>
    <t>4227 Т</t>
  </si>
  <si>
    <t>4228 Т</t>
  </si>
  <si>
    <t>4229 Т</t>
  </si>
  <si>
    <t>4230 Т</t>
  </si>
  <si>
    <t>4231 Т</t>
  </si>
  <si>
    <t>4232 Т</t>
  </si>
  <si>
    <t>4233 Т</t>
  </si>
  <si>
    <t>4234 Т</t>
  </si>
  <si>
    <t>4235 Т</t>
  </si>
  <si>
    <t>24.20.13.900.000.04.0168.000000000017</t>
  </si>
  <si>
    <t>холоднодеформированная, стальная, бесшовная, особотонкостенная, наружный диаметр 22 мм, ГОСТ 8734-75</t>
  </si>
  <si>
    <t>4236 Т</t>
  </si>
  <si>
    <t>4237 Т</t>
  </si>
  <si>
    <t>24.20.13.900.000.04.0168.000000000039</t>
  </si>
  <si>
    <t>холоднодеформированная, стальная, бесшовная, особотонкостенная, наружный диаметр 57 мм, ГОСТ 8734-75</t>
  </si>
  <si>
    <t>4238 Т</t>
  </si>
  <si>
    <t>4239 Т</t>
  </si>
  <si>
    <t>4240 Т</t>
  </si>
  <si>
    <t>4241 Т</t>
  </si>
  <si>
    <t>4242 Т</t>
  </si>
  <si>
    <t>4243 Т</t>
  </si>
  <si>
    <t>4244 Т</t>
  </si>
  <si>
    <t>4245 Т</t>
  </si>
  <si>
    <t>4246 Т</t>
  </si>
  <si>
    <t>4247 Т</t>
  </si>
  <si>
    <t>Печатная плата Н12.70.02.003-06</t>
  </si>
  <si>
    <t>в течение 7 рабочих дней</t>
  </si>
  <si>
    <t>4248 Т</t>
  </si>
  <si>
    <t>Печатная плата Н12.70.02.004-06</t>
  </si>
  <si>
    <t>4249 Т</t>
  </si>
  <si>
    <t>Печатная плата Н12.70.05.001-01</t>
  </si>
  <si>
    <t>4250 Т</t>
  </si>
  <si>
    <t>Печатная плата Н12.70.05.002-01</t>
  </si>
  <si>
    <t>4251 Т</t>
  </si>
  <si>
    <t>Печатная плата Н12.70.02.005</t>
  </si>
  <si>
    <t>4252 Т</t>
  </si>
  <si>
    <r>
      <t xml:space="preserve">Печатная плата </t>
    </r>
    <r>
      <rPr>
        <sz val="10"/>
        <color indexed="8"/>
        <rFont val="Times New Roman"/>
        <family val="1"/>
        <charset val="204"/>
      </rPr>
      <t>У.70.05.330</t>
    </r>
  </si>
  <si>
    <t>4253 Т</t>
  </si>
  <si>
    <r>
      <t xml:space="preserve">Печатная плата </t>
    </r>
    <r>
      <rPr>
        <sz val="10"/>
        <color indexed="8"/>
        <rFont val="Times New Roman"/>
        <family val="1"/>
        <charset val="204"/>
      </rPr>
      <t>У.70.05.390</t>
    </r>
  </si>
  <si>
    <t>4254 Т</t>
  </si>
  <si>
    <r>
      <t xml:space="preserve">Печатная плата </t>
    </r>
    <r>
      <rPr>
        <sz val="10"/>
        <color indexed="8"/>
        <rFont val="Times New Roman"/>
        <family val="1"/>
        <charset val="204"/>
      </rPr>
      <t>Н12.70.01.059</t>
    </r>
  </si>
  <si>
    <t>4255 Т</t>
  </si>
  <si>
    <t>28.29.22.100.000.02.0796.000000000001</t>
  </si>
  <si>
    <t>порошковый, марка ОП-2 (з)  (А, В, С, Е)</t>
  </si>
  <si>
    <t>огнетушитель ОП-2</t>
  </si>
  <si>
    <t>4256 Т</t>
  </si>
  <si>
    <t>4257 Т</t>
  </si>
  <si>
    <t>Предохранитель ПР2Б, 20А</t>
  </si>
  <si>
    <t>4258 Т</t>
  </si>
  <si>
    <t>28.15.25.000.002.00.0796.000000000000</t>
  </si>
  <si>
    <t>для дизельного двигателя, для тракторной техники</t>
  </si>
  <si>
    <t>4259 Т</t>
  </si>
  <si>
    <t>27.90.33.700.002.00.0796.000000000000</t>
  </si>
  <si>
    <t>массы, для специальной и специализированной грузоподъемной техники</t>
  </si>
  <si>
    <t>Выключатель 3842.3710, 24В</t>
  </si>
  <si>
    <t>4260 Т</t>
  </si>
  <si>
    <t>М15х1,0 ГОСТ3266-81 №1</t>
  </si>
  <si>
    <t>4261 Т</t>
  </si>
  <si>
    <t>М15х1,0 ГОСТ3266-81 №2</t>
  </si>
  <si>
    <t>4262 Т</t>
  </si>
  <si>
    <t>25.73.40.160.000.00.0796.000000000082</t>
  </si>
  <si>
    <t>круглая, диаметр резьбы М16, шаг резьбы 1,0 мм, резьба правая, ГОСТ 9740-71</t>
  </si>
  <si>
    <t>4263 Т</t>
  </si>
  <si>
    <t>ноябрь</t>
  </si>
  <si>
    <t>4264 Т</t>
  </si>
  <si>
    <t>4265 Т</t>
  </si>
  <si>
    <t>4266 Т</t>
  </si>
  <si>
    <t>4267 Т</t>
  </si>
  <si>
    <t>4268 Т</t>
  </si>
  <si>
    <t>28.11.42.900.018.00.0796.000000000000</t>
  </si>
  <si>
    <t>топливной аппаратуры дизельного двигателя</t>
  </si>
  <si>
    <t>4269 Т</t>
  </si>
  <si>
    <t xml:space="preserve">в течение 3 дней </t>
  </si>
  <si>
    <t>4270 Т</t>
  </si>
  <si>
    <t>4271 Т</t>
  </si>
  <si>
    <t>4272 Т</t>
  </si>
  <si>
    <t>сальник 2.2-75*100</t>
  </si>
  <si>
    <t>4273 Т</t>
  </si>
  <si>
    <t>29.32.30.990.078.00.0796.000000000000</t>
  </si>
  <si>
    <t>Уплотнитель</t>
  </si>
  <si>
    <t>НТ-9</t>
  </si>
  <si>
    <t>4274 Т</t>
  </si>
  <si>
    <t>4275 Т</t>
  </si>
  <si>
    <t>Водоподающий центробежный  насос ЦНС38-110 (с втулочно-пальцевой муфтой): подача 11(38) л/сек (м3/час), давление 10 кгс/см2</t>
  </si>
  <si>
    <t>№ 1772 от 02.10.2017г., № 1773 от 02.10.2017г., № 1774 от 02.10.2017г., № 1781 от 03.10.2017г., № 1782 от 03.10.2017г., № 1783 от 04.10.2017г., № 1784 от 04.10.2017г., № 1787 от 04.10.2017г., № 1788 от 04.10.2017г., № 1789 от 04.10.2017г., № 1798 от 05.10.2017г., № 1801 от 06.10.2017г., № 1802 от 06.10.2017г., № 1803 от 06.10.2017г., № 1804 от 09.10.2017г, № 1805 от 09.10.2017г., № 1806 от 09.10.2017г., № 1807 от 09.10.2017г., № 1813 от 09.10.2017г., № 1818 от 09.10.2017г., № 1819 от 09.10.2017г., № 1820 от 09.10.2017г., № 1821 от 09.10.2017г., № 1822 от 10.10.2017г., № 1823 от 10.10.2017г., № 1835 от 11.10.2017г., № 1839 от 11.10.2017г., № 1840 от 11.10.2017г., № 1842 от 11.10.2017г., № 1843 от 11.10.2017г., № 1844 от 12.10.2017г., № 1845 от 12.09.2017г., № 1846 от 12.10.2017г., № 1847 от 12.10.2017г., № 1852 от 12.10.2017г.,№ 1855 от 13.10.2017г., № 1856 от 13.10.2017г., № 1862 от 16.10.2017г., № 1866 от 16.10.2017г., № 1867 от 16.10.2017г., № 1868 от 16.10.2017г., № 1869 от 17.10.2017г., № 1870 от 18.10.2017г., № 1878 от 18.10.2017г., № 1879 от 18.10.2017г., № 1881 от № 1883 от 18.10.2017г.,№ 1884 от 19.10.2017г., № 1895 от 23.10.2017г., № 1896 от 24.10.2017г., № 1897 от 24.10.2017г., № 1900 от 24.10.2017г., № 1901 от 25.10.2017г., № 1902 от 25.10.2017г., № 1904 от 25.10.2017г., № 1905 от 25.10.2017г., № 1915 от 26.10.2017г., № 1916 от 27.10.2017г., № 1918 от 27.10.2017г., № 1919 от 27.10.2017г., № 1921 от 30.10.2017г., № 1926 от 31.10.2017г.</t>
  </si>
  <si>
    <t>4276 Т</t>
  </si>
  <si>
    <t>CNMG 120408MR</t>
  </si>
  <si>
    <t>4277 Т</t>
  </si>
  <si>
    <t>РК, г.Алматы</t>
  </si>
  <si>
    <t>4278 Т</t>
  </si>
  <si>
    <t>4279 Т</t>
  </si>
  <si>
    <t>4280 Т</t>
  </si>
  <si>
    <t>4281 Т</t>
  </si>
  <si>
    <t>25.93.12.300.000.00.0006.000000000000</t>
  </si>
  <si>
    <t>канатная</t>
  </si>
  <si>
    <t>Проволока канатная 
22.0-Г-В-Н-Р-1770 ГОСТ 7668-80</t>
  </si>
  <si>
    <t>4282 Т</t>
  </si>
  <si>
    <t>4283 Т</t>
  </si>
  <si>
    <t>24.45.30.139.000.00.0166.000000000000</t>
  </si>
  <si>
    <t>вольфрамовая, марка ВМ, диаметр 0,8 мм, ГОСТ 19671-91</t>
  </si>
  <si>
    <t>4284 Т</t>
  </si>
  <si>
    <t>В (II)-2,5-100-115 ГОСТ 18698-79</t>
  </si>
  <si>
    <t>55 Р</t>
  </si>
  <si>
    <t xml:space="preserve">25.61.12.900.000.00.0999.000000000000  </t>
  </si>
  <si>
    <t>Окраска изделий</t>
  </si>
  <si>
    <t>4285 Т</t>
  </si>
  <si>
    <t>24.34.13.100.000.00.0055.000000000010</t>
  </si>
  <si>
    <t>нержавеющая сталь, плетеная, одинарная, номер сетки 5, ГОСТ 3826-82</t>
  </si>
  <si>
    <t>4286 Т</t>
  </si>
  <si>
    <t>24.34.13.100.000.00.0055.000000000006</t>
  </si>
  <si>
    <t>стальная, плетеная, одинарная, номер сетки 25</t>
  </si>
  <si>
    <t>4287 Т</t>
  </si>
  <si>
    <t>25.94.13.900.007.00.0796.000000000050</t>
  </si>
  <si>
    <t>с полукруглой головкой, самонарезающий, диаметр 4,2 мм, длина 25 мм</t>
  </si>
  <si>
    <t>шуруп 4,2х25 для кпрепления листов б/св</t>
  </si>
  <si>
    <t>4288 Т</t>
  </si>
  <si>
    <t>шуруп 4х16 Универсальный оцинкованный</t>
  </si>
  <si>
    <t>4289 Т</t>
  </si>
  <si>
    <t>25.94.13.900.007.00.0796.000000000100</t>
  </si>
  <si>
    <t>с потайной головкой, самонарезающий, диаметр 5 мм, длина 100 мм</t>
  </si>
  <si>
    <t>шуруп 6х100 Универсальный оцинкованный</t>
  </si>
  <si>
    <t>4290 Т</t>
  </si>
  <si>
    <t>25.94.13.900.007.00.0796.000000000023</t>
  </si>
  <si>
    <t>с потайной головкой, самонарезающий, диаметр 4,2 мм, длина 13 мм</t>
  </si>
  <si>
    <t>шуруп 4,2х13  для крепления листов б/св</t>
  </si>
  <si>
    <t>4291 Т</t>
  </si>
  <si>
    <t>25.94.12.300.000.00.0796.000000000120</t>
  </si>
  <si>
    <t>плоская, М10, ГОСТ 11371-78</t>
  </si>
  <si>
    <t>ШАЙБА С.10.01.019 ГОСТ11371-78</t>
  </si>
  <si>
    <t>4292 Т</t>
  </si>
  <si>
    <t>25.94.12.300.000.00.0796.000000000123</t>
  </si>
  <si>
    <t>плоская, М16, ГОСТ 11371-78</t>
  </si>
  <si>
    <t>ШАЙБА С.16.01.019 ГОСТ11371-78</t>
  </si>
  <si>
    <t>4293 Т</t>
  </si>
  <si>
    <t>25.94.12.300.000.00.0796.000000000126</t>
  </si>
  <si>
    <t>плоская, М20, ГОСТ 11371-78</t>
  </si>
  <si>
    <t>ШАЙБА С.20.01.019 ГОСТ11371-78</t>
  </si>
  <si>
    <t>4294 Т</t>
  </si>
  <si>
    <t>25.94.12.300.000.00.0796.000000000147</t>
  </si>
  <si>
    <t>плоская, М24, ГОСТ 11371-78</t>
  </si>
  <si>
    <t>ШАЙБА С.22.01.019 ГОСТ11371-78</t>
  </si>
  <si>
    <t>4295 Т</t>
  </si>
  <si>
    <t>25.93.14.900.000.00.0166.000000000058</t>
  </si>
  <si>
    <t>строительный, с плоской головкой, диаметр 2,0 мм, длина 50 мм, ГОСТ 4028-63</t>
  </si>
  <si>
    <t>гвоздь строительный L=50 мм</t>
  </si>
  <si>
    <t>4296 Т</t>
  </si>
  <si>
    <t>25.93.14.900.000.00.0166.000000000060</t>
  </si>
  <si>
    <t>строительный, с плоской головкой, диаметр 3,0 мм, длина 70 мм, ГОСТ 4028-63</t>
  </si>
  <si>
    <t>гвоздь строительный L=70 мм</t>
  </si>
  <si>
    <t>4297 Т</t>
  </si>
  <si>
    <t>25.93.14.900.000.00.0168.000000000005</t>
  </si>
  <si>
    <t>строительный, с плоской головкой, диаметр 4,0 мм, длина 100 мм, ГОСТ 4028-63</t>
  </si>
  <si>
    <t>гвоздь строительный L=100 мм</t>
  </si>
  <si>
    <t>4298 Т</t>
  </si>
  <si>
    <t>25.93.14.900.000.00.0166.000000000067</t>
  </si>
  <si>
    <t>строительный, с плоской головкой, диаметр 6,0 мм, длина 150 мм, ГОСТ 4028-63</t>
  </si>
  <si>
    <t>гвоздь строительный L=150 мм</t>
  </si>
  <si>
    <t>4299 Т</t>
  </si>
  <si>
    <t>25.93.14.900.000.00.0166.000000000068</t>
  </si>
  <si>
    <t>строительный, с плоской головкой, диаметр 6,0 мм, длина 200 мм, ГОСТ 4028-63</t>
  </si>
  <si>
    <t>гвоздь строительный L=200 мм</t>
  </si>
  <si>
    <t>4300 Т</t>
  </si>
  <si>
    <t>4301 Т</t>
  </si>
  <si>
    <t>29.32.30.950.009.00.0796.000000000000</t>
  </si>
  <si>
    <t>подвески автомобиля</t>
  </si>
  <si>
    <t>4302 Т</t>
  </si>
  <si>
    <t>29.32.30.950.031.00.0796.000000000002</t>
  </si>
  <si>
    <t>Чашка</t>
  </si>
  <si>
    <t>опорная, пружины подвески, для легкового автомобиля, задняя</t>
  </si>
  <si>
    <t>4303 Т</t>
  </si>
  <si>
    <t>4304 Т</t>
  </si>
  <si>
    <t xml:space="preserve">с УАЗ 452 дверной </t>
  </si>
  <si>
    <t>4305 Т</t>
  </si>
  <si>
    <t>30.20.40.300.844.00.0796.000000000000</t>
  </si>
  <si>
    <t>Привод распределительного вала</t>
  </si>
  <si>
    <t>Привод 55571П-2203010-10</t>
  </si>
  <si>
    <t>113 У</t>
  </si>
  <si>
    <t>Пересылка и выгрузка посылок</t>
  </si>
  <si>
    <t>ноябрь, декабрь</t>
  </si>
  <si>
    <r>
      <t>№ 1927  от 01.11.2017г.,</t>
    </r>
    <r>
      <rPr>
        <sz val="10"/>
        <color rgb="FFA50021"/>
        <rFont val="Times New Roman"/>
        <family val="1"/>
        <charset val="204"/>
      </rPr>
      <t xml:space="preserve"> </t>
    </r>
    <r>
      <rPr>
        <sz val="10"/>
        <color theme="1"/>
        <rFont val="Times New Roman"/>
        <family val="1"/>
        <charset val="204"/>
      </rPr>
      <t>№ 1932 от 01.11.2017г., № 1933 от 01.11.2017г., № 1934 от 01.11.2017г., № 1935 от 01.11.2017г.</t>
    </r>
    <r>
      <rPr>
        <sz val="10"/>
        <color rgb="FFA50021"/>
        <rFont val="Times New Roman"/>
        <family val="1"/>
        <charset val="204"/>
      </rPr>
      <t xml:space="preserve"> № 1936 от 01.11.2017г.,</t>
    </r>
    <r>
      <rPr>
        <sz val="10"/>
        <color rgb="FF336600"/>
        <rFont val="Times New Roman"/>
        <family val="1"/>
        <charset val="204"/>
      </rPr>
      <t xml:space="preserve"> № 1944 от 02.11.2017г.,</t>
    </r>
    <r>
      <rPr>
        <sz val="10"/>
        <color rgb="FF660033"/>
        <rFont val="Times New Roman"/>
        <family val="1"/>
        <charset val="204"/>
      </rPr>
      <t xml:space="preserve"> № 1945 от 03.11.2017г.,</t>
    </r>
    <r>
      <rPr>
        <sz val="10"/>
        <color rgb="FF3333CC"/>
        <rFont val="Times New Roman"/>
        <family val="1"/>
        <charset val="204"/>
      </rPr>
      <t xml:space="preserve"> № 1946 от 03.11.2017г.,</t>
    </r>
    <r>
      <rPr>
        <sz val="10"/>
        <color theme="1"/>
        <rFont val="Times New Roman"/>
        <family val="1"/>
        <charset val="204"/>
      </rPr>
      <t xml:space="preserve"> № 1949 от 06.11.2017г.,</t>
    </r>
    <r>
      <rPr>
        <sz val="10"/>
        <color rgb="FFCC0099"/>
        <rFont val="Times New Roman"/>
        <family val="1"/>
        <charset val="204"/>
      </rPr>
      <t xml:space="preserve"> № 1950 от 06.11.2017г.,</t>
    </r>
    <r>
      <rPr>
        <sz val="10"/>
        <color rgb="FF660033"/>
        <rFont val="Times New Roman"/>
        <family val="1"/>
        <charset val="204"/>
      </rPr>
      <t xml:space="preserve"> № 1951 от 06.11.2017г.,</t>
    </r>
    <r>
      <rPr>
        <sz val="10"/>
        <color rgb="FF6600CC"/>
        <rFont val="Times New Roman"/>
        <family val="1"/>
        <charset val="204"/>
      </rPr>
      <t xml:space="preserve"> № 1960 от 07.11.2017г.,</t>
    </r>
    <r>
      <rPr>
        <sz val="10"/>
        <color theme="1"/>
        <rFont val="Times New Roman"/>
        <family val="1"/>
        <charset val="204"/>
      </rPr>
      <t xml:space="preserve"> № 1961 от 07.11.2017г.,</t>
    </r>
    <r>
      <rPr>
        <sz val="10"/>
        <color rgb="FF215867"/>
        <rFont val="Times New Roman"/>
        <family val="1"/>
        <charset val="204"/>
      </rPr>
      <t xml:space="preserve"> № 1962 от 07.11.2017г.,</t>
    </r>
    <r>
      <rPr>
        <sz val="10"/>
        <color rgb="FF0066FF"/>
        <rFont val="Times New Roman"/>
        <family val="1"/>
        <charset val="204"/>
      </rPr>
      <t xml:space="preserve"> № 1964 от 07.11.2017г.,</t>
    </r>
    <r>
      <rPr>
        <sz val="10"/>
        <color rgb="FFCC0099"/>
        <rFont val="Times New Roman"/>
        <family val="1"/>
        <charset val="204"/>
      </rPr>
      <t xml:space="preserve"> № 1966 от 08.11.2017г.</t>
    </r>
  </si>
</sst>
</file>

<file path=xl/styles.xml><?xml version="1.0" encoding="utf-8"?>
<styleSheet xmlns="http://schemas.openxmlformats.org/spreadsheetml/2006/main">
  <numFmts count="12">
    <numFmt numFmtId="164" formatCode="_-* #,##0.00_р_._-;\-* #,##0.00_р_._-;_-* &quot;-&quot;??_р_._-;_-@_-"/>
    <numFmt numFmtId="165" formatCode="#,##0.00_ ;\-#,##0.00\ "/>
    <numFmt numFmtId="166" formatCode="#,##0.000"/>
    <numFmt numFmtId="167" formatCode="0.000"/>
    <numFmt numFmtId="168" formatCode="_(* #,##0.00_);_(* \(#,##0.00\);_(* &quot;-&quot;??_);_(@_)"/>
    <numFmt numFmtId="169" formatCode="#,##0.00&quot;р.&quot;"/>
    <numFmt numFmtId="170" formatCode="0.0"/>
    <numFmt numFmtId="171" formatCode="0.0000"/>
    <numFmt numFmtId="172" formatCode="#,##0.00_р_."/>
    <numFmt numFmtId="173" formatCode="#,##0.000_р_."/>
    <numFmt numFmtId="174" formatCode="_-* #,##0.00\ _р_._-;\-* #,##0.00\ _р_._-;_-* &quot;-&quot;??\ _р_._-;_-@_-"/>
    <numFmt numFmtId="175" formatCode="_(* #,##0_);_(* \(#,##0\);_(* &quot;-&quot;??_);_(@_)"/>
  </numFmts>
  <fonts count="85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i/>
      <sz val="10"/>
      <name val="Times New Roman"/>
      <family val="1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sz val="10"/>
      <color theme="9" tint="-0.499984740745262"/>
      <name val="Times New Roman"/>
      <family val="1"/>
      <charset val="204"/>
    </font>
    <font>
      <sz val="10"/>
      <color rgb="FF7030A0"/>
      <name val="Times New Roman"/>
      <family val="1"/>
      <charset val="204"/>
    </font>
    <font>
      <sz val="10"/>
      <color rgb="FF6600CC"/>
      <name val="Times New Roman"/>
      <family val="1"/>
      <charset val="204"/>
    </font>
    <font>
      <sz val="10"/>
      <color rgb="FF00B05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rgb="FF0070C0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0"/>
      <color rgb="FFD60093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0"/>
      <color rgb="FF0000FF"/>
      <name val="Times New Roman"/>
      <family val="1"/>
      <charset val="204"/>
    </font>
    <font>
      <sz val="10"/>
      <color indexed="8"/>
      <name val="Arial"/>
      <family val="2"/>
      <charset val="204"/>
    </font>
    <font>
      <u/>
      <sz val="10"/>
      <color indexed="12"/>
      <name val="Arial Cyr"/>
      <charset val="204"/>
    </font>
    <font>
      <sz val="9"/>
      <name val="Times New Roman"/>
      <family val="1"/>
      <charset val="204"/>
    </font>
    <font>
      <i/>
      <sz val="10"/>
      <name val="Times New Roman"/>
      <family val="1"/>
      <charset val="204"/>
    </font>
    <font>
      <sz val="11"/>
      <color indexed="8"/>
      <name val="Calibri"/>
      <family val="2"/>
    </font>
    <font>
      <sz val="8"/>
      <name val="Times New Roman"/>
      <family val="1"/>
      <charset val="204"/>
    </font>
    <font>
      <sz val="11"/>
      <name val="Calibri"/>
      <family val="2"/>
      <charset val="204"/>
    </font>
    <font>
      <sz val="10"/>
      <name val="Calibri"/>
      <family val="2"/>
    </font>
    <font>
      <sz val="10"/>
      <color theme="1"/>
      <name val="Times New Roman"/>
      <family val="1"/>
      <charset val="204"/>
    </font>
    <font>
      <sz val="10"/>
      <color rgb="FF006600"/>
      <name val="Times New Roman"/>
      <family val="1"/>
      <charset val="204"/>
    </font>
    <font>
      <sz val="10"/>
      <color rgb="FF663300"/>
      <name val="Times New Roman"/>
      <family val="1"/>
      <charset val="204"/>
    </font>
    <font>
      <sz val="10"/>
      <color rgb="FF00808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0"/>
      <color rgb="FFFF0066"/>
      <name val="Times New Roman"/>
      <family val="1"/>
      <charset val="204"/>
    </font>
    <font>
      <sz val="10"/>
      <color rgb="FF660033"/>
      <name val="Times New Roman"/>
      <family val="1"/>
      <charset val="204"/>
    </font>
    <font>
      <sz val="10"/>
      <color rgb="FF0033CC"/>
      <name val="Times New Roman"/>
      <family val="1"/>
      <charset val="204"/>
    </font>
    <font>
      <sz val="10"/>
      <color rgb="FF008080"/>
      <name val="Arial"/>
      <family val="2"/>
      <charset val="204"/>
    </font>
    <font>
      <sz val="10"/>
      <color rgb="FF660066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b/>
      <sz val="10"/>
      <color theme="9" tint="-0.499984740745262"/>
      <name val="Times New Roman"/>
      <family val="1"/>
      <charset val="204"/>
    </font>
    <font>
      <b/>
      <sz val="10"/>
      <color rgb="FF0000FF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b/>
      <sz val="10"/>
      <color rgb="FF00660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color indexed="63"/>
      <name val="Times New Roman"/>
      <family val="1"/>
      <charset val="204"/>
    </font>
    <font>
      <sz val="10"/>
      <color rgb="FFCC3300"/>
      <name val="Times New Roman"/>
      <family val="1"/>
      <charset val="204"/>
    </font>
    <font>
      <sz val="10"/>
      <color rgb="FF333333"/>
      <name val="Times New Roman"/>
      <family val="1"/>
      <charset val="204"/>
    </font>
    <font>
      <b/>
      <sz val="10"/>
      <color indexed="10"/>
      <name val="Times New Roman"/>
      <family val="1"/>
      <charset val="204"/>
    </font>
    <font>
      <sz val="11"/>
      <color rgb="FFFF0000"/>
      <name val="Calibri"/>
      <family val="2"/>
      <charset val="204"/>
      <scheme val="minor"/>
    </font>
    <font>
      <sz val="10"/>
      <color rgb="FF800000"/>
      <name val="Times New Roman"/>
      <family val="1"/>
      <charset val="204"/>
    </font>
    <font>
      <sz val="10"/>
      <color rgb="FF006666"/>
      <name val="Times New Roman"/>
      <family val="1"/>
      <charset val="204"/>
    </font>
    <font>
      <sz val="9"/>
      <color rgb="FF006666"/>
      <name val="Times New Roman"/>
      <family val="1"/>
      <charset val="204"/>
    </font>
    <font>
      <sz val="10"/>
      <color rgb="FF006666"/>
      <name val="Arial"/>
      <family val="2"/>
      <charset val="204"/>
    </font>
    <font>
      <sz val="10"/>
      <color rgb="FF3333CC"/>
      <name val="Times New Roman"/>
      <family val="1"/>
      <charset val="204"/>
    </font>
    <font>
      <b/>
      <sz val="10"/>
      <color rgb="FFFF0066"/>
      <name val="Times New Roman"/>
      <family val="1"/>
      <charset val="204"/>
    </font>
    <font>
      <sz val="10"/>
      <color rgb="FFFF3300"/>
      <name val="Times New Roman"/>
      <family val="1"/>
      <charset val="204"/>
    </font>
    <font>
      <sz val="10"/>
      <color rgb="FFA50021"/>
      <name val="Times New Roman"/>
      <family val="1"/>
      <charset val="204"/>
    </font>
    <font>
      <sz val="11"/>
      <color rgb="FF663300"/>
      <name val="Calibri"/>
      <family val="2"/>
      <charset val="204"/>
      <scheme val="minor"/>
    </font>
    <font>
      <sz val="11"/>
      <color rgb="FF7030A0"/>
      <name val="Calibri"/>
      <family val="2"/>
      <charset val="204"/>
      <scheme val="minor"/>
    </font>
    <font>
      <sz val="10"/>
      <color rgb="FF663300"/>
      <name val="Calibri"/>
      <family val="2"/>
    </font>
    <font>
      <sz val="11"/>
      <color rgb="FF006600"/>
      <name val="Calibri"/>
      <family val="2"/>
      <charset val="204"/>
      <scheme val="minor"/>
    </font>
    <font>
      <sz val="11"/>
      <color rgb="FF663300"/>
      <name val="Calibri"/>
      <family val="2"/>
      <charset val="204"/>
    </font>
    <font>
      <sz val="11"/>
      <color rgb="FF006600"/>
      <name val="Calibri"/>
      <family val="2"/>
      <charset val="204"/>
    </font>
    <font>
      <sz val="10"/>
      <color rgb="FF002060"/>
      <name val="Calibri"/>
      <family val="2"/>
    </font>
    <font>
      <sz val="11"/>
      <color rgb="FF002060"/>
      <name val="Calibri"/>
      <family val="2"/>
      <charset val="204"/>
      <scheme val="minor"/>
    </font>
    <font>
      <sz val="10"/>
      <color rgb="FF9900CC"/>
      <name val="Times New Roman"/>
      <family val="1"/>
      <charset val="204"/>
    </font>
    <font>
      <sz val="10"/>
      <color rgb="FFC00000"/>
      <name val="Times New Roman"/>
      <family val="1"/>
      <charset val="204"/>
    </font>
    <font>
      <sz val="10"/>
      <color theme="5" tint="-0.499984740745262"/>
      <name val="Times New Roman"/>
      <family val="1"/>
      <charset val="204"/>
    </font>
    <font>
      <sz val="10"/>
      <color theme="8" tint="-0.249977111117893"/>
      <name val="Times New Roman"/>
      <family val="1"/>
      <charset val="204"/>
    </font>
    <font>
      <sz val="10"/>
      <color rgb="FF006699"/>
      <name val="Times New Roman"/>
      <family val="1"/>
      <charset val="204"/>
    </font>
    <font>
      <sz val="10"/>
      <color rgb="FF339966"/>
      <name val="Times New Roman"/>
      <family val="1"/>
      <charset val="204"/>
    </font>
    <font>
      <b/>
      <sz val="10"/>
      <color rgb="FFD60093"/>
      <name val="Times New Roman"/>
      <family val="1"/>
      <charset val="204"/>
    </font>
    <font>
      <sz val="10"/>
      <color rgb="FFCC00FF"/>
      <name val="Times New Roman"/>
      <family val="1"/>
      <charset val="204"/>
    </font>
    <font>
      <sz val="10"/>
      <color rgb="FF993300"/>
      <name val="Times New Roman"/>
      <family val="1"/>
      <charset val="204"/>
    </font>
    <font>
      <sz val="10"/>
      <color rgb="FF993300"/>
      <name val="Arial"/>
      <family val="2"/>
      <charset val="204"/>
    </font>
    <font>
      <sz val="10"/>
      <color theme="8" tint="-0.499984740745262"/>
      <name val="Times New Roman"/>
      <family val="1"/>
      <charset val="204"/>
    </font>
    <font>
      <sz val="10"/>
      <color rgb="FF333399"/>
      <name val="Times New Roman"/>
      <family val="1"/>
      <charset val="204"/>
    </font>
    <font>
      <sz val="10"/>
      <color indexed="62"/>
      <name val="Times New Roman"/>
      <family val="1"/>
      <charset val="204"/>
    </font>
    <font>
      <u/>
      <sz val="11"/>
      <color theme="10"/>
      <name val="Calibri"/>
      <family val="2"/>
      <charset val="204"/>
    </font>
    <font>
      <sz val="10"/>
      <color rgb="FFCC0000"/>
      <name val="Times New Roman"/>
      <family val="1"/>
      <charset val="204"/>
    </font>
    <font>
      <sz val="9"/>
      <color rgb="FF006600"/>
      <name val="Times New Roman"/>
      <family val="1"/>
      <charset val="204"/>
    </font>
    <font>
      <sz val="10"/>
      <color rgb="FFCC0099"/>
      <name val="Times New Roman"/>
      <family val="1"/>
      <charset val="204"/>
    </font>
    <font>
      <b/>
      <sz val="10"/>
      <color rgb="FFCC0099"/>
      <name val="Times New Roman"/>
      <family val="1"/>
      <charset val="204"/>
    </font>
    <font>
      <sz val="10"/>
      <color rgb="FF336600"/>
      <name val="Times New Roman"/>
      <family val="1"/>
      <charset val="204"/>
    </font>
    <font>
      <sz val="10"/>
      <color rgb="FF0066FF"/>
      <name val="Times New Roman"/>
      <family val="1"/>
      <charset val="204"/>
    </font>
    <font>
      <sz val="10"/>
      <color rgb="FFCC0099"/>
      <name val="Arial"/>
      <family val="2"/>
      <charset val="204"/>
    </font>
    <font>
      <sz val="10"/>
      <color rgb="FF215867"/>
      <name val="Times New Roman"/>
      <family val="1"/>
      <charset val="204"/>
    </font>
  </fonts>
  <fills count="2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CCFF33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4F4F4"/>
        <bgColor indexed="64"/>
      </patternFill>
    </fill>
    <fill>
      <patternFill patternType="solid">
        <fgColor rgb="FFFF9966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CCCC00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00FF99"/>
        <bgColor indexed="64"/>
      </patternFill>
    </fill>
    <fill>
      <patternFill patternType="solid">
        <fgColor rgb="FF66CCFF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indexed="64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</borders>
  <cellStyleXfs count="23">
    <xf numFmtId="0" fontId="0" fillId="0" borderId="0"/>
    <xf numFmtId="164" fontId="1" fillId="0" borderId="0" applyFont="0" applyFill="0" applyBorder="0" applyAlignment="0" applyProtection="0"/>
    <xf numFmtId="0" fontId="6" fillId="0" borderId="0"/>
    <xf numFmtId="0" fontId="7" fillId="0" borderId="0"/>
    <xf numFmtId="0" fontId="6" fillId="0" borderId="0"/>
    <xf numFmtId="0" fontId="7" fillId="0" borderId="0"/>
    <xf numFmtId="0" fontId="16" fillId="0" borderId="0"/>
    <xf numFmtId="0" fontId="7" fillId="0" borderId="0"/>
    <xf numFmtId="0" fontId="18" fillId="0" borderId="0"/>
    <xf numFmtId="164" fontId="6" fillId="0" borderId="0" applyFont="0" applyFill="0" applyBorder="0" applyAlignment="0" applyProtection="0"/>
    <xf numFmtId="0" fontId="18" fillId="0" borderId="0"/>
    <xf numFmtId="0" fontId="18" fillId="0" borderId="0"/>
    <xf numFmtId="0" fontId="16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18" fillId="0" borderId="0"/>
    <xf numFmtId="0" fontId="16" fillId="0" borderId="0"/>
    <xf numFmtId="174" fontId="22" fillId="0" borderId="0" applyFont="0" applyFill="0" applyBorder="0" applyAlignment="0" applyProtection="0"/>
    <xf numFmtId="0" fontId="7" fillId="0" borderId="0"/>
    <xf numFmtId="0" fontId="18" fillId="0" borderId="0"/>
    <xf numFmtId="0" fontId="7" fillId="0" borderId="0"/>
    <xf numFmtId="0" fontId="7" fillId="0" borderId="0"/>
    <xf numFmtId="0" fontId="76" fillId="0" borderId="0" applyNumberFormat="0" applyFill="0" applyBorder="0" applyAlignment="0" applyProtection="0">
      <alignment vertical="top"/>
      <protection locked="0"/>
    </xf>
  </cellStyleXfs>
  <cellXfs count="1732">
    <xf numFmtId="0" fontId="0" fillId="0" borderId="0" xfId="0"/>
    <xf numFmtId="0" fontId="2" fillId="0" borderId="0" xfId="0" applyFont="1" applyFill="1"/>
    <xf numFmtId="0" fontId="2" fillId="0" borderId="0" xfId="0" applyFont="1" applyFill="1" applyAlignment="1">
      <alignment horizontal="left" vertical="center" indent="1"/>
    </xf>
    <xf numFmtId="0" fontId="2" fillId="0" borderId="0" xfId="0" applyFont="1" applyFill="1" applyAlignment="1">
      <alignment horizontal="right" vertical="center" indent="1"/>
    </xf>
    <xf numFmtId="0" fontId="3" fillId="0" borderId="0" xfId="0" applyNumberFormat="1" applyFont="1" applyFill="1" applyBorder="1" applyAlignment="1">
      <alignment wrapText="1"/>
    </xf>
    <xf numFmtId="0" fontId="3" fillId="0" borderId="0" xfId="0" applyNumberFormat="1" applyFont="1" applyFill="1" applyBorder="1"/>
    <xf numFmtId="0" fontId="3" fillId="0" borderId="0" xfId="0" applyNumberFormat="1" applyFont="1" applyFill="1" applyBorder="1" applyAlignment="1">
      <alignment horizontal="left" vertical="center" indent="1"/>
    </xf>
    <xf numFmtId="0" fontId="3" fillId="0" borderId="0" xfId="0" applyNumberFormat="1" applyFont="1" applyFill="1" applyBorder="1" applyAlignment="1">
      <alignment horizontal="left"/>
    </xf>
    <xf numFmtId="0" fontId="4" fillId="0" borderId="0" xfId="0" applyNumberFormat="1" applyFont="1" applyFill="1" applyBorder="1"/>
    <xf numFmtId="0" fontId="4" fillId="0" borderId="0" xfId="0" applyNumberFormat="1" applyFont="1" applyFill="1" applyBorder="1" applyAlignment="1">
      <alignment vertical="center"/>
    </xf>
    <xf numFmtId="0" fontId="4" fillId="0" borderId="0" xfId="0" applyNumberFormat="1" applyFont="1" applyFill="1" applyBorder="1" applyAlignment="1">
      <alignment horizontal="right" vertical="center" indent="1"/>
    </xf>
    <xf numFmtId="0" fontId="4" fillId="0" borderId="0" xfId="0" applyNumberFormat="1" applyFont="1" applyFill="1" applyBorder="1" applyAlignment="1">
      <alignment horizontal="left" vertical="center"/>
    </xf>
    <xf numFmtId="0" fontId="2" fillId="0" borderId="0" xfId="0" applyFont="1" applyFill="1" applyAlignment="1">
      <alignment wrapText="1"/>
    </xf>
    <xf numFmtId="0" fontId="4" fillId="0" borderId="0" xfId="0" applyNumberFormat="1" applyFont="1" applyFill="1" applyBorder="1" applyAlignment="1">
      <alignment horizontal="left" vertical="center" indent="1"/>
    </xf>
    <xf numFmtId="0" fontId="4" fillId="0" borderId="0" xfId="0" applyNumberFormat="1" applyFont="1" applyFill="1" applyBorder="1" applyAlignment="1"/>
    <xf numFmtId="0" fontId="3" fillId="0" borderId="0" xfId="0" applyFont="1" applyFill="1"/>
    <xf numFmtId="0" fontId="4" fillId="0" borderId="0" xfId="0" applyNumberFormat="1" applyFont="1" applyFill="1" applyBorder="1" applyAlignment="1">
      <alignment horizontal="left"/>
    </xf>
    <xf numFmtId="0" fontId="4" fillId="0" borderId="0" xfId="0" applyNumberFormat="1" applyFont="1" applyFill="1" applyBorder="1" applyAlignment="1">
      <alignment horizontal="left" wrapText="1"/>
    </xf>
    <xf numFmtId="4" fontId="4" fillId="0" borderId="0" xfId="0" applyNumberFormat="1" applyFont="1" applyFill="1" applyBorder="1" applyAlignment="1">
      <alignment horizontal="right" vertical="center" indent="1"/>
    </xf>
    <xf numFmtId="0" fontId="5" fillId="0" borderId="14" xfId="0" applyNumberFormat="1" applyFont="1" applyFill="1" applyBorder="1" applyAlignment="1">
      <alignment horizontal="center" vertical="top" wrapText="1"/>
    </xf>
    <xf numFmtId="0" fontId="5" fillId="0" borderId="15" xfId="0" applyNumberFormat="1" applyFont="1" applyFill="1" applyBorder="1" applyAlignment="1">
      <alignment horizontal="center" vertical="top" wrapText="1"/>
    </xf>
    <xf numFmtId="0" fontId="5" fillId="0" borderId="15" xfId="0" applyNumberFormat="1" applyFont="1" applyFill="1" applyBorder="1" applyAlignment="1">
      <alignment horizontal="center" vertical="center" wrapText="1"/>
    </xf>
    <xf numFmtId="3" fontId="5" fillId="0" borderId="15" xfId="0" applyNumberFormat="1" applyFont="1" applyFill="1" applyBorder="1" applyAlignment="1">
      <alignment horizontal="center" vertical="center" wrapText="1"/>
    </xf>
    <xf numFmtId="0" fontId="5" fillId="0" borderId="16" xfId="0" applyNumberFormat="1" applyFont="1" applyFill="1" applyBorder="1" applyAlignment="1">
      <alignment horizontal="center" vertical="top" wrapText="1"/>
    </xf>
    <xf numFmtId="0" fontId="4" fillId="0" borderId="17" xfId="0" applyNumberFormat="1" applyFont="1" applyFill="1" applyBorder="1"/>
    <xf numFmtId="0" fontId="4" fillId="0" borderId="18" xfId="0" applyNumberFormat="1" applyFont="1" applyFill="1" applyBorder="1"/>
    <xf numFmtId="0" fontId="4" fillId="0" borderId="18" xfId="0" applyNumberFormat="1" applyFont="1" applyFill="1" applyBorder="1" applyAlignment="1">
      <alignment wrapText="1"/>
    </xf>
    <xf numFmtId="0" fontId="4" fillId="0" borderId="18" xfId="0" applyNumberFormat="1" applyFont="1" applyFill="1" applyBorder="1" applyAlignment="1">
      <alignment horizontal="left" vertical="center" indent="1"/>
    </xf>
    <xf numFmtId="0" fontId="4" fillId="0" borderId="18" xfId="0" applyNumberFormat="1" applyFont="1" applyFill="1" applyBorder="1" applyAlignment="1">
      <alignment horizontal="left"/>
    </xf>
    <xf numFmtId="0" fontId="4" fillId="0" borderId="18" xfId="0" applyNumberFormat="1" applyFont="1" applyFill="1" applyBorder="1" applyAlignment="1">
      <alignment horizontal="right" vertical="center" indent="1"/>
    </xf>
    <xf numFmtId="4" fontId="4" fillId="0" borderId="19" xfId="0" applyNumberFormat="1" applyFont="1" applyFill="1" applyBorder="1" applyAlignment="1">
      <alignment horizontal="right" vertical="center" indent="1"/>
    </xf>
    <xf numFmtId="0" fontId="4" fillId="0" borderId="19" xfId="0" applyNumberFormat="1" applyFont="1" applyFill="1" applyBorder="1"/>
    <xf numFmtId="0" fontId="3" fillId="0" borderId="20" xfId="0" applyNumberFormat="1" applyFont="1" applyFill="1" applyBorder="1"/>
    <xf numFmtId="0" fontId="3" fillId="0" borderId="20" xfId="0" applyNumberFormat="1" applyFont="1" applyFill="1" applyBorder="1" applyAlignment="1">
      <alignment wrapText="1"/>
    </xf>
    <xf numFmtId="0" fontId="3" fillId="0" borderId="21" xfId="0" applyNumberFormat="1" applyFont="1" applyFill="1" applyBorder="1" applyAlignment="1">
      <alignment horizontal="center" vertical="center"/>
    </xf>
    <xf numFmtId="0" fontId="3" fillId="0" borderId="21" xfId="0" applyNumberFormat="1" applyFont="1" applyFill="1" applyBorder="1" applyAlignment="1">
      <alignment horizontal="center" vertical="center" wrapText="1"/>
    </xf>
    <xf numFmtId="0" fontId="3" fillId="0" borderId="21" xfId="0" applyNumberFormat="1" applyFont="1" applyFill="1" applyBorder="1" applyAlignment="1">
      <alignment horizontal="left" vertical="center" wrapText="1" indent="1"/>
    </xf>
    <xf numFmtId="0" fontId="3" fillId="0" borderId="21" xfId="0" applyNumberFormat="1" applyFont="1" applyFill="1" applyBorder="1" applyAlignment="1">
      <alignment horizontal="left" vertical="center"/>
    </xf>
    <xf numFmtId="0" fontId="3" fillId="0" borderId="21" xfId="0" applyFont="1" applyFill="1" applyBorder="1" applyAlignment="1">
      <alignment vertical="center" wrapText="1"/>
    </xf>
    <xf numFmtId="3" fontId="3" fillId="0" borderId="21" xfId="0" applyNumberFormat="1" applyFont="1" applyFill="1" applyBorder="1" applyAlignment="1">
      <alignment horizontal="right" vertical="center" indent="1"/>
    </xf>
    <xf numFmtId="4" fontId="3" fillId="0" borderId="21" xfId="0" applyNumberFormat="1" applyFont="1" applyFill="1" applyBorder="1" applyAlignment="1">
      <alignment horizontal="right" vertical="center" indent="1"/>
    </xf>
    <xf numFmtId="4" fontId="3" fillId="0" borderId="22" xfId="0" applyNumberFormat="1" applyFont="1" applyFill="1" applyBorder="1" applyAlignment="1">
      <alignment horizontal="right" vertical="center" indent="1"/>
    </xf>
    <xf numFmtId="0" fontId="3" fillId="0" borderId="21" xfId="2" applyFont="1" applyFill="1" applyBorder="1" applyAlignment="1">
      <alignment vertical="center" wrapText="1"/>
    </xf>
    <xf numFmtId="0" fontId="3" fillId="0" borderId="21" xfId="0" applyFont="1" applyFill="1" applyBorder="1" applyAlignment="1">
      <alignment horizontal="center" vertical="center"/>
    </xf>
    <xf numFmtId="0" fontId="3" fillId="0" borderId="21" xfId="0" applyNumberFormat="1" applyFont="1" applyFill="1" applyBorder="1" applyAlignment="1">
      <alignment horizontal="right" vertical="center" indent="1"/>
    </xf>
    <xf numFmtId="0" fontId="3" fillId="0" borderId="22" xfId="0" applyNumberFormat="1" applyFont="1" applyFill="1" applyBorder="1" applyAlignment="1">
      <alignment horizontal="center" vertical="center"/>
    </xf>
    <xf numFmtId="49" fontId="3" fillId="0" borderId="21" xfId="0" applyNumberFormat="1" applyFont="1" applyFill="1" applyBorder="1" applyAlignment="1">
      <alignment horizontal="center" vertical="center" wrapText="1"/>
    </xf>
    <xf numFmtId="0" fontId="3" fillId="0" borderId="21" xfId="0" applyFont="1" applyFill="1" applyBorder="1" applyAlignment="1">
      <alignment wrapText="1"/>
    </xf>
    <xf numFmtId="0" fontId="3" fillId="0" borderId="21" xfId="0" applyFont="1" applyFill="1" applyBorder="1" applyAlignment="1">
      <alignment horizontal="left" vertical="center" wrapText="1" indent="1" shrinkToFit="1"/>
    </xf>
    <xf numFmtId="0" fontId="3" fillId="0" borderId="21" xfId="0" applyFont="1" applyFill="1" applyBorder="1" applyAlignment="1">
      <alignment horizontal="center" vertical="center" wrapText="1"/>
    </xf>
    <xf numFmtId="0" fontId="3" fillId="0" borderId="21" xfId="0" applyFont="1" applyFill="1" applyBorder="1" applyAlignment="1">
      <alignment horizontal="left" vertical="center" wrapText="1"/>
    </xf>
    <xf numFmtId="0" fontId="3" fillId="0" borderId="21" xfId="2" applyFont="1" applyFill="1" applyBorder="1" applyAlignment="1">
      <alignment horizontal="center" vertical="center" wrapText="1"/>
    </xf>
    <xf numFmtId="49" fontId="3" fillId="0" borderId="21" xfId="2" applyNumberFormat="1" applyFont="1" applyFill="1" applyBorder="1" applyAlignment="1">
      <alignment horizontal="center" vertical="center" wrapText="1"/>
    </xf>
    <xf numFmtId="3" fontId="3" fillId="0" borderId="21" xfId="0" applyNumberFormat="1" applyFont="1" applyFill="1" applyBorder="1" applyAlignment="1">
      <alignment horizontal="right" vertical="center" wrapText="1" indent="1"/>
    </xf>
    <xf numFmtId="4" fontId="3" fillId="0" borderId="21" xfId="0" applyNumberFormat="1" applyFont="1" applyFill="1" applyBorder="1" applyAlignment="1">
      <alignment horizontal="right" vertical="center" wrapText="1" indent="1"/>
    </xf>
    <xf numFmtId="49" fontId="3" fillId="0" borderId="21" xfId="0" applyNumberFormat="1" applyFont="1" applyFill="1" applyBorder="1" applyAlignment="1">
      <alignment horizontal="center" vertical="center"/>
    </xf>
    <xf numFmtId="0" fontId="3" fillId="0" borderId="21" xfId="0" applyFont="1" applyFill="1" applyBorder="1" applyAlignment="1">
      <alignment horizontal="left" vertical="center" wrapText="1" indent="1"/>
    </xf>
    <xf numFmtId="0" fontId="3" fillId="0" borderId="21" xfId="0" applyFont="1" applyFill="1" applyBorder="1" applyAlignment="1">
      <alignment horizontal="right" vertical="center" wrapText="1" indent="1"/>
    </xf>
    <xf numFmtId="0" fontId="3" fillId="0" borderId="21" xfId="3" applyFont="1" applyFill="1" applyBorder="1" applyAlignment="1">
      <alignment horizontal="center" vertical="center" wrapText="1"/>
    </xf>
    <xf numFmtId="1" fontId="3" fillId="0" borderId="21" xfId="0" applyNumberFormat="1" applyFont="1" applyFill="1" applyBorder="1" applyAlignment="1">
      <alignment horizontal="center" vertical="center" wrapText="1"/>
    </xf>
    <xf numFmtId="0" fontId="3" fillId="0" borderId="21" xfId="2" applyNumberFormat="1" applyFont="1" applyFill="1" applyBorder="1" applyAlignment="1">
      <alignment horizontal="center" vertical="center" wrapText="1"/>
    </xf>
    <xf numFmtId="3" fontId="3" fillId="0" borderId="21" xfId="2" applyNumberFormat="1" applyFont="1" applyFill="1" applyBorder="1" applyAlignment="1">
      <alignment horizontal="right" vertical="center" wrapText="1"/>
    </xf>
    <xf numFmtId="4" fontId="3" fillId="0" borderId="21" xfId="2" applyNumberFormat="1" applyFont="1" applyFill="1" applyBorder="1" applyAlignment="1">
      <alignment horizontal="right" vertical="center" wrapText="1"/>
    </xf>
    <xf numFmtId="4" fontId="3" fillId="0" borderId="22" xfId="0" applyNumberFormat="1" applyFont="1" applyFill="1" applyBorder="1" applyAlignment="1">
      <alignment horizontal="right" vertical="center" wrapText="1" indent="1"/>
    </xf>
    <xf numFmtId="0" fontId="3" fillId="0" borderId="22" xfId="2" applyFont="1" applyFill="1" applyBorder="1" applyAlignment="1">
      <alignment horizontal="center" vertical="center" wrapText="1"/>
    </xf>
    <xf numFmtId="0" fontId="3" fillId="0" borderId="21" xfId="2" applyFont="1" applyFill="1" applyBorder="1" applyAlignment="1">
      <alignment horizontal="left" vertical="center" wrapText="1" indent="1"/>
    </xf>
    <xf numFmtId="0" fontId="3" fillId="0" borderId="21" xfId="2" applyFont="1" applyFill="1" applyBorder="1" applyAlignment="1">
      <alignment horizontal="left" vertical="center" wrapText="1"/>
    </xf>
    <xf numFmtId="1" fontId="3" fillId="0" borderId="21" xfId="2" applyNumberFormat="1" applyFont="1" applyFill="1" applyBorder="1" applyAlignment="1">
      <alignment horizontal="center" vertical="center"/>
    </xf>
    <xf numFmtId="1" fontId="3" fillId="0" borderId="21" xfId="0" applyNumberFormat="1" applyFont="1" applyFill="1" applyBorder="1" applyAlignment="1">
      <alignment horizontal="right" vertical="center" wrapText="1" indent="1"/>
    </xf>
    <xf numFmtId="2" fontId="3" fillId="0" borderId="21" xfId="0" applyNumberFormat="1" applyFont="1" applyFill="1" applyBorder="1" applyAlignment="1">
      <alignment horizontal="right" vertical="center" wrapText="1" indent="1"/>
    </xf>
    <xf numFmtId="49" fontId="3" fillId="0" borderId="22" xfId="0" applyNumberFormat="1" applyFont="1" applyFill="1" applyBorder="1" applyAlignment="1">
      <alignment horizontal="center" vertical="center" wrapText="1"/>
    </xf>
    <xf numFmtId="49" fontId="3" fillId="0" borderId="21" xfId="0" applyNumberFormat="1" applyFont="1" applyFill="1" applyBorder="1" applyAlignment="1">
      <alignment wrapText="1"/>
    </xf>
    <xf numFmtId="2" fontId="3" fillId="0" borderId="21" xfId="0" applyNumberFormat="1" applyFont="1" applyFill="1" applyBorder="1" applyAlignment="1">
      <alignment horizontal="right" vertical="center" indent="1"/>
    </xf>
    <xf numFmtId="0" fontId="3" fillId="0" borderId="21" xfId="0" applyNumberFormat="1" applyFont="1" applyFill="1" applyBorder="1" applyAlignment="1">
      <alignment horizontal="left" vertical="center" indent="1"/>
    </xf>
    <xf numFmtId="4" fontId="3" fillId="0" borderId="21" xfId="2" applyNumberFormat="1" applyFont="1" applyFill="1" applyBorder="1" applyAlignment="1">
      <alignment horizontal="right" vertical="center" wrapText="1" indent="1"/>
    </xf>
    <xf numFmtId="4" fontId="3" fillId="0" borderId="22" xfId="2" applyNumberFormat="1" applyFont="1" applyFill="1" applyBorder="1" applyAlignment="1">
      <alignment horizontal="right" vertical="center" wrapText="1" indent="1"/>
    </xf>
    <xf numFmtId="0" fontId="3" fillId="0" borderId="21" xfId="0" applyNumberFormat="1" applyFont="1" applyFill="1" applyBorder="1" applyAlignment="1">
      <alignment wrapText="1"/>
    </xf>
    <xf numFmtId="4" fontId="3" fillId="0" borderId="21" xfId="0" applyNumberFormat="1" applyFont="1" applyFill="1" applyBorder="1" applyAlignment="1">
      <alignment horizontal="right" vertical="center" wrapText="1"/>
    </xf>
    <xf numFmtId="0" fontId="3" fillId="0" borderId="21" xfId="0" applyNumberFormat="1" applyFont="1" applyFill="1" applyBorder="1" applyAlignment="1">
      <alignment horizontal="left" vertical="center" wrapText="1"/>
    </xf>
    <xf numFmtId="0" fontId="3" fillId="0" borderId="21" xfId="4" applyNumberFormat="1" applyFont="1" applyFill="1" applyBorder="1" applyAlignment="1">
      <alignment horizontal="center" vertical="center" wrapText="1"/>
    </xf>
    <xf numFmtId="0" fontId="3" fillId="0" borderId="21" xfId="1" applyNumberFormat="1" applyFont="1" applyFill="1" applyBorder="1" applyAlignment="1">
      <alignment horizontal="center" vertical="center" wrapText="1"/>
    </xf>
    <xf numFmtId="4" fontId="3" fillId="0" borderId="21" xfId="0" applyNumberFormat="1" applyFont="1" applyFill="1" applyBorder="1" applyAlignment="1">
      <alignment vertical="center" wrapText="1"/>
    </xf>
    <xf numFmtId="1" fontId="3" fillId="0" borderId="21" xfId="0" applyNumberFormat="1" applyFont="1" applyFill="1" applyBorder="1" applyAlignment="1">
      <alignment horizontal="center" vertical="center"/>
    </xf>
    <xf numFmtId="2" fontId="3" fillId="0" borderId="21" xfId="0" applyNumberFormat="1" applyFont="1" applyFill="1" applyBorder="1" applyAlignment="1">
      <alignment horizontal="center" vertical="center" wrapText="1"/>
    </xf>
    <xf numFmtId="164" fontId="3" fillId="0" borderId="21" xfId="1" applyFont="1" applyFill="1" applyBorder="1" applyAlignment="1">
      <alignment horizontal="center" vertical="center" wrapText="1"/>
    </xf>
    <xf numFmtId="4" fontId="3" fillId="0" borderId="21" xfId="2" applyNumberFormat="1" applyFont="1" applyFill="1" applyBorder="1" applyAlignment="1">
      <alignment horizontal="center" vertical="center" wrapText="1"/>
    </xf>
    <xf numFmtId="0" fontId="3" fillId="0" borderId="21" xfId="0" applyFont="1" applyFill="1" applyBorder="1" applyAlignment="1">
      <alignment horizontal="right" vertical="center" indent="1"/>
    </xf>
    <xf numFmtId="0" fontId="3" fillId="0" borderId="22" xfId="0" applyFont="1" applyFill="1" applyBorder="1" applyAlignment="1">
      <alignment horizontal="center" vertical="center"/>
    </xf>
    <xf numFmtId="3" fontId="3" fillId="0" borderId="21" xfId="2" applyNumberFormat="1" applyFont="1" applyFill="1" applyBorder="1" applyAlignment="1">
      <alignment horizontal="right" vertical="center" wrapText="1" indent="1"/>
    </xf>
    <xf numFmtId="4" fontId="3" fillId="0" borderId="21" xfId="2" applyNumberFormat="1" applyFont="1" applyFill="1" applyBorder="1" applyAlignment="1">
      <alignment horizontal="right" vertical="center" indent="1"/>
    </xf>
    <xf numFmtId="4" fontId="3" fillId="0" borderId="21" xfId="0" applyNumberFormat="1" applyFont="1" applyFill="1" applyBorder="1" applyAlignment="1">
      <alignment horizontal="center" vertical="center" wrapText="1"/>
    </xf>
    <xf numFmtId="4" fontId="3" fillId="0" borderId="22" xfId="0" applyNumberFormat="1" applyFont="1" applyFill="1" applyBorder="1" applyAlignment="1">
      <alignment horizontal="center" vertical="center" wrapText="1"/>
    </xf>
    <xf numFmtId="0" fontId="3" fillId="0" borderId="22" xfId="0" applyNumberFormat="1" applyFont="1" applyFill="1" applyBorder="1" applyAlignment="1">
      <alignment horizontal="center" vertical="center" wrapText="1"/>
    </xf>
    <xf numFmtId="0" fontId="3" fillId="0" borderId="21" xfId="0" applyNumberFormat="1" applyFont="1" applyFill="1" applyBorder="1" applyAlignment="1">
      <alignment vertical="center" wrapText="1"/>
    </xf>
    <xf numFmtId="49" fontId="3" fillId="0" borderId="21" xfId="2" applyNumberFormat="1" applyFont="1" applyFill="1" applyBorder="1" applyAlignment="1">
      <alignment horizontal="left" vertical="center" wrapText="1"/>
    </xf>
    <xf numFmtId="2" fontId="3" fillId="0" borderId="21" xfId="2" applyNumberFormat="1" applyFont="1" applyFill="1" applyBorder="1" applyAlignment="1">
      <alignment horizontal="right" vertical="center" wrapText="1"/>
    </xf>
    <xf numFmtId="4" fontId="3" fillId="0" borderId="21" xfId="2" applyNumberFormat="1" applyFont="1" applyFill="1" applyBorder="1" applyAlignment="1">
      <alignment horizontal="right" vertical="center"/>
    </xf>
    <xf numFmtId="0" fontId="3" fillId="0" borderId="21" xfId="0" applyFont="1" applyFill="1" applyBorder="1" applyAlignment="1">
      <alignment horizontal="distributed" vertical="center"/>
    </xf>
    <xf numFmtId="0" fontId="3" fillId="0" borderId="21" xfId="0" applyFont="1" applyFill="1" applyBorder="1"/>
    <xf numFmtId="2" fontId="3" fillId="0" borderId="21" xfId="0" applyNumberFormat="1" applyFont="1" applyFill="1" applyBorder="1" applyAlignment="1">
      <alignment horizontal="right" vertical="center"/>
    </xf>
    <xf numFmtId="4" fontId="3" fillId="0" borderId="21" xfId="0" applyNumberFormat="1" applyFont="1" applyFill="1" applyBorder="1" applyAlignment="1">
      <alignment horizontal="right" vertical="center"/>
    </xf>
    <xf numFmtId="2" fontId="3" fillId="0" borderId="21" xfId="0" applyNumberFormat="1" applyFont="1" applyFill="1" applyBorder="1" applyAlignment="1">
      <alignment horizontal="left" vertical="center" wrapText="1"/>
    </xf>
    <xf numFmtId="165" fontId="3" fillId="0" borderId="21" xfId="1" applyNumberFormat="1" applyFont="1" applyFill="1" applyBorder="1" applyAlignment="1">
      <alignment horizontal="left" vertical="center" wrapText="1"/>
    </xf>
    <xf numFmtId="0" fontId="3" fillId="0" borderId="23" xfId="0" applyNumberFormat="1" applyFont="1" applyFill="1" applyBorder="1" applyAlignment="1">
      <alignment horizontal="center" vertical="center"/>
    </xf>
    <xf numFmtId="0" fontId="3" fillId="0" borderId="24" xfId="0" applyFont="1" applyFill="1" applyBorder="1" applyAlignment="1">
      <alignment horizontal="center" vertical="center" wrapText="1"/>
    </xf>
    <xf numFmtId="0" fontId="3" fillId="0" borderId="21" xfId="4" applyNumberFormat="1" applyFont="1" applyFill="1" applyBorder="1" applyAlignment="1">
      <alignment horizontal="center" vertical="center"/>
    </xf>
    <xf numFmtId="4" fontId="3" fillId="0" borderId="21" xfId="0" applyNumberFormat="1" applyFont="1" applyFill="1" applyBorder="1" applyAlignment="1">
      <alignment vertical="center"/>
    </xf>
    <xf numFmtId="4" fontId="3" fillId="0" borderId="23" xfId="0" applyNumberFormat="1" applyFont="1" applyFill="1" applyBorder="1" applyAlignment="1">
      <alignment horizontal="right" vertical="center" indent="1"/>
    </xf>
    <xf numFmtId="4" fontId="3" fillId="0" borderId="23" xfId="2" applyNumberFormat="1" applyFont="1" applyFill="1" applyBorder="1" applyAlignment="1">
      <alignment horizontal="right" vertical="center" wrapText="1" indent="1"/>
    </xf>
    <xf numFmtId="49" fontId="3" fillId="0" borderId="21" xfId="0" applyNumberFormat="1" applyFont="1" applyFill="1" applyBorder="1"/>
    <xf numFmtId="164" fontId="3" fillId="0" borderId="21" xfId="1" applyFont="1" applyFill="1" applyBorder="1" applyAlignment="1">
      <alignment horizontal="right" vertical="center" wrapText="1" indent="1"/>
    </xf>
    <xf numFmtId="0" fontId="3" fillId="0" borderId="23" xfId="3" applyFont="1" applyFill="1" applyBorder="1" applyAlignment="1">
      <alignment horizontal="center" vertical="center" wrapText="1"/>
    </xf>
    <xf numFmtId="0" fontId="3" fillId="0" borderId="23" xfId="2" applyFont="1" applyFill="1" applyBorder="1" applyAlignment="1">
      <alignment horizontal="center" vertical="center" wrapText="1"/>
    </xf>
    <xf numFmtId="1" fontId="3" fillId="0" borderId="23" xfId="0" applyNumberFormat="1" applyFont="1" applyFill="1" applyBorder="1" applyAlignment="1">
      <alignment horizontal="center" vertical="center" wrapText="1"/>
    </xf>
    <xf numFmtId="9" fontId="3" fillId="0" borderId="21" xfId="0" applyNumberFormat="1" applyFont="1" applyFill="1" applyBorder="1" applyAlignment="1">
      <alignment horizontal="center" vertical="center" wrapText="1"/>
    </xf>
    <xf numFmtId="0" fontId="3" fillId="0" borderId="21" xfId="2" applyFont="1" applyFill="1" applyBorder="1" applyAlignment="1">
      <alignment horizontal="right" vertical="center" wrapText="1" indent="1"/>
    </xf>
    <xf numFmtId="0" fontId="3" fillId="0" borderId="0" xfId="0" applyNumberFormat="1" applyFont="1" applyFill="1" applyBorder="1" applyAlignment="1">
      <alignment horizontal="center" vertical="center" wrapText="1"/>
    </xf>
    <xf numFmtId="0" fontId="3" fillId="0" borderId="22" xfId="0" applyNumberFormat="1" applyFont="1" applyFill="1" applyBorder="1" applyAlignment="1">
      <alignment horizontal="right" vertical="center" indent="1"/>
    </xf>
    <xf numFmtId="49" fontId="3" fillId="0" borderId="22" xfId="0" applyNumberFormat="1" applyFont="1" applyFill="1" applyBorder="1" applyAlignment="1">
      <alignment horizontal="center" vertical="center"/>
    </xf>
    <xf numFmtId="0" fontId="3" fillId="0" borderId="23" xfId="0" applyNumberFormat="1" applyFont="1" applyFill="1" applyBorder="1" applyAlignment="1">
      <alignment horizontal="center" vertical="center" wrapText="1"/>
    </xf>
    <xf numFmtId="3" fontId="3" fillId="0" borderId="22" xfId="0" applyNumberFormat="1" applyFont="1" applyFill="1" applyBorder="1" applyAlignment="1">
      <alignment horizontal="right" vertical="center" indent="1"/>
    </xf>
    <xf numFmtId="49" fontId="3" fillId="0" borderId="23" xfId="0" applyNumberFormat="1" applyFont="1" applyFill="1" applyBorder="1" applyAlignment="1">
      <alignment horizontal="center" vertical="center" wrapText="1"/>
    </xf>
    <xf numFmtId="49" fontId="3" fillId="0" borderId="23" xfId="2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wrapText="1"/>
    </xf>
    <xf numFmtId="3" fontId="3" fillId="0" borderId="22" xfId="0" applyNumberFormat="1" applyFont="1" applyFill="1" applyBorder="1" applyAlignment="1">
      <alignment horizontal="right" vertical="center" wrapText="1" indent="1"/>
    </xf>
    <xf numFmtId="1" fontId="3" fillId="0" borderId="21" xfId="2" applyNumberFormat="1" applyFont="1" applyFill="1" applyBorder="1" applyAlignment="1">
      <alignment horizontal="center" vertical="center" wrapText="1"/>
    </xf>
    <xf numFmtId="0" fontId="3" fillId="0" borderId="22" xfId="0" applyFont="1" applyFill="1" applyBorder="1" applyAlignment="1">
      <alignment horizontal="center" vertical="center" wrapText="1"/>
    </xf>
    <xf numFmtId="2" fontId="3" fillId="0" borderId="21" xfId="0" applyNumberFormat="1" applyFont="1" applyFill="1" applyBorder="1" applyAlignment="1">
      <alignment horizontal="left" vertical="center" wrapText="1" indent="1"/>
    </xf>
    <xf numFmtId="2" fontId="3" fillId="0" borderId="22" xfId="0" applyNumberFormat="1" applyFont="1" applyFill="1" applyBorder="1" applyAlignment="1">
      <alignment horizontal="center" vertical="center" wrapText="1"/>
    </xf>
    <xf numFmtId="2" fontId="3" fillId="0" borderId="22" xfId="0" applyNumberFormat="1" applyFont="1" applyFill="1" applyBorder="1" applyAlignment="1">
      <alignment horizontal="right" vertical="center" indent="1"/>
    </xf>
    <xf numFmtId="0" fontId="3" fillId="0" borderId="21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4" fontId="3" fillId="0" borderId="21" xfId="1" applyNumberFormat="1" applyFont="1" applyFill="1" applyBorder="1" applyAlignment="1">
      <alignment horizontal="right" vertical="center" wrapText="1" indent="1"/>
    </xf>
    <xf numFmtId="0" fontId="3" fillId="0" borderId="21" xfId="2" applyFont="1" applyFill="1" applyBorder="1" applyAlignment="1">
      <alignment wrapText="1"/>
    </xf>
    <xf numFmtId="165" fontId="3" fillId="0" borderId="21" xfId="1" applyNumberFormat="1" applyFont="1" applyFill="1" applyBorder="1" applyAlignment="1">
      <alignment horizontal="center" vertical="center" wrapText="1"/>
    </xf>
    <xf numFmtId="0" fontId="3" fillId="0" borderId="21" xfId="2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 wrapText="1"/>
    </xf>
    <xf numFmtId="0" fontId="3" fillId="0" borderId="22" xfId="2" applyFont="1" applyFill="1" applyBorder="1" applyAlignment="1">
      <alignment horizontal="right" vertical="center" wrapText="1" indent="1"/>
    </xf>
    <xf numFmtId="164" fontId="3" fillId="0" borderId="22" xfId="1" applyFont="1" applyFill="1" applyBorder="1" applyAlignment="1">
      <alignment horizontal="right" vertical="center" wrapText="1" indent="1"/>
    </xf>
    <xf numFmtId="0" fontId="3" fillId="0" borderId="21" xfId="5" applyFont="1" applyFill="1" applyBorder="1" applyAlignment="1">
      <alignment horizontal="center" vertical="center" wrapText="1"/>
    </xf>
    <xf numFmtId="4" fontId="3" fillId="0" borderId="21" xfId="3" applyNumberFormat="1" applyFont="1" applyFill="1" applyBorder="1" applyAlignment="1">
      <alignment horizontal="right" vertical="center" indent="1"/>
    </xf>
    <xf numFmtId="4" fontId="3" fillId="0" borderId="22" xfId="3" applyNumberFormat="1" applyFont="1" applyFill="1" applyBorder="1" applyAlignment="1">
      <alignment horizontal="right" vertical="center" indent="1"/>
    </xf>
    <xf numFmtId="166" fontId="3" fillId="0" borderId="21" xfId="0" applyNumberFormat="1" applyFont="1" applyFill="1" applyBorder="1" applyAlignment="1">
      <alignment horizontal="right" vertical="center" wrapText="1"/>
    </xf>
    <xf numFmtId="166" fontId="3" fillId="0" borderId="21" xfId="0" applyNumberFormat="1" applyFont="1" applyFill="1" applyBorder="1" applyAlignment="1">
      <alignment horizontal="right" vertical="center"/>
    </xf>
    <xf numFmtId="0" fontId="3" fillId="0" borderId="21" xfId="0" applyFont="1" applyFill="1" applyBorder="1" applyAlignment="1">
      <alignment horizontal="left" vertical="center" wrapText="1" shrinkToFit="1"/>
    </xf>
    <xf numFmtId="4" fontId="3" fillId="0" borderId="22" xfId="0" applyNumberFormat="1" applyFont="1" applyFill="1" applyBorder="1" applyAlignment="1">
      <alignment horizontal="right" vertical="center" wrapText="1"/>
    </xf>
    <xf numFmtId="4" fontId="3" fillId="0" borderId="22" xfId="0" applyNumberFormat="1" applyFont="1" applyFill="1" applyBorder="1" applyAlignment="1">
      <alignment horizontal="right" vertical="center"/>
    </xf>
    <xf numFmtId="167" fontId="3" fillId="0" borderId="21" xfId="0" applyNumberFormat="1" applyFont="1" applyFill="1" applyBorder="1" applyAlignment="1">
      <alignment horizontal="right" vertical="center"/>
    </xf>
    <xf numFmtId="0" fontId="14" fillId="0" borderId="21" xfId="0" applyFont="1" applyFill="1" applyBorder="1"/>
    <xf numFmtId="0" fontId="3" fillId="0" borderId="21" xfId="2" applyFont="1" applyFill="1" applyBorder="1" applyAlignment="1">
      <alignment vertical="center"/>
    </xf>
    <xf numFmtId="4" fontId="3" fillId="0" borderId="21" xfId="6" applyNumberFormat="1" applyFont="1" applyFill="1" applyBorder="1" applyAlignment="1">
      <alignment horizontal="right" vertical="center" indent="1"/>
    </xf>
    <xf numFmtId="0" fontId="3" fillId="0" borderId="21" xfId="2" applyNumberFormat="1" applyFont="1" applyFill="1" applyBorder="1" applyAlignment="1">
      <alignment horizontal="left" vertical="center"/>
    </xf>
    <xf numFmtId="2" fontId="3" fillId="0" borderId="21" xfId="0" applyNumberFormat="1" applyFont="1" applyFill="1" applyBorder="1" applyAlignment="1">
      <alignment horizontal="right" vertical="center" wrapText="1"/>
    </xf>
    <xf numFmtId="4" fontId="3" fillId="0" borderId="21" xfId="3" applyNumberFormat="1" applyFont="1" applyFill="1" applyBorder="1" applyAlignment="1">
      <alignment horizontal="right" vertical="center" wrapText="1" indent="1"/>
    </xf>
    <xf numFmtId="168" fontId="4" fillId="0" borderId="22" xfId="2" applyNumberFormat="1" applyFont="1" applyFill="1" applyBorder="1"/>
    <xf numFmtId="0" fontId="3" fillId="0" borderId="21" xfId="2" applyFont="1" applyFill="1" applyBorder="1"/>
    <xf numFmtId="0" fontId="3" fillId="0" borderId="20" xfId="3" applyFont="1" applyFill="1" applyBorder="1" applyAlignment="1">
      <alignment horizontal="center" vertical="center" wrapText="1"/>
    </xf>
    <xf numFmtId="0" fontId="3" fillId="0" borderId="20" xfId="0" applyNumberFormat="1" applyFont="1" applyFill="1" applyBorder="1" applyAlignment="1">
      <alignment horizontal="left" vertical="center" wrapText="1"/>
    </xf>
    <xf numFmtId="0" fontId="3" fillId="0" borderId="20" xfId="0" applyNumberFormat="1" applyFont="1" applyFill="1" applyBorder="1" applyAlignment="1">
      <alignment horizontal="left" vertical="center" wrapText="1" indent="1"/>
    </xf>
    <xf numFmtId="0" fontId="3" fillId="0" borderId="20" xfId="0" applyFont="1" applyFill="1" applyBorder="1" applyAlignment="1">
      <alignment horizontal="center" vertical="center" wrapText="1"/>
    </xf>
    <xf numFmtId="0" fontId="3" fillId="0" borderId="20" xfId="4" applyNumberFormat="1" applyFont="1" applyFill="1" applyBorder="1" applyAlignment="1">
      <alignment horizontal="center" vertical="center"/>
    </xf>
    <xf numFmtId="0" fontId="3" fillId="0" borderId="20" xfId="1" applyNumberFormat="1" applyFont="1" applyFill="1" applyBorder="1" applyAlignment="1">
      <alignment horizontal="center" vertical="center" wrapText="1"/>
    </xf>
    <xf numFmtId="0" fontId="3" fillId="0" borderId="20" xfId="2" applyFont="1" applyFill="1" applyBorder="1" applyAlignment="1">
      <alignment horizontal="center" vertical="center" wrapText="1"/>
    </xf>
    <xf numFmtId="0" fontId="3" fillId="0" borderId="20" xfId="0" applyFont="1" applyFill="1" applyBorder="1" applyAlignment="1">
      <alignment horizontal="center" vertical="center"/>
    </xf>
    <xf numFmtId="3" fontId="3" fillId="0" borderId="20" xfId="0" applyNumberFormat="1" applyFont="1" applyFill="1" applyBorder="1" applyAlignment="1">
      <alignment horizontal="right" vertical="center" wrapText="1" indent="1"/>
    </xf>
    <xf numFmtId="4" fontId="3" fillId="0" borderId="20" xfId="0" applyNumberFormat="1" applyFont="1" applyFill="1" applyBorder="1" applyAlignment="1">
      <alignment horizontal="right" vertical="center" wrapText="1"/>
    </xf>
    <xf numFmtId="4" fontId="3" fillId="0" borderId="20" xfId="3" applyNumberFormat="1" applyFont="1" applyFill="1" applyBorder="1" applyAlignment="1">
      <alignment horizontal="right" vertical="center" wrapText="1" indent="1"/>
    </xf>
    <xf numFmtId="0" fontId="3" fillId="0" borderId="20" xfId="0" applyFont="1" applyFill="1" applyBorder="1"/>
    <xf numFmtId="0" fontId="3" fillId="0" borderId="21" xfId="0" applyFont="1" applyFill="1" applyBorder="1" applyAlignment="1">
      <alignment horizontal="left" wrapText="1"/>
    </xf>
    <xf numFmtId="49" fontId="3" fillId="0" borderId="24" xfId="0" applyNumberFormat="1" applyFont="1" applyFill="1" applyBorder="1"/>
    <xf numFmtId="0" fontId="3" fillId="0" borderId="0" xfId="0" applyFont="1" applyFill="1" applyAlignment="1">
      <alignment horizontal="center" vertical="center"/>
    </xf>
    <xf numFmtId="3" fontId="3" fillId="0" borderId="0" xfId="0" applyNumberFormat="1" applyFont="1" applyFill="1" applyBorder="1" applyAlignment="1">
      <alignment horizontal="right" vertical="center" wrapText="1" indent="1"/>
    </xf>
    <xf numFmtId="0" fontId="3" fillId="0" borderId="21" xfId="0" applyNumberFormat="1" applyFont="1" applyFill="1" applyBorder="1" applyAlignment="1">
      <alignment horizontal="right" vertical="center" wrapText="1" indent="1"/>
    </xf>
    <xf numFmtId="0" fontId="4" fillId="0" borderId="21" xfId="0" applyNumberFormat="1" applyFont="1" applyFill="1" applyBorder="1" applyAlignment="1">
      <alignment horizontal="center" vertical="center" wrapText="1"/>
    </xf>
    <xf numFmtId="0" fontId="4" fillId="0" borderId="22" xfId="0" applyNumberFormat="1" applyFont="1" applyFill="1" applyBorder="1" applyAlignment="1">
      <alignment horizontal="center" vertical="center" wrapText="1"/>
    </xf>
    <xf numFmtId="9" fontId="3" fillId="0" borderId="21" xfId="2" applyNumberFormat="1" applyFont="1" applyFill="1" applyBorder="1" applyAlignment="1">
      <alignment horizontal="center" vertical="center" wrapText="1"/>
    </xf>
    <xf numFmtId="164" fontId="3" fillId="0" borderId="21" xfId="1" applyNumberFormat="1" applyFont="1" applyFill="1" applyBorder="1" applyAlignment="1">
      <alignment horizontal="center" vertical="center" wrapText="1"/>
    </xf>
    <xf numFmtId="0" fontId="3" fillId="0" borderId="22" xfId="3" applyFont="1" applyFill="1" applyBorder="1" applyAlignment="1">
      <alignment horizontal="center" vertical="center" wrapText="1"/>
    </xf>
    <xf numFmtId="2" fontId="3" fillId="0" borderId="23" xfId="0" applyNumberFormat="1" applyFont="1" applyFill="1" applyBorder="1" applyAlignment="1">
      <alignment horizontal="center" vertical="center" wrapText="1"/>
    </xf>
    <xf numFmtId="2" fontId="3" fillId="0" borderId="22" xfId="0" applyNumberFormat="1" applyFont="1" applyFill="1" applyBorder="1" applyAlignment="1">
      <alignment horizontal="right" vertical="center" wrapText="1" indent="1"/>
    </xf>
    <xf numFmtId="0" fontId="3" fillId="0" borderId="21" xfId="5" applyFont="1" applyFill="1" applyBorder="1" applyAlignment="1">
      <alignment vertical="center" wrapText="1"/>
    </xf>
    <xf numFmtId="0" fontId="3" fillId="0" borderId="21" xfId="5" applyFont="1" applyFill="1" applyBorder="1" applyAlignment="1">
      <alignment horizontal="left" vertical="center" wrapText="1" indent="1"/>
    </xf>
    <xf numFmtId="169" fontId="3" fillId="0" borderId="21" xfId="5" applyNumberFormat="1" applyFont="1" applyFill="1" applyBorder="1" applyAlignment="1">
      <alignment vertical="center" wrapText="1"/>
    </xf>
    <xf numFmtId="170" fontId="3" fillId="0" borderId="21" xfId="0" applyNumberFormat="1" applyFont="1" applyFill="1" applyBorder="1" applyAlignment="1">
      <alignment horizontal="right" vertical="center" wrapText="1" indent="1"/>
    </xf>
    <xf numFmtId="166" fontId="3" fillId="0" borderId="21" xfId="0" applyNumberFormat="1" applyFont="1" applyFill="1" applyBorder="1" applyAlignment="1">
      <alignment horizontal="right" vertical="center" wrapText="1" indent="1"/>
    </xf>
    <xf numFmtId="0" fontId="3" fillId="0" borderId="21" xfId="5" applyFont="1" applyFill="1" applyBorder="1" applyAlignment="1">
      <alignment horizontal="left" vertical="center" wrapText="1"/>
    </xf>
    <xf numFmtId="169" fontId="3" fillId="0" borderId="21" xfId="5" applyNumberFormat="1" applyFont="1" applyFill="1" applyBorder="1" applyAlignment="1">
      <alignment horizontal="left" vertical="center" wrapText="1"/>
    </xf>
    <xf numFmtId="167" fontId="3" fillId="0" borderId="21" xfId="0" applyNumberFormat="1" applyFont="1" applyFill="1" applyBorder="1" applyAlignment="1">
      <alignment horizontal="right" vertical="center" wrapText="1" indent="1"/>
    </xf>
    <xf numFmtId="49" fontId="3" fillId="0" borderId="20" xfId="0" applyNumberFormat="1" applyFont="1" applyFill="1" applyBorder="1" applyAlignment="1">
      <alignment horizontal="center" vertical="center" wrapText="1"/>
    </xf>
    <xf numFmtId="0" fontId="3" fillId="0" borderId="20" xfId="0" applyFont="1" applyFill="1" applyBorder="1" applyAlignment="1">
      <alignment wrapText="1"/>
    </xf>
    <xf numFmtId="0" fontId="3" fillId="0" borderId="20" xfId="0" applyFont="1" applyFill="1" applyBorder="1" applyAlignment="1">
      <alignment horizontal="left" vertical="center" wrapText="1" indent="1" shrinkToFit="1"/>
    </xf>
    <xf numFmtId="0" fontId="3" fillId="0" borderId="21" xfId="0" applyFont="1" applyFill="1" applyBorder="1" applyAlignment="1">
      <alignment horizontal="left" vertical="center" indent="1"/>
    </xf>
    <xf numFmtId="168" fontId="4" fillId="0" borderId="21" xfId="2" applyNumberFormat="1" applyFont="1" applyFill="1" applyBorder="1"/>
    <xf numFmtId="0" fontId="3" fillId="0" borderId="21" xfId="0" applyNumberFormat="1" applyFont="1" applyFill="1" applyBorder="1" applyAlignment="1">
      <alignment horizontal="left" vertical="center" wrapText="1" indent="1" shrinkToFit="1"/>
    </xf>
    <xf numFmtId="0" fontId="3" fillId="0" borderId="21" xfId="2" applyFont="1" applyFill="1" applyBorder="1" applyAlignment="1">
      <alignment horizontal="center" vertical="center"/>
    </xf>
    <xf numFmtId="0" fontId="3" fillId="0" borderId="21" xfId="0" applyFont="1" applyFill="1" applyBorder="1" applyAlignment="1"/>
    <xf numFmtId="0" fontId="3" fillId="0" borderId="21" xfId="0" applyNumberFormat="1" applyFont="1" applyFill="1" applyBorder="1" applyAlignment="1">
      <alignment vertical="center"/>
    </xf>
    <xf numFmtId="0" fontId="3" fillId="0" borderId="21" xfId="7" applyFont="1" applyFill="1" applyBorder="1" applyAlignment="1">
      <alignment vertical="center" wrapText="1"/>
    </xf>
    <xf numFmtId="0" fontId="3" fillId="0" borderId="21" xfId="7" applyFont="1" applyFill="1" applyBorder="1" applyAlignment="1">
      <alignment horizontal="left" vertical="center" wrapText="1" indent="1"/>
    </xf>
    <xf numFmtId="171" fontId="3" fillId="0" borderId="21" xfId="0" applyNumberFormat="1" applyFont="1" applyFill="1" applyBorder="1" applyAlignment="1">
      <alignment horizontal="right" vertical="center" wrapText="1" indent="1"/>
    </xf>
    <xf numFmtId="1" fontId="3" fillId="0" borderId="21" xfId="0" applyNumberFormat="1" applyFont="1" applyFill="1" applyBorder="1" applyAlignment="1">
      <alignment horizontal="left" vertical="center"/>
    </xf>
    <xf numFmtId="0" fontId="3" fillId="0" borderId="23" xfId="0" applyNumberFormat="1" applyFont="1" applyFill="1" applyBorder="1" applyAlignment="1">
      <alignment horizontal="left" vertical="center" wrapText="1"/>
    </xf>
    <xf numFmtId="0" fontId="3" fillId="0" borderId="23" xfId="0" applyNumberFormat="1" applyFont="1" applyFill="1" applyBorder="1" applyAlignment="1">
      <alignment horizontal="left" vertical="center"/>
    </xf>
    <xf numFmtId="1" fontId="3" fillId="0" borderId="23" xfId="0" applyNumberFormat="1" applyFont="1" applyFill="1" applyBorder="1" applyAlignment="1">
      <alignment horizontal="left" vertical="center"/>
    </xf>
    <xf numFmtId="1" fontId="3" fillId="0" borderId="23" xfId="2" applyNumberFormat="1" applyFont="1" applyFill="1" applyBorder="1" applyAlignment="1">
      <alignment horizontal="center" vertical="center" wrapText="1"/>
    </xf>
    <xf numFmtId="2" fontId="3" fillId="0" borderId="23" xfId="0" applyNumberFormat="1" applyFont="1" applyFill="1" applyBorder="1" applyAlignment="1">
      <alignment horizontal="right" vertical="center"/>
    </xf>
    <xf numFmtId="4" fontId="3" fillId="0" borderId="23" xfId="0" applyNumberFormat="1" applyFont="1" applyFill="1" applyBorder="1" applyAlignment="1">
      <alignment horizontal="right" vertical="center"/>
    </xf>
    <xf numFmtId="0" fontId="3" fillId="0" borderId="23" xfId="0" applyFont="1" applyFill="1" applyBorder="1"/>
    <xf numFmtId="0" fontId="2" fillId="0" borderId="21" xfId="0" applyFont="1" applyFill="1" applyBorder="1"/>
    <xf numFmtId="0" fontId="3" fillId="0" borderId="21" xfId="0" applyFont="1" applyFill="1" applyBorder="1" applyAlignment="1">
      <alignment horizontal="left" vertical="center"/>
    </xf>
    <xf numFmtId="0" fontId="3" fillId="0" borderId="21" xfId="0" applyFont="1" applyBorder="1" applyAlignment="1">
      <alignment horizontal="center" vertical="center" wrapText="1"/>
    </xf>
    <xf numFmtId="0" fontId="3" fillId="0" borderId="24" xfId="0" applyFont="1" applyFill="1" applyBorder="1" applyAlignment="1">
      <alignment horizontal="left" vertical="center" wrapText="1"/>
    </xf>
    <xf numFmtId="0" fontId="3" fillId="0" borderId="0" xfId="0" applyFont="1" applyFill="1" applyAlignment="1">
      <alignment horizontal="left" vertical="center" wrapText="1"/>
    </xf>
    <xf numFmtId="49" fontId="3" fillId="0" borderId="21" xfId="1" applyNumberFormat="1" applyFont="1" applyFill="1" applyBorder="1" applyAlignment="1">
      <alignment horizontal="center" vertical="center" wrapText="1"/>
    </xf>
    <xf numFmtId="2" fontId="3" fillId="0" borderId="21" xfId="8" applyNumberFormat="1" applyFont="1" applyFill="1" applyBorder="1" applyAlignment="1">
      <alignment vertical="center" wrapText="1"/>
    </xf>
    <xf numFmtId="2" fontId="3" fillId="0" borderId="21" xfId="8" applyNumberFormat="1" applyFont="1" applyFill="1" applyBorder="1" applyAlignment="1">
      <alignment horizontal="left" vertical="center" wrapText="1" indent="1"/>
    </xf>
    <xf numFmtId="0" fontId="3" fillId="0" borderId="21" xfId="0" applyNumberFormat="1" applyFont="1" applyFill="1" applyBorder="1" applyAlignment="1">
      <alignment horizontal="left"/>
    </xf>
    <xf numFmtId="166" fontId="3" fillId="0" borderId="21" xfId="2" applyNumberFormat="1" applyFont="1" applyFill="1" applyBorder="1" applyAlignment="1">
      <alignment horizontal="right" vertical="center" wrapText="1"/>
    </xf>
    <xf numFmtId="1" fontId="3" fillId="0" borderId="20" xfId="0" applyNumberFormat="1" applyFont="1" applyFill="1" applyBorder="1" applyAlignment="1">
      <alignment horizontal="center" vertical="center" wrapText="1"/>
    </xf>
    <xf numFmtId="0" fontId="3" fillId="0" borderId="20" xfId="0" applyNumberFormat="1" applyFont="1" applyFill="1" applyBorder="1" applyAlignment="1">
      <alignment horizontal="center" vertical="center"/>
    </xf>
    <xf numFmtId="0" fontId="3" fillId="0" borderId="22" xfId="0" applyNumberFormat="1" applyFont="1" applyFill="1" applyBorder="1" applyAlignment="1">
      <alignment vertical="center" wrapText="1"/>
    </xf>
    <xf numFmtId="0" fontId="3" fillId="0" borderId="22" xfId="0" applyNumberFormat="1" applyFont="1" applyFill="1" applyBorder="1" applyAlignment="1">
      <alignment vertical="center"/>
    </xf>
    <xf numFmtId="0" fontId="3" fillId="0" borderId="4" xfId="0" applyNumberFormat="1" applyFont="1" applyFill="1" applyBorder="1" applyAlignment="1">
      <alignment horizontal="left" vertical="center"/>
    </xf>
    <xf numFmtId="0" fontId="3" fillId="0" borderId="0" xfId="0" applyFont="1" applyFill="1" applyAlignment="1">
      <alignment horizontal="left" vertical="center" wrapText="1" indent="1"/>
    </xf>
    <xf numFmtId="3" fontId="3" fillId="0" borderId="21" xfId="2" applyNumberFormat="1" applyFont="1" applyFill="1" applyBorder="1" applyAlignment="1">
      <alignment horizontal="right" vertical="center" indent="1"/>
    </xf>
    <xf numFmtId="2" fontId="3" fillId="0" borderId="21" xfId="2" applyNumberFormat="1" applyFont="1" applyFill="1" applyBorder="1" applyAlignment="1">
      <alignment horizontal="right" vertical="center" wrapText="1" indent="1"/>
    </xf>
    <xf numFmtId="2" fontId="3" fillId="0" borderId="21" xfId="0" applyNumberFormat="1" applyFont="1" applyFill="1" applyBorder="1" applyAlignment="1">
      <alignment vertical="center" wrapText="1"/>
    </xf>
    <xf numFmtId="4" fontId="3" fillId="0" borderId="21" xfId="1" applyNumberFormat="1" applyFont="1" applyFill="1" applyBorder="1" applyAlignment="1">
      <alignment vertical="center" wrapText="1"/>
    </xf>
    <xf numFmtId="17" fontId="3" fillId="0" borderId="21" xfId="0" applyNumberFormat="1" applyFont="1" applyFill="1" applyBorder="1" applyAlignment="1">
      <alignment horizontal="center" vertical="center" wrapText="1"/>
    </xf>
    <xf numFmtId="165" fontId="3" fillId="0" borderId="21" xfId="9" applyNumberFormat="1" applyFont="1" applyFill="1" applyBorder="1" applyAlignment="1">
      <alignment horizontal="center" vertical="center" wrapText="1"/>
    </xf>
    <xf numFmtId="0" fontId="3" fillId="0" borderId="23" xfId="0" applyFont="1" applyFill="1" applyBorder="1" applyAlignment="1">
      <alignment horizontal="center" vertical="center"/>
    </xf>
    <xf numFmtId="0" fontId="3" fillId="0" borderId="23" xfId="0" applyFont="1" applyFill="1" applyBorder="1" applyAlignment="1">
      <alignment horizontal="center" vertical="center" wrapText="1"/>
    </xf>
    <xf numFmtId="49" fontId="3" fillId="0" borderId="21" xfId="0" applyNumberFormat="1" applyFont="1" applyFill="1" applyBorder="1" applyAlignment="1">
      <alignment vertical="center" wrapText="1"/>
    </xf>
    <xf numFmtId="0" fontId="3" fillId="0" borderId="21" xfId="10" applyFont="1" applyFill="1" applyBorder="1" applyAlignment="1">
      <alignment horizontal="left" vertical="center" wrapText="1" indent="1"/>
    </xf>
    <xf numFmtId="0" fontId="3" fillId="0" borderId="24" xfId="0" applyFont="1" applyFill="1" applyBorder="1" applyAlignment="1">
      <alignment vertical="center" wrapText="1"/>
    </xf>
    <xf numFmtId="3" fontId="3" fillId="0" borderId="21" xfId="1" applyNumberFormat="1" applyFont="1" applyFill="1" applyBorder="1" applyAlignment="1">
      <alignment horizontal="right" vertical="center" wrapText="1" indent="1"/>
    </xf>
    <xf numFmtId="4" fontId="3" fillId="0" borderId="21" xfId="1" applyNumberFormat="1" applyFont="1" applyFill="1" applyBorder="1" applyAlignment="1">
      <alignment horizontal="right" vertical="center" wrapText="1"/>
    </xf>
    <xf numFmtId="0" fontId="3" fillId="0" borderId="21" xfId="0" applyFont="1" applyFill="1" applyBorder="1" applyAlignment="1">
      <alignment horizontal="left"/>
    </xf>
    <xf numFmtId="4" fontId="3" fillId="0" borderId="23" xfId="0" applyNumberFormat="1" applyFont="1" applyFill="1" applyBorder="1" applyAlignment="1">
      <alignment horizontal="right" vertical="center" wrapText="1"/>
    </xf>
    <xf numFmtId="164" fontId="3" fillId="0" borderId="23" xfId="0" applyNumberFormat="1" applyFont="1" applyFill="1" applyBorder="1" applyAlignment="1">
      <alignment horizontal="center" vertical="center" wrapText="1"/>
    </xf>
    <xf numFmtId="168" fontId="4" fillId="0" borderId="22" xfId="2" applyNumberFormat="1" applyFont="1" applyFill="1" applyBorder="1" applyAlignment="1">
      <alignment horizontal="center" vertical="center" wrapText="1"/>
    </xf>
    <xf numFmtId="169" fontId="3" fillId="0" borderId="21" xfId="0" applyNumberFormat="1" applyFont="1" applyFill="1" applyBorder="1" applyAlignment="1">
      <alignment horizontal="left" vertical="center" wrapText="1"/>
    </xf>
    <xf numFmtId="169" fontId="3" fillId="0" borderId="21" xfId="0" applyNumberFormat="1" applyFont="1" applyFill="1" applyBorder="1" applyAlignment="1">
      <alignment horizontal="left" vertical="center" wrapText="1" indent="1"/>
    </xf>
    <xf numFmtId="172" fontId="3" fillId="0" borderId="21" xfId="0" applyNumberFormat="1" applyFont="1" applyFill="1" applyBorder="1" applyAlignment="1">
      <alignment horizontal="right" vertical="center" wrapText="1"/>
    </xf>
    <xf numFmtId="0" fontId="3" fillId="0" borderId="25" xfId="0" applyFont="1" applyFill="1" applyBorder="1" applyAlignment="1">
      <alignment horizontal="left" vertical="center" wrapText="1"/>
    </xf>
    <xf numFmtId="0" fontId="3" fillId="0" borderId="25" xfId="0" applyFont="1" applyFill="1" applyBorder="1" applyAlignment="1">
      <alignment horizontal="left" vertical="center" wrapText="1" indent="1"/>
    </xf>
    <xf numFmtId="3" fontId="3" fillId="0" borderId="22" xfId="1" applyNumberFormat="1" applyFont="1" applyFill="1" applyBorder="1" applyAlignment="1">
      <alignment horizontal="center" vertical="center" wrapText="1"/>
    </xf>
    <xf numFmtId="0" fontId="3" fillId="0" borderId="24" xfId="2" applyFont="1" applyFill="1" applyBorder="1" applyAlignment="1">
      <alignment horizontal="left" vertical="center" wrapText="1"/>
    </xf>
    <xf numFmtId="166" fontId="3" fillId="0" borderId="21" xfId="0" applyNumberFormat="1" applyFont="1" applyFill="1" applyBorder="1" applyAlignment="1">
      <alignment horizontal="right" vertical="center" indent="1"/>
    </xf>
    <xf numFmtId="0" fontId="3" fillId="0" borderId="20" xfId="0" applyNumberFormat="1" applyFont="1" applyFill="1" applyBorder="1" applyAlignment="1">
      <alignment horizontal="center" vertical="center" wrapText="1"/>
    </xf>
    <xf numFmtId="0" fontId="3" fillId="0" borderId="20" xfId="0" applyNumberFormat="1" applyFont="1" applyFill="1" applyBorder="1" applyAlignment="1">
      <alignment horizontal="left" vertical="center"/>
    </xf>
    <xf numFmtId="1" fontId="3" fillId="0" borderId="20" xfId="2" applyNumberFormat="1" applyFont="1" applyFill="1" applyBorder="1" applyAlignment="1">
      <alignment horizontal="center" vertical="center" wrapText="1"/>
    </xf>
    <xf numFmtId="0" fontId="3" fillId="0" borderId="20" xfId="0" applyNumberFormat="1" applyFont="1" applyFill="1" applyBorder="1" applyAlignment="1">
      <alignment horizontal="right" vertical="center" indent="1"/>
    </xf>
    <xf numFmtId="4" fontId="3" fillId="0" borderId="20" xfId="0" applyNumberFormat="1" applyFont="1" applyFill="1" applyBorder="1" applyAlignment="1">
      <alignment horizontal="right" vertical="center"/>
    </xf>
    <xf numFmtId="4" fontId="3" fillId="0" borderId="20" xfId="0" applyNumberFormat="1" applyFont="1" applyFill="1" applyBorder="1" applyAlignment="1">
      <alignment horizontal="right" vertical="center" indent="1"/>
    </xf>
    <xf numFmtId="4" fontId="3" fillId="0" borderId="17" xfId="0" applyNumberFormat="1" applyFont="1" applyFill="1" applyBorder="1" applyAlignment="1">
      <alignment horizontal="right" vertical="center" indent="1"/>
    </xf>
    <xf numFmtId="0" fontId="3" fillId="0" borderId="20" xfId="2" applyFont="1" applyFill="1" applyBorder="1" applyAlignment="1">
      <alignment vertical="center" wrapText="1"/>
    </xf>
    <xf numFmtId="173" fontId="3" fillId="0" borderId="21" xfId="0" applyNumberFormat="1" applyFont="1" applyFill="1" applyBorder="1" applyAlignment="1">
      <alignment horizontal="right" vertical="center" wrapText="1" indent="1"/>
    </xf>
    <xf numFmtId="0" fontId="3" fillId="0" borderId="23" xfId="0" applyFont="1" applyFill="1" applyBorder="1" applyAlignment="1">
      <alignment vertical="center" wrapText="1"/>
    </xf>
    <xf numFmtId="0" fontId="3" fillId="0" borderId="23" xfId="0" applyFont="1" applyFill="1" applyBorder="1" applyAlignment="1">
      <alignment horizontal="left" vertical="center" wrapText="1" indent="1"/>
    </xf>
    <xf numFmtId="3" fontId="3" fillId="0" borderId="23" xfId="0" applyNumberFormat="1" applyFont="1" applyFill="1" applyBorder="1" applyAlignment="1">
      <alignment horizontal="right" vertical="center" wrapText="1" indent="1"/>
    </xf>
    <xf numFmtId="4" fontId="3" fillId="0" borderId="23" xfId="0" applyNumberFormat="1" applyFont="1" applyFill="1" applyBorder="1" applyAlignment="1">
      <alignment horizontal="right" vertical="center" wrapText="1" indent="1"/>
    </xf>
    <xf numFmtId="3" fontId="3" fillId="0" borderId="26" xfId="1" applyNumberFormat="1" applyFont="1" applyFill="1" applyBorder="1" applyAlignment="1">
      <alignment horizontal="center" vertical="center" wrapText="1"/>
    </xf>
    <xf numFmtId="0" fontId="3" fillId="0" borderId="24" xfId="0" applyFont="1" applyFill="1" applyBorder="1"/>
    <xf numFmtId="0" fontId="3" fillId="0" borderId="24" xfId="0" applyNumberFormat="1" applyFont="1" applyFill="1" applyBorder="1" applyAlignment="1">
      <alignment horizontal="center" vertical="center"/>
    </xf>
    <xf numFmtId="0" fontId="3" fillId="0" borderId="23" xfId="0" applyFont="1" applyFill="1" applyBorder="1" applyAlignment="1">
      <alignment horizontal="left" vertical="center" wrapText="1"/>
    </xf>
    <xf numFmtId="0" fontId="3" fillId="0" borderId="24" xfId="0" applyNumberFormat="1" applyFont="1" applyFill="1" applyBorder="1" applyAlignment="1">
      <alignment horizontal="center" vertical="center" wrapText="1"/>
    </xf>
    <xf numFmtId="0" fontId="3" fillId="0" borderId="24" xfId="2" applyFont="1" applyFill="1" applyBorder="1" applyAlignment="1">
      <alignment horizontal="center" vertical="center" wrapText="1"/>
    </xf>
    <xf numFmtId="0" fontId="3" fillId="0" borderId="22" xfId="0" applyFont="1" applyFill="1" applyBorder="1" applyAlignment="1">
      <alignment horizontal="left" vertical="center" wrapText="1"/>
    </xf>
    <xf numFmtId="4" fontId="3" fillId="0" borderId="24" xfId="0" applyNumberFormat="1" applyFont="1" applyFill="1" applyBorder="1" applyAlignment="1">
      <alignment vertical="center" wrapText="1"/>
    </xf>
    <xf numFmtId="0" fontId="3" fillId="0" borderId="21" xfId="0" applyNumberFormat="1" applyFont="1" applyFill="1" applyBorder="1" applyAlignment="1">
      <alignment horizontal="justify" vertical="center"/>
    </xf>
    <xf numFmtId="0" fontId="3" fillId="0" borderId="21" xfId="11" applyFont="1" applyFill="1" applyBorder="1" applyAlignment="1">
      <alignment horizontal="left" vertical="center" wrapText="1"/>
    </xf>
    <xf numFmtId="0" fontId="3" fillId="0" borderId="21" xfId="11" applyFont="1" applyFill="1" applyBorder="1" applyAlignment="1">
      <alignment horizontal="left" vertical="center" wrapText="1" indent="1"/>
    </xf>
    <xf numFmtId="3" fontId="3" fillId="0" borderId="21" xfId="12" applyNumberFormat="1" applyFont="1" applyFill="1" applyBorder="1" applyAlignment="1">
      <alignment horizontal="right" vertical="center" wrapText="1" indent="1"/>
    </xf>
    <xf numFmtId="4" fontId="3" fillId="0" borderId="21" xfId="12" applyNumberFormat="1" applyFont="1" applyFill="1" applyBorder="1" applyAlignment="1">
      <alignment horizontal="right" vertical="center" wrapText="1"/>
    </xf>
    <xf numFmtId="4" fontId="3" fillId="0" borderId="21" xfId="12" applyNumberFormat="1" applyFont="1" applyFill="1" applyBorder="1" applyAlignment="1">
      <alignment horizontal="right" vertical="center" wrapText="1" indent="1"/>
    </xf>
    <xf numFmtId="3" fontId="3" fillId="0" borderId="21" xfId="0" applyNumberFormat="1" applyFont="1" applyFill="1" applyBorder="1" applyAlignment="1">
      <alignment horizontal="center" vertical="center" wrapText="1"/>
    </xf>
    <xf numFmtId="0" fontId="3" fillId="0" borderId="20" xfId="13" applyFont="1" applyFill="1" applyBorder="1" applyAlignment="1" applyProtection="1">
      <alignment vertical="center" wrapText="1"/>
    </xf>
    <xf numFmtId="0" fontId="3" fillId="0" borderId="20" xfId="0" applyFont="1" applyFill="1" applyBorder="1" applyAlignment="1">
      <alignment horizontal="left" vertical="center" wrapText="1" indent="1"/>
    </xf>
    <xf numFmtId="0" fontId="3" fillId="0" borderId="20" xfId="0" applyFont="1" applyFill="1" applyBorder="1" applyAlignment="1">
      <alignment vertical="center" wrapText="1"/>
    </xf>
    <xf numFmtId="49" fontId="3" fillId="0" borderId="21" xfId="14" applyNumberFormat="1" applyFont="1" applyFill="1" applyBorder="1" applyAlignment="1">
      <alignment vertical="center" wrapText="1"/>
    </xf>
    <xf numFmtId="0" fontId="3" fillId="0" borderId="19" xfId="2" applyFont="1" applyFill="1" applyBorder="1" applyAlignment="1">
      <alignment horizontal="center" vertical="center" wrapText="1"/>
    </xf>
    <xf numFmtId="0" fontId="3" fillId="0" borderId="21" xfId="0" applyFont="1" applyFill="1" applyBorder="1" applyAlignment="1" applyProtection="1">
      <alignment horizontal="left" vertical="center" wrapText="1"/>
    </xf>
    <xf numFmtId="4" fontId="3" fillId="0" borderId="24" xfId="0" applyNumberFormat="1" applyFont="1" applyFill="1" applyBorder="1" applyAlignment="1">
      <alignment horizontal="right" vertical="center" wrapText="1"/>
    </xf>
    <xf numFmtId="0" fontId="3" fillId="0" borderId="23" xfId="0" applyFont="1" applyFill="1" applyBorder="1" applyAlignment="1">
      <alignment horizontal="distributed" vertical="center"/>
    </xf>
    <xf numFmtId="4" fontId="3" fillId="0" borderId="27" xfId="0" applyNumberFormat="1" applyFont="1" applyFill="1" applyBorder="1" applyAlignment="1">
      <alignment horizontal="right" vertical="center"/>
    </xf>
    <xf numFmtId="4" fontId="3" fillId="0" borderId="26" xfId="0" applyNumberFormat="1" applyFont="1" applyFill="1" applyBorder="1" applyAlignment="1">
      <alignment horizontal="right" vertical="center" indent="1"/>
    </xf>
    <xf numFmtId="0" fontId="3" fillId="0" borderId="26" xfId="0" applyFont="1" applyFill="1" applyBorder="1" applyAlignment="1">
      <alignment horizontal="distributed" vertical="center"/>
    </xf>
    <xf numFmtId="1" fontId="3" fillId="0" borderId="23" xfId="0" applyNumberFormat="1" applyFont="1" applyFill="1" applyBorder="1" applyAlignment="1">
      <alignment horizontal="center" vertical="center"/>
    </xf>
    <xf numFmtId="4" fontId="3" fillId="0" borderId="27" xfId="0" applyNumberFormat="1" applyFont="1" applyFill="1" applyBorder="1" applyAlignment="1">
      <alignment horizontal="right" vertical="center" wrapText="1"/>
    </xf>
    <xf numFmtId="4" fontId="3" fillId="0" borderId="26" xfId="0" applyNumberFormat="1" applyFont="1" applyFill="1" applyBorder="1" applyAlignment="1">
      <alignment horizontal="right" vertical="center" wrapText="1" indent="1"/>
    </xf>
    <xf numFmtId="0" fontId="3" fillId="0" borderId="22" xfId="0" applyNumberFormat="1" applyFont="1" applyFill="1" applyBorder="1" applyAlignment="1">
      <alignment horizontal="left"/>
    </xf>
    <xf numFmtId="3" fontId="3" fillId="0" borderId="22" xfId="9" applyNumberFormat="1" applyFont="1" applyFill="1" applyBorder="1" applyAlignment="1">
      <alignment horizontal="center" vertical="center" wrapText="1"/>
    </xf>
    <xf numFmtId="172" fontId="3" fillId="0" borderId="21" xfId="0" applyNumberFormat="1" applyFont="1" applyFill="1" applyBorder="1" applyAlignment="1">
      <alignment vertical="center" wrapText="1"/>
    </xf>
    <xf numFmtId="0" fontId="3" fillId="0" borderId="21" xfId="0" applyFont="1" applyFill="1" applyBorder="1" applyAlignment="1">
      <alignment vertical="center"/>
    </xf>
    <xf numFmtId="0" fontId="3" fillId="0" borderId="20" xfId="0" applyFont="1" applyFill="1" applyBorder="1" applyAlignment="1">
      <alignment horizontal="left" vertical="center" wrapText="1"/>
    </xf>
    <xf numFmtId="0" fontId="3" fillId="0" borderId="22" xfId="2" applyFont="1" applyFill="1" applyBorder="1" applyAlignment="1">
      <alignment horizontal="center" vertical="center"/>
    </xf>
    <xf numFmtId="17" fontId="3" fillId="0" borderId="21" xfId="0" applyNumberFormat="1" applyFont="1" applyFill="1" applyBorder="1" applyAlignment="1">
      <alignment horizontal="left" vertical="center" wrapText="1" indent="1"/>
    </xf>
    <xf numFmtId="17" fontId="3" fillId="0" borderId="21" xfId="0" applyNumberFormat="1" applyFont="1" applyFill="1" applyBorder="1" applyAlignment="1">
      <alignment horizontal="left" vertical="center" wrapText="1"/>
    </xf>
    <xf numFmtId="4" fontId="3" fillId="0" borderId="21" xfId="12" applyNumberFormat="1" applyFont="1" applyFill="1" applyBorder="1" applyAlignment="1">
      <alignment horizontal="center" vertical="center" wrapText="1"/>
    </xf>
    <xf numFmtId="1" fontId="3" fillId="0" borderId="21" xfId="0" applyNumberFormat="1" applyFont="1" applyFill="1" applyBorder="1" applyAlignment="1">
      <alignment horizontal="left" vertical="center" wrapText="1"/>
    </xf>
    <xf numFmtId="1" fontId="3" fillId="0" borderId="21" xfId="0" applyNumberFormat="1" applyFont="1" applyFill="1" applyBorder="1" applyAlignment="1">
      <alignment horizontal="left" vertical="center" wrapText="1" indent="1"/>
    </xf>
    <xf numFmtId="4" fontId="3" fillId="0" borderId="21" xfId="0" applyNumberFormat="1" applyFont="1" applyFill="1" applyBorder="1" applyAlignment="1">
      <alignment horizontal="left" vertical="center" wrapText="1"/>
    </xf>
    <xf numFmtId="4" fontId="3" fillId="0" borderId="21" xfId="0" applyNumberFormat="1" applyFont="1" applyFill="1" applyBorder="1" applyAlignment="1">
      <alignment horizontal="left" vertical="center" wrapText="1" indent="1"/>
    </xf>
    <xf numFmtId="4" fontId="3" fillId="0" borderId="21" xfId="3" applyNumberFormat="1" applyFont="1" applyFill="1" applyBorder="1" applyAlignment="1">
      <alignment horizontal="center" vertical="center" wrapText="1"/>
    </xf>
    <xf numFmtId="3" fontId="3" fillId="0" borderId="21" xfId="0" applyNumberFormat="1" applyFont="1" applyFill="1" applyBorder="1" applyAlignment="1">
      <alignment horizontal="left" vertical="center" wrapText="1"/>
    </xf>
    <xf numFmtId="3" fontId="3" fillId="0" borderId="21" xfId="0" applyNumberFormat="1" applyFont="1" applyFill="1" applyBorder="1" applyAlignment="1">
      <alignment horizontal="left" vertical="center" wrapText="1" indent="1"/>
    </xf>
    <xf numFmtId="49" fontId="3" fillId="0" borderId="21" xfId="0" applyNumberFormat="1" applyFont="1" applyFill="1" applyBorder="1" applyAlignment="1">
      <alignment horizontal="left" vertical="center" wrapText="1"/>
    </xf>
    <xf numFmtId="168" fontId="3" fillId="0" borderId="21" xfId="2" applyNumberFormat="1" applyFont="1" applyFill="1" applyBorder="1"/>
    <xf numFmtId="168" fontId="4" fillId="0" borderId="21" xfId="2" applyNumberFormat="1" applyFont="1" applyFill="1" applyBorder="1" applyAlignment="1">
      <alignment horizontal="center" vertical="center" wrapText="1"/>
    </xf>
    <xf numFmtId="165" fontId="3" fillId="0" borderId="21" xfId="9" applyNumberFormat="1" applyFont="1" applyFill="1" applyBorder="1" applyAlignment="1">
      <alignment horizontal="left" vertical="center" wrapText="1"/>
    </xf>
    <xf numFmtId="0" fontId="3" fillId="0" borderId="28" xfId="0" applyFont="1" applyFill="1" applyBorder="1" applyAlignment="1">
      <alignment horizontal="left" vertical="center" wrapText="1"/>
    </xf>
    <xf numFmtId="0" fontId="3" fillId="0" borderId="28" xfId="0" applyFont="1" applyFill="1" applyBorder="1" applyAlignment="1">
      <alignment horizontal="left" vertical="center" wrapText="1" indent="1"/>
    </xf>
    <xf numFmtId="3" fontId="3" fillId="0" borderId="0" xfId="0" applyNumberFormat="1" applyFont="1" applyFill="1" applyAlignment="1">
      <alignment vertical="center" wrapText="1"/>
    </xf>
    <xf numFmtId="4" fontId="3" fillId="0" borderId="21" xfId="0" applyNumberFormat="1" applyFont="1" applyFill="1" applyBorder="1" applyAlignment="1">
      <alignment horizontal="left" vertical="center" wrapText="1" indent="1" shrinkToFit="1"/>
    </xf>
    <xf numFmtId="0" fontId="3" fillId="0" borderId="23" xfId="4" applyNumberFormat="1" applyFont="1" applyFill="1" applyBorder="1" applyAlignment="1">
      <alignment horizontal="center" vertical="center"/>
    </xf>
    <xf numFmtId="0" fontId="3" fillId="0" borderId="23" xfId="1" applyNumberFormat="1" applyFont="1" applyFill="1" applyBorder="1" applyAlignment="1">
      <alignment horizontal="center" vertical="center" wrapText="1"/>
    </xf>
    <xf numFmtId="0" fontId="3" fillId="0" borderId="21" xfId="7" applyFont="1" applyFill="1" applyBorder="1" applyAlignment="1">
      <alignment horizontal="left" vertical="center" wrapText="1"/>
    </xf>
    <xf numFmtId="1" fontId="3" fillId="0" borderId="21" xfId="0" applyNumberFormat="1" applyFont="1" applyFill="1" applyBorder="1" applyAlignment="1">
      <alignment horizontal="left" vertical="top" wrapText="1"/>
    </xf>
    <xf numFmtId="1" fontId="3" fillId="0" borderId="21" xfId="0" applyNumberFormat="1" applyFont="1" applyFill="1" applyBorder="1" applyAlignment="1">
      <alignment horizontal="center" vertical="top" wrapText="1"/>
    </xf>
    <xf numFmtId="4" fontId="3" fillId="0" borderId="21" xfId="12" applyNumberFormat="1" applyFont="1" applyFill="1" applyBorder="1" applyAlignment="1">
      <alignment vertical="center" wrapText="1"/>
    </xf>
    <xf numFmtId="2" fontId="3" fillId="0" borderId="21" xfId="0" applyNumberFormat="1" applyFont="1" applyFill="1" applyBorder="1"/>
    <xf numFmtId="4" fontId="3" fillId="0" borderId="21" xfId="3" applyNumberFormat="1" applyFont="1" applyFill="1" applyBorder="1" applyAlignment="1">
      <alignment vertical="center" wrapText="1"/>
    </xf>
    <xf numFmtId="0" fontId="3" fillId="0" borderId="27" xfId="0" applyFont="1" applyFill="1" applyBorder="1" applyAlignment="1">
      <alignment horizontal="left" vertical="center" wrapText="1"/>
    </xf>
    <xf numFmtId="4" fontId="3" fillId="0" borderId="21" xfId="6" applyNumberFormat="1" applyFont="1" applyFill="1" applyBorder="1" applyAlignment="1">
      <alignment horizontal="right" vertical="center"/>
    </xf>
    <xf numFmtId="49" fontId="3" fillId="0" borderId="20" xfId="2" applyNumberFormat="1" applyFont="1" applyFill="1" applyBorder="1" applyAlignment="1">
      <alignment horizontal="center" vertical="center" wrapText="1"/>
    </xf>
    <xf numFmtId="4" fontId="3" fillId="0" borderId="20" xfId="0" applyNumberFormat="1" applyFont="1" applyFill="1" applyBorder="1" applyAlignment="1">
      <alignment horizontal="right" vertical="center" wrapText="1" indent="1"/>
    </xf>
    <xf numFmtId="0" fontId="3" fillId="0" borderId="21" xfId="11" applyFont="1" applyFill="1" applyBorder="1" applyAlignment="1">
      <alignment vertical="center" wrapText="1"/>
    </xf>
    <xf numFmtId="17" fontId="3" fillId="0" borderId="21" xfId="0" applyNumberFormat="1" applyFont="1" applyFill="1" applyBorder="1" applyAlignment="1">
      <alignment vertical="center" wrapText="1"/>
    </xf>
    <xf numFmtId="0" fontId="3" fillId="0" borderId="21" xfId="15" applyFont="1" applyFill="1" applyBorder="1" applyAlignment="1">
      <alignment horizontal="left" vertical="center" wrapText="1"/>
    </xf>
    <xf numFmtId="0" fontId="20" fillId="0" borderId="21" xfId="0" applyFont="1" applyFill="1" applyBorder="1" applyAlignment="1">
      <alignment horizontal="left" vertical="center" wrapText="1"/>
    </xf>
    <xf numFmtId="0" fontId="3" fillId="0" borderId="24" xfId="2" applyFont="1" applyFill="1" applyBorder="1" applyAlignment="1">
      <alignment vertical="center" wrapText="1"/>
    </xf>
    <xf numFmtId="4" fontId="3" fillId="0" borderId="24" xfId="0" applyNumberFormat="1" applyFont="1" applyFill="1" applyBorder="1" applyAlignment="1">
      <alignment horizontal="right" vertical="center" wrapText="1" indent="1"/>
    </xf>
    <xf numFmtId="0" fontId="3" fillId="0" borderId="0" xfId="0" applyFont="1" applyFill="1" applyAlignment="1">
      <alignment vertical="center" wrapText="1"/>
    </xf>
    <xf numFmtId="4" fontId="3" fillId="0" borderId="21" xfId="16" applyNumberFormat="1" applyFont="1" applyFill="1" applyBorder="1" applyAlignment="1">
      <alignment horizontal="right" vertical="center" wrapText="1"/>
    </xf>
    <xf numFmtId="166" fontId="3" fillId="0" borderId="21" xfId="0" applyNumberFormat="1" applyFont="1" applyFill="1" applyBorder="1" applyAlignment="1">
      <alignment vertical="center" wrapText="1"/>
    </xf>
    <xf numFmtId="2" fontId="3" fillId="0" borderId="20" xfId="0" applyNumberFormat="1" applyFont="1" applyFill="1" applyBorder="1" applyAlignment="1">
      <alignment horizontal="right" vertical="center" wrapText="1"/>
    </xf>
    <xf numFmtId="2" fontId="3" fillId="0" borderId="20" xfId="0" applyNumberFormat="1" applyFont="1" applyFill="1" applyBorder="1" applyAlignment="1">
      <alignment horizontal="right" vertical="center" wrapText="1" indent="1"/>
    </xf>
    <xf numFmtId="4" fontId="3" fillId="0" borderId="22" xfId="2" applyNumberFormat="1" applyFont="1" applyFill="1" applyBorder="1" applyAlignment="1">
      <alignment horizontal="right" vertical="center" wrapText="1"/>
    </xf>
    <xf numFmtId="49" fontId="3" fillId="0" borderId="23" xfId="0" applyNumberFormat="1" applyFont="1" applyFill="1" applyBorder="1" applyAlignment="1">
      <alignment horizontal="center"/>
    </xf>
    <xf numFmtId="0" fontId="3" fillId="0" borderId="24" xfId="0" applyNumberFormat="1" applyFont="1" applyFill="1" applyBorder="1" applyAlignment="1">
      <alignment horizontal="left" vertical="center" wrapText="1"/>
    </xf>
    <xf numFmtId="0" fontId="3" fillId="0" borderId="21" xfId="2" applyFont="1" applyFill="1" applyBorder="1" applyAlignment="1"/>
    <xf numFmtId="4" fontId="3" fillId="0" borderId="21" xfId="3" applyNumberFormat="1" applyFont="1" applyFill="1" applyBorder="1" applyAlignment="1">
      <alignment horizontal="right" vertical="center" wrapText="1"/>
    </xf>
    <xf numFmtId="4" fontId="3" fillId="0" borderId="21" xfId="3" applyNumberFormat="1" applyFont="1" applyFill="1" applyBorder="1" applyAlignment="1">
      <alignment horizontal="right" vertical="center"/>
    </xf>
    <xf numFmtId="172" fontId="21" fillId="0" borderId="21" xfId="0" applyNumberFormat="1" applyFont="1" applyFill="1" applyBorder="1" applyAlignment="1">
      <alignment horizontal="center" vertical="center" wrapText="1"/>
    </xf>
    <xf numFmtId="4" fontId="3" fillId="0" borderId="21" xfId="2" applyNumberFormat="1" applyFont="1" applyFill="1" applyBorder="1" applyAlignment="1">
      <alignment vertical="center" wrapText="1"/>
    </xf>
    <xf numFmtId="4" fontId="3" fillId="0" borderId="22" xfId="2" applyNumberFormat="1" applyFont="1" applyFill="1" applyBorder="1" applyAlignment="1">
      <alignment vertical="center" wrapText="1"/>
    </xf>
    <xf numFmtId="0" fontId="3" fillId="0" borderId="21" xfId="16" applyFont="1" applyFill="1" applyBorder="1" applyAlignment="1">
      <alignment horizontal="center" vertical="center" wrapText="1"/>
    </xf>
    <xf numFmtId="0" fontId="3" fillId="0" borderId="21" xfId="16" applyNumberFormat="1" applyFont="1" applyFill="1" applyBorder="1" applyAlignment="1">
      <alignment horizontal="center" vertical="center" wrapText="1"/>
    </xf>
    <xf numFmtId="4" fontId="3" fillId="0" borderId="22" xfId="0" applyNumberFormat="1" applyFont="1" applyFill="1" applyBorder="1" applyAlignment="1">
      <alignment vertical="center"/>
    </xf>
    <xf numFmtId="4" fontId="3" fillId="0" borderId="21" xfId="16" applyNumberFormat="1" applyFont="1" applyFill="1" applyBorder="1" applyAlignment="1">
      <alignment vertical="center" wrapText="1"/>
    </xf>
    <xf numFmtId="4" fontId="3" fillId="0" borderId="24" xfId="0" applyNumberFormat="1" applyFont="1" applyFill="1" applyBorder="1" applyAlignment="1">
      <alignment horizontal="right" vertical="center"/>
    </xf>
    <xf numFmtId="170" fontId="3" fillId="0" borderId="21" xfId="0" applyNumberFormat="1" applyFont="1" applyFill="1" applyBorder="1" applyAlignment="1">
      <alignment horizontal="center" vertical="center" wrapText="1"/>
    </xf>
    <xf numFmtId="0" fontId="3" fillId="0" borderId="21" xfId="2" applyFont="1" applyFill="1" applyBorder="1" applyAlignment="1">
      <alignment horizontal="left"/>
    </xf>
    <xf numFmtId="165" fontId="3" fillId="0" borderId="21" xfId="17" applyNumberFormat="1" applyFont="1" applyFill="1" applyBorder="1" applyAlignment="1">
      <alignment horizontal="center" vertical="center" wrapText="1"/>
    </xf>
    <xf numFmtId="0" fontId="3" fillId="0" borderId="21" xfId="15" applyFont="1" applyFill="1" applyBorder="1" applyAlignment="1">
      <alignment vertical="center" wrapText="1"/>
    </xf>
    <xf numFmtId="0" fontId="3" fillId="0" borderId="21" xfId="0" applyFont="1" applyFill="1" applyBorder="1" applyAlignment="1">
      <alignment horizontal="left" vertical="top" wrapText="1"/>
    </xf>
    <xf numFmtId="0" fontId="3" fillId="0" borderId="24" xfId="0" applyFont="1" applyFill="1" applyBorder="1" applyAlignment="1">
      <alignment horizontal="center" vertical="center"/>
    </xf>
    <xf numFmtId="0" fontId="3" fillId="0" borderId="24" xfId="11" applyFont="1" applyFill="1" applyBorder="1" applyAlignment="1">
      <alignment horizontal="left" vertical="center" wrapText="1"/>
    </xf>
    <xf numFmtId="4" fontId="3" fillId="0" borderId="0" xfId="0" applyNumberFormat="1" applyFont="1" applyFill="1" applyBorder="1" applyAlignment="1">
      <alignment horizontal="right" vertical="center" wrapText="1"/>
    </xf>
    <xf numFmtId="0" fontId="3" fillId="0" borderId="29" xfId="0" applyFont="1" applyFill="1" applyBorder="1" applyAlignment="1">
      <alignment horizontal="left" vertical="center" wrapText="1"/>
    </xf>
    <xf numFmtId="0" fontId="3" fillId="0" borderId="27" xfId="0" applyFont="1" applyFill="1" applyBorder="1" applyAlignment="1">
      <alignment horizontal="center" vertical="center"/>
    </xf>
    <xf numFmtId="0" fontId="3" fillId="0" borderId="21" xfId="0" applyFont="1" applyFill="1" applyBorder="1" applyAlignment="1">
      <alignment horizontal="center" wrapText="1"/>
    </xf>
    <xf numFmtId="0" fontId="3" fillId="0" borderId="21" xfId="15" applyFont="1" applyFill="1" applyBorder="1" applyAlignment="1">
      <alignment horizontal="center" vertical="center" wrapText="1"/>
    </xf>
    <xf numFmtId="172" fontId="3" fillId="0" borderId="21" xfId="0" applyNumberFormat="1" applyFont="1" applyFill="1" applyBorder="1" applyAlignment="1">
      <alignment horizontal="center" vertical="center" wrapText="1"/>
    </xf>
    <xf numFmtId="49" fontId="3" fillId="0" borderId="21" xfId="0" applyNumberFormat="1" applyFont="1" applyFill="1" applyBorder="1" applyAlignment="1">
      <alignment horizontal="center"/>
    </xf>
    <xf numFmtId="0" fontId="3" fillId="0" borderId="21" xfId="1" applyNumberFormat="1" applyFont="1" applyFill="1" applyBorder="1" applyAlignment="1">
      <alignment horizontal="center" vertical="center"/>
    </xf>
    <xf numFmtId="175" fontId="3" fillId="0" borderId="21" xfId="1" applyNumberFormat="1" applyFont="1" applyFill="1" applyBorder="1" applyAlignment="1">
      <alignment horizontal="center" vertical="center" wrapText="1"/>
    </xf>
    <xf numFmtId="1" fontId="3" fillId="0" borderId="24" xfId="0" applyNumberFormat="1" applyFont="1" applyFill="1" applyBorder="1" applyAlignment="1">
      <alignment horizontal="center" vertical="center"/>
    </xf>
    <xf numFmtId="1" fontId="3" fillId="0" borderId="21" xfId="2" applyNumberFormat="1" applyFont="1" applyFill="1" applyBorder="1" applyAlignment="1">
      <alignment horizontal="right" vertical="center" wrapText="1" indent="1"/>
    </xf>
    <xf numFmtId="1" fontId="3" fillId="0" borderId="22" xfId="2" applyNumberFormat="1" applyFont="1" applyFill="1" applyBorder="1" applyAlignment="1">
      <alignment horizontal="right" vertical="center" wrapText="1" indent="1"/>
    </xf>
    <xf numFmtId="3" fontId="3" fillId="0" borderId="21" xfId="0" applyNumberFormat="1" applyFont="1" applyFill="1" applyBorder="1" applyAlignment="1">
      <alignment horizontal="center" vertical="center"/>
    </xf>
    <xf numFmtId="3" fontId="3" fillId="0" borderId="24" xfId="0" applyNumberFormat="1" applyFont="1" applyFill="1" applyBorder="1" applyAlignment="1">
      <alignment horizontal="center" vertical="center"/>
    </xf>
    <xf numFmtId="3" fontId="3" fillId="0" borderId="22" xfId="2" applyNumberFormat="1" applyFont="1" applyFill="1" applyBorder="1" applyAlignment="1">
      <alignment horizontal="right" vertical="center" wrapText="1" indent="1"/>
    </xf>
    <xf numFmtId="4" fontId="3" fillId="0" borderId="22" xfId="2" applyNumberFormat="1" applyFont="1" applyFill="1" applyBorder="1" applyAlignment="1">
      <alignment horizontal="center" vertical="center" wrapText="1"/>
    </xf>
    <xf numFmtId="0" fontId="20" fillId="0" borderId="21" xfId="2" applyFont="1" applyFill="1" applyBorder="1" applyAlignment="1">
      <alignment horizontal="center" vertical="center" wrapText="1"/>
    </xf>
    <xf numFmtId="1" fontId="20" fillId="0" borderId="21" xfId="2" applyNumberFormat="1" applyFont="1" applyFill="1" applyBorder="1" applyAlignment="1">
      <alignment horizontal="center" vertical="center" wrapText="1"/>
    </xf>
    <xf numFmtId="1" fontId="3" fillId="0" borderId="21" xfId="1" applyNumberFormat="1" applyFont="1" applyFill="1" applyBorder="1" applyAlignment="1">
      <alignment horizontal="center" vertical="center" wrapText="1"/>
    </xf>
    <xf numFmtId="0" fontId="20" fillId="0" borderId="21" xfId="0" applyFont="1" applyFill="1" applyBorder="1" applyAlignment="1">
      <alignment horizontal="center" vertical="center" wrapText="1"/>
    </xf>
    <xf numFmtId="3" fontId="20" fillId="0" borderId="21" xfId="0" applyNumberFormat="1" applyFont="1" applyFill="1" applyBorder="1" applyAlignment="1">
      <alignment horizontal="center" vertical="center" wrapText="1"/>
    </xf>
    <xf numFmtId="0" fontId="3" fillId="0" borderId="21" xfId="0" applyFont="1" applyFill="1" applyBorder="1" applyAlignment="1">
      <alignment vertical="top" wrapText="1" indent="1"/>
    </xf>
    <xf numFmtId="0" fontId="20" fillId="0" borderId="21" xfId="0" applyNumberFormat="1" applyFont="1" applyFill="1" applyBorder="1" applyAlignment="1">
      <alignment horizontal="center" vertical="center"/>
    </xf>
    <xf numFmtId="0" fontId="20" fillId="0" borderId="21" xfId="0" applyNumberFormat="1" applyFont="1" applyFill="1" applyBorder="1" applyAlignment="1">
      <alignment horizontal="center" vertical="center" wrapText="1"/>
    </xf>
    <xf numFmtId="1" fontId="20" fillId="0" borderId="20" xfId="0" applyNumberFormat="1" applyFont="1" applyFill="1" applyBorder="1" applyAlignment="1">
      <alignment horizontal="center" vertical="center" wrapText="1"/>
    </xf>
    <xf numFmtId="0" fontId="20" fillId="0" borderId="21" xfId="3" applyFont="1" applyFill="1" applyBorder="1" applyAlignment="1">
      <alignment horizontal="center" vertical="center" wrapText="1"/>
    </xf>
    <xf numFmtId="9" fontId="20" fillId="0" borderId="21" xfId="0" applyNumberFormat="1" applyFont="1" applyFill="1" applyBorder="1" applyAlignment="1">
      <alignment horizontal="center" vertical="center" wrapText="1"/>
    </xf>
    <xf numFmtId="1" fontId="20" fillId="0" borderId="21" xfId="0" applyNumberFormat="1" applyFont="1" applyFill="1" applyBorder="1" applyAlignment="1">
      <alignment horizontal="center" vertical="center" wrapText="1"/>
    </xf>
    <xf numFmtId="0" fontId="20" fillId="0" borderId="21" xfId="0" applyFont="1" applyFill="1" applyBorder="1" applyAlignment="1">
      <alignment horizontal="center" vertical="center"/>
    </xf>
    <xf numFmtId="2" fontId="20" fillId="0" borderId="21" xfId="0" applyNumberFormat="1" applyFont="1" applyFill="1" applyBorder="1" applyAlignment="1">
      <alignment horizontal="center" vertical="center" wrapText="1"/>
    </xf>
    <xf numFmtId="49" fontId="20" fillId="0" borderId="21" xfId="0" applyNumberFormat="1" applyFont="1" applyFill="1" applyBorder="1" applyAlignment="1">
      <alignment horizontal="center" vertical="center" wrapText="1"/>
    </xf>
    <xf numFmtId="0" fontId="23" fillId="0" borderId="27" xfId="0" applyFont="1" applyFill="1" applyBorder="1" applyAlignment="1">
      <alignment horizontal="distributed" vertical="center"/>
    </xf>
    <xf numFmtId="0" fontId="23" fillId="0" borderId="23" xfId="0" applyFont="1" applyFill="1" applyBorder="1" applyAlignment="1">
      <alignment horizontal="distributed" vertical="center"/>
    </xf>
    <xf numFmtId="2" fontId="23" fillId="0" borderId="23" xfId="0" applyNumberFormat="1" applyFont="1" applyFill="1" applyBorder="1" applyAlignment="1">
      <alignment horizontal="distributed" vertical="center"/>
    </xf>
    <xf numFmtId="2" fontId="23" fillId="0" borderId="21" xfId="0" applyNumberFormat="1" applyFont="1" applyFill="1" applyBorder="1" applyAlignment="1">
      <alignment horizontal="distributed" vertical="center"/>
    </xf>
    <xf numFmtId="0" fontId="23" fillId="0" borderId="21" xfId="0" applyFont="1" applyFill="1" applyBorder="1" applyAlignment="1">
      <alignment horizontal="distributed" vertical="center"/>
    </xf>
    <xf numFmtId="0" fontId="23" fillId="0" borderId="21" xfId="0" applyFont="1" applyFill="1" applyBorder="1" applyAlignment="1">
      <alignment horizontal="center" vertical="center"/>
    </xf>
    <xf numFmtId="1" fontId="23" fillId="0" borderId="21" xfId="0" applyNumberFormat="1" applyFont="1" applyFill="1" applyBorder="1" applyAlignment="1">
      <alignment horizontal="center" vertical="center"/>
    </xf>
    <xf numFmtId="3" fontId="3" fillId="0" borderId="21" xfId="2" applyNumberFormat="1" applyFont="1" applyFill="1" applyBorder="1" applyAlignment="1">
      <alignment horizontal="center" vertical="center" wrapText="1"/>
    </xf>
    <xf numFmtId="0" fontId="3" fillId="0" borderId="21" xfId="12" applyNumberFormat="1" applyFont="1" applyFill="1" applyBorder="1" applyAlignment="1">
      <alignment horizontal="center" vertical="center" wrapText="1"/>
    </xf>
    <xf numFmtId="3" fontId="3" fillId="0" borderId="21" xfId="12" applyNumberFormat="1" applyFont="1" applyFill="1" applyBorder="1" applyAlignment="1">
      <alignment horizontal="center" vertical="center" wrapText="1"/>
    </xf>
    <xf numFmtId="3" fontId="3" fillId="0" borderId="21" xfId="3" applyNumberFormat="1" applyFont="1" applyFill="1" applyBorder="1" applyAlignment="1">
      <alignment horizontal="center" vertical="center" wrapText="1"/>
    </xf>
    <xf numFmtId="3" fontId="3" fillId="0" borderId="21" xfId="1" applyNumberFormat="1" applyFont="1" applyFill="1" applyBorder="1" applyAlignment="1">
      <alignment horizontal="center" vertical="center" wrapText="1"/>
    </xf>
    <xf numFmtId="0" fontId="3" fillId="0" borderId="21" xfId="11" applyFont="1" applyFill="1" applyBorder="1" applyAlignment="1">
      <alignment horizontal="center" vertical="center" wrapText="1"/>
    </xf>
    <xf numFmtId="0" fontId="3" fillId="0" borderId="21" xfId="3" applyFont="1" applyFill="1" applyBorder="1" applyAlignment="1">
      <alignment vertical="center" wrapText="1"/>
    </xf>
    <xf numFmtId="9" fontId="3" fillId="0" borderId="21" xfId="0" applyNumberFormat="1" applyFont="1" applyFill="1" applyBorder="1" applyAlignment="1">
      <alignment vertical="center" wrapText="1"/>
    </xf>
    <xf numFmtId="1" fontId="3" fillId="0" borderId="21" xfId="0" applyNumberFormat="1" applyFont="1" applyFill="1" applyBorder="1" applyAlignment="1">
      <alignment vertical="center" wrapText="1"/>
    </xf>
    <xf numFmtId="4" fontId="3" fillId="0" borderId="21" xfId="0" applyNumberFormat="1" applyFont="1" applyFill="1" applyBorder="1" applyAlignment="1">
      <alignment horizontal="center" vertical="center"/>
    </xf>
    <xf numFmtId="2" fontId="3" fillId="0" borderId="21" xfId="0" applyNumberFormat="1" applyFont="1" applyFill="1" applyBorder="1" applyAlignment="1">
      <alignment horizontal="center" vertical="center"/>
    </xf>
    <xf numFmtId="0" fontId="3" fillId="0" borderId="25" xfId="0" applyFont="1" applyFill="1" applyBorder="1" applyAlignment="1">
      <alignment horizontal="center" vertical="center" wrapText="1"/>
    </xf>
    <xf numFmtId="0" fontId="3" fillId="0" borderId="28" xfId="0" applyFont="1" applyFill="1" applyBorder="1" applyAlignment="1">
      <alignment horizontal="center" vertical="center" wrapText="1"/>
    </xf>
    <xf numFmtId="175" fontId="3" fillId="0" borderId="21" xfId="1" applyNumberFormat="1" applyFont="1" applyFill="1" applyBorder="1" applyAlignment="1">
      <alignment horizontal="center" vertical="center"/>
    </xf>
    <xf numFmtId="0" fontId="3" fillId="0" borderId="25" xfId="0" applyFont="1" applyFill="1" applyBorder="1" applyAlignment="1">
      <alignment wrapText="1"/>
    </xf>
    <xf numFmtId="3" fontId="3" fillId="0" borderId="23" xfId="1" applyNumberFormat="1" applyFont="1" applyFill="1" applyBorder="1" applyAlignment="1">
      <alignment horizontal="center" vertical="center" wrapText="1"/>
    </xf>
    <xf numFmtId="3" fontId="3" fillId="0" borderId="23" xfId="0" applyNumberFormat="1" applyFont="1" applyFill="1" applyBorder="1" applyAlignment="1">
      <alignment horizontal="center" vertical="center" wrapText="1"/>
    </xf>
    <xf numFmtId="0" fontId="3" fillId="0" borderId="17" xfId="0" applyNumberFormat="1" applyFont="1" applyFill="1" applyBorder="1" applyAlignment="1">
      <alignment horizontal="center" vertical="center"/>
    </xf>
    <xf numFmtId="0" fontId="3" fillId="0" borderId="20" xfId="5" applyFont="1" applyFill="1" applyBorder="1" applyAlignment="1">
      <alignment horizontal="center" vertical="center" wrapText="1"/>
    </xf>
    <xf numFmtId="2" fontId="3" fillId="0" borderId="20" xfId="0" applyNumberFormat="1" applyFont="1" applyFill="1" applyBorder="1" applyAlignment="1">
      <alignment horizontal="center" vertical="center" wrapText="1"/>
    </xf>
    <xf numFmtId="4" fontId="3" fillId="0" borderId="20" xfId="2" applyNumberFormat="1" applyFont="1" applyFill="1" applyBorder="1" applyAlignment="1">
      <alignment horizontal="center" vertical="center" wrapText="1"/>
    </xf>
    <xf numFmtId="4" fontId="3" fillId="0" borderId="17" xfId="2" applyNumberFormat="1" applyFont="1" applyFill="1" applyBorder="1" applyAlignment="1">
      <alignment horizontal="center" vertical="center" wrapText="1"/>
    </xf>
    <xf numFmtId="0" fontId="3" fillId="0" borderId="21" xfId="0" applyFont="1" applyFill="1" applyBorder="1" applyAlignment="1" applyProtection="1">
      <alignment horizontal="center" vertical="center" wrapText="1"/>
    </xf>
    <xf numFmtId="0" fontId="3" fillId="0" borderId="20" xfId="0" applyFont="1" applyFill="1" applyBorder="1" applyAlignment="1">
      <alignment horizontal="left" vertical="center" wrapText="1" shrinkToFit="1"/>
    </xf>
    <xf numFmtId="0" fontId="3" fillId="0" borderId="20" xfId="2" applyNumberFormat="1" applyFont="1" applyFill="1" applyBorder="1" applyAlignment="1">
      <alignment horizontal="left" vertical="center"/>
    </xf>
    <xf numFmtId="167" fontId="3" fillId="0" borderId="20" xfId="0" applyNumberFormat="1" applyFont="1" applyFill="1" applyBorder="1" applyAlignment="1">
      <alignment horizontal="right" vertical="center"/>
    </xf>
    <xf numFmtId="4" fontId="3" fillId="0" borderId="17" xfId="0" applyNumberFormat="1" applyFont="1" applyFill="1" applyBorder="1" applyAlignment="1">
      <alignment horizontal="right" vertical="center"/>
    </xf>
    <xf numFmtId="49" fontId="3" fillId="0" borderId="17" xfId="0" applyNumberFormat="1" applyFont="1" applyFill="1" applyBorder="1" applyAlignment="1">
      <alignment horizontal="center" vertical="center" wrapText="1"/>
    </xf>
    <xf numFmtId="173" fontId="3" fillId="0" borderId="21" xfId="0" applyNumberFormat="1" applyFont="1" applyFill="1" applyBorder="1" applyAlignment="1">
      <alignment vertical="center" wrapText="1"/>
    </xf>
    <xf numFmtId="170" fontId="3" fillId="0" borderId="21" xfId="0" applyNumberFormat="1" applyFont="1" applyFill="1" applyBorder="1" applyAlignment="1">
      <alignment vertical="center" wrapText="1"/>
    </xf>
    <xf numFmtId="4" fontId="3" fillId="0" borderId="22" xfId="0" applyNumberFormat="1" applyFont="1" applyFill="1" applyBorder="1" applyAlignment="1">
      <alignment horizontal="center" vertical="center"/>
    </xf>
    <xf numFmtId="0" fontId="3" fillId="0" borderId="21" xfId="0" applyFont="1" applyFill="1" applyBorder="1" applyAlignment="1">
      <alignment horizontal="justify" vertical="top" wrapText="1"/>
    </xf>
    <xf numFmtId="0" fontId="3" fillId="0" borderId="21" xfId="0" applyFont="1" applyFill="1" applyBorder="1" applyAlignment="1">
      <alignment vertical="top" wrapText="1"/>
    </xf>
    <xf numFmtId="3" fontId="3" fillId="0" borderId="27" xfId="0" applyNumberFormat="1" applyFont="1" applyFill="1" applyBorder="1" applyAlignment="1">
      <alignment horizontal="center" vertical="center"/>
    </xf>
    <xf numFmtId="2" fontId="3" fillId="0" borderId="21" xfId="3" applyNumberFormat="1" applyFont="1" applyFill="1" applyBorder="1" applyAlignment="1">
      <alignment horizontal="center" vertical="center" wrapText="1"/>
    </xf>
    <xf numFmtId="49" fontId="3" fillId="0" borderId="23" xfId="0" applyNumberFormat="1" applyFont="1" applyFill="1" applyBorder="1" applyAlignment="1">
      <alignment horizontal="distributed" vertical="center"/>
    </xf>
    <xf numFmtId="0" fontId="3" fillId="0" borderId="22" xfId="0" applyFont="1" applyFill="1" applyBorder="1" applyAlignment="1">
      <alignment vertical="center" wrapText="1"/>
    </xf>
    <xf numFmtId="0" fontId="3" fillId="0" borderId="24" xfId="0" applyFont="1" applyFill="1" applyBorder="1" applyAlignment="1">
      <alignment vertical="top" wrapText="1"/>
    </xf>
    <xf numFmtId="0" fontId="3" fillId="0" borderId="20" xfId="0" applyFont="1" applyFill="1" applyBorder="1" applyAlignment="1">
      <alignment vertical="top" wrapText="1" indent="1"/>
    </xf>
    <xf numFmtId="0" fontId="3" fillId="0" borderId="21" xfId="0" applyFont="1" applyFill="1" applyBorder="1" applyAlignment="1">
      <alignment horizontal="justify" wrapText="1"/>
    </xf>
    <xf numFmtId="0" fontId="3" fillId="0" borderId="30" xfId="0" applyFont="1" applyFill="1" applyBorder="1" applyAlignment="1">
      <alignment wrapText="1"/>
    </xf>
    <xf numFmtId="0" fontId="3" fillId="0" borderId="0" xfId="0" applyFont="1" applyFill="1" applyAlignment="1">
      <alignment wrapText="1"/>
    </xf>
    <xf numFmtId="0" fontId="3" fillId="0" borderId="30" xfId="0" applyFont="1" applyFill="1" applyBorder="1" applyAlignment="1">
      <alignment horizontal="left" vertical="center" wrapText="1"/>
    </xf>
    <xf numFmtId="4" fontId="3" fillId="0" borderId="24" xfId="2" applyNumberFormat="1" applyFont="1" applyFill="1" applyBorder="1" applyAlignment="1">
      <alignment horizontal="right" vertical="center" indent="1"/>
    </xf>
    <xf numFmtId="0" fontId="3" fillId="0" borderId="27" xfId="0" applyFont="1" applyFill="1" applyBorder="1" applyAlignment="1">
      <alignment horizontal="center" vertical="center" wrapText="1"/>
    </xf>
    <xf numFmtId="0" fontId="3" fillId="0" borderId="26" xfId="0" applyFont="1" applyFill="1" applyBorder="1" applyAlignment="1">
      <alignment horizontal="center" vertical="center" wrapText="1"/>
    </xf>
    <xf numFmtId="0" fontId="2" fillId="0" borderId="21" xfId="0" applyFont="1" applyFill="1" applyBorder="1" applyAlignment="1">
      <alignment horizontal="center" vertical="center" wrapText="1"/>
    </xf>
    <xf numFmtId="0" fontId="3" fillId="0" borderId="31" xfId="0" applyFont="1" applyFill="1" applyBorder="1" applyAlignment="1">
      <alignment horizontal="left" vertical="center" wrapText="1"/>
    </xf>
    <xf numFmtId="0" fontId="2" fillId="0" borderId="21" xfId="0" applyFont="1" applyFill="1" applyBorder="1" applyAlignment="1">
      <alignment wrapText="1"/>
    </xf>
    <xf numFmtId="0" fontId="3" fillId="0" borderId="22" xfId="0" applyNumberFormat="1" applyFont="1" applyFill="1" applyBorder="1" applyAlignment="1">
      <alignment horizontal="left" vertical="center" wrapText="1"/>
    </xf>
    <xf numFmtId="0" fontId="3" fillId="0" borderId="21" xfId="0" applyFont="1" applyFill="1" applyBorder="1" applyAlignment="1">
      <alignment horizontal="distributed" vertical="center" wrapText="1"/>
    </xf>
    <xf numFmtId="0" fontId="3" fillId="0" borderId="20" xfId="16" applyFont="1" applyFill="1" applyBorder="1" applyAlignment="1">
      <alignment horizontal="left" vertical="center" wrapText="1"/>
    </xf>
    <xf numFmtId="49" fontId="3" fillId="0" borderId="21" xfId="0" applyNumberFormat="1" applyFont="1" applyFill="1" applyBorder="1" applyAlignment="1">
      <alignment horizontal="distributed" vertical="center"/>
    </xf>
    <xf numFmtId="2" fontId="3" fillId="0" borderId="22" xfId="0" applyNumberFormat="1" applyFont="1" applyFill="1" applyBorder="1" applyAlignment="1">
      <alignment horizontal="right" vertical="center"/>
    </xf>
    <xf numFmtId="4" fontId="3" fillId="0" borderId="24" xfId="0" applyNumberFormat="1" applyFont="1" applyFill="1" applyBorder="1" applyAlignment="1">
      <alignment horizontal="center" vertical="center" wrapText="1"/>
    </xf>
    <xf numFmtId="0" fontId="3" fillId="0" borderId="21" xfId="3" applyNumberFormat="1" applyFont="1" applyFill="1" applyBorder="1" applyAlignment="1">
      <alignment horizontal="center" vertical="center" wrapText="1"/>
    </xf>
    <xf numFmtId="3" fontId="3" fillId="0" borderId="20" xfId="12" applyNumberFormat="1" applyFont="1" applyFill="1" applyBorder="1" applyAlignment="1">
      <alignment horizontal="right" vertical="center" wrapText="1" indent="1"/>
    </xf>
    <xf numFmtId="0" fontId="7" fillId="0" borderId="21" xfId="0" applyFont="1" applyFill="1" applyBorder="1"/>
    <xf numFmtId="4" fontId="3" fillId="0" borderId="24" xfId="2" applyNumberFormat="1" applyFont="1" applyFill="1" applyBorder="1" applyAlignment="1">
      <alignment horizontal="right" vertical="center" wrapText="1"/>
    </xf>
    <xf numFmtId="3" fontId="3" fillId="0" borderId="21" xfId="0" applyNumberFormat="1" applyFont="1" applyFill="1" applyBorder="1" applyAlignment="1">
      <alignment vertical="center" wrapText="1"/>
    </xf>
    <xf numFmtId="4" fontId="3" fillId="0" borderId="0" xfId="0" applyNumberFormat="1" applyFont="1" applyFill="1" applyAlignment="1">
      <alignment horizontal="right" vertical="center"/>
    </xf>
    <xf numFmtId="0" fontId="3" fillId="0" borderId="21" xfId="0" applyNumberFormat="1" applyFont="1" applyFill="1" applyBorder="1" applyAlignment="1">
      <alignment horizontal="right" vertical="center" wrapText="1"/>
    </xf>
    <xf numFmtId="4" fontId="3" fillId="0" borderId="23" xfId="0" applyNumberFormat="1" applyFont="1" applyFill="1" applyBorder="1" applyAlignment="1">
      <alignment horizontal="center" vertical="center" wrapText="1"/>
    </xf>
    <xf numFmtId="167" fontId="3" fillId="0" borderId="21" xfId="0" applyNumberFormat="1" applyFont="1" applyFill="1" applyBorder="1" applyAlignment="1">
      <alignment horizontal="right" vertical="center" wrapText="1"/>
    </xf>
    <xf numFmtId="0" fontId="24" fillId="0" borderId="21" xfId="0" applyFont="1" applyFill="1" applyBorder="1"/>
    <xf numFmtId="0" fontId="25" fillId="0" borderId="21" xfId="0" applyFont="1" applyFill="1" applyBorder="1"/>
    <xf numFmtId="167" fontId="3" fillId="0" borderId="21" xfId="0" applyNumberFormat="1" applyFont="1" applyFill="1" applyBorder="1" applyAlignment="1">
      <alignment vertical="center" wrapText="1"/>
    </xf>
    <xf numFmtId="0" fontId="3" fillId="0" borderId="21" xfId="0" applyFont="1" applyBorder="1" applyAlignment="1">
      <alignment horizontal="left" vertical="center" wrapText="1"/>
    </xf>
    <xf numFmtId="0" fontId="4" fillId="0" borderId="21" xfId="0" applyFont="1" applyFill="1" applyBorder="1" applyAlignment="1">
      <alignment vertical="center" wrapText="1"/>
    </xf>
    <xf numFmtId="4" fontId="3" fillId="0" borderId="21" xfId="0" applyNumberFormat="1" applyFont="1" applyBorder="1" applyAlignment="1">
      <alignment vertical="center" wrapText="1"/>
    </xf>
    <xf numFmtId="2" fontId="3" fillId="0" borderId="20" xfId="0" applyNumberFormat="1" applyFont="1" applyFill="1" applyBorder="1" applyAlignment="1">
      <alignment horizontal="left" vertical="center" wrapText="1"/>
    </xf>
    <xf numFmtId="0" fontId="3" fillId="0" borderId="17" xfId="0" applyFont="1" applyFill="1" applyBorder="1" applyAlignment="1">
      <alignment horizontal="center" vertical="center" wrapText="1"/>
    </xf>
    <xf numFmtId="0" fontId="3" fillId="0" borderId="20" xfId="0" applyFont="1" applyFill="1" applyBorder="1" applyAlignment="1">
      <alignment horizontal="distributed" vertical="center"/>
    </xf>
    <xf numFmtId="170" fontId="3" fillId="0" borderId="20" xfId="0" applyNumberFormat="1" applyFont="1" applyFill="1" applyBorder="1" applyAlignment="1">
      <alignment horizontal="center" vertical="center" wrapText="1"/>
    </xf>
    <xf numFmtId="49" fontId="3" fillId="0" borderId="20" xfId="0" applyNumberFormat="1" applyFont="1" applyFill="1" applyBorder="1" applyAlignment="1">
      <alignment horizontal="distributed" vertical="center"/>
    </xf>
    <xf numFmtId="0" fontId="3" fillId="0" borderId="20" xfId="0" applyNumberFormat="1" applyFont="1" applyFill="1" applyBorder="1" applyAlignment="1">
      <alignment vertical="center" wrapText="1"/>
    </xf>
    <xf numFmtId="2" fontId="3" fillId="0" borderId="20" xfId="0" applyNumberFormat="1" applyFont="1" applyFill="1" applyBorder="1" applyAlignment="1">
      <alignment vertical="center" wrapText="1"/>
    </xf>
    <xf numFmtId="3" fontId="3" fillId="0" borderId="21" xfId="0" applyNumberFormat="1" applyFont="1" applyFill="1" applyBorder="1" applyAlignment="1">
      <alignment horizontal="right" vertical="center" wrapText="1"/>
    </xf>
    <xf numFmtId="0" fontId="3" fillId="0" borderId="22" xfId="0" applyNumberFormat="1" applyFont="1" applyFill="1" applyBorder="1" applyAlignment="1">
      <alignment horizontal="justify" vertical="center"/>
    </xf>
    <xf numFmtId="2" fontId="3" fillId="0" borderId="21" xfId="2" applyNumberFormat="1" applyFont="1" applyFill="1" applyBorder="1" applyAlignment="1">
      <alignment horizontal="right" vertical="center" indent="1"/>
    </xf>
    <xf numFmtId="0" fontId="3" fillId="0" borderId="22" xfId="0" applyNumberFormat="1" applyFont="1" applyFill="1" applyBorder="1"/>
    <xf numFmtId="0" fontId="5" fillId="0" borderId="0" xfId="0" applyNumberFormat="1" applyFont="1" applyFill="1" applyBorder="1" applyAlignment="1">
      <alignment horizontal="center" vertical="top" wrapText="1"/>
    </xf>
    <xf numFmtId="0" fontId="5" fillId="0" borderId="0" xfId="0" applyNumberFormat="1" applyFont="1" applyFill="1" applyBorder="1" applyAlignment="1">
      <alignment horizontal="left" vertical="center" wrapText="1" indent="1"/>
    </xf>
    <xf numFmtId="0" fontId="5" fillId="0" borderId="0" xfId="0" applyNumberFormat="1" applyFont="1" applyFill="1" applyBorder="1" applyAlignment="1">
      <alignment horizontal="left" vertical="top" wrapText="1"/>
    </xf>
    <xf numFmtId="0" fontId="5" fillId="0" borderId="0" xfId="0" applyNumberFormat="1" applyFont="1" applyFill="1" applyBorder="1" applyAlignment="1">
      <alignment horizontal="right" vertical="center" wrapText="1" indent="1"/>
    </xf>
    <xf numFmtId="4" fontId="5" fillId="0" borderId="0" xfId="0" applyNumberFormat="1" applyFont="1" applyFill="1" applyBorder="1" applyAlignment="1">
      <alignment horizontal="right" vertical="center" wrapText="1" indent="1"/>
    </xf>
    <xf numFmtId="4" fontId="5" fillId="0" borderId="33" xfId="0" applyNumberFormat="1" applyFont="1" applyFill="1" applyBorder="1" applyAlignment="1">
      <alignment horizontal="right" vertical="center" wrapText="1" indent="1"/>
    </xf>
    <xf numFmtId="0" fontId="5" fillId="0" borderId="33" xfId="0" applyNumberFormat="1" applyFont="1" applyFill="1" applyBorder="1" applyAlignment="1">
      <alignment horizontal="center" vertical="top" wrapText="1"/>
    </xf>
    <xf numFmtId="0" fontId="5" fillId="0" borderId="29" xfId="0" applyNumberFormat="1" applyFont="1" applyFill="1" applyBorder="1" applyAlignment="1">
      <alignment horizontal="center" vertical="top" wrapText="1"/>
    </xf>
    <xf numFmtId="1" fontId="3" fillId="0" borderId="22" xfId="0" applyNumberFormat="1" applyFont="1" applyFill="1" applyBorder="1" applyAlignment="1">
      <alignment horizontal="right" vertical="center" wrapText="1" indent="1"/>
    </xf>
    <xf numFmtId="0" fontId="3" fillId="0" borderId="21" xfId="0" applyNumberFormat="1" applyFont="1" applyFill="1" applyBorder="1" applyAlignment="1">
      <alignment horizontal="center" wrapText="1"/>
    </xf>
    <xf numFmtId="0" fontId="3" fillId="0" borderId="22" xfId="0" applyNumberFormat="1" applyFont="1" applyFill="1" applyBorder="1" applyAlignment="1">
      <alignment horizontal="left" wrapText="1"/>
    </xf>
    <xf numFmtId="3" fontId="3" fillId="0" borderId="21" xfId="12" applyNumberFormat="1" applyFont="1" applyFill="1" applyBorder="1" applyAlignment="1">
      <alignment horizontal="left" vertical="center" wrapText="1"/>
    </xf>
    <xf numFmtId="167" fontId="3" fillId="0" borderId="21" xfId="0" applyNumberFormat="1" applyFont="1" applyFill="1" applyBorder="1" applyAlignment="1">
      <alignment horizontal="center" vertical="center"/>
    </xf>
    <xf numFmtId="0" fontId="21" fillId="0" borderId="21" xfId="0" applyFont="1" applyFill="1" applyBorder="1" applyAlignment="1">
      <alignment horizontal="center" vertical="center" wrapText="1"/>
    </xf>
    <xf numFmtId="49" fontId="3" fillId="0" borderId="21" xfId="0" applyNumberFormat="1" applyFont="1" applyFill="1" applyBorder="1" applyAlignment="1">
      <alignment vertical="center"/>
    </xf>
    <xf numFmtId="0" fontId="20" fillId="0" borderId="21" xfId="0" applyNumberFormat="1" applyFont="1" applyFill="1" applyBorder="1" applyAlignment="1">
      <alignment vertical="center" wrapText="1"/>
    </xf>
    <xf numFmtId="0" fontId="20" fillId="0" borderId="21" xfId="0" applyFont="1" applyFill="1" applyBorder="1" applyAlignment="1">
      <alignment vertical="center" wrapText="1"/>
    </xf>
    <xf numFmtId="0" fontId="20" fillId="0" borderId="21" xfId="3" applyFont="1" applyFill="1" applyBorder="1" applyAlignment="1">
      <alignment vertical="center" wrapText="1"/>
    </xf>
    <xf numFmtId="9" fontId="20" fillId="0" borderId="21" xfId="0" applyNumberFormat="1" applyFont="1" applyFill="1" applyBorder="1" applyAlignment="1">
      <alignment vertical="center" wrapText="1"/>
    </xf>
    <xf numFmtId="1" fontId="20" fillId="0" borderId="21" xfId="0" applyNumberFormat="1" applyFont="1" applyFill="1" applyBorder="1" applyAlignment="1">
      <alignment vertical="center" wrapText="1"/>
    </xf>
    <xf numFmtId="171" fontId="3" fillId="0" borderId="21" xfId="0" applyNumberFormat="1" applyFont="1" applyFill="1" applyBorder="1" applyAlignment="1">
      <alignment vertical="center" wrapText="1"/>
    </xf>
    <xf numFmtId="0" fontId="20" fillId="0" borderId="21" xfId="0" applyNumberFormat="1" applyFont="1" applyFill="1" applyBorder="1" applyAlignment="1">
      <alignment vertical="center"/>
    </xf>
    <xf numFmtId="49" fontId="3" fillId="0" borderId="21" xfId="0" applyNumberFormat="1" applyFont="1" applyFill="1" applyBorder="1" applyAlignment="1">
      <alignment horizontal="left" vertical="center"/>
    </xf>
    <xf numFmtId="3" fontId="3" fillId="0" borderId="21" xfId="12" applyNumberFormat="1" applyFont="1" applyFill="1" applyBorder="1" applyAlignment="1">
      <alignment horizontal="left" vertical="center" wrapText="1" indent="1"/>
    </xf>
    <xf numFmtId="0" fontId="4" fillId="0" borderId="22" xfId="0" applyNumberFormat="1" applyFont="1" applyFill="1" applyBorder="1"/>
    <xf numFmtId="0" fontId="3" fillId="0" borderId="21" xfId="0" applyNumberFormat="1" applyFont="1" applyFill="1" applyBorder="1" applyAlignment="1">
      <alignment horizontal="left" wrapText="1"/>
    </xf>
    <xf numFmtId="4" fontId="4" fillId="0" borderId="18" xfId="0" applyNumberFormat="1" applyFont="1" applyFill="1" applyBorder="1" applyAlignment="1">
      <alignment horizontal="right" vertical="center" indent="1"/>
    </xf>
    <xf numFmtId="0" fontId="3" fillId="0" borderId="22" xfId="11" applyFont="1" applyFill="1" applyBorder="1" applyAlignment="1">
      <alignment horizontal="center" vertical="center" wrapText="1"/>
    </xf>
    <xf numFmtId="0" fontId="3" fillId="0" borderId="21" xfId="2" applyFont="1" applyFill="1" applyBorder="1" applyAlignment="1">
      <alignment horizontal="center" wrapText="1"/>
    </xf>
    <xf numFmtId="49" fontId="3" fillId="0" borderId="21" xfId="0" applyNumberFormat="1" applyFont="1" applyFill="1" applyBorder="1" applyAlignment="1">
      <alignment horizontal="center" wrapText="1"/>
    </xf>
    <xf numFmtId="0" fontId="3" fillId="0" borderId="21" xfId="8" applyFont="1" applyFill="1" applyBorder="1" applyAlignment="1">
      <alignment horizontal="left" vertical="center" wrapText="1"/>
    </xf>
    <xf numFmtId="2" fontId="3" fillId="0" borderId="21" xfId="19" applyNumberFormat="1" applyFont="1" applyFill="1" applyBorder="1" applyAlignment="1">
      <alignment horizontal="center" vertical="center" wrapText="1"/>
    </xf>
    <xf numFmtId="4" fontId="3" fillId="0" borderId="21" xfId="5" applyNumberFormat="1" applyFont="1" applyFill="1" applyBorder="1" applyAlignment="1">
      <alignment horizontal="right" vertical="center" wrapText="1" indent="1"/>
    </xf>
    <xf numFmtId="49" fontId="4" fillId="0" borderId="21" xfId="0" applyNumberFormat="1" applyFont="1" applyFill="1" applyBorder="1" applyAlignment="1">
      <alignment horizontal="center" vertical="center" wrapText="1"/>
    </xf>
    <xf numFmtId="165" fontId="3" fillId="0" borderId="22" xfId="1" applyNumberFormat="1" applyFont="1" applyFill="1" applyBorder="1" applyAlignment="1">
      <alignment horizontal="center" vertical="center" wrapText="1"/>
    </xf>
    <xf numFmtId="0" fontId="3" fillId="0" borderId="19" xfId="0" applyFont="1" applyFill="1" applyBorder="1" applyAlignment="1">
      <alignment horizontal="left" vertical="center" wrapText="1"/>
    </xf>
    <xf numFmtId="0" fontId="3" fillId="0" borderId="21" xfId="0" applyNumberFormat="1" applyFont="1" applyFill="1" applyBorder="1" applyAlignment="1">
      <alignment horizontal="center"/>
    </xf>
    <xf numFmtId="0" fontId="2" fillId="0" borderId="21" xfId="15" applyNumberFormat="1" applyFont="1" applyFill="1" applyBorder="1" applyAlignment="1">
      <alignment horizontal="center" vertical="center" wrapText="1"/>
    </xf>
    <xf numFmtId="0" fontId="2" fillId="0" borderId="21" xfId="0" applyNumberFormat="1" applyFont="1" applyFill="1" applyBorder="1" applyAlignment="1">
      <alignment horizontal="center" vertical="center" wrapText="1"/>
    </xf>
    <xf numFmtId="0" fontId="3" fillId="0" borderId="0" xfId="2" applyFont="1" applyFill="1"/>
    <xf numFmtId="0" fontId="2" fillId="0" borderId="21" xfId="2" applyFont="1" applyFill="1" applyBorder="1" applyAlignment="1">
      <alignment horizontal="center" vertical="center" wrapText="1"/>
    </xf>
    <xf numFmtId="4" fontId="2" fillId="0" borderId="21" xfId="9" applyNumberFormat="1" applyFont="1" applyFill="1" applyBorder="1" applyAlignment="1">
      <alignment horizontal="center" vertical="center" wrapText="1"/>
    </xf>
    <xf numFmtId="2" fontId="3" fillId="0" borderId="22" xfId="0" applyNumberFormat="1" applyFont="1" applyFill="1" applyBorder="1" applyAlignment="1">
      <alignment horizontal="center" vertical="center"/>
    </xf>
    <xf numFmtId="0" fontId="4" fillId="0" borderId="21" xfId="0" applyNumberFormat="1" applyFont="1" applyFill="1" applyBorder="1"/>
    <xf numFmtId="0" fontId="3" fillId="0" borderId="21" xfId="0" applyNumberFormat="1" applyFont="1" applyFill="1" applyBorder="1"/>
    <xf numFmtId="0" fontId="3" fillId="0" borderId="22" xfId="0" applyNumberFormat="1" applyFont="1" applyFill="1" applyBorder="1" applyAlignment="1">
      <alignment horizontal="center"/>
    </xf>
    <xf numFmtId="0" fontId="4" fillId="0" borderId="21" xfId="0" applyNumberFormat="1" applyFont="1" applyFill="1" applyBorder="1" applyAlignment="1">
      <alignment horizontal="center"/>
    </xf>
    <xf numFmtId="0" fontId="4" fillId="0" borderId="21" xfId="0" applyNumberFormat="1" applyFont="1" applyFill="1" applyBorder="1" applyAlignment="1">
      <alignment horizontal="left" vertical="center" indent="1"/>
    </xf>
    <xf numFmtId="0" fontId="3" fillId="0" borderId="0" xfId="2" applyFont="1"/>
    <xf numFmtId="0" fontId="3" fillId="0" borderId="0" xfId="2" applyFont="1" applyFill="1" applyBorder="1"/>
    <xf numFmtId="0" fontId="27" fillId="0" borderId="0" xfId="2" applyFont="1" applyFill="1" applyBorder="1"/>
    <xf numFmtId="4" fontId="3" fillId="0" borderId="21" xfId="5" applyNumberFormat="1" applyFont="1" applyFill="1" applyBorder="1" applyAlignment="1">
      <alignment horizontal="right" vertical="center" wrapText="1"/>
    </xf>
    <xf numFmtId="3" fontId="3" fillId="0" borderId="21" xfId="9" applyNumberFormat="1" applyFont="1" applyFill="1" applyBorder="1" applyAlignment="1">
      <alignment horizontal="center" vertical="center" wrapText="1"/>
    </xf>
    <xf numFmtId="0" fontId="27" fillId="0" borderId="0" xfId="2" applyFont="1"/>
    <xf numFmtId="0" fontId="27" fillId="0" borderId="0" xfId="2" applyFont="1" applyFill="1"/>
    <xf numFmtId="0" fontId="26" fillId="0" borderId="0" xfId="0" applyFont="1"/>
    <xf numFmtId="0" fontId="34" fillId="0" borderId="0" xfId="0" applyFont="1"/>
    <xf numFmtId="2" fontId="3" fillId="0" borderId="22" xfId="0" applyNumberFormat="1" applyFont="1" applyFill="1" applyBorder="1" applyAlignment="1">
      <alignment horizontal="right" vertical="center" wrapText="1"/>
    </xf>
    <xf numFmtId="173" fontId="3" fillId="0" borderId="21" xfId="0" applyNumberFormat="1" applyFont="1" applyFill="1" applyBorder="1" applyAlignment="1">
      <alignment horizontal="right" vertical="center" wrapText="1"/>
    </xf>
    <xf numFmtId="0" fontId="3" fillId="0" borderId="21" xfId="0" applyFont="1" applyFill="1" applyBorder="1" applyAlignment="1">
      <alignment horizontal="right" vertical="center" wrapText="1"/>
    </xf>
    <xf numFmtId="165" fontId="3" fillId="0" borderId="20" xfId="1" applyNumberFormat="1" applyFont="1" applyFill="1" applyBorder="1" applyAlignment="1">
      <alignment horizontal="center" vertical="center" wrapText="1"/>
    </xf>
    <xf numFmtId="4" fontId="3" fillId="0" borderId="23" xfId="0" applyNumberFormat="1" applyFont="1" applyFill="1" applyBorder="1" applyAlignment="1">
      <alignment vertical="center"/>
    </xf>
    <xf numFmtId="4" fontId="3" fillId="0" borderId="27" xfId="0" applyNumberFormat="1" applyFont="1" applyFill="1" applyBorder="1" applyAlignment="1">
      <alignment vertical="center"/>
    </xf>
    <xf numFmtId="4" fontId="3" fillId="0" borderId="26" xfId="0" applyNumberFormat="1" applyFont="1" applyFill="1" applyBorder="1" applyAlignment="1">
      <alignment vertical="center"/>
    </xf>
    <xf numFmtId="0" fontId="3" fillId="0" borderId="29" xfId="0" applyFont="1" applyFill="1" applyBorder="1" applyAlignment="1">
      <alignment horizontal="center" vertical="center" wrapText="1"/>
    </xf>
    <xf numFmtId="0" fontId="14" fillId="0" borderId="21" xfId="0" applyFont="1" applyFill="1" applyBorder="1" applyAlignment="1">
      <alignment horizontal="center" vertical="center" wrapText="1"/>
    </xf>
    <xf numFmtId="167" fontId="3" fillId="0" borderId="21" xfId="0" applyNumberFormat="1" applyFont="1" applyFill="1" applyBorder="1" applyAlignment="1">
      <alignment vertical="center"/>
    </xf>
    <xf numFmtId="167" fontId="3" fillId="0" borderId="21" xfId="2" applyNumberFormat="1" applyFont="1" applyFill="1" applyBorder="1" applyAlignment="1">
      <alignment vertical="center" wrapText="1"/>
    </xf>
    <xf numFmtId="0" fontId="3" fillId="0" borderId="21" xfId="18" applyFont="1" applyFill="1" applyBorder="1" applyAlignment="1">
      <alignment horizontal="left" vertical="center" wrapText="1"/>
    </xf>
    <xf numFmtId="0" fontId="3" fillId="0" borderId="21" xfId="18" applyFont="1" applyFill="1" applyBorder="1" applyAlignment="1">
      <alignment vertical="center" wrapText="1"/>
    </xf>
    <xf numFmtId="0" fontId="3" fillId="0" borderId="21" xfId="0" applyFont="1" applyFill="1" applyBorder="1" applyAlignment="1">
      <alignment vertical="center" wrapText="1" shrinkToFit="1"/>
    </xf>
    <xf numFmtId="0" fontId="3" fillId="0" borderId="24" xfId="11" applyFont="1" applyFill="1" applyBorder="1" applyAlignment="1">
      <alignment vertical="center" wrapText="1"/>
    </xf>
    <xf numFmtId="166" fontId="3" fillId="0" borderId="21" xfId="0" applyNumberFormat="1" applyFont="1" applyFill="1" applyBorder="1" applyAlignment="1">
      <alignment vertical="center"/>
    </xf>
    <xf numFmtId="4" fontId="3" fillId="0" borderId="29" xfId="0" applyNumberFormat="1" applyFont="1" applyFill="1" applyBorder="1" applyAlignment="1">
      <alignment horizontal="right" vertical="center"/>
    </xf>
    <xf numFmtId="0" fontId="3" fillId="0" borderId="29" xfId="0" applyFont="1" applyFill="1" applyBorder="1" applyAlignment="1">
      <alignment horizontal="distributed" vertical="center"/>
    </xf>
    <xf numFmtId="0" fontId="3" fillId="0" borderId="29" xfId="0" applyFont="1" applyFill="1" applyBorder="1" applyAlignment="1">
      <alignment horizontal="center" vertical="center"/>
    </xf>
    <xf numFmtId="1" fontId="3" fillId="0" borderId="29" xfId="0" applyNumberFormat="1" applyFont="1" applyFill="1" applyBorder="1" applyAlignment="1">
      <alignment horizontal="center" vertical="center"/>
    </xf>
    <xf numFmtId="0" fontId="3" fillId="0" borderId="31" xfId="0" applyFont="1" applyFill="1" applyBorder="1" applyAlignment="1">
      <alignment horizontal="center" vertical="center" wrapText="1"/>
    </xf>
    <xf numFmtId="0" fontId="3" fillId="0" borderId="33" xfId="0" applyFont="1" applyFill="1" applyBorder="1" applyAlignment="1">
      <alignment horizontal="left" vertical="center" wrapText="1"/>
    </xf>
    <xf numFmtId="166" fontId="3" fillId="0" borderId="21" xfId="3" applyNumberFormat="1" applyFont="1" applyFill="1" applyBorder="1" applyAlignment="1">
      <alignment vertical="center" wrapText="1"/>
    </xf>
    <xf numFmtId="49" fontId="3" fillId="0" borderId="23" xfId="0" applyNumberFormat="1" applyFont="1" applyFill="1" applyBorder="1" applyAlignment="1">
      <alignment horizontal="left" vertical="center" wrapText="1"/>
    </xf>
    <xf numFmtId="0" fontId="3" fillId="0" borderId="26" xfId="0" applyNumberFormat="1" applyFont="1" applyFill="1" applyBorder="1" applyAlignment="1">
      <alignment horizontal="center" vertical="center" wrapText="1"/>
    </xf>
    <xf numFmtId="0" fontId="3" fillId="0" borderId="21" xfId="20" applyFont="1" applyFill="1" applyBorder="1" applyAlignment="1">
      <alignment vertical="center" wrapText="1"/>
    </xf>
    <xf numFmtId="0" fontId="14" fillId="0" borderId="21" xfId="0" applyFont="1" applyFill="1" applyBorder="1" applyAlignment="1">
      <alignment wrapText="1"/>
    </xf>
    <xf numFmtId="0" fontId="3" fillId="0" borderId="32" xfId="0" applyFont="1" applyFill="1" applyBorder="1" applyAlignment="1">
      <alignment horizontal="center" vertical="center" wrapText="1"/>
    </xf>
    <xf numFmtId="4" fontId="3" fillId="0" borderId="24" xfId="0" applyNumberFormat="1" applyFont="1" applyFill="1" applyBorder="1" applyAlignment="1">
      <alignment vertical="center"/>
    </xf>
    <xf numFmtId="0" fontId="3" fillId="0" borderId="21" xfId="0" applyFont="1" applyFill="1" applyBorder="1" applyAlignment="1">
      <alignment horizontal="justify" vertical="center"/>
    </xf>
    <xf numFmtId="0" fontId="3" fillId="0" borderId="0" xfId="0" applyFont="1" applyFill="1" applyAlignment="1"/>
    <xf numFmtId="2" fontId="3" fillId="0" borderId="24" xfId="0" applyNumberFormat="1" applyFont="1" applyFill="1" applyBorder="1" applyAlignment="1">
      <alignment horizontal="left" vertical="center" wrapText="1"/>
    </xf>
    <xf numFmtId="0" fontId="3" fillId="0" borderId="4" xfId="0" applyFont="1" applyFill="1" applyBorder="1" applyAlignment="1">
      <alignment horizontal="left" vertical="center" wrapText="1"/>
    </xf>
    <xf numFmtId="3" fontId="3" fillId="0" borderId="21" xfId="12" applyNumberFormat="1" applyFont="1" applyFill="1" applyBorder="1" applyAlignment="1">
      <alignment vertical="center" wrapText="1"/>
    </xf>
    <xf numFmtId="0" fontId="3" fillId="2" borderId="21" xfId="0" applyNumberFormat="1" applyFont="1" applyFill="1" applyBorder="1" applyAlignment="1">
      <alignment horizontal="center" vertical="center" wrapText="1"/>
    </xf>
    <xf numFmtId="0" fontId="14" fillId="0" borderId="0" xfId="0" applyFont="1"/>
    <xf numFmtId="0" fontId="3" fillId="2" borderId="21" xfId="0" applyNumberFormat="1" applyFont="1" applyFill="1" applyBorder="1" applyAlignment="1">
      <alignment horizontal="center" vertical="center"/>
    </xf>
    <xf numFmtId="4" fontId="3" fillId="0" borderId="21" xfId="0" applyNumberFormat="1" applyFont="1" applyBorder="1" applyAlignment="1">
      <alignment horizontal="right" vertical="center" wrapText="1"/>
    </xf>
    <xf numFmtId="0" fontId="14" fillId="0" borderId="0" xfId="0" applyFont="1" applyFill="1"/>
    <xf numFmtId="49" fontId="3" fillId="0" borderId="21" xfId="5" applyNumberFormat="1" applyFont="1" applyFill="1" applyBorder="1" applyAlignment="1">
      <alignment horizontal="center" vertical="center" wrapText="1"/>
    </xf>
    <xf numFmtId="0" fontId="3" fillId="0" borderId="21" xfId="5" applyNumberFormat="1" applyFont="1" applyFill="1" applyBorder="1" applyAlignment="1">
      <alignment horizontal="center" vertical="center"/>
    </xf>
    <xf numFmtId="0" fontId="3" fillId="0" borderId="21" xfId="5" applyFont="1" applyFill="1" applyBorder="1" applyAlignment="1">
      <alignment horizontal="left" vertical="center" wrapText="1" shrinkToFit="1"/>
    </xf>
    <xf numFmtId="0" fontId="3" fillId="0" borderId="21" xfId="5" applyNumberFormat="1" applyFont="1" applyFill="1" applyBorder="1" applyAlignment="1">
      <alignment horizontal="center" vertical="center" wrapText="1"/>
    </xf>
    <xf numFmtId="166" fontId="3" fillId="0" borderId="21" xfId="5" applyNumberFormat="1" applyFont="1" applyFill="1" applyBorder="1" applyAlignment="1">
      <alignment horizontal="right" vertical="center" wrapText="1"/>
    </xf>
    <xf numFmtId="4" fontId="3" fillId="0" borderId="21" xfId="5" applyNumberFormat="1" applyFont="1" applyFill="1" applyBorder="1" applyAlignment="1">
      <alignment horizontal="right" vertical="center"/>
    </xf>
    <xf numFmtId="4" fontId="3" fillId="0" borderId="22" xfId="5" applyNumberFormat="1" applyFont="1" applyFill="1" applyBorder="1" applyAlignment="1">
      <alignment horizontal="right" vertical="center"/>
    </xf>
    <xf numFmtId="0" fontId="3" fillId="0" borderId="21" xfId="5" applyFont="1" applyFill="1" applyBorder="1" applyAlignment="1">
      <alignment wrapText="1"/>
    </xf>
    <xf numFmtId="0" fontId="3" fillId="0" borderId="21" xfId="5" applyNumberFormat="1" applyFont="1" applyFill="1" applyBorder="1" applyAlignment="1">
      <alignment horizontal="left" vertical="center" wrapText="1"/>
    </xf>
    <xf numFmtId="0" fontId="3" fillId="0" borderId="21" xfId="5" applyNumberFormat="1" applyFont="1" applyFill="1" applyBorder="1" applyAlignment="1">
      <alignment horizontal="left" vertical="center"/>
    </xf>
    <xf numFmtId="166" fontId="3" fillId="0" borderId="21" xfId="5" applyNumberFormat="1" applyFont="1" applyFill="1" applyBorder="1" applyAlignment="1">
      <alignment horizontal="right" vertical="center"/>
    </xf>
    <xf numFmtId="0" fontId="3" fillId="0" borderId="21" xfId="5" applyFont="1" applyFill="1" applyBorder="1"/>
    <xf numFmtId="0" fontId="3" fillId="0" borderId="21" xfId="0" applyFont="1" applyBorder="1" applyAlignment="1">
      <alignment horizontal="left" vertical="center"/>
    </xf>
    <xf numFmtId="4" fontId="3" fillId="0" borderId="21" xfId="0" applyNumberFormat="1" applyFont="1" applyBorder="1" applyAlignment="1">
      <alignment horizontal="right" vertical="center"/>
    </xf>
    <xf numFmtId="0" fontId="3" fillId="0" borderId="23" xfId="2" applyFont="1" applyFill="1" applyBorder="1" applyAlignment="1">
      <alignment horizontal="center" vertical="center"/>
    </xf>
    <xf numFmtId="49" fontId="3" fillId="0" borderId="23" xfId="2" applyNumberFormat="1" applyFont="1" applyFill="1" applyBorder="1" applyAlignment="1">
      <alignment horizontal="center" vertical="center"/>
    </xf>
    <xf numFmtId="49" fontId="3" fillId="0" borderId="23" xfId="0" applyNumberFormat="1" applyFont="1" applyFill="1" applyBorder="1" applyAlignment="1">
      <alignment horizontal="center" vertical="center"/>
    </xf>
    <xf numFmtId="4" fontId="3" fillId="0" borderId="21" xfId="2" applyNumberFormat="1" applyFont="1" applyFill="1" applyBorder="1" applyAlignment="1">
      <alignment vertical="center"/>
    </xf>
    <xf numFmtId="49" fontId="7" fillId="0" borderId="21" xfId="0" applyNumberFormat="1" applyFont="1" applyFill="1" applyBorder="1"/>
    <xf numFmtId="49" fontId="7" fillId="0" borderId="21" xfId="0" applyNumberFormat="1" applyFont="1" applyFill="1" applyBorder="1" applyAlignment="1">
      <alignment wrapText="1"/>
    </xf>
    <xf numFmtId="49" fontId="7" fillId="0" borderId="23" xfId="0" applyNumberFormat="1" applyFont="1" applyFill="1" applyBorder="1"/>
    <xf numFmtId="49" fontId="3" fillId="0" borderId="20" xfId="0" applyNumberFormat="1" applyFont="1" applyFill="1" applyBorder="1" applyAlignment="1">
      <alignment horizontal="distributed" vertical="center" wrapText="1"/>
    </xf>
    <xf numFmtId="168" fontId="4" fillId="0" borderId="21" xfId="2" applyNumberFormat="1" applyFont="1" applyFill="1" applyBorder="1" applyAlignment="1">
      <alignment wrapText="1"/>
    </xf>
    <xf numFmtId="168" fontId="3" fillId="0" borderId="21" xfId="2" applyNumberFormat="1" applyFont="1" applyFill="1" applyBorder="1" applyAlignment="1">
      <alignment vertical="center" wrapText="1"/>
    </xf>
    <xf numFmtId="0" fontId="3" fillId="0" borderId="21" xfId="20" applyFont="1" applyFill="1" applyBorder="1" applyAlignment="1">
      <alignment horizontal="left" vertical="center" wrapText="1"/>
    </xf>
    <xf numFmtId="0" fontId="3" fillId="0" borderId="29" xfId="0" applyNumberFormat="1" applyFont="1" applyFill="1" applyBorder="1" applyAlignment="1">
      <alignment horizontal="center" vertical="center"/>
    </xf>
    <xf numFmtId="4" fontId="3" fillId="0" borderId="21" xfId="1" applyNumberFormat="1" applyFont="1" applyFill="1" applyBorder="1" applyAlignment="1">
      <alignment horizontal="right" vertical="center"/>
    </xf>
    <xf numFmtId="4" fontId="20" fillId="0" borderId="21" xfId="0" applyNumberFormat="1" applyFont="1" applyFill="1" applyBorder="1" applyAlignment="1">
      <alignment vertical="center" wrapText="1"/>
    </xf>
    <xf numFmtId="0" fontId="11" fillId="0" borderId="21" xfId="0" applyNumberFormat="1" applyFont="1" applyFill="1" applyBorder="1" applyAlignment="1">
      <alignment horizontal="center" vertical="center" wrapText="1"/>
    </xf>
    <xf numFmtId="0" fontId="11" fillId="0" borderId="21" xfId="0" applyNumberFormat="1" applyFont="1" applyFill="1" applyBorder="1" applyAlignment="1">
      <alignment horizontal="left" vertical="center" wrapText="1"/>
    </xf>
    <xf numFmtId="0" fontId="11" fillId="2" borderId="21" xfId="0" applyNumberFormat="1" applyFont="1" applyFill="1" applyBorder="1" applyAlignment="1">
      <alignment horizontal="center" vertical="center" wrapText="1"/>
    </xf>
    <xf numFmtId="4" fontId="11" fillId="0" borderId="21" xfId="0" applyNumberFormat="1" applyFont="1" applyFill="1" applyBorder="1" applyAlignment="1">
      <alignment horizontal="right" vertical="center" wrapText="1"/>
    </xf>
    <xf numFmtId="4" fontId="11" fillId="0" borderId="22" xfId="0" applyNumberFormat="1" applyFont="1" applyFill="1" applyBorder="1" applyAlignment="1">
      <alignment horizontal="right" vertical="center" wrapText="1"/>
    </xf>
    <xf numFmtId="0" fontId="11" fillId="0" borderId="22" xfId="0" applyNumberFormat="1" applyFont="1" applyFill="1" applyBorder="1" applyAlignment="1">
      <alignment horizontal="center" vertical="center" wrapText="1"/>
    </xf>
    <xf numFmtId="49" fontId="11" fillId="0" borderId="21" xfId="0" applyNumberFormat="1" applyFont="1" applyFill="1" applyBorder="1" applyAlignment="1">
      <alignment horizontal="center" vertical="center" wrapText="1"/>
    </xf>
    <xf numFmtId="0" fontId="35" fillId="0" borderId="21" xfId="0" applyFont="1" applyFill="1" applyBorder="1" applyAlignment="1">
      <alignment horizontal="center" vertical="center"/>
    </xf>
    <xf numFmtId="0" fontId="35" fillId="0" borderId="21" xfId="3" applyFont="1" applyFill="1" applyBorder="1" applyAlignment="1">
      <alignment horizontal="center" vertical="center" wrapText="1"/>
    </xf>
    <xf numFmtId="0" fontId="35" fillId="0" borderId="21" xfId="0" applyNumberFormat="1" applyFont="1" applyFill="1" applyBorder="1" applyAlignment="1">
      <alignment horizontal="left" vertical="center" wrapText="1"/>
    </xf>
    <xf numFmtId="0" fontId="35" fillId="0" borderId="21" xfId="0" applyFont="1" applyFill="1" applyBorder="1" applyAlignment="1">
      <alignment horizontal="center" vertical="center" wrapText="1"/>
    </xf>
    <xf numFmtId="0" fontId="35" fillId="0" borderId="21" xfId="4" applyNumberFormat="1" applyFont="1" applyFill="1" applyBorder="1" applyAlignment="1">
      <alignment horizontal="center" vertical="center"/>
    </xf>
    <xf numFmtId="0" fontId="35" fillId="0" borderId="21" xfId="1" applyNumberFormat="1" applyFont="1" applyFill="1" applyBorder="1" applyAlignment="1">
      <alignment horizontal="center" vertical="center" wrapText="1"/>
    </xf>
    <xf numFmtId="0" fontId="35" fillId="0" borderId="21" xfId="2" applyFont="1" applyFill="1" applyBorder="1" applyAlignment="1">
      <alignment horizontal="center" vertical="center" wrapText="1"/>
    </xf>
    <xf numFmtId="0" fontId="9" fillId="2" borderId="21" xfId="0" applyNumberFormat="1" applyFont="1" applyFill="1" applyBorder="1" applyAlignment="1">
      <alignment horizontal="center" vertical="center" wrapText="1"/>
    </xf>
    <xf numFmtId="0" fontId="9" fillId="0" borderId="21" xfId="0" applyNumberFormat="1" applyFont="1" applyFill="1" applyBorder="1" applyAlignment="1">
      <alignment horizontal="center" vertical="center" wrapText="1"/>
    </xf>
    <xf numFmtId="4" fontId="35" fillId="0" borderId="21" xfId="0" applyNumberFormat="1" applyFont="1" applyFill="1" applyBorder="1" applyAlignment="1">
      <alignment horizontal="right" vertical="center" wrapText="1"/>
    </xf>
    <xf numFmtId="4" fontId="35" fillId="0" borderId="21" xfId="0" applyNumberFormat="1" applyFont="1" applyBorder="1" applyAlignment="1">
      <alignment horizontal="right" vertical="center" wrapText="1"/>
    </xf>
    <xf numFmtId="0" fontId="35" fillId="0" borderId="21" xfId="0" applyFont="1" applyBorder="1"/>
    <xf numFmtId="0" fontId="3" fillId="3" borderId="22" xfId="0" applyNumberFormat="1" applyFont="1" applyFill="1" applyBorder="1" applyAlignment="1">
      <alignment horizontal="center" vertical="center"/>
    </xf>
    <xf numFmtId="0" fontId="3" fillId="2" borderId="21" xfId="2" applyFont="1" applyFill="1" applyBorder="1" applyAlignment="1">
      <alignment horizontal="center" vertical="center" wrapText="1"/>
    </xf>
    <xf numFmtId="4" fontId="36" fillId="0" borderId="21" xfId="0" applyNumberFormat="1" applyFont="1" applyFill="1" applyBorder="1" applyAlignment="1">
      <alignment horizontal="right" vertical="center" wrapText="1"/>
    </xf>
    <xf numFmtId="0" fontId="8" fillId="0" borderId="21" xfId="0" applyNumberFormat="1" applyFont="1" applyFill="1" applyBorder="1" applyAlignment="1">
      <alignment horizontal="center" vertical="center" wrapText="1"/>
    </xf>
    <xf numFmtId="49" fontId="8" fillId="0" borderId="21" xfId="0" applyNumberFormat="1" applyFont="1" applyFill="1" applyBorder="1" applyAlignment="1">
      <alignment horizontal="center" vertical="center" wrapText="1"/>
    </xf>
    <xf numFmtId="0" fontId="8" fillId="0" borderId="21" xfId="0" applyFont="1" applyFill="1" applyBorder="1" applyAlignment="1">
      <alignment horizontal="left" vertical="center" wrapText="1"/>
    </xf>
    <xf numFmtId="0" fontId="8" fillId="0" borderId="21" xfId="0" applyFont="1" applyFill="1" applyBorder="1" applyAlignment="1">
      <alignment horizontal="left" vertical="center" wrapText="1" shrinkToFit="1"/>
    </xf>
    <xf numFmtId="0" fontId="8" fillId="0" borderId="21" xfId="2" applyFont="1" applyFill="1" applyBorder="1" applyAlignment="1">
      <alignment horizontal="center" vertical="center" wrapText="1"/>
    </xf>
    <xf numFmtId="49" fontId="8" fillId="0" borderId="21" xfId="2" applyNumberFormat="1" applyFont="1" applyFill="1" applyBorder="1" applyAlignment="1">
      <alignment horizontal="center" vertical="center" wrapText="1"/>
    </xf>
    <xf numFmtId="49" fontId="8" fillId="2" borderId="21" xfId="0" applyNumberFormat="1" applyFont="1" applyFill="1" applyBorder="1" applyAlignment="1">
      <alignment horizontal="center" vertical="center" wrapText="1"/>
    </xf>
    <xf numFmtId="0" fontId="8" fillId="0" borderId="21" xfId="0" applyFont="1" applyFill="1" applyBorder="1" applyAlignment="1">
      <alignment horizontal="center" vertical="center" wrapText="1"/>
    </xf>
    <xf numFmtId="4" fontId="8" fillId="0" borderId="21" xfId="0" applyNumberFormat="1" applyFont="1" applyFill="1" applyBorder="1" applyAlignment="1">
      <alignment horizontal="right" vertical="center" wrapText="1"/>
    </xf>
    <xf numFmtId="4" fontId="8" fillId="0" borderId="22" xfId="0" applyNumberFormat="1" applyFont="1" applyFill="1" applyBorder="1" applyAlignment="1">
      <alignment horizontal="right" vertical="center" wrapText="1"/>
    </xf>
    <xf numFmtId="49" fontId="8" fillId="0" borderId="22" xfId="0" applyNumberFormat="1" applyFont="1" applyFill="1" applyBorder="1" applyAlignment="1">
      <alignment horizontal="center" vertical="center" wrapText="1"/>
    </xf>
    <xf numFmtId="0" fontId="8" fillId="0" borderId="21" xfId="0" applyNumberFormat="1" applyFont="1" applyFill="1" applyBorder="1" applyAlignment="1">
      <alignment horizontal="center" vertical="center"/>
    </xf>
    <xf numFmtId="1" fontId="8" fillId="0" borderId="21" xfId="2" applyNumberFormat="1" applyFont="1" applyFill="1" applyBorder="1" applyAlignment="1">
      <alignment horizontal="center" vertical="center" wrapText="1"/>
    </xf>
    <xf numFmtId="0" fontId="8" fillId="2" borderId="21" xfId="2" applyFont="1" applyFill="1" applyBorder="1" applyAlignment="1">
      <alignment horizontal="center" vertical="center" wrapText="1"/>
    </xf>
    <xf numFmtId="168" fontId="37" fillId="0" borderId="21" xfId="2" applyNumberFormat="1" applyFont="1" applyFill="1" applyBorder="1"/>
    <xf numFmtId="0" fontId="8" fillId="0" borderId="21" xfId="2" applyFont="1" applyFill="1" applyBorder="1" applyAlignment="1">
      <alignment horizontal="center" vertical="center"/>
    </xf>
    <xf numFmtId="0" fontId="17" fillId="0" borderId="21" xfId="0" applyNumberFormat="1" applyFont="1" applyFill="1" applyBorder="1" applyAlignment="1">
      <alignment horizontal="center" vertical="center"/>
    </xf>
    <xf numFmtId="0" fontId="17" fillId="0" borderId="21" xfId="0" applyNumberFormat="1" applyFont="1" applyFill="1" applyBorder="1" applyAlignment="1">
      <alignment horizontal="center" vertical="center" wrapText="1"/>
    </xf>
    <xf numFmtId="0" fontId="17" fillId="0" borderId="21" xfId="0" applyFont="1" applyFill="1" applyBorder="1" applyAlignment="1">
      <alignment horizontal="left" vertical="center" wrapText="1"/>
    </xf>
    <xf numFmtId="0" fontId="17" fillId="0" borderId="21" xfId="0" applyFont="1" applyFill="1" applyBorder="1" applyAlignment="1">
      <alignment horizontal="left" vertical="center" wrapText="1" shrinkToFit="1"/>
    </xf>
    <xf numFmtId="0" fontId="17" fillId="0" borderId="21" xfId="0" applyFont="1" applyFill="1" applyBorder="1" applyAlignment="1">
      <alignment horizontal="center" vertical="center" wrapText="1"/>
    </xf>
    <xf numFmtId="0" fontId="17" fillId="0" borderId="21" xfId="2" applyFont="1" applyFill="1" applyBorder="1" applyAlignment="1">
      <alignment horizontal="center" vertical="center" wrapText="1"/>
    </xf>
    <xf numFmtId="1" fontId="17" fillId="0" borderId="21" xfId="2" applyNumberFormat="1" applyFont="1" applyFill="1" applyBorder="1" applyAlignment="1">
      <alignment horizontal="center" vertical="center" wrapText="1"/>
    </xf>
    <xf numFmtId="0" fontId="17" fillId="2" borderId="21" xfId="2" applyFont="1" applyFill="1" applyBorder="1" applyAlignment="1">
      <alignment horizontal="center" vertical="center" wrapText="1"/>
    </xf>
    <xf numFmtId="49" fontId="17" fillId="0" borderId="21" xfId="0" applyNumberFormat="1" applyFont="1" applyFill="1" applyBorder="1" applyAlignment="1">
      <alignment horizontal="center" vertical="center" wrapText="1"/>
    </xf>
    <xf numFmtId="4" fontId="17" fillId="0" borderId="21" xfId="0" applyNumberFormat="1" applyFont="1" applyFill="1" applyBorder="1" applyAlignment="1">
      <alignment horizontal="right" vertical="center" wrapText="1"/>
    </xf>
    <xf numFmtId="4" fontId="17" fillId="0" borderId="22" xfId="0" applyNumberFormat="1" applyFont="1" applyFill="1" applyBorder="1" applyAlignment="1">
      <alignment horizontal="right" vertical="center" wrapText="1"/>
    </xf>
    <xf numFmtId="168" fontId="38" fillId="0" borderId="21" xfId="2" applyNumberFormat="1" applyFont="1" applyFill="1" applyBorder="1"/>
    <xf numFmtId="0" fontId="17" fillId="0" borderId="21" xfId="2" applyFont="1" applyFill="1" applyBorder="1"/>
    <xf numFmtId="0" fontId="8" fillId="0" borderId="21" xfId="0" applyNumberFormat="1" applyFont="1" applyFill="1" applyBorder="1" applyAlignment="1">
      <alignment horizontal="left" vertical="center" wrapText="1"/>
    </xf>
    <xf numFmtId="0" fontId="8" fillId="2" borderId="21" xfId="0" applyNumberFormat="1" applyFont="1" applyFill="1" applyBorder="1" applyAlignment="1">
      <alignment horizontal="center" vertical="center" wrapText="1"/>
    </xf>
    <xf numFmtId="0" fontId="17" fillId="0" borderId="21" xfId="0" applyNumberFormat="1" applyFont="1" applyFill="1" applyBorder="1" applyAlignment="1">
      <alignment horizontal="left" vertical="center" wrapText="1"/>
    </xf>
    <xf numFmtId="2" fontId="17" fillId="0" borderId="21" xfId="0" applyNumberFormat="1" applyFont="1" applyFill="1" applyBorder="1" applyAlignment="1">
      <alignment horizontal="right" vertical="center" wrapText="1"/>
    </xf>
    <xf numFmtId="0" fontId="29" fillId="0" borderId="21" xfId="0" applyNumberFormat="1" applyFont="1" applyFill="1" applyBorder="1" applyAlignment="1">
      <alignment horizontal="center" vertical="center" wrapText="1"/>
    </xf>
    <xf numFmtId="0" fontId="29" fillId="0" borderId="21" xfId="0" applyFont="1" applyFill="1" applyBorder="1" applyAlignment="1">
      <alignment horizontal="left" vertical="center" wrapText="1"/>
    </xf>
    <xf numFmtId="0" fontId="29" fillId="0" borderId="21" xfId="0" applyFont="1" applyFill="1" applyBorder="1" applyAlignment="1">
      <alignment horizontal="center" vertical="center" wrapText="1"/>
    </xf>
    <xf numFmtId="0" fontId="29" fillId="0" borderId="21" xfId="0" applyNumberFormat="1" applyFont="1" applyFill="1" applyBorder="1" applyAlignment="1">
      <alignment horizontal="center" vertical="center"/>
    </xf>
    <xf numFmtId="1" fontId="29" fillId="0" borderId="21" xfId="0" applyNumberFormat="1" applyFont="1" applyFill="1" applyBorder="1" applyAlignment="1">
      <alignment horizontal="center" vertical="center" wrapText="1"/>
    </xf>
    <xf numFmtId="0" fontId="29" fillId="0" borderId="21" xfId="3" applyFont="1" applyFill="1" applyBorder="1" applyAlignment="1">
      <alignment horizontal="center" vertical="center" wrapText="1"/>
    </xf>
    <xf numFmtId="9" fontId="29" fillId="0" borderId="21" xfId="0" applyNumberFormat="1" applyFont="1" applyFill="1" applyBorder="1" applyAlignment="1">
      <alignment horizontal="center" vertical="center" wrapText="1"/>
    </xf>
    <xf numFmtId="171" fontId="29" fillId="0" borderId="21" xfId="0" applyNumberFormat="1" applyFont="1" applyFill="1" applyBorder="1" applyAlignment="1">
      <alignment horizontal="right" vertical="center" wrapText="1"/>
    </xf>
    <xf numFmtId="172" fontId="29" fillId="0" borderId="21" xfId="0" applyNumberFormat="1" applyFont="1" applyFill="1" applyBorder="1" applyAlignment="1">
      <alignment horizontal="right" vertical="center" wrapText="1"/>
    </xf>
    <xf numFmtId="4" fontId="29" fillId="0" borderId="21" xfId="2" applyNumberFormat="1" applyFont="1" applyFill="1" applyBorder="1" applyAlignment="1">
      <alignment vertical="center" wrapText="1"/>
    </xf>
    <xf numFmtId="0" fontId="29" fillId="0" borderId="21" xfId="0" applyNumberFormat="1" applyFont="1" applyFill="1" applyBorder="1" applyAlignment="1">
      <alignment vertical="center"/>
    </xf>
    <xf numFmtId="0" fontId="29" fillId="0" borderId="21" xfId="0" applyFont="1" applyFill="1" applyBorder="1" applyAlignment="1">
      <alignment horizontal="left" vertical="center" wrapText="1" shrinkToFit="1"/>
    </xf>
    <xf numFmtId="0" fontId="29" fillId="0" borderId="21" xfId="0" applyNumberFormat="1" applyFont="1" applyFill="1" applyBorder="1" applyAlignment="1">
      <alignment horizontal="left" vertical="center" wrapText="1"/>
    </xf>
    <xf numFmtId="0" fontId="8" fillId="0" borderId="21" xfId="0" applyFont="1" applyBorder="1"/>
    <xf numFmtId="0" fontId="8" fillId="0" borderId="21" xfId="0" applyFont="1" applyBorder="1" applyAlignment="1">
      <alignment horizontal="center" vertical="center"/>
    </xf>
    <xf numFmtId="4" fontId="8" fillId="0" borderId="21" xfId="1" applyNumberFormat="1" applyFont="1" applyFill="1" applyBorder="1" applyAlignment="1">
      <alignment horizontal="right" vertical="center" wrapText="1"/>
    </xf>
    <xf numFmtId="4" fontId="8" fillId="0" borderId="21" xfId="0" applyNumberFormat="1" applyFont="1" applyBorder="1" applyAlignment="1">
      <alignment horizontal="right" vertical="center" wrapText="1"/>
    </xf>
    <xf numFmtId="2" fontId="8" fillId="0" borderId="21" xfId="0" applyNumberFormat="1" applyFont="1" applyFill="1" applyBorder="1" applyAlignment="1">
      <alignment horizontal="right" vertical="center" wrapText="1"/>
    </xf>
    <xf numFmtId="0" fontId="8" fillId="0" borderId="21" xfId="0" applyFont="1" applyFill="1" applyBorder="1" applyAlignment="1">
      <alignment horizontal="center" vertical="center"/>
    </xf>
    <xf numFmtId="0" fontId="8" fillId="2" borderId="21" xfId="0" applyFont="1" applyFill="1" applyBorder="1" applyAlignment="1">
      <alignment horizontal="center" vertical="center" wrapText="1"/>
    </xf>
    <xf numFmtId="0" fontId="8" fillId="0" borderId="21" xfId="1" applyNumberFormat="1" applyFont="1" applyFill="1" applyBorder="1" applyAlignment="1">
      <alignment horizontal="center" vertical="center" wrapText="1"/>
    </xf>
    <xf numFmtId="0" fontId="8" fillId="0" borderId="21" xfId="4" applyNumberFormat="1" applyFont="1" applyFill="1" applyBorder="1" applyAlignment="1">
      <alignment horizontal="center" vertical="center"/>
    </xf>
    <xf numFmtId="0" fontId="8" fillId="0" borderId="24" xfId="0" applyFont="1" applyFill="1" applyBorder="1" applyAlignment="1">
      <alignment horizontal="center" vertical="center" wrapText="1"/>
    </xf>
    <xf numFmtId="0" fontId="8" fillId="0" borderId="22" xfId="0" applyNumberFormat="1" applyFont="1" applyFill="1" applyBorder="1" applyAlignment="1">
      <alignment horizontal="left" vertical="center" wrapText="1"/>
    </xf>
    <xf numFmtId="0" fontId="8" fillId="0" borderId="21" xfId="3" applyFont="1" applyFill="1" applyBorder="1" applyAlignment="1">
      <alignment horizontal="center" vertical="center" wrapText="1"/>
    </xf>
    <xf numFmtId="0" fontId="3" fillId="4" borderId="22" xfId="0" applyNumberFormat="1" applyFont="1" applyFill="1" applyBorder="1" applyAlignment="1">
      <alignment horizontal="center" vertical="center"/>
    </xf>
    <xf numFmtId="49" fontId="8" fillId="0" borderId="22" xfId="0" applyNumberFormat="1" applyFont="1" applyFill="1" applyBorder="1" applyAlignment="1">
      <alignment horizontal="left" vertical="center" wrapText="1"/>
    </xf>
    <xf numFmtId="49" fontId="8" fillId="0" borderId="21" xfId="0" applyNumberFormat="1" applyFont="1" applyFill="1" applyBorder="1" applyAlignment="1">
      <alignment horizontal="left" vertical="center" wrapText="1"/>
    </xf>
    <xf numFmtId="4" fontId="8" fillId="0" borderId="21" xfId="0" applyNumberFormat="1" applyFont="1" applyBorder="1" applyAlignment="1">
      <alignment horizontal="right" vertical="center"/>
    </xf>
    <xf numFmtId="0" fontId="8" fillId="0" borderId="34" xfId="0" applyFont="1" applyFill="1" applyBorder="1" applyAlignment="1">
      <alignment horizontal="left" vertical="center" wrapText="1"/>
    </xf>
    <xf numFmtId="0" fontId="8" fillId="0" borderId="25" xfId="0" applyFont="1" applyFill="1" applyBorder="1" applyAlignment="1">
      <alignment horizontal="left" vertical="center" wrapText="1"/>
    </xf>
    <xf numFmtId="0" fontId="8" fillId="0" borderId="23" xfId="0" applyFont="1" applyFill="1" applyBorder="1" applyAlignment="1">
      <alignment horizontal="center" vertical="center" wrapText="1"/>
    </xf>
    <xf numFmtId="0" fontId="8" fillId="0" borderId="23" xfId="2" applyFont="1" applyFill="1" applyBorder="1" applyAlignment="1">
      <alignment horizontal="center" vertical="center" wrapText="1"/>
    </xf>
    <xf numFmtId="0" fontId="8" fillId="0" borderId="23" xfId="0" applyFont="1" applyFill="1" applyBorder="1" applyAlignment="1">
      <alignment horizontal="center" vertical="center"/>
    </xf>
    <xf numFmtId="0" fontId="8" fillId="0" borderId="23" xfId="1" applyNumberFormat="1" applyFont="1" applyFill="1" applyBorder="1" applyAlignment="1">
      <alignment horizontal="center" vertical="center" wrapText="1"/>
    </xf>
    <xf numFmtId="0" fontId="8" fillId="0" borderId="23" xfId="4" applyNumberFormat="1" applyFont="1" applyFill="1" applyBorder="1" applyAlignment="1">
      <alignment horizontal="center" vertical="center"/>
    </xf>
    <xf numFmtId="0" fontId="8" fillId="0" borderId="27" xfId="0" applyFont="1" applyFill="1" applyBorder="1" applyAlignment="1">
      <alignment horizontal="center" vertical="center" wrapText="1"/>
    </xf>
    <xf numFmtId="0" fontId="8" fillId="0" borderId="22" xfId="0" applyFont="1" applyFill="1" applyBorder="1" applyAlignment="1">
      <alignment horizontal="left" vertical="center" wrapText="1"/>
    </xf>
    <xf numFmtId="0" fontId="8" fillId="0" borderId="23" xfId="3" applyFont="1" applyFill="1" applyBorder="1" applyAlignment="1">
      <alignment horizontal="center" vertical="center" wrapText="1"/>
    </xf>
    <xf numFmtId="0" fontId="8" fillId="0" borderId="35" xfId="0" applyFont="1" applyFill="1" applyBorder="1" applyAlignment="1">
      <alignment horizontal="left" vertical="center" wrapText="1"/>
    </xf>
    <xf numFmtId="0" fontId="8" fillId="0" borderId="28" xfId="0" applyFont="1" applyFill="1" applyBorder="1" applyAlignment="1">
      <alignment horizontal="left" vertical="center" wrapText="1"/>
    </xf>
    <xf numFmtId="3" fontId="9" fillId="0" borderId="21" xfId="0" applyNumberFormat="1" applyFont="1" applyBorder="1" applyAlignment="1">
      <alignment horizontal="center" vertical="center" wrapText="1"/>
    </xf>
    <xf numFmtId="0" fontId="9" fillId="0" borderId="21" xfId="2" applyFont="1" applyFill="1" applyBorder="1" applyAlignment="1">
      <alignment horizontal="center" vertical="center"/>
    </xf>
    <xf numFmtId="4" fontId="9" fillId="0" borderId="21" xfId="3" applyNumberFormat="1" applyFont="1" applyFill="1" applyBorder="1" applyAlignment="1">
      <alignment horizontal="right" vertical="center" wrapText="1"/>
    </xf>
    <xf numFmtId="0" fontId="9" fillId="0" borderId="21" xfId="3" applyFont="1" applyFill="1" applyBorder="1" applyAlignment="1">
      <alignment horizontal="center" vertical="center" wrapText="1"/>
    </xf>
    <xf numFmtId="0" fontId="9" fillId="0" borderId="21" xfId="2" applyFont="1" applyFill="1" applyBorder="1" applyAlignment="1">
      <alignment horizontal="center" vertical="center" wrapText="1"/>
    </xf>
    <xf numFmtId="9" fontId="9" fillId="0" borderId="21" xfId="2" applyNumberFormat="1" applyFont="1" applyFill="1" applyBorder="1" applyAlignment="1">
      <alignment horizontal="center" vertical="center" wrapText="1"/>
    </xf>
    <xf numFmtId="0" fontId="9" fillId="2" borderId="21" xfId="2" applyFont="1" applyFill="1" applyBorder="1" applyAlignment="1">
      <alignment horizontal="center" vertical="center" wrapText="1"/>
    </xf>
    <xf numFmtId="0" fontId="9" fillId="0" borderId="21" xfId="11" applyFont="1" applyFill="1" applyBorder="1" applyAlignment="1">
      <alignment horizontal="center" vertical="center" wrapText="1"/>
    </xf>
    <xf numFmtId="1" fontId="9" fillId="0" borderId="21" xfId="2" applyNumberFormat="1" applyFont="1" applyFill="1" applyBorder="1" applyAlignment="1">
      <alignment horizontal="center" vertical="center" wrapText="1"/>
    </xf>
    <xf numFmtId="0" fontId="9" fillId="0" borderId="24" xfId="11" applyFont="1" applyFill="1" applyBorder="1" applyAlignment="1">
      <alignment horizontal="left" vertical="center" wrapText="1"/>
    </xf>
    <xf numFmtId="17" fontId="9" fillId="0" borderId="21" xfId="0" applyNumberFormat="1" applyFont="1" applyFill="1" applyBorder="1" applyAlignment="1">
      <alignment horizontal="left" vertical="center" wrapText="1"/>
    </xf>
    <xf numFmtId="0" fontId="39" fillId="0" borderId="21" xfId="0" applyNumberFormat="1" applyFont="1" applyFill="1" applyBorder="1" applyAlignment="1">
      <alignment horizontal="center" vertical="center" wrapText="1"/>
    </xf>
    <xf numFmtId="0" fontId="39" fillId="0" borderId="21" xfId="0" applyFont="1" applyFill="1" applyBorder="1" applyAlignment="1">
      <alignment horizontal="center" vertical="center" wrapText="1"/>
    </xf>
    <xf numFmtId="49" fontId="39" fillId="0" borderId="21" xfId="0" applyNumberFormat="1" applyFont="1" applyFill="1" applyBorder="1" applyAlignment="1">
      <alignment horizontal="center" vertical="center" wrapText="1"/>
    </xf>
    <xf numFmtId="4" fontId="39" fillId="0" borderId="22" xfId="2" applyNumberFormat="1" applyFont="1" applyFill="1" applyBorder="1" applyAlignment="1">
      <alignment horizontal="right" vertical="center" wrapText="1"/>
    </xf>
    <xf numFmtId="4" fontId="39" fillId="0" borderId="21" xfId="2" applyNumberFormat="1" applyFont="1" applyFill="1" applyBorder="1" applyAlignment="1">
      <alignment horizontal="right" vertical="center" wrapText="1"/>
    </xf>
    <xf numFmtId="4" fontId="39" fillId="0" borderId="21" xfId="0" applyNumberFormat="1" applyFont="1" applyFill="1" applyBorder="1" applyAlignment="1">
      <alignment horizontal="right" vertical="center" wrapText="1"/>
    </xf>
    <xf numFmtId="0" fontId="39" fillId="0" borderId="21" xfId="0" applyNumberFormat="1" applyFont="1" applyFill="1" applyBorder="1" applyAlignment="1">
      <alignment horizontal="center" vertical="center"/>
    </xf>
    <xf numFmtId="0" fontId="39" fillId="0" borderId="21" xfId="2" applyFont="1" applyFill="1" applyBorder="1" applyAlignment="1">
      <alignment horizontal="center" vertical="center" wrapText="1"/>
    </xf>
    <xf numFmtId="49" fontId="39" fillId="2" borderId="21" xfId="0" applyNumberFormat="1" applyFont="1" applyFill="1" applyBorder="1" applyAlignment="1">
      <alignment horizontal="center" vertical="center" wrapText="1"/>
    </xf>
    <xf numFmtId="0" fontId="39" fillId="0" borderId="24" xfId="2" applyFont="1" applyFill="1" applyBorder="1" applyAlignment="1">
      <alignment horizontal="left" vertical="center" wrapText="1"/>
    </xf>
    <xf numFmtId="49" fontId="39" fillId="0" borderId="21" xfId="0" applyNumberFormat="1" applyFont="1" applyFill="1" applyBorder="1" applyAlignment="1">
      <alignment horizontal="left" vertical="center" wrapText="1"/>
    </xf>
    <xf numFmtId="0" fontId="39" fillId="0" borderId="21" xfId="0" applyNumberFormat="1" applyFont="1" applyFill="1" applyBorder="1" applyAlignment="1">
      <alignment horizontal="justify" vertical="center"/>
    </xf>
    <xf numFmtId="0" fontId="27" fillId="0" borderId="21" xfId="2" applyFont="1" applyFill="1" applyBorder="1"/>
    <xf numFmtId="0" fontId="27" fillId="0" borderId="21" xfId="0" applyNumberFormat="1" applyFont="1" applyFill="1" applyBorder="1" applyAlignment="1">
      <alignment horizontal="center" vertical="center" wrapText="1"/>
    </xf>
    <xf numFmtId="168" fontId="40" fillId="0" borderId="21" xfId="2" applyNumberFormat="1" applyFont="1" applyFill="1" applyBorder="1" applyAlignment="1">
      <alignment horizontal="right"/>
    </xf>
    <xf numFmtId="4" fontId="27" fillId="0" borderId="21" xfId="1" applyNumberFormat="1" applyFont="1" applyFill="1" applyBorder="1" applyAlignment="1">
      <alignment horizontal="right" vertical="center" wrapText="1"/>
    </xf>
    <xf numFmtId="4" fontId="27" fillId="0" borderId="21" xfId="0" applyNumberFormat="1" applyFont="1" applyFill="1" applyBorder="1" applyAlignment="1">
      <alignment horizontal="right" vertical="center" wrapText="1"/>
    </xf>
    <xf numFmtId="0" fontId="27" fillId="0" borderId="21" xfId="0" applyFont="1" applyFill="1" applyBorder="1" applyAlignment="1">
      <alignment horizontal="center" vertical="center" wrapText="1"/>
    </xf>
    <xf numFmtId="0" fontId="27" fillId="0" borderId="21" xfId="2" applyFont="1" applyFill="1" applyBorder="1" applyAlignment="1">
      <alignment horizontal="center" vertical="center" wrapText="1"/>
    </xf>
    <xf numFmtId="49" fontId="27" fillId="0" borderId="21" xfId="0" applyNumberFormat="1" applyFont="1" applyFill="1" applyBorder="1" applyAlignment="1">
      <alignment horizontal="center" vertical="center" wrapText="1"/>
    </xf>
    <xf numFmtId="0" fontId="27" fillId="2" borderId="21" xfId="2" applyFont="1" applyFill="1" applyBorder="1" applyAlignment="1">
      <alignment horizontal="center" vertical="center" wrapText="1"/>
    </xf>
    <xf numFmtId="1" fontId="27" fillId="0" borderId="21" xfId="2" applyNumberFormat="1" applyFont="1" applyFill="1" applyBorder="1" applyAlignment="1">
      <alignment horizontal="center" vertical="center" wrapText="1"/>
    </xf>
    <xf numFmtId="0" fontId="27" fillId="0" borderId="21" xfId="0" applyFont="1" applyFill="1" applyBorder="1" applyAlignment="1">
      <alignment horizontal="left" vertical="center" wrapText="1"/>
    </xf>
    <xf numFmtId="0" fontId="31" fillId="0" borderId="21" xfId="0" applyFont="1" applyFill="1" applyBorder="1" applyAlignment="1">
      <alignment horizontal="center" vertical="center"/>
    </xf>
    <xf numFmtId="0" fontId="31" fillId="0" borderId="21" xfId="0" applyNumberFormat="1" applyFont="1" applyFill="1" applyBorder="1" applyAlignment="1">
      <alignment horizontal="center" vertical="center" wrapText="1"/>
    </xf>
    <xf numFmtId="165" fontId="31" fillId="0" borderId="21" xfId="1" applyNumberFormat="1" applyFont="1" applyFill="1" applyBorder="1" applyAlignment="1">
      <alignment horizontal="center" vertical="center" wrapText="1"/>
    </xf>
    <xf numFmtId="4" fontId="31" fillId="0" borderId="21" xfId="0" applyNumberFormat="1" applyFont="1" applyFill="1" applyBorder="1" applyAlignment="1">
      <alignment horizontal="right" vertical="center" wrapText="1"/>
    </xf>
    <xf numFmtId="0" fontId="31" fillId="5" borderId="21" xfId="0" applyFont="1" applyFill="1" applyBorder="1" applyAlignment="1">
      <alignment horizontal="center" vertical="center" wrapText="1"/>
    </xf>
    <xf numFmtId="0" fontId="31" fillId="5" borderId="21" xfId="16" applyNumberFormat="1" applyFont="1" applyFill="1" applyBorder="1" applyAlignment="1">
      <alignment horizontal="center" vertical="center" wrapText="1"/>
    </xf>
    <xf numFmtId="0" fontId="31" fillId="0" borderId="21" xfId="0" applyFont="1" applyFill="1" applyBorder="1" applyAlignment="1">
      <alignment horizontal="center" vertical="center" wrapText="1"/>
    </xf>
    <xf numFmtId="0" fontId="31" fillId="2" borderId="21" xfId="0" applyFont="1" applyFill="1" applyBorder="1" applyAlignment="1">
      <alignment horizontal="center" vertical="center" wrapText="1"/>
    </xf>
    <xf numFmtId="49" fontId="31" fillId="0" borderId="21" xfId="0" applyNumberFormat="1" applyFont="1" applyFill="1" applyBorder="1" applyAlignment="1">
      <alignment horizontal="center" vertical="center" wrapText="1"/>
    </xf>
    <xf numFmtId="0" fontId="31" fillId="5" borderId="21" xfId="0" applyFont="1" applyFill="1" applyBorder="1" applyAlignment="1">
      <alignment horizontal="left" vertical="center" wrapText="1"/>
    </xf>
    <xf numFmtId="0" fontId="33" fillId="0" borderId="21" xfId="0" applyFont="1" applyBorder="1"/>
    <xf numFmtId="0" fontId="33" fillId="0" borderId="21" xfId="2" applyFont="1" applyFill="1" applyBorder="1" applyAlignment="1">
      <alignment horizontal="center" vertical="center" wrapText="1"/>
    </xf>
    <xf numFmtId="4" fontId="33" fillId="0" borderId="21" xfId="2" applyNumberFormat="1" applyFont="1" applyFill="1" applyBorder="1" applyAlignment="1">
      <alignment horizontal="right" vertical="center" wrapText="1"/>
    </xf>
    <xf numFmtId="4" fontId="33" fillId="0" borderId="21" xfId="0" applyNumberFormat="1" applyFont="1" applyFill="1" applyBorder="1" applyAlignment="1">
      <alignment horizontal="right" vertical="center"/>
    </xf>
    <xf numFmtId="0" fontId="33" fillId="0" borderId="21" xfId="0" applyFont="1" applyFill="1" applyBorder="1" applyAlignment="1">
      <alignment horizontal="center" vertical="center" wrapText="1"/>
    </xf>
    <xf numFmtId="0" fontId="33" fillId="0" borderId="21" xfId="0" applyFont="1" applyFill="1" applyBorder="1" applyAlignment="1">
      <alignment horizontal="center" vertical="center"/>
    </xf>
    <xf numFmtId="0" fontId="33" fillId="2" borderId="21" xfId="0" applyFont="1" applyFill="1" applyBorder="1" applyAlignment="1">
      <alignment horizontal="center" vertical="center" wrapText="1"/>
    </xf>
    <xf numFmtId="0" fontId="33" fillId="0" borderId="21" xfId="1" applyNumberFormat="1" applyFont="1" applyFill="1" applyBorder="1" applyAlignment="1">
      <alignment horizontal="center" vertical="center" wrapText="1"/>
    </xf>
    <xf numFmtId="0" fontId="33" fillId="0" borderId="21" xfId="4" applyNumberFormat="1" applyFont="1" applyFill="1" applyBorder="1" applyAlignment="1">
      <alignment horizontal="center" vertical="center"/>
    </xf>
    <xf numFmtId="0" fontId="33" fillId="0" borderId="21" xfId="0" applyFont="1" applyBorder="1" applyAlignment="1">
      <alignment horizontal="center" vertical="center"/>
    </xf>
    <xf numFmtId="0" fontId="33" fillId="0" borderId="21" xfId="0" applyNumberFormat="1" applyFont="1" applyFill="1" applyBorder="1" applyAlignment="1">
      <alignment horizontal="left" vertical="center" wrapText="1"/>
    </xf>
    <xf numFmtId="0" fontId="33" fillId="5" borderId="21" xfId="0" applyFont="1" applyFill="1" applyBorder="1" applyAlignment="1">
      <alignment horizontal="left" vertical="center" wrapText="1"/>
    </xf>
    <xf numFmtId="0" fontId="33" fillId="0" borderId="21" xfId="3" applyFont="1" applyFill="1" applyBorder="1" applyAlignment="1">
      <alignment horizontal="center" vertical="center" wrapText="1"/>
    </xf>
    <xf numFmtId="4" fontId="33" fillId="0" borderId="22" xfId="2" applyNumberFormat="1" applyFont="1" applyFill="1" applyBorder="1" applyAlignment="1">
      <alignment horizontal="right" vertical="center" wrapText="1"/>
    </xf>
    <xf numFmtId="0" fontId="33" fillId="0" borderId="24" xfId="0" applyFont="1" applyFill="1" applyBorder="1" applyAlignment="1">
      <alignment horizontal="left" vertical="center" wrapText="1"/>
    </xf>
    <xf numFmtId="0" fontId="33" fillId="6" borderId="21" xfId="0" applyFont="1" applyFill="1" applyBorder="1" applyAlignment="1">
      <alignment horizontal="left" vertical="center" wrapText="1"/>
    </xf>
    <xf numFmtId="0" fontId="33" fillId="0" borderId="21" xfId="0" applyFont="1" applyBorder="1" applyAlignment="1">
      <alignment horizontal="left" vertical="center" wrapText="1"/>
    </xf>
    <xf numFmtId="49" fontId="3" fillId="2" borderId="21" xfId="0" applyNumberFormat="1" applyFont="1" applyFill="1" applyBorder="1" applyAlignment="1">
      <alignment horizontal="center" vertical="center" wrapText="1"/>
    </xf>
    <xf numFmtId="0" fontId="41" fillId="0" borderId="21" xfId="0" applyNumberFormat="1" applyFont="1" applyFill="1" applyBorder="1" applyAlignment="1">
      <alignment horizontal="center" vertical="center" wrapText="1"/>
    </xf>
    <xf numFmtId="0" fontId="3" fillId="0" borderId="21" xfId="0" applyFont="1" applyBorder="1" applyAlignment="1">
      <alignment vertical="center" wrapText="1"/>
    </xf>
    <xf numFmtId="0" fontId="42" fillId="0" borderId="21" xfId="0" applyFont="1" applyFill="1" applyBorder="1" applyAlignment="1">
      <alignment vertical="center" wrapText="1"/>
    </xf>
    <xf numFmtId="0" fontId="42" fillId="0" borderId="21" xfId="0" applyFont="1" applyBorder="1" applyAlignment="1">
      <alignment vertical="center" wrapText="1"/>
    </xf>
    <xf numFmtId="0" fontId="43" fillId="0" borderId="21" xfId="0" applyFont="1" applyBorder="1"/>
    <xf numFmtId="0" fontId="43" fillId="0" borderId="21" xfId="0" applyFont="1" applyFill="1" applyBorder="1" applyAlignment="1">
      <alignment horizontal="center" vertical="center"/>
    </xf>
    <xf numFmtId="4" fontId="43" fillId="0" borderId="21" xfId="0" applyNumberFormat="1" applyFont="1" applyFill="1" applyBorder="1" applyAlignment="1">
      <alignment horizontal="right" vertical="center" wrapText="1"/>
    </xf>
    <xf numFmtId="49" fontId="43" fillId="0" borderId="21" xfId="0" applyNumberFormat="1" applyFont="1" applyFill="1" applyBorder="1" applyAlignment="1">
      <alignment horizontal="center" vertical="center" wrapText="1"/>
    </xf>
    <xf numFmtId="0" fontId="43" fillId="0" borderId="21" xfId="0" applyNumberFormat="1" applyFont="1" applyFill="1" applyBorder="1" applyAlignment="1">
      <alignment horizontal="center" vertical="center" wrapText="1"/>
    </xf>
    <xf numFmtId="0" fontId="43" fillId="0" borderId="21" xfId="0" applyFont="1" applyFill="1" applyBorder="1" applyAlignment="1">
      <alignment horizontal="center" vertical="center" wrapText="1"/>
    </xf>
    <xf numFmtId="0" fontId="43" fillId="2" borderId="21" xfId="0" applyFont="1" applyFill="1" applyBorder="1" applyAlignment="1">
      <alignment horizontal="center" vertical="center"/>
    </xf>
    <xf numFmtId="0" fontId="43" fillId="0" borderId="21" xfId="0" applyFont="1" applyBorder="1" applyAlignment="1">
      <alignment horizontal="center" vertical="center" wrapText="1"/>
    </xf>
    <xf numFmtId="0" fontId="43" fillId="0" borderId="21" xfId="0" applyFont="1" applyBorder="1" applyAlignment="1">
      <alignment horizontal="left" vertical="center" wrapText="1"/>
    </xf>
    <xf numFmtId="0" fontId="10" fillId="0" borderId="21" xfId="0" applyFont="1" applyBorder="1"/>
    <xf numFmtId="0" fontId="10" fillId="0" borderId="21" xfId="0" applyFont="1" applyFill="1" applyBorder="1" applyAlignment="1">
      <alignment horizontal="center" vertical="center"/>
    </xf>
    <xf numFmtId="4" fontId="10" fillId="0" borderId="21" xfId="0" applyNumberFormat="1" applyFont="1" applyFill="1" applyBorder="1" applyAlignment="1">
      <alignment horizontal="right" vertical="center" wrapText="1"/>
    </xf>
    <xf numFmtId="49" fontId="10" fillId="0" borderId="21" xfId="0" applyNumberFormat="1" applyFont="1" applyFill="1" applyBorder="1" applyAlignment="1">
      <alignment horizontal="center" vertical="center" wrapText="1"/>
    </xf>
    <xf numFmtId="0" fontId="10" fillId="0" borderId="21" xfId="0" applyNumberFormat="1" applyFont="1" applyFill="1" applyBorder="1" applyAlignment="1">
      <alignment horizontal="center" vertical="center" wrapText="1"/>
    </xf>
    <xf numFmtId="0" fontId="10" fillId="0" borderId="21" xfId="0" applyFont="1" applyFill="1" applyBorder="1" applyAlignment="1">
      <alignment horizontal="center" vertical="center" wrapText="1"/>
    </xf>
    <xf numFmtId="0" fontId="10" fillId="2" borderId="21" xfId="0" applyFont="1" applyFill="1" applyBorder="1" applyAlignment="1">
      <alignment horizontal="center" vertical="center"/>
    </xf>
    <xf numFmtId="0" fontId="10" fillId="0" borderId="21" xfId="0" applyFont="1" applyBorder="1" applyAlignment="1">
      <alignment horizontal="center" vertical="center" wrapText="1"/>
    </xf>
    <xf numFmtId="0" fontId="10" fillId="5" borderId="21" xfId="0" applyNumberFormat="1" applyFont="1" applyFill="1" applyBorder="1" applyAlignment="1">
      <alignment horizontal="left" vertical="center" wrapText="1"/>
    </xf>
    <xf numFmtId="0" fontId="10" fillId="0" borderId="21" xfId="0" applyNumberFormat="1" applyFont="1" applyFill="1" applyBorder="1" applyAlignment="1">
      <alignment horizontal="left" vertical="center" wrapText="1"/>
    </xf>
    <xf numFmtId="0" fontId="11" fillId="0" borderId="21" xfId="0" applyFont="1" applyFill="1" applyBorder="1" applyAlignment="1">
      <alignment horizontal="center" vertical="center"/>
    </xf>
    <xf numFmtId="0" fontId="11" fillId="0" borderId="21" xfId="0" applyFont="1" applyFill="1" applyBorder="1"/>
    <xf numFmtId="0" fontId="11" fillId="2" borderId="21" xfId="0" applyFont="1" applyFill="1" applyBorder="1" applyAlignment="1">
      <alignment horizontal="center" vertical="center"/>
    </xf>
    <xf numFmtId="0" fontId="11" fillId="0" borderId="21" xfId="0" applyFont="1" applyFill="1" applyBorder="1" applyAlignment="1">
      <alignment horizontal="center" vertical="center" wrapText="1"/>
    </xf>
    <xf numFmtId="0" fontId="11" fillId="0" borderId="22" xfId="0" applyNumberFormat="1" applyFont="1" applyFill="1" applyBorder="1" applyAlignment="1">
      <alignment horizontal="center" vertical="center"/>
    </xf>
    <xf numFmtId="0" fontId="3" fillId="7" borderId="22" xfId="0" applyNumberFormat="1" applyFont="1" applyFill="1" applyBorder="1" applyAlignment="1">
      <alignment horizontal="center" vertical="center"/>
    </xf>
    <xf numFmtId="0" fontId="3" fillId="2" borderId="21" xfId="0" applyFont="1" applyFill="1" applyBorder="1" applyAlignment="1">
      <alignment horizontal="center" vertical="center" wrapText="1"/>
    </xf>
    <xf numFmtId="0" fontId="3" fillId="0" borderId="21" xfId="0" applyFont="1" applyBorder="1"/>
    <xf numFmtId="0" fontId="10" fillId="0" borderId="21" xfId="0" applyFont="1" applyFill="1" applyBorder="1" applyAlignment="1">
      <alignment horizontal="left" vertical="center" wrapText="1"/>
    </xf>
    <xf numFmtId="0" fontId="10" fillId="0" borderId="21" xfId="4" applyNumberFormat="1" applyFont="1" applyFill="1" applyBorder="1" applyAlignment="1">
      <alignment horizontal="center" vertical="center"/>
    </xf>
    <xf numFmtId="0" fontId="10" fillId="0" borderId="21" xfId="1" applyNumberFormat="1" applyFont="1" applyFill="1" applyBorder="1" applyAlignment="1">
      <alignment horizontal="center" vertical="center" wrapText="1"/>
    </xf>
    <xf numFmtId="0" fontId="10" fillId="0" borderId="21" xfId="2" applyFont="1" applyFill="1" applyBorder="1" applyAlignment="1">
      <alignment horizontal="center" vertical="center" wrapText="1"/>
    </xf>
    <xf numFmtId="0" fontId="10" fillId="2" borderId="21" xfId="0" applyFont="1" applyFill="1" applyBorder="1" applyAlignment="1">
      <alignment horizontal="center" vertical="center" wrapText="1"/>
    </xf>
    <xf numFmtId="4" fontId="10" fillId="0" borderId="21" xfId="0" applyNumberFormat="1" applyFont="1" applyFill="1" applyBorder="1" applyAlignment="1">
      <alignment horizontal="center" vertical="center" wrapText="1"/>
    </xf>
    <xf numFmtId="4" fontId="10" fillId="0" borderId="21" xfId="0" applyNumberFormat="1" applyFont="1" applyFill="1" applyBorder="1" applyAlignment="1">
      <alignment horizontal="right" vertical="center"/>
    </xf>
    <xf numFmtId="4" fontId="10" fillId="0" borderId="21" xfId="1" applyNumberFormat="1" applyFont="1" applyFill="1" applyBorder="1" applyAlignment="1">
      <alignment horizontal="right" vertical="center" wrapText="1"/>
    </xf>
    <xf numFmtId="0" fontId="32" fillId="0" borderId="21" xfId="3" applyFont="1" applyFill="1" applyBorder="1" applyAlignment="1">
      <alignment horizontal="center" vertical="center" wrapText="1"/>
    </xf>
    <xf numFmtId="0" fontId="32" fillId="0" borderId="21" xfId="0" applyFont="1" applyFill="1" applyBorder="1" applyAlignment="1">
      <alignment vertical="center" wrapText="1"/>
    </xf>
    <xf numFmtId="0" fontId="32" fillId="0" borderId="21" xfId="0" applyFont="1" applyFill="1" applyBorder="1" applyAlignment="1">
      <alignment horizontal="left" vertical="center" wrapText="1"/>
    </xf>
    <xf numFmtId="0" fontId="32" fillId="0" borderId="21" xfId="0" applyFont="1" applyFill="1" applyBorder="1" applyAlignment="1">
      <alignment horizontal="center" vertical="center" wrapText="1"/>
    </xf>
    <xf numFmtId="0" fontId="32" fillId="0" borderId="21" xfId="4" applyNumberFormat="1" applyFont="1" applyFill="1" applyBorder="1" applyAlignment="1">
      <alignment horizontal="center" vertical="center"/>
    </xf>
    <xf numFmtId="0" fontId="32" fillId="0" borderId="21" xfId="1" applyNumberFormat="1" applyFont="1" applyFill="1" applyBorder="1" applyAlignment="1">
      <alignment horizontal="center" vertical="center" wrapText="1"/>
    </xf>
    <xf numFmtId="0" fontId="32" fillId="0" borderId="21" xfId="2" applyFont="1" applyFill="1" applyBorder="1" applyAlignment="1">
      <alignment horizontal="center" vertical="center" wrapText="1"/>
    </xf>
    <xf numFmtId="0" fontId="32" fillId="2" borderId="21" xfId="0" applyFont="1" applyFill="1" applyBorder="1" applyAlignment="1">
      <alignment horizontal="center" vertical="center" wrapText="1"/>
    </xf>
    <xf numFmtId="1" fontId="32" fillId="0" borderId="21" xfId="0" applyNumberFormat="1" applyFont="1" applyFill="1" applyBorder="1" applyAlignment="1">
      <alignment horizontal="center" vertical="center" wrapText="1"/>
    </xf>
    <xf numFmtId="4" fontId="32" fillId="0" borderId="21" xfId="0" applyNumberFormat="1" applyFont="1" applyFill="1" applyBorder="1" applyAlignment="1">
      <alignment horizontal="right" vertical="center"/>
    </xf>
    <xf numFmtId="4" fontId="32" fillId="0" borderId="21" xfId="3" applyNumberFormat="1" applyFont="1" applyFill="1" applyBorder="1" applyAlignment="1">
      <alignment horizontal="right" vertical="center" wrapText="1"/>
    </xf>
    <xf numFmtId="0" fontId="32" fillId="0" borderId="21" xfId="0" applyFont="1" applyFill="1" applyBorder="1" applyAlignment="1">
      <alignment horizontal="center" vertical="center"/>
    </xf>
    <xf numFmtId="0" fontId="32" fillId="0" borderId="21" xfId="0" applyFont="1" applyBorder="1" applyAlignment="1">
      <alignment horizontal="center" vertical="center"/>
    </xf>
    <xf numFmtId="4" fontId="32" fillId="0" borderId="21" xfId="0" applyNumberFormat="1" applyFont="1" applyBorder="1" applyAlignment="1">
      <alignment horizontal="right" vertical="center"/>
    </xf>
    <xf numFmtId="0" fontId="32" fillId="0" borderId="21" xfId="0" applyFont="1" applyBorder="1"/>
    <xf numFmtId="0" fontId="44" fillId="0" borderId="21" xfId="0" applyFont="1" applyFill="1" applyBorder="1" applyAlignment="1">
      <alignment horizontal="left" vertical="center" wrapText="1"/>
    </xf>
    <xf numFmtId="4" fontId="41" fillId="0" borderId="21" xfId="0" applyNumberFormat="1" applyFont="1" applyFill="1" applyBorder="1" applyAlignment="1">
      <alignment horizontal="right" vertical="center" wrapText="1"/>
    </xf>
    <xf numFmtId="168" fontId="45" fillId="0" borderId="21" xfId="2" applyNumberFormat="1" applyFont="1" applyFill="1" applyBorder="1"/>
    <xf numFmtId="0" fontId="10" fillId="7" borderId="22" xfId="2" applyFont="1" applyFill="1" applyBorder="1" applyAlignment="1">
      <alignment horizontal="center" vertical="center" wrapText="1"/>
    </xf>
    <xf numFmtId="0" fontId="10" fillId="0" borderId="21" xfId="0" applyFont="1" applyBorder="1" applyAlignment="1">
      <alignment horizontal="left" vertical="center" wrapText="1"/>
    </xf>
    <xf numFmtId="0" fontId="3" fillId="8" borderId="22" xfId="0" applyNumberFormat="1" applyFont="1" applyFill="1" applyBorder="1" applyAlignment="1">
      <alignment horizontal="center" vertical="center"/>
    </xf>
    <xf numFmtId="0" fontId="7" fillId="0" borderId="21" xfId="0" applyFont="1" applyBorder="1"/>
    <xf numFmtId="4" fontId="8" fillId="0" borderId="21" xfId="2" applyNumberFormat="1" applyFont="1" applyFill="1" applyBorder="1" applyAlignment="1">
      <alignment horizontal="right" vertical="center" wrapText="1"/>
    </xf>
    <xf numFmtId="4" fontId="8" fillId="0" borderId="22" xfId="2" applyNumberFormat="1" applyFont="1" applyFill="1" applyBorder="1" applyAlignment="1">
      <alignment horizontal="right" vertical="center" wrapText="1"/>
    </xf>
    <xf numFmtId="0" fontId="9" fillId="0" borderId="21" xfId="0" applyNumberFormat="1" applyFont="1" applyFill="1" applyBorder="1" applyAlignment="1">
      <alignment horizontal="left" vertical="center" wrapText="1"/>
    </xf>
    <xf numFmtId="49" fontId="9" fillId="0" borderId="21" xfId="0" applyNumberFormat="1" applyFont="1" applyFill="1" applyBorder="1" applyAlignment="1">
      <alignment horizontal="center" vertical="center" wrapText="1"/>
    </xf>
    <xf numFmtId="49" fontId="9" fillId="2" borderId="21" xfId="0" applyNumberFormat="1" applyFont="1" applyFill="1" applyBorder="1" applyAlignment="1">
      <alignment horizontal="center" vertical="center" wrapText="1"/>
    </xf>
    <xf numFmtId="4" fontId="9" fillId="0" borderId="21" xfId="0" applyNumberFormat="1" applyFont="1" applyFill="1" applyBorder="1" applyAlignment="1">
      <alignment horizontal="right" vertical="center" wrapText="1"/>
    </xf>
    <xf numFmtId="4" fontId="9" fillId="0" borderId="21" xfId="2" applyNumberFormat="1" applyFont="1" applyFill="1" applyBorder="1" applyAlignment="1">
      <alignment horizontal="right" vertical="center" wrapText="1"/>
    </xf>
    <xf numFmtId="4" fontId="9" fillId="0" borderId="22" xfId="2" applyNumberFormat="1" applyFont="1" applyFill="1" applyBorder="1" applyAlignment="1">
      <alignment horizontal="right" vertical="center" wrapText="1"/>
    </xf>
    <xf numFmtId="0" fontId="9" fillId="0" borderId="21" xfId="0" applyFont="1" applyFill="1" applyBorder="1" applyAlignment="1">
      <alignment horizontal="center" vertical="center" wrapText="1"/>
    </xf>
    <xf numFmtId="0" fontId="8" fillId="0" borderId="21" xfId="0" applyFont="1" applyFill="1" applyBorder="1" applyAlignment="1">
      <alignment wrapText="1"/>
    </xf>
    <xf numFmtId="0" fontId="9" fillId="0" borderId="21" xfId="0" applyFont="1" applyBorder="1" applyAlignment="1">
      <alignment wrapText="1"/>
    </xf>
    <xf numFmtId="0" fontId="9" fillId="0" borderId="21" xfId="0" applyFont="1" applyBorder="1" applyAlignment="1">
      <alignment horizontal="center" wrapText="1"/>
    </xf>
    <xf numFmtId="0" fontId="8" fillId="0" borderId="22" xfId="0" applyNumberFormat="1" applyFont="1" applyFill="1" applyBorder="1" applyAlignment="1">
      <alignment horizontal="center" vertical="center" wrapText="1"/>
    </xf>
    <xf numFmtId="0" fontId="9" fillId="0" borderId="21" xfId="0" applyFont="1" applyFill="1" applyBorder="1" applyAlignment="1">
      <alignment horizontal="left" vertical="center" wrapText="1"/>
    </xf>
    <xf numFmtId="0" fontId="8" fillId="0" borderId="21" xfId="0" applyFont="1" applyBorder="1" applyAlignment="1">
      <alignment wrapText="1"/>
    </xf>
    <xf numFmtId="0" fontId="3" fillId="8" borderId="21" xfId="0" applyFont="1" applyFill="1" applyBorder="1" applyAlignment="1">
      <alignment horizontal="center" vertical="center" wrapText="1"/>
    </xf>
    <xf numFmtId="0" fontId="3" fillId="0" borderId="21" xfId="0" applyFont="1" applyBorder="1" applyAlignment="1">
      <alignment wrapText="1"/>
    </xf>
    <xf numFmtId="0" fontId="3" fillId="9" borderId="21" xfId="0" applyNumberFormat="1" applyFont="1" applyFill="1" applyBorder="1" applyAlignment="1">
      <alignment horizontal="center" vertical="center"/>
    </xf>
    <xf numFmtId="0" fontId="3" fillId="9" borderId="22" xfId="0" applyNumberFormat="1" applyFont="1" applyFill="1" applyBorder="1" applyAlignment="1">
      <alignment horizontal="center" vertical="center"/>
    </xf>
    <xf numFmtId="0" fontId="3" fillId="9" borderId="21" xfId="0" applyNumberFormat="1" applyFont="1" applyFill="1" applyBorder="1" applyAlignment="1">
      <alignment horizontal="center" vertical="center" wrapText="1"/>
    </xf>
    <xf numFmtId="49" fontId="3" fillId="9" borderId="21" xfId="0" applyNumberFormat="1" applyFont="1" applyFill="1" applyBorder="1" applyAlignment="1">
      <alignment horizontal="center" vertical="center" wrapText="1"/>
    </xf>
    <xf numFmtId="0" fontId="3" fillId="9" borderId="21" xfId="0" applyFont="1" applyFill="1" applyBorder="1" applyAlignment="1">
      <alignment horizontal="center" vertical="center" wrapText="1"/>
    </xf>
    <xf numFmtId="0" fontId="3" fillId="10" borderId="22" xfId="0" applyNumberFormat="1" applyFont="1" applyFill="1" applyBorder="1" applyAlignment="1">
      <alignment horizontal="center" vertical="center"/>
    </xf>
    <xf numFmtId="0" fontId="31" fillId="0" borderId="21" xfId="3" applyFont="1" applyFill="1" applyBorder="1" applyAlignment="1">
      <alignment horizontal="center" vertical="center" wrapText="1"/>
    </xf>
    <xf numFmtId="0" fontId="31" fillId="0" borderId="21" xfId="0" applyFont="1" applyFill="1" applyBorder="1" applyAlignment="1">
      <alignment horizontal="left" vertical="center" wrapText="1"/>
    </xf>
    <xf numFmtId="0" fontId="31" fillId="0" borderId="21" xfId="0" applyFont="1" applyBorder="1" applyAlignment="1">
      <alignment horizontal="left" vertical="center" wrapText="1"/>
    </xf>
    <xf numFmtId="0" fontId="31" fillId="0" borderId="24" xfId="0" applyFont="1" applyFill="1" applyBorder="1" applyAlignment="1">
      <alignment horizontal="center" vertical="center" wrapText="1"/>
    </xf>
    <xf numFmtId="0" fontId="31" fillId="0" borderId="21" xfId="4" applyNumberFormat="1" applyFont="1" applyFill="1" applyBorder="1" applyAlignment="1">
      <alignment horizontal="center" vertical="center"/>
    </xf>
    <xf numFmtId="0" fontId="31" fillId="0" borderId="21" xfId="1" applyNumberFormat="1" applyFont="1" applyFill="1" applyBorder="1" applyAlignment="1">
      <alignment horizontal="center" vertical="center" wrapText="1"/>
    </xf>
    <xf numFmtId="0" fontId="31" fillId="0" borderId="21" xfId="2" applyFont="1" applyFill="1" applyBorder="1" applyAlignment="1">
      <alignment horizontal="center" vertical="center" wrapText="1"/>
    </xf>
    <xf numFmtId="4" fontId="31" fillId="5" borderId="21" xfId="0" applyNumberFormat="1" applyFont="1" applyFill="1" applyBorder="1" applyAlignment="1">
      <alignment horizontal="right" vertical="center"/>
    </xf>
    <xf numFmtId="4" fontId="31" fillId="5" borderId="21" xfId="0" applyNumberFormat="1" applyFont="1" applyFill="1" applyBorder="1" applyAlignment="1">
      <alignment horizontal="right" vertical="center" wrapText="1"/>
    </xf>
    <xf numFmtId="49" fontId="31" fillId="0" borderId="21" xfId="0" applyNumberFormat="1" applyFont="1" applyBorder="1"/>
    <xf numFmtId="4" fontId="3" fillId="5" borderId="21" xfId="0" applyNumberFormat="1" applyFont="1" applyFill="1" applyBorder="1" applyAlignment="1">
      <alignment horizontal="right" vertical="center"/>
    </xf>
    <xf numFmtId="4" fontId="3" fillId="5" borderId="21" xfId="2" applyNumberFormat="1" applyFont="1" applyFill="1" applyBorder="1" applyAlignment="1">
      <alignment horizontal="right" vertical="center" wrapText="1"/>
    </xf>
    <xf numFmtId="0" fontId="41" fillId="0" borderId="21" xfId="0" applyFont="1" applyFill="1" applyBorder="1" applyAlignment="1">
      <alignment horizontal="center" vertical="center" wrapText="1"/>
    </xf>
    <xf numFmtId="49" fontId="32" fillId="0" borderId="21" xfId="0" applyNumberFormat="1" applyFont="1" applyFill="1" applyBorder="1" applyAlignment="1">
      <alignment horizontal="center" vertical="center" wrapText="1"/>
    </xf>
    <xf numFmtId="0" fontId="32" fillId="0" borderId="21" xfId="0" applyNumberFormat="1" applyFont="1" applyFill="1" applyBorder="1" applyAlignment="1">
      <alignment horizontal="center" vertical="center" wrapText="1"/>
    </xf>
    <xf numFmtId="2" fontId="32" fillId="0" borderId="21" xfId="0" applyNumberFormat="1" applyFont="1" applyFill="1" applyBorder="1" applyAlignment="1">
      <alignment horizontal="right" vertical="center" wrapText="1"/>
    </xf>
    <xf numFmtId="4" fontId="32" fillId="0" borderId="21" xfId="0" applyNumberFormat="1" applyFont="1" applyFill="1" applyBorder="1" applyAlignment="1">
      <alignment horizontal="right" vertical="center" wrapText="1"/>
    </xf>
    <xf numFmtId="165" fontId="32" fillId="0" borderId="21" xfId="1" applyNumberFormat="1" applyFont="1" applyFill="1" applyBorder="1" applyAlignment="1">
      <alignment horizontal="center" vertical="center" wrapText="1"/>
    </xf>
    <xf numFmtId="0" fontId="8" fillId="5" borderId="21" xfId="0" applyNumberFormat="1" applyFont="1" applyFill="1" applyBorder="1" applyAlignment="1">
      <alignment horizontal="center" vertical="center" wrapText="1"/>
    </xf>
    <xf numFmtId="0" fontId="8" fillId="5" borderId="21" xfId="0" applyNumberFormat="1" applyFont="1" applyFill="1" applyBorder="1" applyAlignment="1">
      <alignment horizontal="left" vertical="center" wrapText="1"/>
    </xf>
    <xf numFmtId="0" fontId="8" fillId="5" borderId="21" xfId="0" applyFont="1" applyFill="1" applyBorder="1" applyAlignment="1">
      <alignment horizontal="center" vertical="center" wrapText="1"/>
    </xf>
    <xf numFmtId="1" fontId="8" fillId="5" borderId="21" xfId="0" applyNumberFormat="1" applyFont="1" applyFill="1" applyBorder="1" applyAlignment="1">
      <alignment horizontal="center" vertical="center" wrapText="1"/>
    </xf>
    <xf numFmtId="4" fontId="8" fillId="5" borderId="21" xfId="0" applyNumberFormat="1" applyFont="1" applyFill="1" applyBorder="1" applyAlignment="1">
      <alignment horizontal="right" vertical="center" wrapText="1"/>
    </xf>
    <xf numFmtId="0" fontId="8" fillId="5" borderId="21" xfId="0" applyFont="1" applyFill="1" applyBorder="1" applyAlignment="1">
      <alignment horizontal="distributed" vertical="center" wrapText="1"/>
    </xf>
    <xf numFmtId="0" fontId="10" fillId="5" borderId="21" xfId="0" applyNumberFormat="1" applyFont="1" applyFill="1" applyBorder="1" applyAlignment="1">
      <alignment horizontal="center" vertical="center" wrapText="1"/>
    </xf>
    <xf numFmtId="0" fontId="10" fillId="5" borderId="21" xfId="0" applyFont="1" applyFill="1" applyBorder="1" applyAlignment="1">
      <alignment horizontal="left" vertical="center" wrapText="1"/>
    </xf>
    <xf numFmtId="0" fontId="10" fillId="5" borderId="21" xfId="0" applyFont="1" applyFill="1" applyBorder="1" applyAlignment="1">
      <alignment horizontal="center" vertical="center" wrapText="1"/>
    </xf>
    <xf numFmtId="0" fontId="10" fillId="5" borderId="21" xfId="0" applyFont="1" applyFill="1" applyBorder="1" applyAlignment="1">
      <alignment horizontal="distributed" vertical="center" wrapText="1"/>
    </xf>
    <xf numFmtId="49" fontId="10" fillId="2" borderId="21" xfId="0" applyNumberFormat="1" applyFont="1" applyFill="1" applyBorder="1" applyAlignment="1">
      <alignment horizontal="center" vertical="center" wrapText="1"/>
    </xf>
    <xf numFmtId="4" fontId="10" fillId="5" borderId="21" xfId="0" applyNumberFormat="1" applyFont="1" applyFill="1" applyBorder="1" applyAlignment="1">
      <alignment horizontal="right" vertical="center" wrapText="1"/>
    </xf>
    <xf numFmtId="0" fontId="10" fillId="5" borderId="22" xfId="0" applyFont="1" applyFill="1" applyBorder="1" applyAlignment="1">
      <alignment horizontal="distributed" vertical="center" wrapText="1"/>
    </xf>
    <xf numFmtId="3" fontId="10" fillId="5" borderId="21" xfId="17" applyNumberFormat="1" applyFont="1" applyFill="1" applyBorder="1" applyAlignment="1">
      <alignment horizontal="center" vertical="center" wrapText="1"/>
    </xf>
    <xf numFmtId="3" fontId="10" fillId="5" borderId="22" xfId="9" applyNumberFormat="1" applyFont="1" applyFill="1" applyBorder="1" applyAlignment="1">
      <alignment horizontal="center" vertical="center" wrapText="1"/>
    </xf>
    <xf numFmtId="3" fontId="10" fillId="5" borderId="21" xfId="9" applyNumberFormat="1" applyFont="1" applyFill="1" applyBorder="1" applyAlignment="1">
      <alignment horizontal="center" vertical="center" wrapText="1"/>
    </xf>
    <xf numFmtId="0" fontId="8" fillId="5" borderId="21" xfId="0" applyFont="1" applyFill="1" applyBorder="1" applyAlignment="1">
      <alignment horizontal="left" vertical="center" wrapText="1"/>
    </xf>
    <xf numFmtId="49" fontId="8" fillId="5" borderId="21" xfId="2" applyNumberFormat="1" applyFont="1" applyFill="1" applyBorder="1" applyAlignment="1">
      <alignment horizontal="center" vertical="center" wrapText="1"/>
    </xf>
    <xf numFmtId="1" fontId="8" fillId="5" borderId="21" xfId="0" applyNumberFormat="1" applyFont="1" applyFill="1" applyBorder="1" applyAlignment="1">
      <alignment horizontal="left" vertical="center" wrapText="1"/>
    </xf>
    <xf numFmtId="49" fontId="8" fillId="5" borderId="21" xfId="0" applyNumberFormat="1" applyFont="1" applyFill="1" applyBorder="1" applyAlignment="1">
      <alignment horizontal="center" vertical="center" wrapText="1"/>
    </xf>
    <xf numFmtId="3" fontId="8" fillId="5" borderId="22" xfId="9" applyNumberFormat="1" applyFont="1" applyFill="1" applyBorder="1" applyAlignment="1">
      <alignment horizontal="center" vertical="center" wrapText="1"/>
    </xf>
    <xf numFmtId="0" fontId="10" fillId="11" borderId="21" xfId="0" applyFont="1" applyFill="1" applyBorder="1" applyAlignment="1">
      <alignment horizontal="left" vertical="center" wrapText="1"/>
    </xf>
    <xf numFmtId="49" fontId="8" fillId="5" borderId="22" xfId="0" applyNumberFormat="1" applyFont="1" applyFill="1" applyBorder="1" applyAlignment="1">
      <alignment horizontal="center" vertical="center" wrapText="1"/>
    </xf>
    <xf numFmtId="49" fontId="10" fillId="5" borderId="21" xfId="0" applyNumberFormat="1" applyFont="1" applyFill="1" applyBorder="1" applyAlignment="1">
      <alignment horizontal="center" vertical="center" wrapText="1"/>
    </xf>
    <xf numFmtId="1" fontId="10" fillId="0" borderId="21" xfId="0" applyNumberFormat="1" applyFont="1" applyFill="1" applyBorder="1" applyAlignment="1">
      <alignment horizontal="left" vertical="center" wrapText="1"/>
    </xf>
    <xf numFmtId="3" fontId="10" fillId="5" borderId="22" xfId="17" applyNumberFormat="1" applyFont="1" applyFill="1" applyBorder="1" applyAlignment="1">
      <alignment horizontal="center" vertical="center" wrapText="1"/>
    </xf>
    <xf numFmtId="0" fontId="3" fillId="12" borderId="22" xfId="0" applyNumberFormat="1" applyFont="1" applyFill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0" fontId="17" fillId="0" borderId="21" xfId="0" applyFont="1" applyBorder="1" applyAlignment="1">
      <alignment horizontal="left" vertical="center" wrapText="1"/>
    </xf>
    <xf numFmtId="0" fontId="17" fillId="0" borderId="21" xfId="0" applyFont="1" applyBorder="1" applyAlignment="1">
      <alignment horizontal="center" vertical="center" wrapText="1"/>
    </xf>
    <xf numFmtId="0" fontId="17" fillId="2" borderId="21" xfId="0" applyFont="1" applyFill="1" applyBorder="1" applyAlignment="1">
      <alignment horizontal="center" vertical="center"/>
    </xf>
    <xf numFmtId="0" fontId="17" fillId="0" borderId="21" xfId="0" applyFont="1" applyBorder="1"/>
    <xf numFmtId="0" fontId="17" fillId="0" borderId="21" xfId="0" applyFont="1" applyFill="1" applyBorder="1" applyAlignment="1">
      <alignment horizontal="center" vertical="center"/>
    </xf>
    <xf numFmtId="0" fontId="47" fillId="0" borderId="21" xfId="0" applyNumberFormat="1" applyFont="1" applyFill="1" applyBorder="1" applyAlignment="1">
      <alignment horizontal="center" vertical="center" wrapText="1"/>
    </xf>
    <xf numFmtId="0" fontId="47" fillId="0" borderId="21" xfId="0" applyFont="1" applyFill="1" applyBorder="1" applyAlignment="1">
      <alignment horizontal="left" vertical="center" wrapText="1"/>
    </xf>
    <xf numFmtId="49" fontId="47" fillId="0" borderId="21" xfId="0" applyNumberFormat="1" applyFont="1" applyFill="1" applyBorder="1" applyAlignment="1">
      <alignment horizontal="left" vertical="center" wrapText="1"/>
    </xf>
    <xf numFmtId="0" fontId="47" fillId="0" borderId="24" xfId="2" applyFont="1" applyFill="1" applyBorder="1" applyAlignment="1">
      <alignment horizontal="left" vertical="center" wrapText="1"/>
    </xf>
    <xf numFmtId="0" fontId="47" fillId="0" borderId="21" xfId="2" applyFont="1" applyFill="1" applyBorder="1" applyAlignment="1">
      <alignment horizontal="center" vertical="center" wrapText="1"/>
    </xf>
    <xf numFmtId="49" fontId="47" fillId="0" borderId="21" xfId="0" applyNumberFormat="1" applyFont="1" applyFill="1" applyBorder="1" applyAlignment="1">
      <alignment horizontal="center" vertical="center" wrapText="1"/>
    </xf>
    <xf numFmtId="49" fontId="47" fillId="2" borderId="21" xfId="0" applyNumberFormat="1" applyFont="1" applyFill="1" applyBorder="1" applyAlignment="1">
      <alignment horizontal="center" vertical="center" wrapText="1"/>
    </xf>
    <xf numFmtId="0" fontId="47" fillId="0" borderId="21" xfId="0" applyFont="1" applyFill="1" applyBorder="1" applyAlignment="1">
      <alignment horizontal="center" vertical="center" wrapText="1"/>
    </xf>
    <xf numFmtId="0" fontId="47" fillId="0" borderId="21" xfId="0" applyNumberFormat="1" applyFont="1" applyFill="1" applyBorder="1" applyAlignment="1">
      <alignment horizontal="center" vertical="center"/>
    </xf>
    <xf numFmtId="4" fontId="47" fillId="0" borderId="21" xfId="0" applyNumberFormat="1" applyFont="1" applyFill="1" applyBorder="1" applyAlignment="1">
      <alignment horizontal="right" vertical="center" wrapText="1"/>
    </xf>
    <xf numFmtId="4" fontId="47" fillId="0" borderId="21" xfId="2" applyNumberFormat="1" applyFont="1" applyFill="1" applyBorder="1" applyAlignment="1">
      <alignment horizontal="right" vertical="center" wrapText="1"/>
    </xf>
    <xf numFmtId="4" fontId="47" fillId="0" borderId="22" xfId="2" applyNumberFormat="1" applyFont="1" applyFill="1" applyBorder="1" applyAlignment="1">
      <alignment horizontal="right" vertical="center" wrapText="1"/>
    </xf>
    <xf numFmtId="0" fontId="8" fillId="0" borderId="22" xfId="0" applyNumberFormat="1" applyFont="1" applyFill="1" applyBorder="1" applyAlignment="1">
      <alignment horizontal="center" vertical="center"/>
    </xf>
    <xf numFmtId="1" fontId="8" fillId="0" borderId="21" xfId="0" applyNumberFormat="1" applyFont="1" applyFill="1" applyBorder="1" applyAlignment="1">
      <alignment horizontal="center" vertical="center" wrapText="1"/>
    </xf>
    <xf numFmtId="4" fontId="8" fillId="0" borderId="21" xfId="0" applyNumberFormat="1" applyFont="1" applyFill="1" applyBorder="1" applyAlignment="1">
      <alignment horizontal="right" vertical="center"/>
    </xf>
    <xf numFmtId="1" fontId="8" fillId="0" borderId="21" xfId="0" applyNumberFormat="1" applyFont="1" applyFill="1" applyBorder="1" applyAlignment="1">
      <alignment horizontal="center" vertical="center"/>
    </xf>
    <xf numFmtId="0" fontId="13" fillId="0" borderId="22" xfId="0" applyNumberFormat="1" applyFont="1" applyFill="1" applyBorder="1" applyAlignment="1">
      <alignment horizontal="center" vertical="center"/>
    </xf>
    <xf numFmtId="0" fontId="13" fillId="0" borderId="21" xfId="0" applyFont="1" applyFill="1" applyBorder="1" applyAlignment="1">
      <alignment horizontal="center" vertical="center" wrapText="1"/>
    </xf>
    <xf numFmtId="0" fontId="13" fillId="0" borderId="21" xfId="0" applyNumberFormat="1" applyFont="1" applyFill="1" applyBorder="1" applyAlignment="1">
      <alignment vertical="center" wrapText="1"/>
    </xf>
    <xf numFmtId="0" fontId="13" fillId="0" borderId="21" xfId="0" applyNumberFormat="1" applyFont="1" applyFill="1" applyBorder="1" applyAlignment="1">
      <alignment horizontal="center" vertical="center" wrapText="1"/>
    </xf>
    <xf numFmtId="1" fontId="13" fillId="0" borderId="21" xfId="0" applyNumberFormat="1" applyFont="1" applyFill="1" applyBorder="1" applyAlignment="1">
      <alignment horizontal="center" vertical="center" wrapText="1"/>
    </xf>
    <xf numFmtId="49" fontId="13" fillId="0" borderId="21" xfId="2" applyNumberFormat="1" applyFont="1" applyFill="1" applyBorder="1" applyAlignment="1">
      <alignment horizontal="center" vertical="center" wrapText="1"/>
    </xf>
    <xf numFmtId="0" fontId="13" fillId="2" borderId="21" xfId="0" applyNumberFormat="1" applyFont="1" applyFill="1" applyBorder="1" applyAlignment="1">
      <alignment horizontal="center" vertical="center" wrapText="1"/>
    </xf>
    <xf numFmtId="4" fontId="13" fillId="0" borderId="21" xfId="0" applyNumberFormat="1" applyFont="1" applyFill="1" applyBorder="1" applyAlignment="1">
      <alignment horizontal="right" vertical="center"/>
    </xf>
    <xf numFmtId="4" fontId="13" fillId="0" borderId="22" xfId="0" applyNumberFormat="1" applyFont="1" applyFill="1" applyBorder="1" applyAlignment="1">
      <alignment horizontal="right" vertical="center"/>
    </xf>
    <xf numFmtId="0" fontId="13" fillId="0" borderId="21" xfId="0" applyFont="1" applyBorder="1" applyAlignment="1">
      <alignment horizontal="center" vertical="center"/>
    </xf>
    <xf numFmtId="0" fontId="13" fillId="0" borderId="21" xfId="0" applyNumberFormat="1" applyFont="1" applyFill="1" applyBorder="1" applyAlignment="1">
      <alignment horizontal="left" vertical="center" wrapText="1"/>
    </xf>
    <xf numFmtId="0" fontId="3" fillId="13" borderId="22" xfId="0" applyNumberFormat="1" applyFont="1" applyFill="1" applyBorder="1" applyAlignment="1">
      <alignment horizontal="center" vertical="center"/>
    </xf>
    <xf numFmtId="2" fontId="48" fillId="0" borderId="22" xfId="0" applyNumberFormat="1" applyFont="1" applyFill="1" applyBorder="1" applyAlignment="1">
      <alignment horizontal="center" vertical="center" wrapText="1"/>
    </xf>
    <xf numFmtId="0" fontId="48" fillId="0" borderId="21" xfId="0" applyNumberFormat="1" applyFont="1" applyFill="1" applyBorder="1" applyAlignment="1">
      <alignment horizontal="left" vertical="center" wrapText="1"/>
    </xf>
    <xf numFmtId="0" fontId="48" fillId="0" borderId="21" xfId="2" applyFont="1" applyFill="1" applyBorder="1" applyAlignment="1">
      <alignment horizontal="left" vertical="center" wrapText="1"/>
    </xf>
    <xf numFmtId="0" fontId="48" fillId="0" borderId="21" xfId="0" applyFont="1" applyFill="1" applyBorder="1" applyAlignment="1">
      <alignment horizontal="left" vertical="center" wrapText="1"/>
    </xf>
    <xf numFmtId="0" fontId="48" fillId="0" borderId="21" xfId="0" applyNumberFormat="1" applyFont="1" applyFill="1" applyBorder="1" applyAlignment="1">
      <alignment vertical="center" wrapText="1"/>
    </xf>
    <xf numFmtId="49" fontId="48" fillId="0" borderId="21" xfId="0" applyNumberFormat="1" applyFont="1" applyFill="1" applyBorder="1" applyAlignment="1">
      <alignment horizontal="center" vertical="center" wrapText="1"/>
    </xf>
    <xf numFmtId="1" fontId="48" fillId="0" borderId="21" xfId="0" applyNumberFormat="1" applyFont="1" applyFill="1" applyBorder="1" applyAlignment="1">
      <alignment horizontal="center" vertical="center" wrapText="1"/>
    </xf>
    <xf numFmtId="0" fontId="48" fillId="0" borderId="21" xfId="0" applyNumberFormat="1" applyFont="1" applyFill="1" applyBorder="1" applyAlignment="1">
      <alignment horizontal="center" vertical="center" wrapText="1"/>
    </xf>
    <xf numFmtId="49" fontId="48" fillId="2" borderId="21" xfId="0" applyNumberFormat="1" applyFont="1" applyFill="1" applyBorder="1" applyAlignment="1">
      <alignment horizontal="center" vertical="center" wrapText="1"/>
    </xf>
    <xf numFmtId="0" fontId="49" fillId="0" borderId="21" xfId="2" applyFont="1" applyFill="1" applyBorder="1" applyAlignment="1">
      <alignment horizontal="center" vertical="center" wrapText="1"/>
    </xf>
    <xf numFmtId="4" fontId="48" fillId="0" borderId="21" xfId="0" applyNumberFormat="1" applyFont="1" applyFill="1" applyBorder="1" applyAlignment="1">
      <alignment horizontal="right" vertical="center"/>
    </xf>
    <xf numFmtId="4" fontId="48" fillId="0" borderId="21" xfId="0" applyNumberFormat="1" applyFont="1" applyBorder="1" applyAlignment="1">
      <alignment horizontal="right" vertical="center"/>
    </xf>
    <xf numFmtId="4" fontId="48" fillId="0" borderId="21" xfId="0" applyNumberFormat="1" applyFont="1" applyBorder="1" applyAlignment="1">
      <alignment horizontal="right" vertical="center" wrapText="1"/>
    </xf>
    <xf numFmtId="49" fontId="50" fillId="0" borderId="21" xfId="0" applyNumberFormat="1" applyFont="1" applyBorder="1"/>
    <xf numFmtId="0" fontId="48" fillId="0" borderId="21" xfId="2" applyFont="1" applyFill="1" applyBorder="1" applyAlignment="1">
      <alignment horizontal="center" vertical="center" wrapText="1"/>
    </xf>
    <xf numFmtId="0" fontId="48" fillId="0" borderId="24" xfId="0" applyFont="1" applyBorder="1" applyAlignment="1">
      <alignment horizontal="left" vertical="center" wrapText="1"/>
    </xf>
    <xf numFmtId="4" fontId="48" fillId="0" borderId="21" xfId="0" applyNumberFormat="1" applyFont="1" applyFill="1" applyBorder="1" applyAlignment="1">
      <alignment horizontal="right" vertical="center" wrapText="1"/>
    </xf>
    <xf numFmtId="49" fontId="50" fillId="0" borderId="24" xfId="0" applyNumberFormat="1" applyFont="1" applyBorder="1"/>
    <xf numFmtId="0" fontId="48" fillId="0" borderId="21" xfId="0" applyFont="1" applyBorder="1" applyAlignment="1">
      <alignment horizontal="left" vertical="center" wrapText="1"/>
    </xf>
    <xf numFmtId="0" fontId="48" fillId="0" borderId="21" xfId="2" applyFont="1" applyFill="1" applyBorder="1" applyAlignment="1">
      <alignment vertical="center" wrapText="1"/>
    </xf>
    <xf numFmtId="4" fontId="48" fillId="0" borderId="0" xfId="0" applyNumberFormat="1" applyFont="1" applyAlignment="1">
      <alignment horizontal="right" vertical="center" wrapText="1"/>
    </xf>
    <xf numFmtId="0" fontId="48" fillId="0" borderId="24" xfId="0" applyFont="1" applyBorder="1" applyAlignment="1">
      <alignment vertical="center" wrapText="1"/>
    </xf>
    <xf numFmtId="0" fontId="51" fillId="0" borderId="21" xfId="3" applyFont="1" applyFill="1" applyBorder="1" applyAlignment="1">
      <alignment horizontal="center" vertical="center" wrapText="1"/>
    </xf>
    <xf numFmtId="0" fontId="51" fillId="0" borderId="21" xfId="0" applyNumberFormat="1" applyFont="1" applyFill="1" applyBorder="1" applyAlignment="1">
      <alignment horizontal="left" vertical="center" wrapText="1"/>
    </xf>
    <xf numFmtId="0" fontId="51" fillId="0" borderId="21" xfId="0" applyFont="1" applyFill="1" applyBorder="1" applyAlignment="1">
      <alignment horizontal="left" vertical="center" wrapText="1"/>
    </xf>
    <xf numFmtId="0" fontId="51" fillId="0" borderId="21" xfId="0" applyFont="1" applyBorder="1" applyAlignment="1">
      <alignment horizontal="center" vertical="center" wrapText="1"/>
    </xf>
    <xf numFmtId="0" fontId="51" fillId="0" borderId="21" xfId="1" applyNumberFormat="1" applyFont="1" applyFill="1" applyBorder="1" applyAlignment="1">
      <alignment horizontal="center" vertical="center" wrapText="1"/>
    </xf>
    <xf numFmtId="0" fontId="51" fillId="0" borderId="21" xfId="2" applyFont="1" applyFill="1" applyBorder="1" applyAlignment="1">
      <alignment horizontal="center" vertical="center" wrapText="1"/>
    </xf>
    <xf numFmtId="0" fontId="51" fillId="0" borderId="21" xfId="0" applyFont="1" applyFill="1" applyBorder="1" applyAlignment="1">
      <alignment horizontal="center" vertical="center" wrapText="1"/>
    </xf>
    <xf numFmtId="0" fontId="51" fillId="2" borderId="21" xfId="0" applyFont="1" applyFill="1" applyBorder="1" applyAlignment="1">
      <alignment horizontal="center" vertical="center" wrapText="1"/>
    </xf>
    <xf numFmtId="4" fontId="51" fillId="0" borderId="21" xfId="0" applyNumberFormat="1" applyFont="1" applyFill="1" applyBorder="1" applyAlignment="1">
      <alignment horizontal="right" vertical="center" wrapText="1"/>
    </xf>
    <xf numFmtId="4" fontId="51" fillId="0" borderId="21" xfId="0" applyNumberFormat="1" applyFont="1" applyFill="1" applyBorder="1" applyAlignment="1">
      <alignment horizontal="right" vertical="center"/>
    </xf>
    <xf numFmtId="4" fontId="51" fillId="0" borderId="21" xfId="2" applyNumberFormat="1" applyFont="1" applyFill="1" applyBorder="1" applyAlignment="1">
      <alignment horizontal="right" vertical="center" wrapText="1"/>
    </xf>
    <xf numFmtId="0" fontId="51" fillId="0" borderId="21" xfId="0" applyFont="1" applyBorder="1"/>
    <xf numFmtId="0" fontId="31" fillId="0" borderId="21" xfId="2" applyFont="1" applyFill="1" applyBorder="1" applyAlignment="1">
      <alignment horizontal="left" vertical="center" wrapText="1"/>
    </xf>
    <xf numFmtId="1" fontId="31" fillId="0" borderId="21" xfId="2" applyNumberFormat="1" applyFont="1" applyFill="1" applyBorder="1" applyAlignment="1">
      <alignment horizontal="center" vertical="center" wrapText="1"/>
    </xf>
    <xf numFmtId="0" fontId="31" fillId="2" borderId="21" xfId="2" applyFont="1" applyFill="1" applyBorder="1" applyAlignment="1">
      <alignment horizontal="center" vertical="center" wrapText="1"/>
    </xf>
    <xf numFmtId="168" fontId="52" fillId="0" borderId="21" xfId="2" applyNumberFormat="1" applyFont="1" applyFill="1" applyBorder="1" applyAlignment="1">
      <alignment horizontal="center" vertical="center" wrapText="1"/>
    </xf>
    <xf numFmtId="0" fontId="13" fillId="0" borderId="21" xfId="0" applyFont="1" applyFill="1" applyBorder="1" applyAlignment="1">
      <alignment horizontal="left" vertical="center" wrapText="1"/>
    </xf>
    <xf numFmtId="0" fontId="13" fillId="0" borderId="21" xfId="0" applyNumberFormat="1" applyFont="1" applyFill="1" applyBorder="1" applyAlignment="1">
      <alignment horizontal="center" vertical="center"/>
    </xf>
    <xf numFmtId="0" fontId="13" fillId="0" borderId="21" xfId="0" applyFont="1" applyFill="1" applyBorder="1" applyAlignment="1">
      <alignment horizontal="center" vertical="center"/>
    </xf>
    <xf numFmtId="0" fontId="13" fillId="2" borderId="23" xfId="0" applyFont="1" applyFill="1" applyBorder="1" applyAlignment="1">
      <alignment horizontal="distributed" vertical="center"/>
    </xf>
    <xf numFmtId="49" fontId="13" fillId="0" borderId="21" xfId="0" applyNumberFormat="1" applyFont="1" applyFill="1" applyBorder="1" applyAlignment="1">
      <alignment horizontal="center" vertical="center" wrapText="1"/>
    </xf>
    <xf numFmtId="4" fontId="13" fillId="0" borderId="23" xfId="0" applyNumberFormat="1" applyFont="1" applyFill="1" applyBorder="1" applyAlignment="1">
      <alignment horizontal="right" vertical="center"/>
    </xf>
    <xf numFmtId="2" fontId="13" fillId="0" borderId="23" xfId="0" applyNumberFormat="1" applyFont="1" applyFill="1" applyBorder="1" applyAlignment="1">
      <alignment horizontal="distributed" vertical="center"/>
    </xf>
    <xf numFmtId="0" fontId="13" fillId="0" borderId="23" xfId="0" applyFont="1" applyFill="1" applyBorder="1" applyAlignment="1">
      <alignment horizontal="center" vertical="center"/>
    </xf>
    <xf numFmtId="2" fontId="13" fillId="0" borderId="23" xfId="0" applyNumberFormat="1" applyFont="1" applyFill="1" applyBorder="1" applyAlignment="1">
      <alignment horizontal="center" vertical="center"/>
    </xf>
    <xf numFmtId="0" fontId="53" fillId="0" borderId="22" xfId="0" applyNumberFormat="1" applyFont="1" applyFill="1" applyBorder="1" applyAlignment="1">
      <alignment horizontal="center" vertical="center"/>
    </xf>
    <xf numFmtId="0" fontId="53" fillId="0" borderId="21" xfId="0" applyFont="1" applyFill="1" applyBorder="1" applyAlignment="1">
      <alignment horizontal="center" vertical="center" wrapText="1"/>
    </xf>
    <xf numFmtId="0" fontId="53" fillId="0" borderId="21" xfId="0" applyFont="1" applyFill="1" applyBorder="1" applyAlignment="1">
      <alignment horizontal="left" vertical="center" wrapText="1"/>
    </xf>
    <xf numFmtId="0" fontId="53" fillId="0" borderId="21" xfId="0" applyFont="1" applyFill="1" applyBorder="1" applyAlignment="1">
      <alignment horizontal="distributed" vertical="center"/>
    </xf>
    <xf numFmtId="0" fontId="53" fillId="0" borderId="21" xfId="0" applyNumberFormat="1" applyFont="1" applyFill="1" applyBorder="1" applyAlignment="1">
      <alignment horizontal="center" vertical="center" wrapText="1"/>
    </xf>
    <xf numFmtId="49" fontId="53" fillId="0" borderId="21" xfId="2" applyNumberFormat="1" applyFont="1" applyFill="1" applyBorder="1" applyAlignment="1">
      <alignment horizontal="center" vertical="center" wrapText="1"/>
    </xf>
    <xf numFmtId="0" fontId="53" fillId="2" borderId="23" xfId="0" applyFont="1" applyFill="1" applyBorder="1" applyAlignment="1">
      <alignment horizontal="center" vertical="center" wrapText="1"/>
    </xf>
    <xf numFmtId="49" fontId="53" fillId="0" borderId="21" xfId="0" applyNumberFormat="1" applyFont="1" applyFill="1" applyBorder="1" applyAlignment="1">
      <alignment horizontal="center" vertical="center" wrapText="1"/>
    </xf>
    <xf numFmtId="4" fontId="53" fillId="0" borderId="23" xfId="0" applyNumberFormat="1" applyFont="1" applyFill="1" applyBorder="1" applyAlignment="1">
      <alignment horizontal="right" vertical="center" wrapText="1"/>
    </xf>
    <xf numFmtId="2" fontId="53" fillId="0" borderId="23" xfId="0" applyNumberFormat="1" applyFont="1" applyFill="1" applyBorder="1" applyAlignment="1">
      <alignment horizontal="distributed" vertical="center"/>
    </xf>
    <xf numFmtId="0" fontId="53" fillId="0" borderId="23" xfId="0" applyFont="1" applyFill="1" applyBorder="1" applyAlignment="1">
      <alignment horizontal="center" vertical="center"/>
    </xf>
    <xf numFmtId="1" fontId="13" fillId="0" borderId="23" xfId="0" applyNumberFormat="1" applyFont="1" applyFill="1" applyBorder="1" applyAlignment="1">
      <alignment horizontal="center" vertical="center"/>
    </xf>
    <xf numFmtId="0" fontId="13" fillId="0" borderId="23" xfId="0" applyFont="1" applyFill="1" applyBorder="1" applyAlignment="1">
      <alignment horizontal="distributed" vertical="center"/>
    </xf>
    <xf numFmtId="0" fontId="53" fillId="0" borderId="23" xfId="0" applyFont="1" applyFill="1" applyBorder="1" applyAlignment="1">
      <alignment horizontal="distributed" vertical="center"/>
    </xf>
    <xf numFmtId="0" fontId="53" fillId="2" borderId="21" xfId="0" applyFont="1" applyFill="1" applyBorder="1" applyAlignment="1">
      <alignment horizontal="center" vertical="center" wrapText="1"/>
    </xf>
    <xf numFmtId="4" fontId="53" fillId="0" borderId="21" xfId="0" applyNumberFormat="1" applyFont="1" applyFill="1" applyBorder="1" applyAlignment="1">
      <alignment horizontal="right" vertical="center" wrapText="1"/>
    </xf>
    <xf numFmtId="0" fontId="15" fillId="0" borderId="21" xfId="0" applyNumberFormat="1" applyFont="1" applyFill="1" applyBorder="1" applyAlignment="1">
      <alignment horizontal="center" vertical="center" wrapText="1"/>
    </xf>
    <xf numFmtId="0" fontId="15" fillId="0" borderId="21" xfId="0" applyFont="1" applyFill="1" applyBorder="1" applyAlignment="1">
      <alignment horizontal="center" vertical="center" wrapText="1"/>
    </xf>
    <xf numFmtId="0" fontId="15" fillId="0" borderId="21" xfId="0" applyFont="1" applyFill="1" applyBorder="1" applyAlignment="1">
      <alignment horizontal="left" vertical="center" wrapText="1"/>
    </xf>
    <xf numFmtId="49" fontId="15" fillId="0" borderId="21" xfId="2" applyNumberFormat="1" applyFont="1" applyFill="1" applyBorder="1" applyAlignment="1">
      <alignment horizontal="center" vertical="center" wrapText="1"/>
    </xf>
    <xf numFmtId="0" fontId="15" fillId="2" borderId="21" xfId="0" applyFont="1" applyFill="1" applyBorder="1" applyAlignment="1">
      <alignment horizontal="center" vertical="center" wrapText="1"/>
    </xf>
    <xf numFmtId="49" fontId="15" fillId="0" borderId="21" xfId="0" applyNumberFormat="1" applyFont="1" applyFill="1" applyBorder="1" applyAlignment="1">
      <alignment horizontal="center" vertical="center" wrapText="1"/>
    </xf>
    <xf numFmtId="4" fontId="15" fillId="0" borderId="21" xfId="0" applyNumberFormat="1" applyFont="1" applyFill="1" applyBorder="1" applyAlignment="1">
      <alignment horizontal="right" vertical="center" wrapText="1"/>
    </xf>
    <xf numFmtId="0" fontId="15" fillId="0" borderId="22" xfId="0" applyNumberFormat="1" applyFont="1" applyFill="1" applyBorder="1" applyAlignment="1">
      <alignment horizontal="center" vertical="center"/>
    </xf>
    <xf numFmtId="0" fontId="13" fillId="0" borderId="17" xfId="0" applyFont="1" applyFill="1" applyBorder="1" applyAlignment="1">
      <alignment horizontal="center" vertical="center" wrapText="1"/>
    </xf>
    <xf numFmtId="0" fontId="13" fillId="2" borderId="21" xfId="0" applyFont="1" applyFill="1" applyBorder="1" applyAlignment="1">
      <alignment horizontal="distributed" vertical="center"/>
    </xf>
    <xf numFmtId="0" fontId="13" fillId="0" borderId="21" xfId="0" applyFont="1" applyFill="1" applyBorder="1" applyAlignment="1">
      <alignment horizontal="distributed" vertical="center"/>
    </xf>
    <xf numFmtId="0" fontId="15" fillId="0" borderId="22" xfId="0" applyNumberFormat="1" applyFont="1" applyFill="1" applyBorder="1" applyAlignment="1">
      <alignment horizontal="center" vertical="center" wrapText="1"/>
    </xf>
    <xf numFmtId="0" fontId="3" fillId="14" borderId="22" xfId="0" applyNumberFormat="1" applyFont="1" applyFill="1" applyBorder="1" applyAlignment="1">
      <alignment horizontal="center" vertical="center"/>
    </xf>
    <xf numFmtId="49" fontId="32" fillId="0" borderId="21" xfId="2" applyNumberFormat="1" applyFont="1" applyFill="1" applyBorder="1" applyAlignment="1">
      <alignment horizontal="center" vertical="center" wrapText="1"/>
    </xf>
    <xf numFmtId="166" fontId="32" fillId="0" borderId="21" xfId="0" applyNumberFormat="1" applyFont="1" applyFill="1" applyBorder="1" applyAlignment="1">
      <alignment horizontal="right" vertical="center" wrapText="1"/>
    </xf>
    <xf numFmtId="0" fontId="54" fillId="0" borderId="21" xfId="0" applyFont="1" applyBorder="1" applyAlignment="1">
      <alignment horizontal="center" vertical="center" wrapText="1"/>
    </xf>
    <xf numFmtId="0" fontId="54" fillId="0" borderId="21" xfId="0" applyFont="1" applyBorder="1" applyAlignment="1">
      <alignment horizontal="left" vertical="center" wrapText="1"/>
    </xf>
    <xf numFmtId="0" fontId="54" fillId="0" borderId="21" xfId="0" applyFont="1" applyBorder="1" applyAlignment="1">
      <alignment vertical="center" wrapText="1"/>
    </xf>
    <xf numFmtId="0" fontId="54" fillId="0" borderId="21" xfId="0" applyFont="1" applyBorder="1" applyAlignment="1">
      <alignment horizontal="center" vertical="center"/>
    </xf>
    <xf numFmtId="0" fontId="54" fillId="0" borderId="21" xfId="0" applyNumberFormat="1" applyFont="1" applyFill="1" applyBorder="1" applyAlignment="1">
      <alignment horizontal="center" vertical="center" wrapText="1"/>
    </xf>
    <xf numFmtId="0" fontId="54" fillId="0" borderId="21" xfId="0" applyFont="1" applyFill="1" applyBorder="1" applyAlignment="1">
      <alignment horizontal="center" vertical="center" wrapText="1"/>
    </xf>
    <xf numFmtId="0" fontId="54" fillId="2" borderId="21" xfId="0" applyFont="1" applyFill="1" applyBorder="1" applyAlignment="1">
      <alignment horizontal="center" vertical="center"/>
    </xf>
    <xf numFmtId="49" fontId="54" fillId="0" borderId="21" xfId="2" applyNumberFormat="1" applyFont="1" applyFill="1" applyBorder="1" applyAlignment="1">
      <alignment horizontal="center" vertical="center" wrapText="1"/>
    </xf>
    <xf numFmtId="49" fontId="54" fillId="0" borderId="21" xfId="0" applyNumberFormat="1" applyFont="1" applyFill="1" applyBorder="1" applyAlignment="1">
      <alignment horizontal="center" vertical="center" wrapText="1"/>
    </xf>
    <xf numFmtId="4" fontId="54" fillId="0" borderId="21" xfId="0" applyNumberFormat="1" applyFont="1" applyBorder="1" applyAlignment="1">
      <alignment horizontal="right" vertical="center" wrapText="1"/>
    </xf>
    <xf numFmtId="4" fontId="54" fillId="0" borderId="21" xfId="0" applyNumberFormat="1" applyFont="1" applyFill="1" applyBorder="1" applyAlignment="1">
      <alignment horizontal="right" vertical="center" wrapText="1"/>
    </xf>
    <xf numFmtId="0" fontId="54" fillId="0" borderId="21" xfId="0" applyFont="1" applyBorder="1"/>
    <xf numFmtId="49" fontId="54" fillId="0" borderId="21" xfId="0" applyNumberFormat="1" applyFont="1" applyFill="1" applyBorder="1" applyAlignment="1">
      <alignment horizontal="left" vertical="center" wrapText="1"/>
    </xf>
    <xf numFmtId="49" fontId="54" fillId="2" borderId="21" xfId="0" applyNumberFormat="1" applyFont="1" applyFill="1" applyBorder="1" applyAlignment="1">
      <alignment horizontal="center" vertical="center" wrapText="1"/>
    </xf>
    <xf numFmtId="0" fontId="27" fillId="0" borderId="21" xfId="0" applyNumberFormat="1" applyFont="1" applyFill="1" applyBorder="1" applyAlignment="1">
      <alignment horizontal="left" vertical="center" wrapText="1"/>
    </xf>
    <xf numFmtId="0" fontId="27" fillId="2" borderId="21" xfId="0" applyNumberFormat="1" applyFont="1" applyFill="1" applyBorder="1" applyAlignment="1">
      <alignment horizontal="center" vertical="center" wrapText="1"/>
    </xf>
    <xf numFmtId="166" fontId="27" fillId="0" borderId="21" xfId="0" applyNumberFormat="1" applyFont="1" applyFill="1" applyBorder="1" applyAlignment="1">
      <alignment horizontal="right" vertical="center" wrapText="1"/>
    </xf>
    <xf numFmtId="4" fontId="27" fillId="0" borderId="22" xfId="0" applyNumberFormat="1" applyFont="1" applyFill="1" applyBorder="1" applyAlignment="1">
      <alignment horizontal="right" vertical="center" wrapText="1"/>
    </xf>
    <xf numFmtId="0" fontId="28" fillId="0" borderId="21" xfId="0" applyNumberFormat="1" applyFont="1" applyFill="1" applyBorder="1" applyAlignment="1">
      <alignment horizontal="center" vertical="center"/>
    </xf>
    <xf numFmtId="0" fontId="28" fillId="0" borderId="21" xfId="0" applyNumberFormat="1" applyFont="1" applyFill="1" applyBorder="1" applyAlignment="1">
      <alignment horizontal="center" vertical="center" wrapText="1"/>
    </xf>
    <xf numFmtId="0" fontId="28" fillId="0" borderId="21" xfId="0" applyNumberFormat="1" applyFont="1" applyFill="1" applyBorder="1" applyAlignment="1">
      <alignment horizontal="left" vertical="center" wrapText="1"/>
    </xf>
    <xf numFmtId="0" fontId="28" fillId="0" borderId="21" xfId="0" applyFont="1" applyFill="1" applyBorder="1" applyAlignment="1">
      <alignment horizontal="center" vertical="center" wrapText="1"/>
    </xf>
    <xf numFmtId="0" fontId="28" fillId="0" borderId="21" xfId="0" applyNumberFormat="1" applyFont="1" applyFill="1" applyBorder="1" applyAlignment="1">
      <alignment horizontal="left" vertical="center"/>
    </xf>
    <xf numFmtId="0" fontId="28" fillId="0" borderId="21" xfId="2" applyFont="1" applyFill="1" applyBorder="1" applyAlignment="1">
      <alignment horizontal="center" vertical="center" wrapText="1"/>
    </xf>
    <xf numFmtId="0" fontId="28" fillId="2" borderId="21" xfId="0" applyNumberFormat="1" applyFont="1" applyFill="1" applyBorder="1" applyAlignment="1">
      <alignment horizontal="center" vertical="center"/>
    </xf>
    <xf numFmtId="1" fontId="28" fillId="0" borderId="21" xfId="2" applyNumberFormat="1" applyFont="1" applyFill="1" applyBorder="1" applyAlignment="1">
      <alignment horizontal="center" vertical="center" wrapText="1"/>
    </xf>
    <xf numFmtId="166" fontId="28" fillId="0" borderId="21" xfId="0" applyNumberFormat="1" applyFont="1" applyFill="1" applyBorder="1" applyAlignment="1">
      <alignment horizontal="right" vertical="center"/>
    </xf>
    <xf numFmtId="4" fontId="28" fillId="0" borderId="21" xfId="0" applyNumberFormat="1" applyFont="1" applyFill="1" applyBorder="1" applyAlignment="1">
      <alignment horizontal="right" vertical="center" wrapText="1"/>
    </xf>
    <xf numFmtId="4" fontId="28" fillId="0" borderId="21" xfId="0" applyNumberFormat="1" applyFont="1" applyFill="1" applyBorder="1" applyAlignment="1">
      <alignment horizontal="right" vertical="center"/>
    </xf>
    <xf numFmtId="4" fontId="28" fillId="0" borderId="22" xfId="0" applyNumberFormat="1" applyFont="1" applyFill="1" applyBorder="1" applyAlignment="1">
      <alignment horizontal="right" vertical="center"/>
    </xf>
    <xf numFmtId="0" fontId="55" fillId="0" borderId="21" xfId="0" applyFont="1" applyFill="1" applyBorder="1"/>
    <xf numFmtId="0" fontId="27" fillId="0" borderId="21" xfId="0" applyNumberFormat="1" applyFont="1" applyFill="1" applyBorder="1" applyAlignment="1">
      <alignment horizontal="center" vertical="center"/>
    </xf>
    <xf numFmtId="49" fontId="28" fillId="0" borderId="21" xfId="0" applyNumberFormat="1" applyFont="1" applyFill="1" applyBorder="1" applyAlignment="1">
      <alignment horizontal="center" vertical="center" wrapText="1"/>
    </xf>
    <xf numFmtId="0" fontId="28" fillId="0" borderId="21" xfId="0" applyFont="1" applyFill="1" applyBorder="1" applyAlignment="1">
      <alignment horizontal="left" vertical="center" wrapText="1"/>
    </xf>
    <xf numFmtId="0" fontId="28" fillId="0" borderId="21" xfId="0" applyFont="1" applyFill="1" applyBorder="1" applyAlignment="1">
      <alignment horizontal="left" vertical="center" wrapText="1" shrinkToFit="1"/>
    </xf>
    <xf numFmtId="49" fontId="28" fillId="0" borderId="21" xfId="2" applyNumberFormat="1" applyFont="1" applyFill="1" applyBorder="1" applyAlignment="1">
      <alignment horizontal="center" vertical="center" wrapText="1"/>
    </xf>
    <xf numFmtId="0" fontId="28" fillId="0" borderId="21" xfId="2" applyNumberFormat="1" applyFont="1" applyFill="1" applyBorder="1" applyAlignment="1">
      <alignment horizontal="left" vertical="center"/>
    </xf>
    <xf numFmtId="49" fontId="28" fillId="2" borderId="21" xfId="0" applyNumberFormat="1" applyFont="1" applyFill="1" applyBorder="1" applyAlignment="1">
      <alignment horizontal="center" vertical="center" wrapText="1"/>
    </xf>
    <xf numFmtId="166" fontId="28" fillId="0" borderId="21" xfId="0" applyNumberFormat="1" applyFont="1" applyFill="1" applyBorder="1" applyAlignment="1">
      <alignment horizontal="right" vertical="center" wrapText="1"/>
    </xf>
    <xf numFmtId="0" fontId="55" fillId="0" borderId="21" xfId="0" applyFont="1" applyFill="1" applyBorder="1" applyAlignment="1">
      <alignment wrapText="1"/>
    </xf>
    <xf numFmtId="0" fontId="12" fillId="0" borderId="21" xfId="0" applyNumberFormat="1" applyFont="1" applyFill="1" applyBorder="1" applyAlignment="1">
      <alignment horizontal="center" vertical="center" wrapText="1"/>
    </xf>
    <xf numFmtId="0" fontId="12" fillId="0" borderId="21" xfId="0" applyNumberFormat="1" applyFont="1" applyFill="1" applyBorder="1" applyAlignment="1">
      <alignment horizontal="left" vertical="center" wrapText="1"/>
    </xf>
    <xf numFmtId="0" fontId="12" fillId="0" borderId="21" xfId="0" applyFont="1" applyFill="1" applyBorder="1" applyAlignment="1">
      <alignment horizontal="center" vertical="center" wrapText="1"/>
    </xf>
    <xf numFmtId="0" fontId="12" fillId="0" borderId="21" xfId="0" applyNumberFormat="1" applyFont="1" applyFill="1" applyBorder="1" applyAlignment="1">
      <alignment horizontal="center" vertical="center"/>
    </xf>
    <xf numFmtId="0" fontId="12" fillId="0" borderId="21" xfId="0" applyNumberFormat="1" applyFont="1" applyFill="1" applyBorder="1" applyAlignment="1">
      <alignment horizontal="left" vertical="center"/>
    </xf>
    <xf numFmtId="0" fontId="12" fillId="0" borderId="21" xfId="2" applyFont="1" applyFill="1" applyBorder="1" applyAlignment="1">
      <alignment horizontal="center" vertical="center" wrapText="1"/>
    </xf>
    <xf numFmtId="0" fontId="12" fillId="2" borderId="21" xfId="0" applyNumberFormat="1" applyFont="1" applyFill="1" applyBorder="1" applyAlignment="1">
      <alignment horizontal="center" vertical="center"/>
    </xf>
    <xf numFmtId="1" fontId="12" fillId="0" borderId="21" xfId="2" applyNumberFormat="1" applyFont="1" applyFill="1" applyBorder="1" applyAlignment="1">
      <alignment horizontal="center" vertical="center" wrapText="1"/>
    </xf>
    <xf numFmtId="166" fontId="12" fillId="0" borderId="21" xfId="0" applyNumberFormat="1" applyFont="1" applyFill="1" applyBorder="1" applyAlignment="1">
      <alignment horizontal="right" vertical="center"/>
    </xf>
    <xf numFmtId="4" fontId="12" fillId="0" borderId="21" xfId="0" applyNumberFormat="1" applyFont="1" applyFill="1" applyBorder="1" applyAlignment="1">
      <alignment horizontal="right" vertical="center"/>
    </xf>
    <xf numFmtId="4" fontId="12" fillId="0" borderId="22" xfId="0" applyNumberFormat="1" applyFont="1" applyFill="1" applyBorder="1" applyAlignment="1">
      <alignment horizontal="right" vertical="center"/>
    </xf>
    <xf numFmtId="0" fontId="46" fillId="0" borderId="21" xfId="0" applyFont="1" applyFill="1" applyBorder="1"/>
    <xf numFmtId="0" fontId="9" fillId="0" borderId="21" xfId="0" applyFont="1" applyFill="1" applyBorder="1" applyAlignment="1">
      <alignment horizontal="left" vertical="center" wrapText="1" shrinkToFit="1"/>
    </xf>
    <xf numFmtId="49" fontId="9" fillId="0" borderId="21" xfId="2" applyNumberFormat="1" applyFont="1" applyFill="1" applyBorder="1" applyAlignment="1">
      <alignment horizontal="center" vertical="center" wrapText="1"/>
    </xf>
    <xf numFmtId="0" fontId="9" fillId="0" borderId="21" xfId="2" applyNumberFormat="1" applyFont="1" applyFill="1" applyBorder="1" applyAlignment="1">
      <alignment horizontal="left" vertical="center"/>
    </xf>
    <xf numFmtId="166" fontId="9" fillId="0" borderId="21" xfId="0" applyNumberFormat="1" applyFont="1" applyFill="1" applyBorder="1" applyAlignment="1">
      <alignment horizontal="right" vertical="center" wrapText="1"/>
    </xf>
    <xf numFmtId="4" fontId="9" fillId="0" borderId="21" xfId="0" applyNumberFormat="1" applyFont="1" applyFill="1" applyBorder="1" applyAlignment="1">
      <alignment horizontal="right" vertical="center"/>
    </xf>
    <xf numFmtId="4" fontId="9" fillId="0" borderId="22" xfId="0" applyNumberFormat="1" applyFont="1" applyFill="1" applyBorder="1" applyAlignment="1">
      <alignment horizontal="right" vertical="center"/>
    </xf>
    <xf numFmtId="0" fontId="56" fillId="0" borderId="21" xfId="0" applyFont="1" applyFill="1" applyBorder="1"/>
    <xf numFmtId="0" fontId="57" fillId="0" borderId="21" xfId="0" applyFont="1" applyFill="1" applyBorder="1"/>
    <xf numFmtId="0" fontId="9" fillId="0" borderId="0" xfId="20" applyFont="1" applyFill="1" applyAlignment="1">
      <alignment horizontal="left" vertical="center" wrapText="1"/>
    </xf>
    <xf numFmtId="0" fontId="9" fillId="0" borderId="21" xfId="20" applyFont="1" applyFill="1" applyBorder="1" applyAlignment="1">
      <alignment horizontal="left" vertical="center" wrapText="1"/>
    </xf>
    <xf numFmtId="0" fontId="9" fillId="0" borderId="21" xfId="0" applyNumberFormat="1" applyFont="1" applyFill="1" applyBorder="1" applyAlignment="1">
      <alignment horizontal="center" vertical="center"/>
    </xf>
    <xf numFmtId="0" fontId="9" fillId="0" borderId="21" xfId="0" applyNumberFormat="1" applyFont="1" applyFill="1" applyBorder="1" applyAlignment="1">
      <alignment horizontal="left" vertical="center"/>
    </xf>
    <xf numFmtId="0" fontId="9" fillId="2" borderId="21" xfId="0" applyNumberFormat="1" applyFont="1" applyFill="1" applyBorder="1" applyAlignment="1">
      <alignment horizontal="center" vertical="center"/>
    </xf>
    <xf numFmtId="166" fontId="9" fillId="0" borderId="21" xfId="0" applyNumberFormat="1" applyFont="1" applyFill="1" applyBorder="1" applyAlignment="1">
      <alignment horizontal="right" vertical="center"/>
    </xf>
    <xf numFmtId="4" fontId="9" fillId="0" borderId="21" xfId="5" applyNumberFormat="1" applyFont="1" applyFill="1" applyBorder="1" applyAlignment="1">
      <alignment horizontal="right" vertical="center"/>
    </xf>
    <xf numFmtId="4" fontId="9" fillId="0" borderId="22" xfId="0" applyNumberFormat="1" applyFont="1" applyFill="1" applyBorder="1" applyAlignment="1">
      <alignment horizontal="right" vertical="center" wrapText="1"/>
    </xf>
    <xf numFmtId="0" fontId="9" fillId="0" borderId="21" xfId="0" applyFont="1" applyFill="1" applyBorder="1"/>
    <xf numFmtId="4" fontId="28" fillId="0" borderId="21" xfId="6" applyNumberFormat="1" applyFont="1" applyFill="1" applyBorder="1" applyAlignment="1">
      <alignment horizontal="right" vertical="center"/>
    </xf>
    <xf numFmtId="0" fontId="28" fillId="0" borderId="24" xfId="0" applyFont="1" applyFill="1" applyBorder="1" applyAlignment="1">
      <alignment horizontal="left" vertical="center" wrapText="1"/>
    </xf>
    <xf numFmtId="0" fontId="28" fillId="2" borderId="21" xfId="0" applyNumberFormat="1" applyFont="1" applyFill="1" applyBorder="1" applyAlignment="1">
      <alignment horizontal="center" vertical="center" wrapText="1"/>
    </xf>
    <xf numFmtId="0" fontId="28" fillId="0" borderId="21" xfId="3" applyFont="1" applyFill="1" applyBorder="1" applyAlignment="1">
      <alignment horizontal="center" vertical="center" wrapText="1"/>
    </xf>
    <xf numFmtId="4" fontId="28" fillId="0" borderId="21" xfId="5" applyNumberFormat="1" applyFont="1" applyFill="1" applyBorder="1" applyAlignment="1">
      <alignment horizontal="right" vertical="center"/>
    </xf>
    <xf numFmtId="4" fontId="28" fillId="0" borderId="22" xfId="0" applyNumberFormat="1" applyFont="1" applyFill="1" applyBorder="1" applyAlignment="1">
      <alignment horizontal="right" vertical="center" wrapText="1"/>
    </xf>
    <xf numFmtId="0" fontId="28" fillId="0" borderId="22" xfId="0" applyNumberFormat="1" applyFont="1" applyFill="1" applyBorder="1" applyAlignment="1">
      <alignment vertical="center" wrapText="1"/>
    </xf>
    <xf numFmtId="0" fontId="27" fillId="0" borderId="21" xfId="0" applyNumberFormat="1" applyFont="1" applyFill="1" applyBorder="1" applyAlignment="1">
      <alignment vertical="center" wrapText="1"/>
    </xf>
    <xf numFmtId="0" fontId="9" fillId="0" borderId="24" xfId="0" applyFont="1" applyFill="1" applyBorder="1" applyAlignment="1">
      <alignment horizontal="left" vertical="center" wrapText="1"/>
    </xf>
    <xf numFmtId="0" fontId="9" fillId="0" borderId="22" xfId="0" applyNumberFormat="1" applyFont="1" applyFill="1" applyBorder="1" applyAlignment="1">
      <alignment vertical="center" wrapText="1"/>
    </xf>
    <xf numFmtId="0" fontId="9" fillId="0" borderId="21" xfId="0" applyNumberFormat="1" applyFont="1" applyFill="1" applyBorder="1" applyAlignment="1">
      <alignment vertical="center" wrapText="1"/>
    </xf>
    <xf numFmtId="1" fontId="28" fillId="0" borderId="21" xfId="0" applyNumberFormat="1" applyFont="1" applyFill="1" applyBorder="1" applyAlignment="1">
      <alignment horizontal="center" vertical="center" wrapText="1"/>
    </xf>
    <xf numFmtId="1" fontId="28" fillId="0" borderId="21" xfId="0" applyNumberFormat="1" applyFont="1" applyFill="1" applyBorder="1" applyAlignment="1">
      <alignment horizontal="left" vertical="center"/>
    </xf>
    <xf numFmtId="0" fontId="28" fillId="2" borderId="21" xfId="2" applyFont="1" applyFill="1" applyBorder="1" applyAlignment="1">
      <alignment horizontal="center" vertical="center" wrapText="1"/>
    </xf>
    <xf numFmtId="166" fontId="28" fillId="0" borderId="21" xfId="2" applyNumberFormat="1" applyFont="1" applyFill="1" applyBorder="1" applyAlignment="1">
      <alignment horizontal="right" vertical="center" wrapText="1"/>
    </xf>
    <xf numFmtId="0" fontId="58" fillId="0" borderId="21" xfId="0" applyFont="1" applyFill="1" applyBorder="1"/>
    <xf numFmtId="0" fontId="28" fillId="0" borderId="21" xfId="20" applyFont="1" applyFill="1" applyBorder="1" applyAlignment="1">
      <alignment horizontal="left" vertical="center" wrapText="1"/>
    </xf>
    <xf numFmtId="0" fontId="27" fillId="0" borderId="21" xfId="0" applyFont="1" applyFill="1" applyBorder="1" applyAlignment="1">
      <alignment horizontal="left" vertical="center" wrapText="1" shrinkToFit="1"/>
    </xf>
    <xf numFmtId="1" fontId="27" fillId="0" borderId="21" xfId="0" applyNumberFormat="1" applyFont="1" applyFill="1" applyBorder="1" applyAlignment="1">
      <alignment horizontal="center" vertical="center" wrapText="1"/>
    </xf>
    <xf numFmtId="49" fontId="27" fillId="0" borderId="22" xfId="0" applyNumberFormat="1" applyFont="1" applyFill="1" applyBorder="1" applyAlignment="1">
      <alignment horizontal="center" vertical="center" wrapText="1"/>
    </xf>
    <xf numFmtId="49" fontId="27" fillId="0" borderId="21" xfId="2" applyNumberFormat="1" applyFont="1" applyFill="1" applyBorder="1" applyAlignment="1">
      <alignment horizontal="center" vertical="center" wrapText="1"/>
    </xf>
    <xf numFmtId="49" fontId="27" fillId="2" borderId="21" xfId="0" applyNumberFormat="1" applyFont="1" applyFill="1" applyBorder="1" applyAlignment="1">
      <alignment horizontal="center" vertical="center" wrapText="1"/>
    </xf>
    <xf numFmtId="0" fontId="27" fillId="2" borderId="21" xfId="0" applyFont="1" applyFill="1" applyBorder="1" applyAlignment="1">
      <alignment horizontal="center" vertical="center" wrapText="1"/>
    </xf>
    <xf numFmtId="0" fontId="27" fillId="0" borderId="21" xfId="3" applyFont="1" applyFill="1" applyBorder="1" applyAlignment="1">
      <alignment horizontal="center" vertical="center" wrapText="1"/>
    </xf>
    <xf numFmtId="4" fontId="27" fillId="0" borderId="21" xfId="2" applyNumberFormat="1" applyFont="1" applyFill="1" applyBorder="1" applyAlignment="1">
      <alignment horizontal="right" vertical="center" wrapText="1"/>
    </xf>
    <xf numFmtId="4" fontId="27" fillId="0" borderId="22" xfId="2" applyNumberFormat="1" applyFont="1" applyFill="1" applyBorder="1" applyAlignment="1">
      <alignment horizontal="right" vertical="center" wrapText="1"/>
    </xf>
    <xf numFmtId="0" fontId="27" fillId="0" borderId="22" xfId="0" applyNumberFormat="1" applyFont="1" applyFill="1" applyBorder="1" applyAlignment="1">
      <alignment horizontal="center" vertical="center" wrapText="1"/>
    </xf>
    <xf numFmtId="0" fontId="28" fillId="2" borderId="21" xfId="0" applyFont="1" applyFill="1" applyBorder="1" applyAlignment="1">
      <alignment horizontal="center" vertical="center" wrapText="1"/>
    </xf>
    <xf numFmtId="4" fontId="28" fillId="0" borderId="21" xfId="2" applyNumberFormat="1" applyFont="1" applyFill="1" applyBorder="1" applyAlignment="1">
      <alignment horizontal="right" vertical="center" wrapText="1"/>
    </xf>
    <xf numFmtId="4" fontId="28" fillId="0" borderId="22" xfId="2" applyNumberFormat="1" applyFont="1" applyFill="1" applyBorder="1" applyAlignment="1">
      <alignment horizontal="right" vertical="center" wrapText="1"/>
    </xf>
    <xf numFmtId="0" fontId="28" fillId="0" borderId="21" xfId="0" applyFont="1" applyFill="1" applyBorder="1"/>
    <xf numFmtId="0" fontId="59" fillId="0" borderId="21" xfId="0" applyFont="1" applyFill="1" applyBorder="1"/>
    <xf numFmtId="0" fontId="27" fillId="0" borderId="21" xfId="0" applyFont="1" applyFill="1" applyBorder="1"/>
    <xf numFmtId="0" fontId="60" fillId="0" borderId="21" xfId="0" applyFont="1" applyFill="1" applyBorder="1"/>
    <xf numFmtId="0" fontId="28" fillId="0" borderId="21" xfId="5" applyFont="1" applyFill="1" applyBorder="1" applyAlignment="1">
      <alignment horizontal="left" vertical="center" wrapText="1"/>
    </xf>
    <xf numFmtId="0" fontId="28" fillId="0" borderId="24" xfId="0" applyNumberFormat="1" applyFont="1" applyFill="1" applyBorder="1" applyAlignment="1">
      <alignment horizontal="left" vertical="center" wrapText="1"/>
    </xf>
    <xf numFmtId="0" fontId="28" fillId="0" borderId="22" xfId="0" applyNumberFormat="1" applyFont="1" applyFill="1" applyBorder="1" applyAlignment="1">
      <alignment horizontal="center" vertical="center" wrapText="1"/>
    </xf>
    <xf numFmtId="166" fontId="28" fillId="0" borderId="21" xfId="0" applyNumberFormat="1" applyFont="1" applyFill="1" applyBorder="1" applyAlignment="1">
      <alignment vertical="center" wrapText="1"/>
    </xf>
    <xf numFmtId="0" fontId="28" fillId="0" borderId="22" xfId="3" applyFont="1" applyFill="1" applyBorder="1" applyAlignment="1">
      <alignment horizontal="center" vertical="center" wrapText="1"/>
    </xf>
    <xf numFmtId="1" fontId="28" fillId="0" borderId="20" xfId="0" applyNumberFormat="1" applyFont="1" applyFill="1" applyBorder="1" applyAlignment="1">
      <alignment horizontal="center" vertical="center" wrapText="1"/>
    </xf>
    <xf numFmtId="0" fontId="28" fillId="0" borderId="22" xfId="2" applyFont="1" applyFill="1" applyBorder="1" applyAlignment="1">
      <alignment horizontal="center" vertical="center" wrapText="1"/>
    </xf>
    <xf numFmtId="4" fontId="28" fillId="0" borderId="21" xfId="0" applyNumberFormat="1" applyFont="1" applyFill="1" applyBorder="1" applyAlignment="1">
      <alignment vertical="center" wrapText="1"/>
    </xf>
    <xf numFmtId="4" fontId="28" fillId="0" borderId="21" xfId="2" applyNumberFormat="1" applyFont="1" applyFill="1" applyBorder="1" applyAlignment="1">
      <alignment horizontal="right" vertical="center" wrapText="1" indent="1"/>
    </xf>
    <xf numFmtId="4" fontId="28" fillId="0" borderId="21" xfId="0" applyNumberFormat="1" applyFont="1" applyFill="1" applyBorder="1" applyAlignment="1">
      <alignment horizontal="right" vertical="center" wrapText="1" indent="1"/>
    </xf>
    <xf numFmtId="0" fontId="39" fillId="0" borderId="21" xfId="0" applyFont="1" applyFill="1" applyBorder="1" applyAlignment="1">
      <alignment horizontal="left" vertical="center" wrapText="1"/>
    </xf>
    <xf numFmtId="0" fontId="39" fillId="0" borderId="21" xfId="0" applyFont="1" applyFill="1" applyBorder="1" applyAlignment="1">
      <alignment horizontal="left" vertical="center" wrapText="1" shrinkToFit="1"/>
    </xf>
    <xf numFmtId="49" fontId="39" fillId="0" borderId="21" xfId="2" applyNumberFormat="1" applyFont="1" applyFill="1" applyBorder="1" applyAlignment="1">
      <alignment horizontal="center" vertical="center" wrapText="1"/>
    </xf>
    <xf numFmtId="0" fontId="39" fillId="0" borderId="21" xfId="2" applyNumberFormat="1" applyFont="1" applyFill="1" applyBorder="1" applyAlignment="1">
      <alignment horizontal="left" vertical="center"/>
    </xf>
    <xf numFmtId="1" fontId="39" fillId="0" borderId="21" xfId="2" applyNumberFormat="1" applyFont="1" applyFill="1" applyBorder="1" applyAlignment="1">
      <alignment horizontal="center" vertical="center" wrapText="1"/>
    </xf>
    <xf numFmtId="166" fontId="39" fillId="0" borderId="21" xfId="0" applyNumberFormat="1" applyFont="1" applyFill="1" applyBorder="1" applyAlignment="1">
      <alignment horizontal="right" vertical="center"/>
    </xf>
    <xf numFmtId="4" fontId="39" fillId="0" borderId="21" xfId="6" applyNumberFormat="1" applyFont="1" applyFill="1" applyBorder="1" applyAlignment="1">
      <alignment horizontal="right" vertical="center"/>
    </xf>
    <xf numFmtId="4" fontId="39" fillId="0" borderId="21" xfId="0" applyNumberFormat="1" applyFont="1" applyFill="1" applyBorder="1" applyAlignment="1">
      <alignment horizontal="right" vertical="center"/>
    </xf>
    <xf numFmtId="4" fontId="39" fillId="0" borderId="22" xfId="0" applyNumberFormat="1" applyFont="1" applyFill="1" applyBorder="1" applyAlignment="1">
      <alignment horizontal="right" vertical="center"/>
    </xf>
    <xf numFmtId="0" fontId="61" fillId="0" borderId="21" xfId="0" applyFont="1" applyFill="1" applyBorder="1"/>
    <xf numFmtId="0" fontId="39" fillId="0" borderId="21" xfId="20" applyFont="1" applyFill="1" applyBorder="1" applyAlignment="1">
      <alignment horizontal="left" vertical="center" wrapText="1"/>
    </xf>
    <xf numFmtId="0" fontId="39" fillId="0" borderId="21" xfId="5" applyFont="1" applyFill="1" applyBorder="1" applyAlignment="1">
      <alignment horizontal="left" vertical="center" wrapText="1"/>
    </xf>
    <xf numFmtId="169" fontId="39" fillId="0" borderId="21" xfId="5" applyNumberFormat="1" applyFont="1" applyFill="1" applyBorder="1" applyAlignment="1">
      <alignment horizontal="left" vertical="center" wrapText="1"/>
    </xf>
    <xf numFmtId="1" fontId="39" fillId="0" borderId="21" xfId="0" applyNumberFormat="1" applyFont="1" applyFill="1" applyBorder="1" applyAlignment="1">
      <alignment horizontal="left" vertical="center"/>
    </xf>
    <xf numFmtId="0" fontId="39" fillId="2" borderId="21" xfId="0" applyNumberFormat="1" applyFont="1" applyFill="1" applyBorder="1" applyAlignment="1">
      <alignment horizontal="center" vertical="center" wrapText="1"/>
    </xf>
    <xf numFmtId="166" fontId="39" fillId="0" borderId="21" xfId="0" applyNumberFormat="1" applyFont="1" applyFill="1" applyBorder="1" applyAlignment="1">
      <alignment horizontal="right" vertical="center" wrapText="1"/>
    </xf>
    <xf numFmtId="0" fontId="62" fillId="0" borderId="21" xfId="0" applyFont="1" applyFill="1" applyBorder="1"/>
    <xf numFmtId="0" fontId="39" fillId="0" borderId="24" xfId="0" applyNumberFormat="1" applyFont="1" applyFill="1" applyBorder="1" applyAlignment="1">
      <alignment horizontal="left" vertical="center" wrapText="1"/>
    </xf>
    <xf numFmtId="0" fontId="39" fillId="0" borderId="21" xfId="0" applyNumberFormat="1" applyFont="1" applyFill="1" applyBorder="1" applyAlignment="1">
      <alignment horizontal="left" vertical="center" wrapText="1"/>
    </xf>
    <xf numFmtId="0" fontId="39" fillId="0" borderId="21" xfId="3" applyFont="1" applyFill="1" applyBorder="1" applyAlignment="1">
      <alignment horizontal="center" vertical="center" wrapText="1"/>
    </xf>
    <xf numFmtId="0" fontId="39" fillId="0" borderId="22" xfId="0" applyNumberFormat="1" applyFont="1" applyFill="1" applyBorder="1" applyAlignment="1">
      <alignment horizontal="center" vertical="center" wrapText="1"/>
    </xf>
    <xf numFmtId="0" fontId="39" fillId="0" borderId="24" xfId="0" applyFont="1" applyFill="1" applyBorder="1" applyAlignment="1">
      <alignment horizontal="left" vertical="center" wrapText="1"/>
    </xf>
    <xf numFmtId="0" fontId="39" fillId="0" borderId="22" xfId="0" applyNumberFormat="1" applyFont="1" applyFill="1" applyBorder="1" applyAlignment="1">
      <alignment vertical="center" wrapText="1"/>
    </xf>
    <xf numFmtId="0" fontId="39" fillId="0" borderId="21" xfId="0" applyNumberFormat="1" applyFont="1" applyFill="1" applyBorder="1" applyAlignment="1">
      <alignment vertical="center" wrapText="1"/>
    </xf>
    <xf numFmtId="166" fontId="39" fillId="0" borderId="21" xfId="0" applyNumberFormat="1" applyFont="1" applyFill="1" applyBorder="1" applyAlignment="1">
      <alignment vertical="center" wrapText="1"/>
    </xf>
    <xf numFmtId="4" fontId="39" fillId="0" borderId="21" xfId="0" applyNumberFormat="1" applyFont="1" applyFill="1" applyBorder="1" applyAlignment="1">
      <alignment vertical="center" wrapText="1"/>
    </xf>
    <xf numFmtId="2" fontId="31" fillId="0" borderId="21" xfId="0" applyNumberFormat="1" applyFont="1" applyFill="1" applyBorder="1" applyAlignment="1">
      <alignment horizontal="right" vertical="center" wrapText="1"/>
    </xf>
    <xf numFmtId="168" fontId="52" fillId="0" borderId="21" xfId="2" applyNumberFormat="1" applyFont="1" applyFill="1" applyBorder="1"/>
    <xf numFmtId="0" fontId="31" fillId="0" borderId="21" xfId="2" applyFont="1" applyFill="1" applyBorder="1"/>
    <xf numFmtId="0" fontId="51" fillId="5" borderId="21" xfId="0" applyFont="1" applyFill="1" applyBorder="1" applyAlignment="1">
      <alignment horizontal="center" vertical="center" wrapText="1"/>
    </xf>
    <xf numFmtId="0" fontId="51" fillId="0" borderId="0" xfId="0" applyFont="1" applyFill="1" applyAlignment="1">
      <alignment horizontal="left" vertical="center" wrapText="1"/>
    </xf>
    <xf numFmtId="0" fontId="51" fillId="5" borderId="21" xfId="0" applyNumberFormat="1" applyFont="1" applyFill="1" applyBorder="1" applyAlignment="1">
      <alignment horizontal="center" vertical="center" wrapText="1"/>
    </xf>
    <xf numFmtId="2" fontId="51" fillId="5" borderId="21" xfId="0" applyNumberFormat="1" applyFont="1" applyFill="1" applyBorder="1" applyAlignment="1">
      <alignment horizontal="right" vertical="center" wrapText="1"/>
    </xf>
    <xf numFmtId="4" fontId="51" fillId="5" borderId="21" xfId="0" applyNumberFormat="1" applyFont="1" applyFill="1" applyBorder="1" applyAlignment="1">
      <alignment horizontal="right" vertical="center" wrapText="1"/>
    </xf>
    <xf numFmtId="165" fontId="51" fillId="5" borderId="21" xfId="1" applyNumberFormat="1" applyFont="1" applyFill="1" applyBorder="1" applyAlignment="1">
      <alignment horizontal="center" vertical="center" wrapText="1"/>
    </xf>
    <xf numFmtId="0" fontId="3" fillId="15" borderId="22" xfId="0" applyNumberFormat="1" applyFont="1" applyFill="1" applyBorder="1" applyAlignment="1">
      <alignment horizontal="center" vertical="center"/>
    </xf>
    <xf numFmtId="0" fontId="3" fillId="6" borderId="21" xfId="16" applyFont="1" applyFill="1" applyBorder="1" applyAlignment="1">
      <alignment horizontal="center" vertical="center" wrapText="1"/>
    </xf>
    <xf numFmtId="0" fontId="41" fillId="0" borderId="21" xfId="0" applyFont="1" applyFill="1" applyBorder="1" applyAlignment="1">
      <alignment horizontal="left" vertical="center" wrapText="1"/>
    </xf>
    <xf numFmtId="0" fontId="3" fillId="6" borderId="21" xfId="0" applyFont="1" applyFill="1" applyBorder="1" applyAlignment="1">
      <alignment horizontal="center" vertical="center" wrapText="1"/>
    </xf>
    <xf numFmtId="49" fontId="3" fillId="6" borderId="21" xfId="2" applyNumberFormat="1" applyFont="1" applyFill="1" applyBorder="1" applyAlignment="1">
      <alignment horizontal="center" vertical="distributed" wrapText="1"/>
    </xf>
    <xf numFmtId="1" fontId="3" fillId="6" borderId="21" xfId="0" applyNumberFormat="1" applyFont="1" applyFill="1" applyBorder="1" applyAlignment="1">
      <alignment horizontal="center" vertical="center"/>
    </xf>
    <xf numFmtId="0" fontId="3" fillId="6" borderId="21" xfId="0" applyNumberFormat="1" applyFont="1" applyFill="1" applyBorder="1" applyAlignment="1">
      <alignment horizontal="center" vertical="center" wrapText="1"/>
    </xf>
    <xf numFmtId="0" fontId="41" fillId="2" borderId="21" xfId="0" applyFont="1" applyFill="1" applyBorder="1" applyAlignment="1">
      <alignment horizontal="center" vertical="center"/>
    </xf>
    <xf numFmtId="0" fontId="41" fillId="0" borderId="21" xfId="0" applyFont="1" applyBorder="1" applyAlignment="1">
      <alignment horizontal="center" vertical="center" wrapText="1"/>
    </xf>
    <xf numFmtId="4" fontId="3" fillId="6" borderId="21" xfId="0" applyNumberFormat="1" applyFont="1" applyFill="1" applyBorder="1" applyAlignment="1">
      <alignment horizontal="right" vertical="center" wrapText="1"/>
    </xf>
    <xf numFmtId="4" fontId="3" fillId="6" borderId="21" xfId="0" applyNumberFormat="1" applyFont="1" applyFill="1" applyBorder="1" applyAlignment="1">
      <alignment horizontal="right" vertical="center"/>
    </xf>
    <xf numFmtId="4" fontId="3" fillId="6" borderId="22" xfId="0" applyNumberFormat="1" applyFont="1" applyFill="1" applyBorder="1" applyAlignment="1">
      <alignment horizontal="right" vertical="center"/>
    </xf>
    <xf numFmtId="49" fontId="3" fillId="6" borderId="21" xfId="0" applyNumberFormat="1" applyFont="1" applyFill="1" applyBorder="1" applyAlignment="1">
      <alignment horizontal="center" vertical="distributed" wrapText="1"/>
    </xf>
    <xf numFmtId="49" fontId="3" fillId="6" borderId="21" xfId="0" applyNumberFormat="1" applyFont="1" applyFill="1" applyBorder="1" applyAlignment="1">
      <alignment horizontal="center" vertical="distributed"/>
    </xf>
    <xf numFmtId="0" fontId="41" fillId="6" borderId="21" xfId="0" applyFont="1" applyFill="1" applyBorder="1" applyAlignment="1">
      <alignment vertical="distributed"/>
    </xf>
    <xf numFmtId="2" fontId="3" fillId="0" borderId="0" xfId="2" applyNumberFormat="1" applyFont="1" applyFill="1" applyBorder="1"/>
    <xf numFmtId="2" fontId="3" fillId="0" borderId="0" xfId="1" applyNumberFormat="1" applyFont="1" applyFill="1" applyBorder="1"/>
    <xf numFmtId="0" fontId="26" fillId="0" borderId="0" xfId="0" applyFont="1" applyFill="1" applyAlignment="1">
      <alignment horizontal="left" vertical="center" wrapText="1"/>
    </xf>
    <xf numFmtId="0" fontId="26" fillId="0" borderId="0" xfId="0" applyFont="1" applyAlignment="1">
      <alignment horizontal="left" vertical="center" wrapText="1"/>
    </xf>
    <xf numFmtId="0" fontId="11" fillId="0" borderId="21" xfId="0" applyFont="1" applyFill="1" applyBorder="1" applyAlignment="1">
      <alignment horizontal="left" vertical="center" wrapText="1"/>
    </xf>
    <xf numFmtId="0" fontId="11" fillId="0" borderId="19" xfId="0" applyFont="1" applyFill="1" applyBorder="1" applyAlignment="1">
      <alignment horizontal="left" vertical="center" wrapText="1"/>
    </xf>
    <xf numFmtId="0" fontId="11" fillId="0" borderId="21" xfId="2" applyFont="1" applyFill="1" applyBorder="1" applyAlignment="1">
      <alignment horizontal="center" vertical="center" wrapText="1"/>
    </xf>
    <xf numFmtId="49" fontId="11" fillId="2" borderId="21" xfId="0" applyNumberFormat="1" applyFont="1" applyFill="1" applyBorder="1" applyAlignment="1">
      <alignment horizontal="center" vertical="center" wrapText="1"/>
    </xf>
    <xf numFmtId="0" fontId="11" fillId="0" borderId="21" xfId="0" applyNumberFormat="1" applyFont="1" applyFill="1" applyBorder="1" applyAlignment="1">
      <alignment horizontal="center" vertical="center"/>
    </xf>
    <xf numFmtId="4" fontId="11" fillId="0" borderId="21" xfId="2" applyNumberFormat="1" applyFont="1" applyFill="1" applyBorder="1" applyAlignment="1">
      <alignment horizontal="right" vertical="center" wrapText="1"/>
    </xf>
    <xf numFmtId="4" fontId="11" fillId="0" borderId="22" xfId="2" applyNumberFormat="1" applyFont="1" applyFill="1" applyBorder="1" applyAlignment="1">
      <alignment horizontal="right" vertical="center" wrapText="1"/>
    </xf>
    <xf numFmtId="0" fontId="11" fillId="0" borderId="0" xfId="2" applyFont="1" applyFill="1" applyBorder="1"/>
    <xf numFmtId="0" fontId="63" fillId="0" borderId="22" xfId="0" applyNumberFormat="1" applyFont="1" applyFill="1" applyBorder="1" applyAlignment="1">
      <alignment horizontal="center" vertical="center"/>
    </xf>
    <xf numFmtId="0" fontId="63" fillId="0" borderId="21" xfId="0" applyNumberFormat="1" applyFont="1" applyFill="1" applyBorder="1" applyAlignment="1">
      <alignment horizontal="center" vertical="center" wrapText="1"/>
    </xf>
    <xf numFmtId="0" fontId="63" fillId="0" borderId="21" xfId="0" applyFont="1" applyFill="1" applyBorder="1" applyAlignment="1">
      <alignment horizontal="left" vertical="center" wrapText="1"/>
    </xf>
    <xf numFmtId="0" fontId="63" fillId="0" borderId="21" xfId="0" applyFont="1" applyBorder="1" applyAlignment="1">
      <alignment horizontal="left" vertical="center" wrapText="1"/>
    </xf>
    <xf numFmtId="0" fontId="63" fillId="0" borderId="21" xfId="2" applyFont="1" applyFill="1" applyBorder="1" applyAlignment="1">
      <alignment horizontal="center" vertical="center" wrapText="1"/>
    </xf>
    <xf numFmtId="49" fontId="63" fillId="0" borderId="21" xfId="0" applyNumberFormat="1" applyFont="1" applyFill="1" applyBorder="1" applyAlignment="1">
      <alignment horizontal="center" vertical="center" wrapText="1"/>
    </xf>
    <xf numFmtId="49" fontId="63" fillId="2" borderId="21" xfId="0" applyNumberFormat="1" applyFont="1" applyFill="1" applyBorder="1" applyAlignment="1">
      <alignment horizontal="center" vertical="center" wrapText="1"/>
    </xf>
    <xf numFmtId="0" fontId="63" fillId="0" borderId="21" xfId="0" applyFont="1" applyFill="1" applyBorder="1" applyAlignment="1">
      <alignment horizontal="center" vertical="center" wrapText="1"/>
    </xf>
    <xf numFmtId="0" fontId="63" fillId="0" borderId="21" xfId="0" applyNumberFormat="1" applyFont="1" applyFill="1" applyBorder="1" applyAlignment="1">
      <alignment horizontal="center" vertical="center"/>
    </xf>
    <xf numFmtId="4" fontId="63" fillId="0" borderId="21" xfId="0" applyNumberFormat="1" applyFont="1" applyFill="1" applyBorder="1" applyAlignment="1">
      <alignment horizontal="right" vertical="center" wrapText="1"/>
    </xf>
    <xf numFmtId="4" fontId="63" fillId="0" borderId="21" xfId="2" applyNumberFormat="1" applyFont="1" applyFill="1" applyBorder="1" applyAlignment="1">
      <alignment horizontal="right" vertical="center" wrapText="1"/>
    </xf>
    <xf numFmtId="4" fontId="63" fillId="0" borderId="22" xfId="2" applyNumberFormat="1" applyFont="1" applyFill="1" applyBorder="1" applyAlignment="1">
      <alignment horizontal="right" vertical="center" wrapText="1"/>
    </xf>
    <xf numFmtId="0" fontId="63" fillId="0" borderId="21" xfId="0" applyFont="1" applyFill="1" applyBorder="1" applyAlignment="1">
      <alignment horizontal="center" vertical="center"/>
    </xf>
    <xf numFmtId="0" fontId="3" fillId="16" borderId="22" xfId="0" applyNumberFormat="1" applyFont="1" applyFill="1" applyBorder="1" applyAlignment="1">
      <alignment horizontal="center" vertical="center"/>
    </xf>
    <xf numFmtId="0" fontId="13" fillId="0" borderId="21" xfId="0" applyFont="1" applyBorder="1" applyAlignment="1">
      <alignment horizontal="left" vertical="center" wrapText="1"/>
    </xf>
    <xf numFmtId="0" fontId="13" fillId="0" borderId="21" xfId="2" applyFont="1" applyFill="1" applyBorder="1" applyAlignment="1">
      <alignment horizontal="center" vertical="center" wrapText="1"/>
    </xf>
    <xf numFmtId="49" fontId="13" fillId="2" borderId="21" xfId="0" applyNumberFormat="1" applyFont="1" applyFill="1" applyBorder="1" applyAlignment="1">
      <alignment horizontal="center" vertical="center" wrapText="1"/>
    </xf>
    <xf numFmtId="4" fontId="13" fillId="0" borderId="21" xfId="0" applyNumberFormat="1" applyFont="1" applyFill="1" applyBorder="1" applyAlignment="1">
      <alignment horizontal="right" vertical="center" wrapText="1"/>
    </xf>
    <xf numFmtId="4" fontId="13" fillId="0" borderId="21" xfId="2" applyNumberFormat="1" applyFont="1" applyFill="1" applyBorder="1" applyAlignment="1">
      <alignment horizontal="right" vertical="center" wrapText="1"/>
    </xf>
    <xf numFmtId="4" fontId="13" fillId="0" borderId="22" xfId="2" applyNumberFormat="1" applyFont="1" applyFill="1" applyBorder="1" applyAlignment="1">
      <alignment horizontal="right" vertical="center" wrapText="1"/>
    </xf>
    <xf numFmtId="0" fontId="64" fillId="0" borderId="21" xfId="0" applyNumberFormat="1" applyFont="1" applyFill="1" applyBorder="1" applyAlignment="1">
      <alignment horizontal="center" vertical="center" wrapText="1"/>
    </xf>
    <xf numFmtId="0" fontId="64" fillId="0" borderId="21" xfId="0" applyFont="1" applyBorder="1" applyAlignment="1">
      <alignment horizontal="left" vertical="center" wrapText="1"/>
    </xf>
    <xf numFmtId="0" fontId="64" fillId="0" borderId="21" xfId="0" applyFont="1" applyFill="1" applyBorder="1" applyAlignment="1">
      <alignment horizontal="left" vertical="center" wrapText="1"/>
    </xf>
    <xf numFmtId="0" fontId="64" fillId="0" borderId="21" xfId="2" applyFont="1" applyFill="1" applyBorder="1" applyAlignment="1">
      <alignment horizontal="center" vertical="center" wrapText="1"/>
    </xf>
    <xf numFmtId="49" fontId="64" fillId="0" borderId="21" xfId="0" applyNumberFormat="1" applyFont="1" applyFill="1" applyBorder="1" applyAlignment="1">
      <alignment horizontal="center" vertical="center" wrapText="1"/>
    </xf>
    <xf numFmtId="49" fontId="64" fillId="2" borderId="21" xfId="0" applyNumberFormat="1" applyFont="1" applyFill="1" applyBorder="1" applyAlignment="1">
      <alignment horizontal="center" vertical="center" wrapText="1"/>
    </xf>
    <xf numFmtId="0" fontId="64" fillId="0" borderId="21" xfId="0" applyFont="1" applyFill="1" applyBorder="1" applyAlignment="1">
      <alignment horizontal="center" vertical="center" wrapText="1"/>
    </xf>
    <xf numFmtId="0" fontId="64" fillId="0" borderId="21" xfId="0" applyNumberFormat="1" applyFont="1" applyFill="1" applyBorder="1" applyAlignment="1">
      <alignment horizontal="center" vertical="center"/>
    </xf>
    <xf numFmtId="4" fontId="64" fillId="0" borderId="21" xfId="0" applyNumberFormat="1" applyFont="1" applyFill="1" applyBorder="1" applyAlignment="1">
      <alignment horizontal="right" vertical="center" wrapText="1"/>
    </xf>
    <xf numFmtId="4" fontId="64" fillId="0" borderId="21" xfId="2" applyNumberFormat="1" applyFont="1" applyFill="1" applyBorder="1" applyAlignment="1">
      <alignment horizontal="right" vertical="center" wrapText="1"/>
    </xf>
    <xf numFmtId="4" fontId="64" fillId="0" borderId="22" xfId="2" applyNumberFormat="1" applyFont="1" applyFill="1" applyBorder="1" applyAlignment="1">
      <alignment horizontal="right" vertical="center" wrapText="1"/>
    </xf>
    <xf numFmtId="0" fontId="64" fillId="0" borderId="21" xfId="0" applyFont="1" applyFill="1" applyBorder="1" applyAlignment="1">
      <alignment horizontal="center" vertical="center"/>
    </xf>
    <xf numFmtId="0" fontId="3" fillId="0" borderId="21" xfId="0" applyNumberFormat="1" applyFont="1" applyFill="1" applyBorder="1" applyAlignment="1">
      <alignment horizontal="right" vertical="center"/>
    </xf>
    <xf numFmtId="4" fontId="8" fillId="0" borderId="21" xfId="0" applyNumberFormat="1" applyFont="1" applyFill="1" applyBorder="1" applyAlignment="1">
      <alignment horizontal="center" vertical="center" wrapText="1"/>
    </xf>
    <xf numFmtId="0" fontId="8" fillId="0" borderId="0" xfId="2" applyFont="1" applyFill="1" applyBorder="1"/>
    <xf numFmtId="0" fontId="33" fillId="0" borderId="21" xfId="0" applyNumberFormat="1" applyFont="1" applyFill="1" applyBorder="1" applyAlignment="1">
      <alignment horizontal="center" vertical="center"/>
    </xf>
    <xf numFmtId="0" fontId="33" fillId="0" borderId="21" xfId="0" applyNumberFormat="1" applyFont="1" applyFill="1" applyBorder="1" applyAlignment="1">
      <alignment horizontal="center" vertical="center" wrapText="1"/>
    </xf>
    <xf numFmtId="4" fontId="33" fillId="0" borderId="21" xfId="0" applyNumberFormat="1" applyFont="1" applyFill="1" applyBorder="1" applyAlignment="1">
      <alignment horizontal="right" vertical="center" wrapText="1"/>
    </xf>
    <xf numFmtId="0" fontId="8" fillId="0" borderId="21" xfId="0" applyFont="1" applyFill="1" applyBorder="1" applyAlignment="1">
      <alignment vertical="center"/>
    </xf>
    <xf numFmtId="0" fontId="33" fillId="0" borderId="21" xfId="0" applyFont="1" applyFill="1" applyBorder="1" applyAlignment="1">
      <alignment horizontal="left" vertical="center" wrapText="1"/>
    </xf>
    <xf numFmtId="0" fontId="8" fillId="0" borderId="21" xfId="0" applyFont="1" applyBorder="1" applyAlignment="1">
      <alignment vertical="center"/>
    </xf>
    <xf numFmtId="4" fontId="33" fillId="0" borderId="21" xfId="0" applyNumberFormat="1" applyFont="1" applyFill="1" applyBorder="1" applyAlignment="1">
      <alignment horizontal="left" vertical="center" wrapText="1"/>
    </xf>
    <xf numFmtId="0" fontId="33" fillId="0" borderId="21" xfId="0" applyFont="1" applyBorder="1" applyAlignment="1">
      <alignment horizontal="center" vertical="center" wrapText="1"/>
    </xf>
    <xf numFmtId="4" fontId="33" fillId="0" borderId="20" xfId="0" applyNumberFormat="1" applyFont="1" applyFill="1" applyBorder="1" applyAlignment="1">
      <alignment horizontal="left" vertical="center" wrapText="1" shrinkToFit="1"/>
    </xf>
    <xf numFmtId="4" fontId="33" fillId="0" borderId="21" xfId="0" applyNumberFormat="1" applyFont="1" applyFill="1" applyBorder="1" applyAlignment="1">
      <alignment horizontal="left" vertical="center" wrapText="1" shrinkToFit="1"/>
    </xf>
    <xf numFmtId="0" fontId="33" fillId="0" borderId="20" xfId="0" applyFont="1" applyFill="1" applyBorder="1" applyAlignment="1">
      <alignment horizontal="left" vertical="center" wrapText="1"/>
    </xf>
    <xf numFmtId="0" fontId="47" fillId="16" borderId="22" xfId="2" applyFont="1" applyFill="1" applyBorder="1" applyAlignment="1">
      <alignment horizontal="center" vertical="center" wrapText="1"/>
    </xf>
    <xf numFmtId="0" fontId="3" fillId="17" borderId="22" xfId="0" applyNumberFormat="1" applyFont="1" applyFill="1" applyBorder="1" applyAlignment="1">
      <alignment horizontal="center" vertical="center"/>
    </xf>
    <xf numFmtId="0" fontId="31" fillId="0" borderId="24" xfId="0" applyFont="1" applyFill="1" applyBorder="1" applyAlignment="1">
      <alignment horizontal="left" vertical="center" wrapText="1"/>
    </xf>
    <xf numFmtId="0" fontId="31" fillId="0" borderId="21" xfId="0" applyFont="1" applyBorder="1"/>
    <xf numFmtId="0" fontId="31" fillId="0" borderId="0" xfId="2" applyFont="1" applyFill="1" applyBorder="1"/>
    <xf numFmtId="0" fontId="42" fillId="0" borderId="21" xfId="0" applyFont="1" applyFill="1" applyBorder="1" applyAlignment="1">
      <alignment horizontal="left" vertical="center" wrapText="1"/>
    </xf>
    <xf numFmtId="49" fontId="3" fillId="0" borderId="21" xfId="0" applyNumberFormat="1" applyFont="1" applyBorder="1"/>
    <xf numFmtId="0" fontId="51" fillId="0" borderId="21" xfId="0" applyNumberFormat="1" applyFont="1" applyFill="1" applyBorder="1" applyAlignment="1">
      <alignment horizontal="center" vertical="center" wrapText="1"/>
    </xf>
    <xf numFmtId="0" fontId="51" fillId="0" borderId="21" xfId="4" applyNumberFormat="1" applyFont="1" applyFill="1" applyBorder="1" applyAlignment="1">
      <alignment horizontal="center" vertical="center"/>
    </xf>
    <xf numFmtId="4" fontId="51" fillId="0" borderId="21" xfId="0" applyNumberFormat="1" applyFont="1" applyFill="1" applyBorder="1" applyAlignment="1">
      <alignment horizontal="center" vertical="center" wrapText="1"/>
    </xf>
    <xf numFmtId="0" fontId="51" fillId="0" borderId="0" xfId="2" applyFont="1" applyFill="1" applyBorder="1"/>
    <xf numFmtId="0" fontId="48" fillId="0" borderId="22" xfId="0" applyNumberFormat="1" applyFont="1" applyFill="1" applyBorder="1" applyAlignment="1">
      <alignment horizontal="left" vertical="center" wrapText="1"/>
    </xf>
    <xf numFmtId="0" fontId="48" fillId="0" borderId="21" xfId="0" applyFont="1" applyFill="1" applyBorder="1" applyAlignment="1">
      <alignment horizontal="center" vertical="center" wrapText="1"/>
    </xf>
    <xf numFmtId="0" fontId="48" fillId="0" borderId="21" xfId="4" applyNumberFormat="1" applyFont="1" applyFill="1" applyBorder="1" applyAlignment="1">
      <alignment horizontal="center" vertical="center"/>
    </xf>
    <xf numFmtId="0" fontId="48" fillId="0" borderId="21" xfId="1" applyNumberFormat="1" applyFont="1" applyFill="1" applyBorder="1" applyAlignment="1">
      <alignment horizontal="center" vertical="center" wrapText="1"/>
    </xf>
    <xf numFmtId="0" fontId="48" fillId="2" borderId="21" xfId="0" applyFont="1" applyFill="1" applyBorder="1" applyAlignment="1">
      <alignment horizontal="center" vertical="center" wrapText="1"/>
    </xf>
    <xf numFmtId="4" fontId="48" fillId="0" borderId="21" xfId="1" applyNumberFormat="1" applyFont="1" applyFill="1" applyBorder="1" applyAlignment="1">
      <alignment horizontal="right" vertical="center" wrapText="1"/>
    </xf>
    <xf numFmtId="4" fontId="48" fillId="0" borderId="21" xfId="0" applyNumberFormat="1" applyFont="1" applyFill="1" applyBorder="1" applyAlignment="1">
      <alignment horizontal="center" vertical="center" wrapText="1"/>
    </xf>
    <xf numFmtId="0" fontId="48" fillId="0" borderId="0" xfId="2" applyFont="1" applyFill="1" applyBorder="1"/>
    <xf numFmtId="0" fontId="48" fillId="0" borderId="21" xfId="0" applyFont="1" applyFill="1" applyBorder="1"/>
    <xf numFmtId="0" fontId="65" fillId="0" borderId="21" xfId="0" applyFont="1" applyFill="1" applyBorder="1" applyAlignment="1">
      <alignment horizontal="center" vertical="center" wrapText="1"/>
    </xf>
    <xf numFmtId="0" fontId="65" fillId="0" borderId="21" xfId="0" applyFont="1" applyBorder="1" applyAlignment="1">
      <alignment horizontal="left" vertical="center" wrapText="1"/>
    </xf>
    <xf numFmtId="0" fontId="65" fillId="0" borderId="21" xfId="0" applyFont="1" applyFill="1" applyBorder="1" applyAlignment="1">
      <alignment horizontal="left" vertical="center" wrapText="1"/>
    </xf>
    <xf numFmtId="0" fontId="65" fillId="0" borderId="21" xfId="0" applyNumberFormat="1" applyFont="1" applyFill="1" applyBorder="1" applyAlignment="1">
      <alignment horizontal="center" vertical="center" wrapText="1"/>
    </xf>
    <xf numFmtId="0" fontId="65" fillId="5" borderId="21" xfId="0" applyFont="1" applyFill="1" applyBorder="1" applyAlignment="1">
      <alignment horizontal="center" vertical="center" wrapText="1"/>
    </xf>
    <xf numFmtId="0" fontId="65" fillId="2" borderId="21" xfId="0" applyFont="1" applyFill="1" applyBorder="1" applyAlignment="1">
      <alignment horizontal="center" vertical="center" wrapText="1"/>
    </xf>
    <xf numFmtId="0" fontId="65" fillId="0" borderId="21" xfId="0" applyNumberFormat="1" applyFont="1" applyBorder="1" applyAlignment="1">
      <alignment horizontal="center" vertical="center"/>
    </xf>
    <xf numFmtId="2" fontId="65" fillId="0" borderId="21" xfId="0" applyNumberFormat="1" applyFont="1" applyFill="1" applyBorder="1" applyAlignment="1">
      <alignment horizontal="right" vertical="center" wrapText="1"/>
    </xf>
    <xf numFmtId="4" fontId="65" fillId="0" borderId="21" xfId="0" applyNumberFormat="1" applyFont="1" applyFill="1" applyBorder="1" applyAlignment="1">
      <alignment horizontal="right" vertical="center" wrapText="1"/>
    </xf>
    <xf numFmtId="165" fontId="65" fillId="0" borderId="21" xfId="17" applyNumberFormat="1" applyFont="1" applyFill="1" applyBorder="1" applyAlignment="1">
      <alignment horizontal="center" vertical="center" wrapText="1"/>
    </xf>
    <xf numFmtId="0" fontId="65" fillId="0" borderId="0" xfId="2" applyFont="1" applyFill="1" applyBorder="1"/>
    <xf numFmtId="0" fontId="65" fillId="0" borderId="21" xfId="0" applyFont="1" applyBorder="1" applyAlignment="1">
      <alignment horizontal="center" vertical="center"/>
    </xf>
    <xf numFmtId="49" fontId="65" fillId="0" borderId="21" xfId="0" applyNumberFormat="1" applyFont="1" applyFill="1" applyBorder="1" applyAlignment="1">
      <alignment horizontal="center" vertical="center"/>
    </xf>
    <xf numFmtId="49" fontId="29" fillId="0" borderId="21" xfId="0" applyNumberFormat="1" applyFont="1" applyFill="1" applyBorder="1" applyAlignment="1">
      <alignment horizontal="center" vertical="center" wrapText="1"/>
    </xf>
    <xf numFmtId="0" fontId="29" fillId="0" borderId="21" xfId="2" applyFont="1" applyFill="1" applyBorder="1" applyAlignment="1">
      <alignment horizontal="center" vertical="center" wrapText="1"/>
    </xf>
    <xf numFmtId="49" fontId="29" fillId="0" borderId="21" xfId="2" applyNumberFormat="1" applyFont="1" applyFill="1" applyBorder="1" applyAlignment="1">
      <alignment horizontal="center" vertical="center" wrapText="1"/>
    </xf>
    <xf numFmtId="49" fontId="29" fillId="2" borderId="21" xfId="0" applyNumberFormat="1" applyFont="1" applyFill="1" applyBorder="1" applyAlignment="1">
      <alignment horizontal="center" vertical="center" wrapText="1"/>
    </xf>
    <xf numFmtId="4" fontId="29" fillId="0" borderId="21" xfId="0" applyNumberFormat="1" applyFont="1" applyFill="1" applyBorder="1" applyAlignment="1">
      <alignment horizontal="right" vertical="center" wrapText="1"/>
    </xf>
    <xf numFmtId="4" fontId="29" fillId="0" borderId="22" xfId="0" applyNumberFormat="1" applyFont="1" applyFill="1" applyBorder="1" applyAlignment="1">
      <alignment horizontal="right" vertical="center" wrapText="1"/>
    </xf>
    <xf numFmtId="0" fontId="66" fillId="0" borderId="21" xfId="0" applyNumberFormat="1" applyFont="1" applyFill="1" applyBorder="1" applyAlignment="1">
      <alignment horizontal="center" vertical="center" wrapText="1"/>
    </xf>
    <xf numFmtId="49" fontId="66" fillId="0" borderId="21" xfId="0" applyNumberFormat="1" applyFont="1" applyFill="1" applyBorder="1" applyAlignment="1">
      <alignment horizontal="center" vertical="center" wrapText="1"/>
    </xf>
    <xf numFmtId="0" fontId="66" fillId="0" borderId="21" xfId="0" applyFont="1" applyFill="1" applyBorder="1" applyAlignment="1">
      <alignment horizontal="left" vertical="center" wrapText="1"/>
    </xf>
    <xf numFmtId="0" fontId="66" fillId="0" borderId="21" xfId="2" applyFont="1" applyFill="1" applyBorder="1" applyAlignment="1">
      <alignment horizontal="center" vertical="center" wrapText="1"/>
    </xf>
    <xf numFmtId="49" fontId="66" fillId="0" borderId="21" xfId="2" applyNumberFormat="1" applyFont="1" applyFill="1" applyBorder="1" applyAlignment="1">
      <alignment horizontal="center" vertical="center" wrapText="1"/>
    </xf>
    <xf numFmtId="49" fontId="66" fillId="2" borderId="21" xfId="0" applyNumberFormat="1" applyFont="1" applyFill="1" applyBorder="1" applyAlignment="1">
      <alignment horizontal="center" vertical="center" wrapText="1"/>
    </xf>
    <xf numFmtId="0" fontId="66" fillId="0" borderId="21" xfId="0" applyFont="1" applyFill="1" applyBorder="1" applyAlignment="1">
      <alignment horizontal="center" vertical="center" wrapText="1"/>
    </xf>
    <xf numFmtId="1" fontId="66" fillId="0" borderId="21" xfId="2" applyNumberFormat="1" applyFont="1" applyFill="1" applyBorder="1" applyAlignment="1">
      <alignment horizontal="center" vertical="center" wrapText="1"/>
    </xf>
    <xf numFmtId="4" fontId="66" fillId="0" borderId="21" xfId="0" applyNumberFormat="1" applyFont="1" applyFill="1" applyBorder="1" applyAlignment="1">
      <alignment horizontal="right" vertical="center" wrapText="1"/>
    </xf>
    <xf numFmtId="4" fontId="66" fillId="0" borderId="22" xfId="0" applyNumberFormat="1" applyFont="1" applyFill="1" applyBorder="1" applyAlignment="1">
      <alignment horizontal="right" vertical="center" wrapText="1"/>
    </xf>
    <xf numFmtId="49" fontId="66" fillId="0" borderId="22" xfId="0" applyNumberFormat="1" applyFont="1" applyFill="1" applyBorder="1" applyAlignment="1">
      <alignment horizontal="center" vertical="center" wrapText="1"/>
    </xf>
    <xf numFmtId="0" fontId="66" fillId="5" borderId="21" xfId="0" applyFont="1" applyFill="1" applyBorder="1" applyAlignment="1">
      <alignment horizontal="center" vertical="center" wrapText="1"/>
    </xf>
    <xf numFmtId="0" fontId="9" fillId="0" borderId="0" xfId="2" applyFont="1" applyFill="1" applyBorder="1"/>
    <xf numFmtId="0" fontId="9" fillId="5" borderId="21" xfId="0" applyFont="1" applyFill="1" applyBorder="1" applyAlignment="1">
      <alignment horizontal="center" vertical="center"/>
    </xf>
    <xf numFmtId="0" fontId="9" fillId="5" borderId="21" xfId="0" applyNumberFormat="1" applyFont="1" applyFill="1" applyBorder="1" applyAlignment="1">
      <alignment horizontal="center" vertical="center" wrapText="1"/>
    </xf>
    <xf numFmtId="0" fontId="9" fillId="0" borderId="21" xfId="0" applyFont="1" applyBorder="1" applyAlignment="1">
      <alignment horizontal="left" vertical="center" wrapText="1"/>
    </xf>
    <xf numFmtId="0" fontId="9" fillId="5" borderId="21" xfId="0" applyFont="1" applyFill="1" applyBorder="1" applyAlignment="1">
      <alignment horizontal="center" vertical="center" wrapText="1"/>
    </xf>
    <xf numFmtId="0" fontId="9" fillId="0" borderId="21" xfId="0" applyFont="1" applyBorder="1" applyAlignment="1">
      <alignment horizontal="center" vertical="center" wrapText="1"/>
    </xf>
    <xf numFmtId="0" fontId="9" fillId="2" borderId="21" xfId="0" applyFont="1" applyFill="1" applyBorder="1" applyAlignment="1">
      <alignment horizontal="center" vertical="center" wrapText="1"/>
    </xf>
    <xf numFmtId="4" fontId="9" fillId="5" borderId="21" xfId="0" applyNumberFormat="1" applyFont="1" applyFill="1" applyBorder="1" applyAlignment="1">
      <alignment horizontal="right" vertical="center"/>
    </xf>
    <xf numFmtId="4" fontId="9" fillId="5" borderId="21" xfId="0" applyNumberFormat="1" applyFont="1" applyFill="1" applyBorder="1" applyAlignment="1">
      <alignment horizontal="right" vertical="center" wrapText="1"/>
    </xf>
    <xf numFmtId="165" fontId="9" fillId="5" borderId="21" xfId="1" applyNumberFormat="1" applyFont="1" applyFill="1" applyBorder="1" applyAlignment="1">
      <alignment horizontal="center" vertical="center" wrapText="1"/>
    </xf>
    <xf numFmtId="14" fontId="0" fillId="0" borderId="0" xfId="0" applyNumberFormat="1"/>
    <xf numFmtId="2" fontId="0" fillId="0" borderId="0" xfId="0" applyNumberFormat="1"/>
    <xf numFmtId="0" fontId="15" fillId="0" borderId="24" xfId="0" applyFont="1" applyFill="1" applyBorder="1" applyAlignment="1">
      <alignment horizontal="left" vertical="center" wrapText="1"/>
    </xf>
    <xf numFmtId="0" fontId="15" fillId="0" borderId="24" xfId="0" applyNumberFormat="1" applyFont="1" applyFill="1" applyBorder="1" applyAlignment="1">
      <alignment horizontal="center" vertical="center" wrapText="1"/>
    </xf>
    <xf numFmtId="0" fontId="15" fillId="0" borderId="21" xfId="2" applyFont="1" applyFill="1" applyBorder="1" applyAlignment="1">
      <alignment horizontal="center" vertical="center" wrapText="1"/>
    </xf>
    <xf numFmtId="0" fontId="15" fillId="2" borderId="21" xfId="2" applyFont="1" applyFill="1" applyBorder="1" applyAlignment="1">
      <alignment horizontal="center" vertical="center" wrapText="1"/>
    </xf>
    <xf numFmtId="4" fontId="15" fillId="0" borderId="24" xfId="0" applyNumberFormat="1" applyFont="1" applyFill="1" applyBorder="1" applyAlignment="1">
      <alignment horizontal="right" vertical="center" wrapText="1"/>
    </xf>
    <xf numFmtId="4" fontId="15" fillId="0" borderId="21" xfId="2" applyNumberFormat="1" applyFont="1" applyFill="1" applyBorder="1" applyAlignment="1">
      <alignment horizontal="right" vertical="center" wrapText="1"/>
    </xf>
    <xf numFmtId="4" fontId="15" fillId="0" borderId="21" xfId="0" applyNumberFormat="1" applyFont="1" applyFill="1" applyBorder="1" applyAlignment="1">
      <alignment horizontal="center" vertical="center" wrapText="1"/>
    </xf>
    <xf numFmtId="0" fontId="15" fillId="0" borderId="0" xfId="2" applyFont="1" applyFill="1" applyBorder="1"/>
    <xf numFmtId="49" fontId="11" fillId="0" borderId="21" xfId="2" applyNumberFormat="1" applyFont="1" applyFill="1" applyBorder="1" applyAlignment="1">
      <alignment horizontal="center" vertical="center" wrapText="1"/>
    </xf>
    <xf numFmtId="0" fontId="64" fillId="0" borderId="0" xfId="2" applyFont="1" applyFill="1" applyBorder="1"/>
    <xf numFmtId="0" fontId="64" fillId="0" borderId="22" xfId="0" applyNumberFormat="1" applyFont="1" applyFill="1" applyBorder="1" applyAlignment="1">
      <alignment horizontal="center" vertical="center" wrapText="1"/>
    </xf>
    <xf numFmtId="49" fontId="64" fillId="0" borderId="21" xfId="2" applyNumberFormat="1" applyFont="1" applyFill="1" applyBorder="1" applyAlignment="1">
      <alignment horizontal="center" vertical="center" wrapText="1"/>
    </xf>
    <xf numFmtId="49" fontId="3" fillId="5" borderId="21" xfId="0" applyNumberFormat="1" applyFont="1" applyFill="1" applyBorder="1" applyAlignment="1">
      <alignment horizontal="left" vertical="center" wrapText="1"/>
    </xf>
    <xf numFmtId="49" fontId="3" fillId="5" borderId="21" xfId="0" applyNumberFormat="1" applyFont="1" applyFill="1" applyBorder="1" applyAlignment="1">
      <alignment horizontal="center" vertical="center"/>
    </xf>
    <xf numFmtId="0" fontId="3" fillId="5" borderId="21" xfId="0" applyNumberFormat="1" applyFont="1" applyFill="1" applyBorder="1" applyAlignment="1">
      <alignment horizontal="center" vertical="center"/>
    </xf>
    <xf numFmtId="49" fontId="3" fillId="5" borderId="21" xfId="0" applyNumberFormat="1" applyFont="1" applyFill="1" applyBorder="1" applyAlignment="1">
      <alignment horizontal="center" vertical="center" wrapText="1"/>
    </xf>
    <xf numFmtId="49" fontId="3" fillId="2" borderId="21" xfId="0" applyNumberFormat="1" applyFont="1" applyFill="1" applyBorder="1" applyAlignment="1">
      <alignment horizontal="center" vertical="center"/>
    </xf>
    <xf numFmtId="4" fontId="3" fillId="5" borderId="21" xfId="0" applyNumberFormat="1" applyFont="1" applyFill="1" applyBorder="1" applyAlignment="1">
      <alignment horizontal="right" vertical="center" wrapText="1"/>
    </xf>
    <xf numFmtId="49" fontId="3" fillId="5" borderId="21" xfId="0" applyNumberFormat="1" applyFont="1" applyFill="1" applyBorder="1"/>
    <xf numFmtId="0" fontId="67" fillId="0" borderId="21" xfId="3" applyFont="1" applyFill="1" applyBorder="1" applyAlignment="1">
      <alignment horizontal="center" vertical="center" wrapText="1"/>
    </xf>
    <xf numFmtId="0" fontId="67" fillId="5" borderId="21" xfId="0" applyFont="1" applyFill="1" applyBorder="1" applyAlignment="1">
      <alignment horizontal="left" vertical="center" wrapText="1"/>
    </xf>
    <xf numFmtId="0" fontId="67" fillId="0" borderId="21" xfId="0" applyFont="1" applyFill="1" applyBorder="1" applyAlignment="1">
      <alignment horizontal="center" vertical="center" wrapText="1"/>
    </xf>
    <xf numFmtId="0" fontId="67" fillId="0" borderId="21" xfId="4" applyNumberFormat="1" applyFont="1" applyFill="1" applyBorder="1" applyAlignment="1">
      <alignment horizontal="center" vertical="center"/>
    </xf>
    <xf numFmtId="0" fontId="67" fillId="0" borderId="21" xfId="1" applyNumberFormat="1" applyFont="1" applyFill="1" applyBorder="1" applyAlignment="1">
      <alignment horizontal="center" vertical="center" wrapText="1"/>
    </xf>
    <xf numFmtId="0" fontId="67" fillId="0" borderId="21" xfId="2" applyFont="1" applyFill="1" applyBorder="1" applyAlignment="1">
      <alignment horizontal="center" vertical="center" wrapText="1"/>
    </xf>
    <xf numFmtId="0" fontId="67" fillId="2" borderId="21" xfId="0" applyFont="1" applyFill="1" applyBorder="1" applyAlignment="1">
      <alignment horizontal="center" vertical="center" wrapText="1"/>
    </xf>
    <xf numFmtId="0" fontId="67" fillId="0" borderId="21" xfId="0" applyFont="1" applyFill="1" applyBorder="1" applyAlignment="1">
      <alignment horizontal="center" vertical="center"/>
    </xf>
    <xf numFmtId="4" fontId="67" fillId="0" borderId="21" xfId="0" applyNumberFormat="1" applyFont="1" applyBorder="1" applyAlignment="1">
      <alignment horizontal="right" vertical="center" wrapText="1"/>
    </xf>
    <xf numFmtId="4" fontId="67" fillId="5" borderId="24" xfId="0" applyNumberFormat="1" applyFont="1" applyFill="1" applyBorder="1" applyAlignment="1">
      <alignment horizontal="right" vertical="center" wrapText="1"/>
    </xf>
    <xf numFmtId="4" fontId="67" fillId="5" borderId="21" xfId="2" applyNumberFormat="1" applyFont="1" applyFill="1" applyBorder="1" applyAlignment="1">
      <alignment horizontal="right" vertical="center" wrapText="1"/>
    </xf>
    <xf numFmtId="0" fontId="67" fillId="0" borderId="21" xfId="0" applyFont="1" applyBorder="1"/>
    <xf numFmtId="0" fontId="67" fillId="0" borderId="0" xfId="2" applyFont="1" applyFill="1" applyBorder="1"/>
    <xf numFmtId="0" fontId="67" fillId="5" borderId="24" xfId="0" applyFont="1" applyFill="1" applyBorder="1" applyAlignment="1">
      <alignment horizontal="left" vertical="center" wrapText="1"/>
    </xf>
    <xf numFmtId="0" fontId="67" fillId="0" borderId="21" xfId="0" applyFont="1" applyFill="1" applyBorder="1" applyAlignment="1">
      <alignment horizontal="left" vertical="center" wrapText="1"/>
    </xf>
    <xf numFmtId="4" fontId="67" fillId="5" borderId="21" xfId="0" applyNumberFormat="1" applyFont="1" applyFill="1" applyBorder="1" applyAlignment="1">
      <alignment horizontal="right" vertical="center" wrapText="1"/>
    </xf>
    <xf numFmtId="0" fontId="47" fillId="17" borderId="22" xfId="2" applyFont="1" applyFill="1" applyBorder="1" applyAlignment="1">
      <alignment horizontal="center" vertical="center" wrapText="1"/>
    </xf>
    <xf numFmtId="0" fontId="54" fillId="0" borderId="21" xfId="0" applyFont="1" applyFill="1" applyBorder="1" applyAlignment="1">
      <alignment horizontal="left" vertical="center" wrapText="1"/>
    </xf>
    <xf numFmtId="1" fontId="54" fillId="0" borderId="21" xfId="0" applyNumberFormat="1" applyFont="1" applyFill="1" applyBorder="1" applyAlignment="1">
      <alignment horizontal="center" vertical="center"/>
    </xf>
    <xf numFmtId="0" fontId="54" fillId="0" borderId="21" xfId="0" applyFont="1" applyFill="1" applyBorder="1" applyAlignment="1">
      <alignment horizontal="right" vertical="center" wrapText="1" indent="1"/>
    </xf>
    <xf numFmtId="4" fontId="54" fillId="0" borderId="21" xfId="0" applyNumberFormat="1" applyFont="1" applyFill="1" applyBorder="1" applyAlignment="1">
      <alignment horizontal="right" vertical="center" wrapText="1" indent="1"/>
    </xf>
    <xf numFmtId="4" fontId="54" fillId="0" borderId="21" xfId="9" applyNumberFormat="1" applyFont="1" applyFill="1" applyBorder="1" applyAlignment="1">
      <alignment horizontal="right" vertical="center" wrapText="1"/>
    </xf>
    <xf numFmtId="4" fontId="54" fillId="0" borderId="22" xfId="0" applyNumberFormat="1" applyFont="1" applyFill="1" applyBorder="1" applyAlignment="1">
      <alignment horizontal="right" vertical="center"/>
    </xf>
    <xf numFmtId="0" fontId="54" fillId="0" borderId="21" xfId="2" applyFont="1" applyFill="1" applyBorder="1" applyAlignment="1">
      <alignment horizontal="center" vertical="center" wrapText="1"/>
    </xf>
    <xf numFmtId="0" fontId="54" fillId="0" borderId="0" xfId="2" applyFont="1" applyFill="1" applyBorder="1"/>
    <xf numFmtId="0" fontId="3" fillId="3" borderId="21" xfId="0" applyFont="1" applyFill="1" applyBorder="1" applyAlignment="1">
      <alignment horizontal="center" vertical="center" wrapText="1"/>
    </xf>
    <xf numFmtId="0" fontId="29" fillId="5" borderId="21" xfId="0" applyFont="1" applyFill="1" applyBorder="1" applyAlignment="1">
      <alignment vertical="center" wrapText="1"/>
    </xf>
    <xf numFmtId="0" fontId="29" fillId="0" borderId="21" xfId="0" applyFont="1" applyFill="1" applyBorder="1" applyAlignment="1">
      <alignment vertical="center" wrapText="1"/>
    </xf>
    <xf numFmtId="0" fontId="29" fillId="5" borderId="22" xfId="0" applyFont="1" applyFill="1" applyBorder="1" applyAlignment="1">
      <alignment horizontal="left" vertical="center" wrapText="1"/>
    </xf>
    <xf numFmtId="4" fontId="29" fillId="0" borderId="21" xfId="0" applyNumberFormat="1" applyFont="1" applyBorder="1" applyAlignment="1">
      <alignment horizontal="right" vertical="center" wrapText="1"/>
    </xf>
    <xf numFmtId="4" fontId="29" fillId="0" borderId="24" xfId="0" applyNumberFormat="1" applyFont="1" applyBorder="1" applyAlignment="1">
      <alignment horizontal="right" vertical="center" wrapText="1"/>
    </xf>
    <xf numFmtId="0" fontId="29" fillId="0" borderId="22" xfId="0" applyNumberFormat="1" applyFont="1" applyFill="1" applyBorder="1" applyAlignment="1">
      <alignment horizontal="center" vertical="center" wrapText="1"/>
    </xf>
    <xf numFmtId="0" fontId="68" fillId="0" borderId="0" xfId="2" applyFont="1" applyFill="1" applyBorder="1"/>
    <xf numFmtId="0" fontId="15" fillId="0" borderId="21" xfId="0" applyFont="1" applyBorder="1" applyAlignment="1">
      <alignment horizontal="left" vertical="center" wrapText="1"/>
    </xf>
    <xf numFmtId="0" fontId="15" fillId="0" borderId="0" xfId="0" applyFont="1" applyAlignment="1">
      <alignment horizontal="left" vertical="center"/>
    </xf>
    <xf numFmtId="0" fontId="15" fillId="0" borderId="23" xfId="0" applyFont="1" applyFill="1" applyBorder="1" applyAlignment="1">
      <alignment horizontal="left" vertical="center" wrapText="1"/>
    </xf>
    <xf numFmtId="0" fontId="15" fillId="0" borderId="23" xfId="0" applyNumberFormat="1" applyFont="1" applyFill="1" applyBorder="1" applyAlignment="1">
      <alignment horizontal="left" vertical="center"/>
    </xf>
    <xf numFmtId="0" fontId="15" fillId="0" borderId="21" xfId="0" applyNumberFormat="1" applyFont="1" applyFill="1" applyBorder="1" applyAlignment="1">
      <alignment horizontal="center" vertical="center"/>
    </xf>
    <xf numFmtId="49" fontId="15" fillId="2" borderId="21" xfId="0" applyNumberFormat="1" applyFont="1" applyFill="1" applyBorder="1" applyAlignment="1">
      <alignment horizontal="center" vertical="center" wrapText="1"/>
    </xf>
    <xf numFmtId="4" fontId="15" fillId="0" borderId="24" xfId="2" applyNumberFormat="1" applyFont="1" applyFill="1" applyBorder="1" applyAlignment="1">
      <alignment horizontal="right" vertical="center" wrapText="1"/>
    </xf>
    <xf numFmtId="4" fontId="15" fillId="0" borderId="22" xfId="2" applyNumberFormat="1" applyFont="1" applyFill="1" applyBorder="1" applyAlignment="1">
      <alignment horizontal="right" vertical="center" wrapText="1"/>
    </xf>
    <xf numFmtId="0" fontId="15" fillId="0" borderId="0" xfId="0" applyFont="1" applyAlignment="1">
      <alignment horizontal="left" vertical="center" wrapText="1"/>
    </xf>
    <xf numFmtId="0" fontId="15" fillId="0" borderId="22" xfId="0" applyFont="1" applyBorder="1" applyAlignment="1">
      <alignment horizontal="left" vertical="center"/>
    </xf>
    <xf numFmtId="0" fontId="15" fillId="0" borderId="22" xfId="0" applyFont="1" applyFill="1" applyBorder="1" applyAlignment="1">
      <alignment horizontal="left" vertical="center" wrapText="1"/>
    </xf>
    <xf numFmtId="0" fontId="15" fillId="0" borderId="24" xfId="0" applyNumberFormat="1" applyFont="1" applyFill="1" applyBorder="1" applyAlignment="1">
      <alignment horizontal="center" vertical="center"/>
    </xf>
    <xf numFmtId="0" fontId="15" fillId="0" borderId="21" xfId="0" applyFont="1" applyBorder="1" applyAlignment="1">
      <alignment horizontal="left" vertical="center"/>
    </xf>
    <xf numFmtId="0" fontId="15" fillId="0" borderId="0" xfId="0" applyFont="1" applyFill="1" applyAlignment="1">
      <alignment horizontal="left" vertical="center" wrapText="1"/>
    </xf>
    <xf numFmtId="0" fontId="15" fillId="0" borderId="20" xfId="0" applyNumberFormat="1" applyFont="1" applyFill="1" applyBorder="1" applyAlignment="1">
      <alignment horizontal="left" vertical="center"/>
    </xf>
    <xf numFmtId="0" fontId="15" fillId="2" borderId="21" xfId="0" applyNumberFormat="1" applyFont="1" applyFill="1" applyBorder="1" applyAlignment="1">
      <alignment horizontal="center" vertical="center"/>
    </xf>
    <xf numFmtId="4" fontId="15" fillId="0" borderId="24" xfId="0" applyNumberFormat="1" applyFont="1" applyFill="1" applyBorder="1" applyAlignment="1">
      <alignment horizontal="right" vertical="center"/>
    </xf>
    <xf numFmtId="4" fontId="15" fillId="0" borderId="21" xfId="0" applyNumberFormat="1" applyFont="1" applyFill="1" applyBorder="1" applyAlignment="1">
      <alignment horizontal="right" vertical="center"/>
    </xf>
    <xf numFmtId="0" fontId="15" fillId="0" borderId="21" xfId="0" applyNumberFormat="1" applyFont="1" applyFill="1" applyBorder="1" applyAlignment="1">
      <alignment horizontal="left" vertical="center"/>
    </xf>
    <xf numFmtId="0" fontId="15" fillId="0" borderId="24" xfId="0" applyFont="1" applyBorder="1" applyAlignment="1">
      <alignment horizontal="left" vertical="center"/>
    </xf>
    <xf numFmtId="1" fontId="51" fillId="0" borderId="21" xfId="0" applyNumberFormat="1" applyFont="1" applyFill="1" applyBorder="1" applyAlignment="1">
      <alignment horizontal="center" vertical="center" wrapText="1"/>
    </xf>
    <xf numFmtId="49" fontId="51" fillId="0" borderId="21" xfId="2" applyNumberFormat="1" applyFont="1" applyFill="1" applyBorder="1" applyAlignment="1">
      <alignment horizontal="center" vertical="center" wrapText="1"/>
    </xf>
    <xf numFmtId="2" fontId="51" fillId="0" borderId="21" xfId="0" applyNumberFormat="1" applyFont="1" applyFill="1" applyBorder="1" applyAlignment="1">
      <alignment horizontal="right" vertical="center" wrapText="1"/>
    </xf>
    <xf numFmtId="0" fontId="47" fillId="0" borderId="21" xfId="0" applyFont="1" applyBorder="1" applyAlignment="1">
      <alignment vertical="center" wrapText="1"/>
    </xf>
    <xf numFmtId="0" fontId="47" fillId="0" borderId="21" xfId="0" applyFont="1" applyFill="1" applyBorder="1" applyAlignment="1">
      <alignment vertical="center" wrapText="1"/>
    </xf>
    <xf numFmtId="0" fontId="47" fillId="0" borderId="24" xfId="0" applyFont="1" applyBorder="1" applyAlignment="1">
      <alignment vertical="center" wrapText="1"/>
    </xf>
    <xf numFmtId="4" fontId="47" fillId="0" borderId="21" xfId="0" applyNumberFormat="1" applyFont="1" applyFill="1" applyBorder="1" applyAlignment="1">
      <alignment vertical="center" wrapText="1"/>
    </xf>
    <xf numFmtId="4" fontId="47" fillId="0" borderId="21" xfId="0" applyNumberFormat="1" applyFont="1" applyBorder="1" applyAlignment="1">
      <alignment vertical="center" wrapText="1"/>
    </xf>
    <xf numFmtId="4" fontId="47" fillId="0" borderId="21" xfId="2" applyNumberFormat="1" applyFont="1" applyFill="1" applyBorder="1" applyAlignment="1">
      <alignment vertical="center" wrapText="1"/>
    </xf>
    <xf numFmtId="4" fontId="47" fillId="0" borderId="22" xfId="2" applyNumberFormat="1" applyFont="1" applyFill="1" applyBorder="1" applyAlignment="1">
      <alignment vertical="center" wrapText="1"/>
    </xf>
    <xf numFmtId="0" fontId="47" fillId="0" borderId="0" xfId="2" applyFont="1" applyFill="1" applyBorder="1"/>
    <xf numFmtId="0" fontId="47" fillId="0" borderId="21" xfId="0" applyFont="1" applyFill="1" applyBorder="1" applyAlignment="1">
      <alignment horizontal="center" vertical="center"/>
    </xf>
    <xf numFmtId="0" fontId="3" fillId="5" borderId="21" xfId="0" applyFont="1" applyFill="1" applyBorder="1" applyAlignment="1">
      <alignment horizontal="left" vertical="center" wrapText="1"/>
    </xf>
    <xf numFmtId="1" fontId="15" fillId="0" borderId="21" xfId="2" applyNumberFormat="1" applyFont="1" applyFill="1" applyBorder="1" applyAlignment="1">
      <alignment horizontal="center" vertical="center" wrapText="1"/>
    </xf>
    <xf numFmtId="2" fontId="15" fillId="0" borderId="21" xfId="0" applyNumberFormat="1" applyFont="1" applyFill="1" applyBorder="1" applyAlignment="1">
      <alignment horizontal="right" vertical="center" wrapText="1"/>
    </xf>
    <xf numFmtId="168" fontId="69" fillId="0" borderId="21" xfId="2" applyNumberFormat="1" applyFont="1" applyFill="1" applyBorder="1"/>
    <xf numFmtId="0" fontId="15" fillId="0" borderId="21" xfId="2" applyFont="1" applyFill="1" applyBorder="1"/>
    <xf numFmtId="49" fontId="10" fillId="0" borderId="21" xfId="2" applyNumberFormat="1" applyFont="1" applyFill="1" applyBorder="1" applyAlignment="1">
      <alignment horizontal="center" vertical="center" wrapText="1"/>
    </xf>
    <xf numFmtId="0" fontId="10" fillId="0" borderId="21" xfId="0" applyFont="1" applyBorder="1" applyAlignment="1">
      <alignment horizontal="center" vertical="center"/>
    </xf>
    <xf numFmtId="4" fontId="10" fillId="0" borderId="21" xfId="0" applyNumberFormat="1" applyFont="1" applyBorder="1" applyAlignment="1">
      <alignment horizontal="right" vertical="center" wrapText="1"/>
    </xf>
    <xf numFmtId="0" fontId="10" fillId="0" borderId="0" xfId="2" applyFont="1" applyFill="1" applyBorder="1"/>
    <xf numFmtId="0" fontId="3" fillId="0" borderId="0" xfId="0" applyFont="1"/>
    <xf numFmtId="0" fontId="3" fillId="18" borderId="21" xfId="0" applyFont="1" applyFill="1" applyBorder="1" applyAlignment="1">
      <alignment horizontal="center" vertical="center" wrapText="1"/>
    </xf>
    <xf numFmtId="0" fontId="17" fillId="5" borderId="21" xfId="0" applyFont="1" applyFill="1" applyBorder="1" applyAlignment="1">
      <alignment vertical="center" wrapText="1"/>
    </xf>
    <xf numFmtId="0" fontId="17" fillId="0" borderId="21" xfId="0" applyFont="1" applyFill="1" applyBorder="1" applyAlignment="1">
      <alignment vertical="center" wrapText="1"/>
    </xf>
    <xf numFmtId="0" fontId="17" fillId="5" borderId="22" xfId="0" applyFont="1" applyFill="1" applyBorder="1" applyAlignment="1">
      <alignment horizontal="left" vertical="center" wrapText="1"/>
    </xf>
    <xf numFmtId="4" fontId="17" fillId="0" borderId="21" xfId="0" applyNumberFormat="1" applyFont="1" applyBorder="1" applyAlignment="1">
      <alignment horizontal="right" vertical="center" wrapText="1"/>
    </xf>
    <xf numFmtId="4" fontId="17" fillId="0" borderId="24" xfId="0" applyNumberFormat="1" applyFont="1" applyBorder="1" applyAlignment="1">
      <alignment horizontal="right" vertical="center" wrapText="1"/>
    </xf>
    <xf numFmtId="0" fontId="17" fillId="0" borderId="22" xfId="0" applyNumberFormat="1" applyFont="1" applyFill="1" applyBorder="1" applyAlignment="1">
      <alignment horizontal="center" vertical="center" wrapText="1"/>
    </xf>
    <xf numFmtId="0" fontId="3" fillId="18" borderId="22" xfId="0" applyNumberFormat="1" applyFont="1" applyFill="1" applyBorder="1" applyAlignment="1">
      <alignment horizontal="center" vertical="center"/>
    </xf>
    <xf numFmtId="0" fontId="26" fillId="0" borderId="21" xfId="0" applyFont="1" applyBorder="1" applyAlignment="1">
      <alignment horizontal="center" vertical="center" wrapText="1"/>
    </xf>
    <xf numFmtId="0" fontId="3" fillId="6" borderId="21" xfId="2" applyFont="1" applyFill="1" applyBorder="1" applyAlignment="1">
      <alignment horizontal="center" vertical="center" wrapText="1"/>
    </xf>
    <xf numFmtId="0" fontId="32" fillId="0" borderId="21" xfId="0" applyFont="1" applyBorder="1" applyAlignment="1">
      <alignment horizontal="center" vertical="center" wrapText="1"/>
    </xf>
    <xf numFmtId="0" fontId="32" fillId="0" borderId="21" xfId="0" applyFont="1" applyFill="1" applyBorder="1"/>
    <xf numFmtId="0" fontId="32" fillId="0" borderId="0" xfId="2" applyFont="1" applyFill="1" applyBorder="1"/>
    <xf numFmtId="49" fontId="32" fillId="0" borderId="21" xfId="0" applyNumberFormat="1" applyFont="1" applyFill="1" applyBorder="1" applyAlignment="1">
      <alignment horizontal="center" vertical="center"/>
    </xf>
    <xf numFmtId="0" fontId="32" fillId="0" borderId="21" xfId="0" applyFont="1" applyFill="1" applyBorder="1" applyAlignment="1">
      <alignment horizontal="left" wrapText="1"/>
    </xf>
    <xf numFmtId="0" fontId="3" fillId="19" borderId="22" xfId="0" applyNumberFormat="1" applyFont="1" applyFill="1" applyBorder="1" applyAlignment="1">
      <alignment horizontal="center" vertical="center"/>
    </xf>
    <xf numFmtId="49" fontId="33" fillId="0" borderId="21" xfId="0" applyNumberFormat="1" applyFont="1" applyFill="1" applyBorder="1" applyAlignment="1">
      <alignment horizontal="center" vertical="center" wrapText="1"/>
    </xf>
    <xf numFmtId="0" fontId="33" fillId="0" borderId="21" xfId="0" applyFont="1" applyFill="1" applyBorder="1" applyAlignment="1">
      <alignment horizontal="left" vertical="center" wrapText="1" shrinkToFit="1"/>
    </xf>
    <xf numFmtId="49" fontId="33" fillId="0" borderId="21" xfId="2" applyNumberFormat="1" applyFont="1" applyFill="1" applyBorder="1" applyAlignment="1">
      <alignment horizontal="center" vertical="center" wrapText="1"/>
    </xf>
    <xf numFmtId="0" fontId="33" fillId="0" borderId="21" xfId="2" applyNumberFormat="1" applyFont="1" applyFill="1" applyBorder="1" applyAlignment="1">
      <alignment horizontal="left" vertical="center"/>
    </xf>
    <xf numFmtId="49" fontId="33" fillId="6" borderId="21" xfId="0" applyNumberFormat="1" applyFont="1" applyFill="1" applyBorder="1" applyAlignment="1">
      <alignment horizontal="center" vertical="center" wrapText="1"/>
    </xf>
    <xf numFmtId="1" fontId="33" fillId="0" borderId="21" xfId="2" applyNumberFormat="1" applyFont="1" applyFill="1" applyBorder="1" applyAlignment="1">
      <alignment horizontal="center" vertical="center" wrapText="1"/>
    </xf>
    <xf numFmtId="166" fontId="33" fillId="0" borderId="21" xfId="0" applyNumberFormat="1" applyFont="1" applyFill="1" applyBorder="1" applyAlignment="1">
      <alignment horizontal="right" vertical="center" wrapText="1"/>
    </xf>
    <xf numFmtId="4" fontId="33" fillId="0" borderId="22" xfId="0" applyNumberFormat="1" applyFont="1" applyFill="1" applyBorder="1" applyAlignment="1">
      <alignment horizontal="right" vertical="center"/>
    </xf>
    <xf numFmtId="0" fontId="33" fillId="0" borderId="21" xfId="0" applyFont="1" applyFill="1" applyBorder="1"/>
    <xf numFmtId="0" fontId="33" fillId="0" borderId="0" xfId="2" applyFont="1" applyFill="1" applyBorder="1"/>
    <xf numFmtId="0" fontId="3" fillId="19" borderId="22" xfId="2" applyFont="1" applyFill="1" applyBorder="1" applyAlignment="1">
      <alignment horizontal="center" vertical="center" wrapText="1"/>
    </xf>
    <xf numFmtId="0" fontId="8" fillId="5" borderId="21" xfId="0" applyFont="1" applyFill="1" applyBorder="1" applyAlignment="1">
      <alignment vertical="center" wrapText="1"/>
    </xf>
    <xf numFmtId="0" fontId="8" fillId="0" borderId="21" xfId="0" applyFont="1" applyFill="1" applyBorder="1" applyAlignment="1">
      <alignment vertical="center" wrapText="1"/>
    </xf>
    <xf numFmtId="0" fontId="8" fillId="5" borderId="22" xfId="0" applyFont="1" applyFill="1" applyBorder="1" applyAlignment="1">
      <alignment horizontal="left" vertical="center" wrapText="1"/>
    </xf>
    <xf numFmtId="4" fontId="8" fillId="0" borderId="24" xfId="0" applyNumberFormat="1" applyFont="1" applyBorder="1" applyAlignment="1">
      <alignment horizontal="right" vertical="center" wrapText="1"/>
    </xf>
    <xf numFmtId="0" fontId="70" fillId="0" borderId="21" xfId="0" applyNumberFormat="1" applyFont="1" applyFill="1" applyBorder="1" applyAlignment="1">
      <alignment horizontal="center" vertical="center" wrapText="1"/>
    </xf>
    <xf numFmtId="0" fontId="70" fillId="0" borderId="21" xfId="0" applyFont="1" applyFill="1" applyBorder="1" applyAlignment="1">
      <alignment horizontal="left" vertical="center" wrapText="1"/>
    </xf>
    <xf numFmtId="0" fontId="70" fillId="0" borderId="21" xfId="0" applyFont="1" applyFill="1" applyBorder="1" applyAlignment="1">
      <alignment horizontal="left"/>
    </xf>
    <xf numFmtId="0" fontId="70" fillId="0" borderId="21" xfId="2" applyFont="1" applyFill="1" applyBorder="1" applyAlignment="1">
      <alignment horizontal="center" vertical="center" wrapText="1"/>
    </xf>
    <xf numFmtId="1" fontId="70" fillId="0" borderId="21" xfId="2" applyNumberFormat="1" applyFont="1" applyFill="1" applyBorder="1" applyAlignment="1">
      <alignment horizontal="center" vertical="center" wrapText="1"/>
    </xf>
    <xf numFmtId="49" fontId="70" fillId="0" borderId="21" xfId="0" applyNumberFormat="1" applyFont="1" applyFill="1" applyBorder="1" applyAlignment="1">
      <alignment horizontal="center" vertical="center" wrapText="1"/>
    </xf>
    <xf numFmtId="0" fontId="70" fillId="0" borderId="21" xfId="0" applyFont="1" applyFill="1" applyBorder="1" applyAlignment="1">
      <alignment horizontal="center" vertical="center" wrapText="1"/>
    </xf>
    <xf numFmtId="4" fontId="70" fillId="0" borderId="21" xfId="0" applyNumberFormat="1" applyFont="1" applyFill="1" applyBorder="1" applyAlignment="1">
      <alignment horizontal="right" vertical="center" wrapText="1"/>
    </xf>
    <xf numFmtId="0" fontId="70" fillId="0" borderId="21" xfId="0" applyFont="1" applyFill="1" applyBorder="1"/>
    <xf numFmtId="0" fontId="70" fillId="0" borderId="21" xfId="2" applyFont="1" applyFill="1" applyBorder="1"/>
    <xf numFmtId="0" fontId="70" fillId="0" borderId="0" xfId="2" applyFont="1" applyFill="1" applyBorder="1"/>
    <xf numFmtId="4" fontId="41" fillId="0" borderId="21" xfId="3" applyNumberFormat="1" applyFont="1" applyFill="1" applyBorder="1" applyAlignment="1">
      <alignment horizontal="right" vertical="center" wrapText="1"/>
    </xf>
    <xf numFmtId="4" fontId="33" fillId="0" borderId="21" xfId="0" applyNumberFormat="1" applyFont="1" applyFill="1" applyBorder="1" applyAlignment="1">
      <alignment horizontal="center" vertical="center" wrapText="1"/>
    </xf>
    <xf numFmtId="4" fontId="33" fillId="0" borderId="21" xfId="0" applyNumberFormat="1" applyFont="1" applyFill="1" applyBorder="1"/>
    <xf numFmtId="2" fontId="33" fillId="0" borderId="21" xfId="0" applyNumberFormat="1" applyFont="1" applyFill="1" applyBorder="1"/>
    <xf numFmtId="2" fontId="33" fillId="0" borderId="21" xfId="0" applyNumberFormat="1" applyFont="1" applyFill="1" applyBorder="1" applyAlignment="1">
      <alignment horizontal="center" vertical="center" wrapText="1"/>
    </xf>
    <xf numFmtId="0" fontId="64" fillId="5" borderId="21" xfId="0" applyFont="1" applyFill="1" applyBorder="1" applyAlignment="1">
      <alignment vertical="center" wrapText="1"/>
    </xf>
    <xf numFmtId="0" fontId="64" fillId="0" borderId="21" xfId="0" applyFont="1" applyFill="1" applyBorder="1" applyAlignment="1">
      <alignment vertical="center" wrapText="1"/>
    </xf>
    <xf numFmtId="0" fontId="64" fillId="5" borderId="22" xfId="0" applyFont="1" applyFill="1" applyBorder="1" applyAlignment="1">
      <alignment horizontal="left" vertical="center" wrapText="1"/>
    </xf>
    <xf numFmtId="0" fontId="64" fillId="2" borderId="21" xfId="0" applyNumberFormat="1" applyFont="1" applyFill="1" applyBorder="1" applyAlignment="1">
      <alignment horizontal="center" vertical="center" wrapText="1"/>
    </xf>
    <xf numFmtId="4" fontId="64" fillId="0" borderId="21" xfId="0" applyNumberFormat="1" applyFont="1" applyBorder="1" applyAlignment="1">
      <alignment horizontal="right" vertical="center" wrapText="1"/>
    </xf>
    <xf numFmtId="4" fontId="64" fillId="0" borderId="24" xfId="0" applyNumberFormat="1" applyFont="1" applyBorder="1" applyAlignment="1">
      <alignment horizontal="right" vertical="center" wrapText="1"/>
    </xf>
    <xf numFmtId="0" fontId="27" fillId="5" borderId="21" xfId="0" applyFont="1" applyFill="1" applyBorder="1" applyAlignment="1">
      <alignment horizontal="left" vertical="center" wrapText="1"/>
    </xf>
    <xf numFmtId="0" fontId="27" fillId="0" borderId="21" xfId="4" applyNumberFormat="1" applyFont="1" applyFill="1" applyBorder="1" applyAlignment="1">
      <alignment horizontal="center" vertical="center"/>
    </xf>
    <xf numFmtId="0" fontId="27" fillId="0" borderId="21" xfId="1" applyNumberFormat="1" applyFont="1" applyFill="1" applyBorder="1" applyAlignment="1">
      <alignment horizontal="center" vertical="center" wrapText="1"/>
    </xf>
    <xf numFmtId="0" fontId="27" fillId="0" borderId="21" xfId="0" applyFont="1" applyFill="1" applyBorder="1" applyAlignment="1">
      <alignment horizontal="center" vertical="center"/>
    </xf>
    <xf numFmtId="4" fontId="27" fillId="5" borderId="21" xfId="0" applyNumberFormat="1" applyFont="1" applyFill="1" applyBorder="1" applyAlignment="1">
      <alignment horizontal="right" vertical="center" wrapText="1"/>
    </xf>
    <xf numFmtId="4" fontId="27" fillId="5" borderId="24" xfId="0" applyNumberFormat="1" applyFont="1" applyFill="1" applyBorder="1" applyAlignment="1">
      <alignment horizontal="right" vertical="center"/>
    </xf>
    <xf numFmtId="4" fontId="27" fillId="5" borderId="21" xfId="2" applyNumberFormat="1" applyFont="1" applyFill="1" applyBorder="1" applyAlignment="1">
      <alignment horizontal="right" vertical="center" wrapText="1"/>
    </xf>
    <xf numFmtId="4" fontId="27" fillId="5" borderId="22" xfId="2" applyNumberFormat="1" applyFont="1" applyFill="1" applyBorder="1" applyAlignment="1">
      <alignment horizontal="right" vertical="center" wrapText="1"/>
    </xf>
    <xf numFmtId="0" fontId="27" fillId="0" borderId="21" xfId="0" applyFont="1" applyBorder="1"/>
    <xf numFmtId="0" fontId="27" fillId="0" borderId="24" xfId="0" applyFont="1" applyFill="1" applyBorder="1" applyAlignment="1">
      <alignment horizontal="left" vertical="center" wrapText="1"/>
    </xf>
    <xf numFmtId="4" fontId="27" fillId="0" borderId="21" xfId="3" applyNumberFormat="1" applyFont="1" applyFill="1" applyBorder="1" applyAlignment="1">
      <alignment horizontal="right" vertical="center" wrapText="1"/>
    </xf>
    <xf numFmtId="0" fontId="3" fillId="20" borderId="22" xfId="0" applyNumberFormat="1" applyFont="1" applyFill="1" applyBorder="1" applyAlignment="1">
      <alignment horizontal="center" vertical="center"/>
    </xf>
    <xf numFmtId="0" fontId="71" fillId="0" borderId="21" xfId="0" applyFont="1" applyBorder="1" applyAlignment="1">
      <alignment horizontal="center" vertical="center" wrapText="1"/>
    </xf>
    <xf numFmtId="0" fontId="71" fillId="0" borderId="21" xfId="0" applyNumberFormat="1" applyFont="1" applyFill="1" applyBorder="1" applyAlignment="1">
      <alignment horizontal="center" vertical="center" wrapText="1"/>
    </xf>
    <xf numFmtId="0" fontId="71" fillId="0" borderId="21" xfId="0" applyFont="1" applyFill="1" applyBorder="1" applyAlignment="1">
      <alignment horizontal="center" vertical="center" wrapText="1"/>
    </xf>
    <xf numFmtId="49" fontId="71" fillId="0" borderId="21" xfId="0" applyNumberFormat="1" applyFont="1" applyFill="1" applyBorder="1" applyAlignment="1">
      <alignment horizontal="center" vertical="center" wrapText="1"/>
    </xf>
    <xf numFmtId="49" fontId="71" fillId="0" borderId="21" xfId="2" applyNumberFormat="1" applyFont="1" applyFill="1" applyBorder="1" applyAlignment="1">
      <alignment horizontal="center" vertical="center" wrapText="1"/>
    </xf>
    <xf numFmtId="2" fontId="71" fillId="0" borderId="21" xfId="0" applyNumberFormat="1" applyFont="1" applyBorder="1" applyAlignment="1">
      <alignment horizontal="center" vertical="center" wrapText="1"/>
    </xf>
    <xf numFmtId="2" fontId="71" fillId="0" borderId="21" xfId="0" applyNumberFormat="1" applyFont="1" applyFill="1" applyBorder="1" applyAlignment="1">
      <alignment horizontal="center" vertical="center" wrapText="1"/>
    </xf>
    <xf numFmtId="0" fontId="72" fillId="0" borderId="21" xfId="0" applyFont="1" applyBorder="1"/>
    <xf numFmtId="0" fontId="35" fillId="10" borderId="21" xfId="0" applyFont="1" applyFill="1" applyBorder="1" applyAlignment="1">
      <alignment horizontal="center" vertical="center" wrapText="1"/>
    </xf>
    <xf numFmtId="0" fontId="35" fillId="0" borderId="21" xfId="0" applyNumberFormat="1" applyFont="1" applyFill="1" applyBorder="1" applyAlignment="1">
      <alignment horizontal="center" vertical="center" wrapText="1"/>
    </xf>
    <xf numFmtId="0" fontId="35" fillId="5" borderId="21" xfId="0" applyFont="1" applyFill="1" applyBorder="1" applyAlignment="1">
      <alignment vertical="center" wrapText="1"/>
    </xf>
    <xf numFmtId="0" fontId="35" fillId="0" borderId="21" xfId="0" applyFont="1" applyFill="1" applyBorder="1" applyAlignment="1">
      <alignment vertical="center" wrapText="1"/>
    </xf>
    <xf numFmtId="0" fontId="35" fillId="5" borderId="22" xfId="0" applyFont="1" applyFill="1" applyBorder="1" applyAlignment="1">
      <alignment horizontal="left" vertical="center" wrapText="1"/>
    </xf>
    <xf numFmtId="4" fontId="35" fillId="0" borderId="24" xfId="0" applyNumberFormat="1" applyFont="1" applyBorder="1" applyAlignment="1">
      <alignment horizontal="right" vertical="center" wrapText="1"/>
    </xf>
    <xf numFmtId="0" fontId="35" fillId="0" borderId="22" xfId="0" applyNumberFormat="1" applyFont="1" applyFill="1" applyBorder="1" applyAlignment="1">
      <alignment horizontal="center" vertical="center" wrapText="1"/>
    </xf>
    <xf numFmtId="0" fontId="35" fillId="0" borderId="0" xfId="2" applyFont="1" applyFill="1" applyBorder="1"/>
    <xf numFmtId="0" fontId="73" fillId="0" borderId="21" xfId="0" applyNumberFormat="1" applyFont="1" applyFill="1" applyBorder="1" applyAlignment="1">
      <alignment horizontal="center" vertical="center" wrapText="1"/>
    </xf>
    <xf numFmtId="0" fontId="73" fillId="5" borderId="21" xfId="0" applyFont="1" applyFill="1" applyBorder="1" applyAlignment="1">
      <alignment vertical="center" wrapText="1"/>
    </xf>
    <xf numFmtId="0" fontId="73" fillId="0" borderId="21" xfId="0" applyFont="1" applyFill="1" applyBorder="1" applyAlignment="1">
      <alignment vertical="center" wrapText="1"/>
    </xf>
    <xf numFmtId="0" fontId="73" fillId="5" borderId="22" xfId="0" applyFont="1" applyFill="1" applyBorder="1" applyAlignment="1">
      <alignment horizontal="left" vertical="center" wrapText="1"/>
    </xf>
    <xf numFmtId="0" fontId="73" fillId="0" borderId="21" xfId="2" applyFont="1" applyFill="1" applyBorder="1" applyAlignment="1">
      <alignment horizontal="center" vertical="center" wrapText="1"/>
    </xf>
    <xf numFmtId="4" fontId="73" fillId="0" borderId="21" xfId="0" applyNumberFormat="1" applyFont="1" applyBorder="1" applyAlignment="1">
      <alignment horizontal="right" vertical="center" wrapText="1"/>
    </xf>
    <xf numFmtId="4" fontId="73" fillId="0" borderId="24" xfId="0" applyNumberFormat="1" applyFont="1" applyBorder="1" applyAlignment="1">
      <alignment horizontal="right" vertical="center" wrapText="1"/>
    </xf>
    <xf numFmtId="0" fontId="73" fillId="0" borderId="22" xfId="0" applyNumberFormat="1" applyFont="1" applyFill="1" applyBorder="1" applyAlignment="1">
      <alignment horizontal="center" vertical="center" wrapText="1"/>
    </xf>
    <xf numFmtId="0" fontId="73" fillId="0" borderId="0" xfId="2" applyFont="1" applyFill="1" applyBorder="1"/>
    <xf numFmtId="49" fontId="13" fillId="5" borderId="21" xfId="0" applyNumberFormat="1" applyFont="1" applyFill="1" applyBorder="1" applyAlignment="1">
      <alignment horizontal="center" vertical="center" wrapText="1"/>
    </xf>
    <xf numFmtId="0" fontId="13" fillId="5" borderId="21" xfId="0" applyFont="1" applyFill="1" applyBorder="1" applyAlignment="1">
      <alignment horizontal="center" vertical="center" wrapText="1"/>
    </xf>
    <xf numFmtId="0" fontId="13" fillId="5" borderId="21" xfId="2" applyNumberFormat="1" applyFont="1" applyFill="1" applyBorder="1" applyAlignment="1">
      <alignment horizontal="center" vertical="center" wrapText="1"/>
    </xf>
    <xf numFmtId="1" fontId="13" fillId="5" borderId="21" xfId="0" applyNumberFormat="1" applyFont="1" applyFill="1" applyBorder="1" applyAlignment="1">
      <alignment horizontal="center" vertical="center" wrapText="1"/>
    </xf>
    <xf numFmtId="0" fontId="13" fillId="5" borderId="21" xfId="0" applyNumberFormat="1" applyFont="1" applyFill="1" applyBorder="1" applyAlignment="1">
      <alignment horizontal="center" vertical="center" wrapText="1"/>
    </xf>
    <xf numFmtId="0" fontId="13" fillId="2" borderId="21" xfId="0" applyFont="1" applyFill="1" applyBorder="1" applyAlignment="1">
      <alignment horizontal="center" vertical="center" wrapText="1"/>
    </xf>
    <xf numFmtId="4" fontId="13" fillId="5" borderId="21" xfId="0" applyNumberFormat="1" applyFont="1" applyFill="1" applyBorder="1" applyAlignment="1">
      <alignment horizontal="right" vertical="center" wrapText="1"/>
    </xf>
    <xf numFmtId="0" fontId="13" fillId="6" borderId="21" xfId="0" applyFont="1" applyFill="1" applyBorder="1" applyAlignment="1">
      <alignment horizontal="distributed" vertical="center" wrapText="1"/>
    </xf>
    <xf numFmtId="0" fontId="13" fillId="0" borderId="0" xfId="2" applyFont="1" applyFill="1" applyBorder="1"/>
    <xf numFmtId="0" fontId="11" fillId="0" borderId="21" xfId="0" applyFont="1" applyFill="1" applyBorder="1" applyAlignment="1">
      <alignment horizontal="left" vertical="center" wrapText="1" shrinkToFit="1"/>
    </xf>
    <xf numFmtId="0" fontId="11" fillId="6" borderId="21" xfId="0" applyFont="1" applyFill="1" applyBorder="1" applyAlignment="1">
      <alignment horizontal="distributed" vertical="center" wrapText="1"/>
    </xf>
    <xf numFmtId="0" fontId="13" fillId="0" borderId="21" xfId="0" applyFont="1" applyBorder="1" applyAlignment="1">
      <alignment horizontal="center" vertical="center" wrapText="1"/>
    </xf>
    <xf numFmtId="49" fontId="11" fillId="0" borderId="22" xfId="0" applyNumberFormat="1" applyFont="1" applyFill="1" applyBorder="1" applyAlignment="1">
      <alignment horizontal="center" vertical="center" wrapText="1"/>
    </xf>
    <xf numFmtId="0" fontId="31" fillId="4" borderId="21" xfId="0" applyFont="1" applyFill="1" applyBorder="1" applyAlignment="1">
      <alignment horizontal="center" vertical="center" wrapText="1"/>
    </xf>
    <xf numFmtId="0" fontId="31" fillId="5" borderId="21" xfId="0" applyFont="1" applyFill="1" applyBorder="1" applyAlignment="1">
      <alignment vertical="center" wrapText="1"/>
    </xf>
    <xf numFmtId="0" fontId="31" fillId="0" borderId="21" xfId="0" applyFont="1" applyFill="1" applyBorder="1" applyAlignment="1">
      <alignment vertical="center" wrapText="1"/>
    </xf>
    <xf numFmtId="0" fontId="31" fillId="5" borderId="22" xfId="0" applyFont="1" applyFill="1" applyBorder="1" applyAlignment="1">
      <alignment horizontal="left" vertical="center" wrapText="1"/>
    </xf>
    <xf numFmtId="4" fontId="31" fillId="0" borderId="21" xfId="0" applyNumberFormat="1" applyFont="1" applyBorder="1" applyAlignment="1">
      <alignment horizontal="right" vertical="center" wrapText="1"/>
    </xf>
    <xf numFmtId="4" fontId="31" fillId="0" borderId="24" xfId="0" applyNumberFormat="1" applyFont="1" applyBorder="1" applyAlignment="1">
      <alignment horizontal="right" vertical="center" wrapText="1"/>
    </xf>
    <xf numFmtId="0" fontId="31" fillId="0" borderId="22" xfId="0" applyNumberFormat="1" applyFont="1" applyFill="1" applyBorder="1" applyAlignment="1">
      <alignment horizontal="center" vertical="center" wrapText="1"/>
    </xf>
    <xf numFmtId="0" fontId="3" fillId="0" borderId="21" xfId="21" applyFont="1" applyFill="1" applyBorder="1" applyAlignment="1">
      <alignment vertical="center" wrapText="1"/>
    </xf>
    <xf numFmtId="49" fontId="43" fillId="0" borderId="21" xfId="0" applyNumberFormat="1" applyFont="1" applyFill="1" applyBorder="1" applyAlignment="1">
      <alignment horizontal="left" vertical="center" wrapText="1"/>
    </xf>
    <xf numFmtId="0" fontId="43" fillId="0" borderId="24" xfId="2" applyFont="1" applyFill="1" applyBorder="1" applyAlignment="1">
      <alignment horizontal="left" vertical="center" wrapText="1"/>
    </xf>
    <xf numFmtId="0" fontId="43" fillId="0" borderId="21" xfId="2" applyFont="1" applyFill="1" applyBorder="1" applyAlignment="1">
      <alignment horizontal="center" vertical="center" wrapText="1"/>
    </xf>
    <xf numFmtId="49" fontId="43" fillId="2" borderId="21" xfId="0" applyNumberFormat="1" applyFont="1" applyFill="1" applyBorder="1" applyAlignment="1">
      <alignment horizontal="center" vertical="center" wrapText="1"/>
    </xf>
    <xf numFmtId="0" fontId="43" fillId="0" borderId="21" xfId="0" applyNumberFormat="1" applyFont="1" applyFill="1" applyBorder="1" applyAlignment="1">
      <alignment horizontal="center" vertical="center"/>
    </xf>
    <xf numFmtId="4" fontId="43" fillId="0" borderId="21" xfId="2" applyNumberFormat="1" applyFont="1" applyFill="1" applyBorder="1" applyAlignment="1">
      <alignment horizontal="right" vertical="center" wrapText="1"/>
    </xf>
    <xf numFmtId="4" fontId="43" fillId="0" borderId="22" xfId="2" applyNumberFormat="1" applyFont="1" applyFill="1" applyBorder="1" applyAlignment="1">
      <alignment horizontal="right" vertical="center" wrapText="1"/>
    </xf>
    <xf numFmtId="0" fontId="43" fillId="0" borderId="0" xfId="2" applyFont="1" applyFill="1" applyBorder="1"/>
    <xf numFmtId="1" fontId="11" fillId="0" borderId="21" xfId="2" applyNumberFormat="1" applyFont="1" applyFill="1" applyBorder="1" applyAlignment="1">
      <alignment horizontal="center" vertical="center" wrapText="1"/>
    </xf>
    <xf numFmtId="166" fontId="11" fillId="0" borderId="21" xfId="0" applyNumberFormat="1" applyFont="1" applyFill="1" applyBorder="1" applyAlignment="1">
      <alignment horizontal="right" vertical="center" wrapText="1"/>
    </xf>
    <xf numFmtId="0" fontId="74" fillId="0" borderId="0" xfId="2" applyFont="1" applyFill="1" applyBorder="1"/>
    <xf numFmtId="0" fontId="75" fillId="0" borderId="21" xfId="0" applyNumberFormat="1" applyFont="1" applyFill="1" applyBorder="1" applyAlignment="1">
      <alignment horizontal="center" vertical="center"/>
    </xf>
    <xf numFmtId="0" fontId="75" fillId="0" borderId="21" xfId="0" applyNumberFormat="1" applyFont="1" applyFill="1" applyBorder="1" applyAlignment="1">
      <alignment horizontal="center" vertical="center" wrapText="1"/>
    </xf>
    <xf numFmtId="0" fontId="75" fillId="0" borderId="21" xfId="0" applyNumberFormat="1" applyFont="1" applyFill="1" applyBorder="1" applyAlignment="1">
      <alignment horizontal="left" vertical="center" wrapText="1"/>
    </xf>
    <xf numFmtId="0" fontId="75" fillId="0" borderId="21" xfId="0" applyFont="1" applyFill="1" applyBorder="1" applyAlignment="1">
      <alignment horizontal="center" vertical="center" wrapText="1"/>
    </xf>
    <xf numFmtId="0" fontId="75" fillId="0" borderId="21" xfId="2" applyFont="1" applyFill="1" applyBorder="1" applyAlignment="1">
      <alignment horizontal="center" vertical="center" wrapText="1"/>
    </xf>
    <xf numFmtId="1" fontId="75" fillId="0" borderId="21" xfId="2" applyNumberFormat="1" applyFont="1" applyFill="1" applyBorder="1" applyAlignment="1">
      <alignment horizontal="center" vertical="center" wrapText="1"/>
    </xf>
    <xf numFmtId="166" fontId="75" fillId="0" borderId="21" xfId="0" applyNumberFormat="1" applyFont="1" applyFill="1" applyBorder="1" applyAlignment="1">
      <alignment horizontal="right" vertical="center"/>
    </xf>
    <xf numFmtId="4" fontId="75" fillId="0" borderId="21" xfId="0" applyNumberFormat="1" applyFont="1" applyFill="1" applyBorder="1" applyAlignment="1">
      <alignment horizontal="right" vertical="center"/>
    </xf>
    <xf numFmtId="0" fontId="75" fillId="0" borderId="21" xfId="0" applyFont="1" applyFill="1" applyBorder="1"/>
    <xf numFmtId="0" fontId="11" fillId="0" borderId="21" xfId="5" applyFont="1" applyFill="1" applyBorder="1" applyAlignment="1">
      <alignment horizontal="left" vertical="center" wrapText="1"/>
    </xf>
    <xf numFmtId="169" fontId="11" fillId="0" borderId="21" xfId="5" applyNumberFormat="1" applyFont="1" applyFill="1" applyBorder="1" applyAlignment="1">
      <alignment horizontal="left" vertical="center" wrapText="1"/>
    </xf>
    <xf numFmtId="0" fontId="11" fillId="0" borderId="21" xfId="3" applyFont="1" applyFill="1" applyBorder="1" applyAlignment="1">
      <alignment horizontal="center" vertical="center" wrapText="1"/>
    </xf>
    <xf numFmtId="166" fontId="11" fillId="0" borderId="22" xfId="0" applyNumberFormat="1" applyFont="1" applyFill="1" applyBorder="1" applyAlignment="1">
      <alignment horizontal="right" vertical="center" wrapText="1"/>
    </xf>
    <xf numFmtId="4" fontId="11" fillId="0" borderId="21" xfId="0" applyNumberFormat="1" applyFont="1" applyFill="1" applyBorder="1" applyAlignment="1">
      <alignment horizontal="right" vertical="center"/>
    </xf>
    <xf numFmtId="0" fontId="75" fillId="0" borderId="21" xfId="5" applyFont="1" applyFill="1" applyBorder="1" applyAlignment="1">
      <alignment horizontal="left" vertical="center" wrapText="1"/>
    </xf>
    <xf numFmtId="169" fontId="75" fillId="0" borderId="21" xfId="5" applyNumberFormat="1" applyFont="1" applyFill="1" applyBorder="1" applyAlignment="1">
      <alignment horizontal="left" vertical="center" wrapText="1"/>
    </xf>
    <xf numFmtId="1" fontId="75" fillId="0" borderId="21" xfId="0" applyNumberFormat="1" applyFont="1" applyFill="1" applyBorder="1" applyAlignment="1">
      <alignment horizontal="center" vertical="center"/>
    </xf>
    <xf numFmtId="0" fontId="75" fillId="0" borderId="21" xfId="3" applyFont="1" applyFill="1" applyBorder="1" applyAlignment="1">
      <alignment horizontal="center" vertical="center" wrapText="1"/>
    </xf>
    <xf numFmtId="166" fontId="75" fillId="0" borderId="21" xfId="0" applyNumberFormat="1" applyFont="1" applyFill="1" applyBorder="1" applyAlignment="1">
      <alignment horizontal="right" vertical="center" wrapText="1"/>
    </xf>
    <xf numFmtId="4" fontId="75" fillId="0" borderId="21" xfId="0" applyNumberFormat="1" applyFont="1" applyFill="1" applyBorder="1" applyAlignment="1">
      <alignment horizontal="right" vertical="center" wrapText="1"/>
    </xf>
    <xf numFmtId="4" fontId="75" fillId="0" borderId="21" xfId="2" applyNumberFormat="1" applyFont="1" applyFill="1" applyBorder="1" applyAlignment="1">
      <alignment horizontal="right" vertical="center" wrapText="1"/>
    </xf>
    <xf numFmtId="0" fontId="75" fillId="0" borderId="21" xfId="0" applyFont="1" applyFill="1" applyBorder="1" applyAlignment="1">
      <alignment vertical="center" wrapText="1"/>
    </xf>
    <xf numFmtId="49" fontId="75" fillId="0" borderId="21" xfId="0" applyNumberFormat="1" applyFont="1" applyFill="1" applyBorder="1" applyAlignment="1">
      <alignment horizontal="center" vertical="center" wrapText="1"/>
    </xf>
    <xf numFmtId="0" fontId="75" fillId="0" borderId="21" xfId="0" applyFont="1" applyFill="1" applyBorder="1" applyAlignment="1">
      <alignment horizontal="left" vertical="center" wrapText="1"/>
    </xf>
    <xf numFmtId="0" fontId="75" fillId="0" borderId="21" xfId="0" applyFont="1" applyFill="1" applyBorder="1" applyAlignment="1">
      <alignment horizontal="left" vertical="center" wrapText="1" shrinkToFit="1"/>
    </xf>
    <xf numFmtId="49" fontId="75" fillId="0" borderId="21" xfId="2" applyNumberFormat="1" applyFont="1" applyFill="1" applyBorder="1" applyAlignment="1">
      <alignment horizontal="center" vertical="center" wrapText="1"/>
    </xf>
    <xf numFmtId="0" fontId="75" fillId="0" borderId="21" xfId="2" applyNumberFormat="1" applyFont="1" applyFill="1" applyBorder="1" applyAlignment="1">
      <alignment horizontal="center" vertical="center"/>
    </xf>
    <xf numFmtId="0" fontId="75" fillId="0" borderId="21" xfId="0" applyFont="1" applyFill="1" applyBorder="1" applyAlignment="1">
      <alignment horizontal="center" vertical="center"/>
    </xf>
    <xf numFmtId="0" fontId="75" fillId="0" borderId="21" xfId="18" applyFont="1" applyFill="1" applyBorder="1" applyAlignment="1">
      <alignment vertical="center" wrapText="1"/>
    </xf>
    <xf numFmtId="0" fontId="75" fillId="0" borderId="21" xfId="20" applyFont="1" applyFill="1" applyBorder="1" applyAlignment="1">
      <alignment vertical="center" wrapText="1"/>
    </xf>
    <xf numFmtId="0" fontId="75" fillId="0" borderId="21" xfId="0" applyNumberFormat="1" applyFont="1" applyFill="1" applyBorder="1" applyAlignment="1">
      <alignment vertical="center" wrapText="1"/>
    </xf>
    <xf numFmtId="4" fontId="75" fillId="0" borderId="21" xfId="6" applyNumberFormat="1" applyFont="1" applyFill="1" applyBorder="1" applyAlignment="1">
      <alignment horizontal="right" vertical="center"/>
    </xf>
    <xf numFmtId="0" fontId="74" fillId="0" borderId="21" xfId="0" applyFont="1" applyFill="1" applyBorder="1" applyAlignment="1">
      <alignment horizontal="center" vertical="center" wrapText="1"/>
    </xf>
    <xf numFmtId="0" fontId="74" fillId="0" borderId="21" xfId="0" applyFont="1" applyFill="1" applyBorder="1" applyAlignment="1">
      <alignment vertical="center" wrapText="1"/>
    </xf>
    <xf numFmtId="0" fontId="74" fillId="0" borderId="21" xfId="0" applyFont="1" applyFill="1" applyBorder="1" applyAlignment="1">
      <alignment horizontal="left" vertical="center" wrapText="1"/>
    </xf>
    <xf numFmtId="0" fontId="74" fillId="0" borderId="21" xfId="0" applyNumberFormat="1" applyFont="1" applyFill="1" applyBorder="1" applyAlignment="1">
      <alignment horizontal="center" vertical="center" wrapText="1"/>
    </xf>
    <xf numFmtId="0" fontId="74" fillId="0" borderId="21" xfId="0" applyNumberFormat="1" applyFont="1" applyFill="1" applyBorder="1" applyAlignment="1">
      <alignment horizontal="left" vertical="center" wrapText="1"/>
    </xf>
    <xf numFmtId="0" fontId="74" fillId="0" borderId="21" xfId="3" applyFont="1" applyFill="1" applyBorder="1" applyAlignment="1">
      <alignment horizontal="center" vertical="center" wrapText="1"/>
    </xf>
    <xf numFmtId="1" fontId="74" fillId="0" borderId="21" xfId="2" applyNumberFormat="1" applyFont="1" applyFill="1" applyBorder="1" applyAlignment="1">
      <alignment horizontal="center" vertical="center" wrapText="1"/>
    </xf>
    <xf numFmtId="166" fontId="74" fillId="0" borderId="21" xfId="0" applyNumberFormat="1" applyFont="1" applyFill="1" applyBorder="1" applyAlignment="1">
      <alignment vertical="center" wrapText="1"/>
    </xf>
    <xf numFmtId="4" fontId="74" fillId="0" borderId="21" xfId="0" applyNumberFormat="1" applyFont="1" applyFill="1" applyBorder="1" applyAlignment="1">
      <alignment vertical="center" wrapText="1"/>
    </xf>
    <xf numFmtId="4" fontId="74" fillId="0" borderId="21" xfId="0" applyNumberFormat="1" applyFont="1" applyFill="1" applyBorder="1" applyAlignment="1">
      <alignment horizontal="right" vertical="center"/>
    </xf>
    <xf numFmtId="0" fontId="74" fillId="0" borderId="21" xfId="0" applyNumberFormat="1" applyFont="1" applyFill="1" applyBorder="1" applyAlignment="1">
      <alignment vertical="center" wrapText="1"/>
    </xf>
    <xf numFmtId="0" fontId="74" fillId="0" borderId="21" xfId="2" applyFont="1" applyFill="1" applyBorder="1" applyAlignment="1">
      <alignment horizontal="center" vertical="center" wrapText="1"/>
    </xf>
    <xf numFmtId="0" fontId="75" fillId="0" borderId="21" xfId="7" applyFont="1" applyFill="1" applyBorder="1" applyAlignment="1">
      <alignment horizontal="left" vertical="center" wrapText="1"/>
    </xf>
    <xf numFmtId="0" fontId="75" fillId="0" borderId="21" xfId="20" applyFont="1" applyFill="1" applyBorder="1" applyAlignment="1">
      <alignment horizontal="left" vertical="center" wrapText="1"/>
    </xf>
    <xf numFmtId="4" fontId="75" fillId="0" borderId="21" xfId="5" applyNumberFormat="1" applyFont="1" applyFill="1" applyBorder="1" applyAlignment="1">
      <alignment horizontal="right" vertical="center"/>
    </xf>
    <xf numFmtId="1" fontId="75" fillId="0" borderId="21" xfId="0" applyNumberFormat="1" applyFont="1" applyFill="1" applyBorder="1" applyAlignment="1">
      <alignment horizontal="center" vertical="center" wrapText="1"/>
    </xf>
    <xf numFmtId="166" fontId="75" fillId="0" borderId="21" xfId="0" applyNumberFormat="1" applyFont="1" applyFill="1" applyBorder="1" applyAlignment="1">
      <alignment vertical="center" wrapText="1"/>
    </xf>
    <xf numFmtId="4" fontId="75" fillId="0" borderId="21" xfId="0" applyNumberFormat="1" applyFont="1" applyFill="1" applyBorder="1" applyAlignment="1">
      <alignment vertical="center" wrapText="1"/>
    </xf>
    <xf numFmtId="166" fontId="75" fillId="0" borderId="21" xfId="2" applyNumberFormat="1" applyFont="1" applyFill="1" applyBorder="1" applyAlignment="1">
      <alignment horizontal="right" vertical="center" wrapText="1"/>
    </xf>
    <xf numFmtId="0" fontId="3" fillId="21" borderId="22" xfId="0" applyNumberFormat="1" applyFont="1" applyFill="1" applyBorder="1" applyAlignment="1">
      <alignment horizontal="center" vertical="center"/>
    </xf>
    <xf numFmtId="4" fontId="3" fillId="0" borderId="22" xfId="0" applyNumberFormat="1" applyFont="1" applyBorder="1" applyAlignment="1">
      <alignment vertical="center" wrapText="1"/>
    </xf>
    <xf numFmtId="4" fontId="36" fillId="0" borderId="21" xfId="0" applyNumberFormat="1" applyFont="1" applyBorder="1" applyAlignment="1">
      <alignment vertical="center" wrapText="1"/>
    </xf>
    <xf numFmtId="0" fontId="77" fillId="0" borderId="21" xfId="3" applyFont="1" applyFill="1" applyBorder="1" applyAlignment="1">
      <alignment horizontal="center" vertical="center" wrapText="1"/>
    </xf>
    <xf numFmtId="0" fontId="77" fillId="0" borderId="21" xfId="0" applyFont="1" applyBorder="1" applyAlignment="1">
      <alignment horizontal="left" vertical="center" wrapText="1"/>
    </xf>
    <xf numFmtId="0" fontId="77" fillId="0" borderId="21" xfId="0" applyFont="1" applyFill="1" applyBorder="1" applyAlignment="1">
      <alignment horizontal="left" vertical="center" wrapText="1"/>
    </xf>
    <xf numFmtId="0" fontId="77" fillId="0" borderId="21" xfId="2" applyFont="1" applyFill="1" applyBorder="1" applyAlignment="1">
      <alignment horizontal="left" vertical="center" wrapText="1"/>
    </xf>
    <xf numFmtId="0" fontId="77" fillId="0" borderId="21" xfId="0" applyFont="1" applyFill="1" applyBorder="1" applyAlignment="1">
      <alignment horizontal="center" vertical="center" wrapText="1"/>
    </xf>
    <xf numFmtId="0" fontId="77" fillId="0" borderId="21" xfId="4" applyNumberFormat="1" applyFont="1" applyFill="1" applyBorder="1" applyAlignment="1">
      <alignment horizontal="center" vertical="center"/>
    </xf>
    <xf numFmtId="0" fontId="77" fillId="0" borderId="21" xfId="1" applyNumberFormat="1" applyFont="1" applyFill="1" applyBorder="1" applyAlignment="1">
      <alignment horizontal="center" vertical="center" wrapText="1"/>
    </xf>
    <xf numFmtId="0" fontId="77" fillId="0" borderId="21" xfId="2" applyFont="1" applyFill="1" applyBorder="1" applyAlignment="1">
      <alignment horizontal="center" vertical="center" wrapText="1"/>
    </xf>
    <xf numFmtId="0" fontId="77" fillId="2" borderId="21" xfId="0" applyFont="1" applyFill="1" applyBorder="1" applyAlignment="1">
      <alignment horizontal="center" vertical="center" wrapText="1"/>
    </xf>
    <xf numFmtId="0" fontId="77" fillId="0" borderId="21" xfId="0" applyFont="1" applyFill="1" applyBorder="1" applyAlignment="1">
      <alignment horizontal="center" vertical="center"/>
    </xf>
    <xf numFmtId="4" fontId="77" fillId="0" borderId="21" xfId="0" applyNumberFormat="1" applyFont="1" applyBorder="1" applyAlignment="1">
      <alignment horizontal="right" vertical="center" wrapText="1"/>
    </xf>
    <xf numFmtId="4" fontId="77" fillId="0" borderId="21" xfId="0" applyNumberFormat="1" applyFont="1" applyFill="1" applyBorder="1" applyAlignment="1">
      <alignment horizontal="right" vertical="center" wrapText="1"/>
    </xf>
    <xf numFmtId="4" fontId="77" fillId="0" borderId="21" xfId="0" applyNumberFormat="1" applyFont="1" applyBorder="1" applyAlignment="1">
      <alignment horizontal="right" vertical="center"/>
    </xf>
    <xf numFmtId="0" fontId="77" fillId="0" borderId="21" xfId="0" applyFont="1" applyBorder="1"/>
    <xf numFmtId="0" fontId="77" fillId="0" borderId="0" xfId="2" applyFont="1" applyFill="1" applyBorder="1"/>
    <xf numFmtId="0" fontId="3" fillId="22" borderId="22" xfId="0" applyNumberFormat="1" applyFont="1" applyFill="1" applyBorder="1" applyAlignment="1">
      <alignment horizontal="center" vertical="center"/>
    </xf>
    <xf numFmtId="0" fontId="78" fillId="0" borderId="21" xfId="0" applyFont="1" applyFill="1" applyBorder="1" applyAlignment="1">
      <alignment horizontal="left" vertical="center" wrapText="1"/>
    </xf>
    <xf numFmtId="0" fontId="27" fillId="0" borderId="21" xfId="0" applyFont="1" applyFill="1" applyBorder="1" applyAlignment="1">
      <alignment horizontal="distributed" vertical="center"/>
    </xf>
    <xf numFmtId="0" fontId="27" fillId="2" borderId="21" xfId="0" applyFont="1" applyFill="1" applyBorder="1" applyAlignment="1">
      <alignment horizontal="distributed" vertical="center"/>
    </xf>
    <xf numFmtId="4" fontId="27" fillId="0" borderId="21" xfId="0" applyNumberFormat="1" applyFont="1" applyFill="1" applyBorder="1" applyAlignment="1">
      <alignment horizontal="right" vertical="center"/>
    </xf>
    <xf numFmtId="1" fontId="27" fillId="0" borderId="21" xfId="0" applyNumberFormat="1" applyFont="1" applyFill="1" applyBorder="1" applyAlignment="1">
      <alignment horizontal="center" vertical="center"/>
    </xf>
    <xf numFmtId="0" fontId="3" fillId="0" borderId="23" xfId="4" applyNumberFormat="1" applyFont="1" applyFill="1" applyBorder="1" applyAlignment="1">
      <alignment horizontal="center" vertical="center" wrapText="1"/>
    </xf>
    <xf numFmtId="0" fontId="3" fillId="2" borderId="23" xfId="0" applyFont="1" applyFill="1" applyBorder="1" applyAlignment="1">
      <alignment horizontal="center" vertical="center" wrapText="1"/>
    </xf>
    <xf numFmtId="0" fontId="3" fillId="0" borderId="23" xfId="0" applyFont="1" applyBorder="1" applyAlignment="1">
      <alignment horizontal="center" vertical="center" wrapText="1"/>
    </xf>
    <xf numFmtId="49" fontId="3" fillId="0" borderId="21" xfId="0" applyNumberFormat="1" applyFont="1" applyBorder="1" applyAlignment="1">
      <alignment wrapText="1"/>
    </xf>
    <xf numFmtId="2" fontId="33" fillId="0" borderId="22" xfId="0" applyNumberFormat="1" applyFont="1" applyFill="1" applyBorder="1" applyAlignment="1">
      <alignment horizontal="center" vertical="center" wrapText="1"/>
    </xf>
    <xf numFmtId="0" fontId="33" fillId="0" borderId="21" xfId="19" applyNumberFormat="1" applyFont="1" applyFill="1" applyBorder="1" applyAlignment="1">
      <alignment horizontal="left" vertical="center" wrapText="1"/>
    </xf>
    <xf numFmtId="0" fontId="33" fillId="0" borderId="21" xfId="2" applyFont="1" applyFill="1" applyBorder="1" applyAlignment="1">
      <alignment horizontal="left" vertical="center" wrapText="1"/>
    </xf>
    <xf numFmtId="1" fontId="33" fillId="0" borderId="21" xfId="0" applyNumberFormat="1" applyFont="1" applyFill="1" applyBorder="1" applyAlignment="1">
      <alignment horizontal="center" vertical="center" wrapText="1"/>
    </xf>
    <xf numFmtId="49" fontId="33" fillId="2" borderId="21" xfId="0" applyNumberFormat="1" applyFont="1" applyFill="1" applyBorder="1" applyAlignment="1">
      <alignment horizontal="center" vertical="center" wrapText="1"/>
    </xf>
    <xf numFmtId="4" fontId="33" fillId="0" borderId="21" xfId="0" applyNumberFormat="1" applyFont="1" applyBorder="1" applyAlignment="1">
      <alignment horizontal="right" vertical="center" wrapText="1"/>
    </xf>
    <xf numFmtId="0" fontId="33" fillId="0" borderId="23" xfId="19" applyNumberFormat="1" applyFont="1" applyFill="1" applyBorder="1" applyAlignment="1">
      <alignment horizontal="left" vertical="center" wrapText="1"/>
    </xf>
    <xf numFmtId="0" fontId="33" fillId="0" borderId="21" xfId="13" applyFont="1" applyBorder="1" applyAlignment="1" applyProtection="1">
      <alignment horizontal="left" vertical="center" wrapText="1"/>
    </xf>
    <xf numFmtId="0" fontId="71" fillId="0" borderId="21" xfId="0" applyFont="1" applyFill="1" applyBorder="1" applyAlignment="1">
      <alignment horizontal="left" vertical="center" wrapText="1"/>
    </xf>
    <xf numFmtId="0" fontId="71" fillId="0" borderId="21" xfId="4" applyNumberFormat="1" applyFont="1" applyFill="1" applyBorder="1" applyAlignment="1">
      <alignment horizontal="center" vertical="center"/>
    </xf>
    <xf numFmtId="0" fontId="71" fillId="0" borderId="21" xfId="1" applyNumberFormat="1" applyFont="1" applyFill="1" applyBorder="1" applyAlignment="1">
      <alignment horizontal="center" vertical="center" wrapText="1"/>
    </xf>
    <xf numFmtId="0" fontId="71" fillId="0" borderId="21" xfId="2" applyFont="1" applyFill="1" applyBorder="1" applyAlignment="1">
      <alignment horizontal="center" vertical="center" wrapText="1"/>
    </xf>
    <xf numFmtId="0" fontId="71" fillId="2" borderId="21" xfId="0" applyFont="1" applyFill="1" applyBorder="1" applyAlignment="1">
      <alignment horizontal="center" vertical="center" wrapText="1"/>
    </xf>
    <xf numFmtId="4" fontId="71" fillId="0" borderId="21" xfId="0" applyNumberFormat="1" applyFont="1" applyFill="1" applyBorder="1" applyAlignment="1">
      <alignment horizontal="right" vertical="center" wrapText="1"/>
    </xf>
    <xf numFmtId="4" fontId="71" fillId="0" borderId="21" xfId="0" applyNumberFormat="1" applyFont="1" applyFill="1" applyBorder="1" applyAlignment="1">
      <alignment horizontal="right" vertical="center"/>
    </xf>
    <xf numFmtId="4" fontId="71" fillId="0" borderId="21" xfId="0" applyNumberFormat="1" applyFont="1" applyFill="1" applyBorder="1" applyAlignment="1">
      <alignment horizontal="center" vertical="center" wrapText="1"/>
    </xf>
    <xf numFmtId="0" fontId="71" fillId="0" borderId="0" xfId="2" applyFont="1" applyFill="1" applyBorder="1"/>
    <xf numFmtId="0" fontId="71" fillId="0" borderId="21" xfId="0" applyFont="1" applyBorder="1"/>
    <xf numFmtId="0" fontId="71" fillId="0" borderId="21" xfId="22" applyFont="1" applyBorder="1" applyAlignment="1" applyProtection="1">
      <alignment horizontal="left" vertical="center" wrapText="1"/>
    </xf>
    <xf numFmtId="0" fontId="13" fillId="0" borderId="21" xfId="3" applyFont="1" applyFill="1" applyBorder="1" applyAlignment="1">
      <alignment horizontal="center" vertical="center" wrapText="1"/>
    </xf>
    <xf numFmtId="0" fontId="13" fillId="0" borderId="24" xfId="11" applyFont="1" applyFill="1" applyBorder="1" applyAlignment="1">
      <alignment horizontal="left" vertical="center" wrapText="1"/>
    </xf>
    <xf numFmtId="1" fontId="13" fillId="0" borderId="21" xfId="2" applyNumberFormat="1" applyFont="1" applyFill="1" applyBorder="1" applyAlignment="1">
      <alignment horizontal="center" vertical="center" wrapText="1"/>
    </xf>
    <xf numFmtId="0" fontId="13" fillId="0" borderId="21" xfId="11" applyFont="1" applyFill="1" applyBorder="1" applyAlignment="1">
      <alignment horizontal="center" vertical="center" wrapText="1"/>
    </xf>
    <xf numFmtId="0" fontId="13" fillId="2" borderId="21" xfId="2" applyFont="1" applyFill="1" applyBorder="1" applyAlignment="1">
      <alignment horizontal="center" vertical="center" wrapText="1"/>
    </xf>
    <xf numFmtId="9" fontId="13" fillId="0" borderId="21" xfId="2" applyNumberFormat="1" applyFont="1" applyFill="1" applyBorder="1" applyAlignment="1">
      <alignment horizontal="center" vertical="center" wrapText="1"/>
    </xf>
    <xf numFmtId="4" fontId="13" fillId="0" borderId="21" xfId="12" applyNumberFormat="1" applyFont="1" applyFill="1" applyBorder="1" applyAlignment="1">
      <alignment horizontal="right" vertical="center" wrapText="1"/>
    </xf>
    <xf numFmtId="4" fontId="13" fillId="0" borderId="21" xfId="3" applyNumberFormat="1" applyFont="1" applyFill="1" applyBorder="1" applyAlignment="1">
      <alignment horizontal="right" vertical="center" wrapText="1"/>
    </xf>
    <xf numFmtId="0" fontId="13" fillId="0" borderId="21" xfId="2" applyFont="1" applyFill="1" applyBorder="1" applyAlignment="1">
      <alignment horizontal="center" vertical="center"/>
    </xf>
    <xf numFmtId="3" fontId="13" fillId="0" borderId="21" xfId="0" applyNumberFormat="1" applyFont="1" applyBorder="1" applyAlignment="1">
      <alignment horizontal="center" vertical="center" wrapText="1"/>
    </xf>
    <xf numFmtId="0" fontId="10" fillId="0" borderId="21" xfId="0" applyFont="1" applyFill="1" applyBorder="1"/>
    <xf numFmtId="0" fontId="79" fillId="0" borderId="21" xfId="0" applyNumberFormat="1" applyFont="1" applyFill="1" applyBorder="1" applyAlignment="1">
      <alignment horizontal="center" vertical="center" wrapText="1"/>
    </xf>
    <xf numFmtId="0" fontId="79" fillId="0" borderId="21" xfId="0" applyFont="1" applyFill="1" applyBorder="1" applyAlignment="1">
      <alignment horizontal="left" vertical="center" wrapText="1"/>
    </xf>
    <xf numFmtId="0" fontId="79" fillId="0" borderId="21" xfId="0" applyFont="1" applyFill="1" applyBorder="1" applyAlignment="1">
      <alignment horizontal="left" vertical="center" wrapText="1" shrinkToFit="1"/>
    </xf>
    <xf numFmtId="0" fontId="79" fillId="0" borderId="21" xfId="2" applyFont="1" applyFill="1" applyBorder="1" applyAlignment="1">
      <alignment horizontal="center" vertical="center" wrapText="1"/>
    </xf>
    <xf numFmtId="1" fontId="79" fillId="0" borderId="21" xfId="2" applyNumberFormat="1" applyFont="1" applyFill="1" applyBorder="1" applyAlignment="1">
      <alignment horizontal="center" vertical="center" wrapText="1"/>
    </xf>
    <xf numFmtId="0" fontId="79" fillId="2" borderId="21" xfId="2" applyFont="1" applyFill="1" applyBorder="1" applyAlignment="1">
      <alignment horizontal="center" vertical="center" wrapText="1"/>
    </xf>
    <xf numFmtId="49" fontId="79" fillId="0" borderId="21" xfId="0" applyNumberFormat="1" applyFont="1" applyFill="1" applyBorder="1" applyAlignment="1">
      <alignment horizontal="center" vertical="center" wrapText="1"/>
    </xf>
    <xf numFmtId="0" fontId="79" fillId="0" borderId="21" xfId="0" applyFont="1" applyFill="1" applyBorder="1" applyAlignment="1">
      <alignment horizontal="center" vertical="center" wrapText="1"/>
    </xf>
    <xf numFmtId="2" fontId="79" fillId="0" borderId="21" xfId="0" applyNumberFormat="1" applyFont="1" applyFill="1" applyBorder="1" applyAlignment="1">
      <alignment horizontal="right" vertical="center" wrapText="1"/>
    </xf>
    <xf numFmtId="4" fontId="79" fillId="0" borderId="21" xfId="0" applyNumberFormat="1" applyFont="1" applyFill="1" applyBorder="1" applyAlignment="1">
      <alignment horizontal="right" vertical="center" wrapText="1"/>
    </xf>
    <xf numFmtId="168" fontId="80" fillId="0" borderId="21" xfId="2" applyNumberFormat="1" applyFont="1" applyFill="1" applyBorder="1"/>
    <xf numFmtId="0" fontId="79" fillId="0" borderId="21" xfId="2" applyFont="1" applyFill="1" applyBorder="1"/>
    <xf numFmtId="0" fontId="79" fillId="0" borderId="0" xfId="2" applyFont="1" applyFill="1" applyBorder="1"/>
    <xf numFmtId="0" fontId="12" fillId="0" borderId="21" xfId="0" applyFont="1" applyBorder="1" applyAlignment="1">
      <alignment horizontal="center" vertical="center" wrapText="1"/>
    </xf>
    <xf numFmtId="0" fontId="3" fillId="23" borderId="22" xfId="0" applyNumberFormat="1" applyFont="1" applyFill="1" applyBorder="1" applyAlignment="1">
      <alignment horizontal="center" vertical="center"/>
    </xf>
    <xf numFmtId="0" fontId="54" fillId="0" borderId="21" xfId="8" applyFont="1" applyFill="1" applyBorder="1" applyAlignment="1">
      <alignment horizontal="left" vertical="center" wrapText="1"/>
    </xf>
    <xf numFmtId="0" fontId="54" fillId="0" borderId="21" xfId="0" applyNumberFormat="1" applyFont="1" applyFill="1" applyBorder="1" applyAlignment="1">
      <alignment horizontal="center" vertical="center"/>
    </xf>
    <xf numFmtId="4" fontId="54" fillId="0" borderId="21" xfId="2" applyNumberFormat="1" applyFont="1" applyFill="1" applyBorder="1" applyAlignment="1">
      <alignment horizontal="right" vertical="center" wrapText="1"/>
    </xf>
    <xf numFmtId="4" fontId="54" fillId="0" borderId="22" xfId="2" applyNumberFormat="1" applyFont="1" applyFill="1" applyBorder="1" applyAlignment="1">
      <alignment horizontal="right" vertical="center" wrapText="1"/>
    </xf>
    <xf numFmtId="0" fontId="54" fillId="0" borderId="21" xfId="0" applyFont="1" applyFill="1" applyBorder="1" applyAlignment="1">
      <alignment horizontal="center" vertical="center"/>
    </xf>
    <xf numFmtId="0" fontId="81" fillId="0" borderId="21" xfId="0" applyNumberFormat="1" applyFont="1" applyFill="1" applyBorder="1" applyAlignment="1">
      <alignment horizontal="center" vertical="center" wrapText="1"/>
    </xf>
    <xf numFmtId="0" fontId="81" fillId="0" borderId="21" xfId="0" applyFont="1" applyFill="1" applyBorder="1" applyAlignment="1">
      <alignment horizontal="left" vertical="center" wrapText="1"/>
    </xf>
    <xf numFmtId="0" fontId="81" fillId="0" borderId="21" xfId="0" applyFont="1" applyFill="1" applyBorder="1" applyAlignment="1">
      <alignment horizontal="center" vertical="center" wrapText="1"/>
    </xf>
    <xf numFmtId="0" fontId="81" fillId="0" borderId="21" xfId="4" applyNumberFormat="1" applyFont="1" applyFill="1" applyBorder="1" applyAlignment="1">
      <alignment horizontal="center" vertical="center"/>
    </xf>
    <xf numFmtId="0" fontId="81" fillId="0" borderId="21" xfId="1" applyNumberFormat="1" applyFont="1" applyFill="1" applyBorder="1" applyAlignment="1">
      <alignment horizontal="center" vertical="center" wrapText="1"/>
    </xf>
    <xf numFmtId="0" fontId="81" fillId="0" borderId="21" xfId="2" applyFont="1" applyFill="1" applyBorder="1" applyAlignment="1">
      <alignment horizontal="center" vertical="center" wrapText="1"/>
    </xf>
    <xf numFmtId="0" fontId="81" fillId="2" borderId="21" xfId="0" applyFont="1" applyFill="1" applyBorder="1" applyAlignment="1">
      <alignment horizontal="center" vertical="center" wrapText="1"/>
    </xf>
    <xf numFmtId="4" fontId="81" fillId="0" borderId="21" xfId="0" applyNumberFormat="1" applyFont="1" applyFill="1" applyBorder="1" applyAlignment="1">
      <alignment horizontal="right" vertical="center" wrapText="1"/>
    </xf>
    <xf numFmtId="4" fontId="81" fillId="0" borderId="21" xfId="2" applyNumberFormat="1" applyFont="1" applyFill="1" applyBorder="1" applyAlignment="1">
      <alignment horizontal="right" vertical="center" wrapText="1"/>
    </xf>
    <xf numFmtId="4" fontId="81" fillId="0" borderId="21" xfId="0" applyNumberFormat="1" applyFont="1" applyFill="1" applyBorder="1" applyAlignment="1">
      <alignment horizontal="center" vertical="center" wrapText="1"/>
    </xf>
    <xf numFmtId="0" fontId="81" fillId="0" borderId="0" xfId="2" applyFont="1" applyFill="1" applyBorder="1"/>
    <xf numFmtId="0" fontId="3" fillId="24" borderId="22" xfId="0" applyNumberFormat="1" applyFont="1" applyFill="1" applyBorder="1" applyAlignment="1">
      <alignment horizontal="center" vertical="center"/>
    </xf>
    <xf numFmtId="0" fontId="51" fillId="0" borderId="21" xfId="0" applyFont="1" applyBorder="1" applyAlignment="1">
      <alignment horizontal="left" vertical="center" wrapText="1"/>
    </xf>
    <xf numFmtId="0" fontId="51" fillId="0" borderId="21" xfId="0" applyNumberFormat="1" applyFont="1" applyBorder="1" applyAlignment="1">
      <alignment horizontal="center" vertical="center"/>
    </xf>
    <xf numFmtId="165" fontId="51" fillId="0" borderId="21" xfId="17" applyNumberFormat="1" applyFont="1" applyFill="1" applyBorder="1" applyAlignment="1">
      <alignment horizontal="center" vertical="center" wrapText="1"/>
    </xf>
    <xf numFmtId="4" fontId="3" fillId="5" borderId="24" xfId="0" applyNumberFormat="1" applyFont="1" applyFill="1" applyBorder="1" applyAlignment="1">
      <alignment horizontal="right" vertical="center"/>
    </xf>
    <xf numFmtId="4" fontId="3" fillId="5" borderId="22" xfId="2" applyNumberFormat="1" applyFont="1" applyFill="1" applyBorder="1" applyAlignment="1">
      <alignment horizontal="right" vertical="center" wrapText="1"/>
    </xf>
    <xf numFmtId="0" fontId="79" fillId="0" borderId="21" xfId="3" applyFont="1" applyFill="1" applyBorder="1" applyAlignment="1">
      <alignment horizontal="center" vertical="center" wrapText="1"/>
    </xf>
    <xf numFmtId="0" fontId="79" fillId="0" borderId="21" xfId="0" applyNumberFormat="1" applyFont="1" applyFill="1" applyBorder="1" applyAlignment="1">
      <alignment vertical="center" wrapText="1"/>
    </xf>
    <xf numFmtId="0" fontId="79" fillId="0" borderId="21" xfId="0" applyFont="1" applyFill="1" applyBorder="1" applyAlignment="1">
      <alignment vertical="center" wrapText="1"/>
    </xf>
    <xf numFmtId="0" fontId="79" fillId="0" borderId="21" xfId="4" applyNumberFormat="1" applyFont="1" applyFill="1" applyBorder="1" applyAlignment="1">
      <alignment horizontal="center" vertical="center"/>
    </xf>
    <xf numFmtId="0" fontId="79" fillId="0" borderId="21" xfId="1" applyNumberFormat="1" applyFont="1" applyFill="1" applyBorder="1" applyAlignment="1">
      <alignment horizontal="center" vertical="center" wrapText="1"/>
    </xf>
    <xf numFmtId="49" fontId="79" fillId="0" borderId="21" xfId="0" applyNumberFormat="1" applyFont="1" applyBorder="1" applyAlignment="1">
      <alignment horizontal="center" vertical="center" wrapText="1"/>
    </xf>
    <xf numFmtId="49" fontId="79" fillId="2" borderId="21" xfId="0" applyNumberFormat="1" applyFont="1" applyFill="1" applyBorder="1" applyAlignment="1">
      <alignment horizontal="center" vertical="center"/>
    </xf>
    <xf numFmtId="1" fontId="79" fillId="0" borderId="21" xfId="0" applyNumberFormat="1" applyFont="1" applyFill="1" applyBorder="1" applyAlignment="1">
      <alignment horizontal="center" vertical="center" wrapText="1"/>
    </xf>
    <xf numFmtId="4" fontId="79" fillId="0" borderId="21" xfId="0" applyNumberFormat="1" applyFont="1" applyFill="1" applyBorder="1" applyAlignment="1">
      <alignment vertical="center"/>
    </xf>
    <xf numFmtId="4" fontId="79" fillId="0" borderId="21" xfId="0" applyNumberFormat="1" applyFont="1" applyFill="1" applyBorder="1" applyAlignment="1">
      <alignment vertical="center" wrapText="1"/>
    </xf>
    <xf numFmtId="4" fontId="79" fillId="0" borderId="21" xfId="3" applyNumberFormat="1" applyFont="1" applyFill="1" applyBorder="1" applyAlignment="1">
      <alignment vertical="center" wrapText="1"/>
    </xf>
    <xf numFmtId="0" fontId="79" fillId="0" borderId="21" xfId="0" applyFont="1" applyFill="1" applyBorder="1" applyAlignment="1">
      <alignment horizontal="center" vertical="center"/>
    </xf>
    <xf numFmtId="0" fontId="79" fillId="0" borderId="21" xfId="0" applyFont="1" applyBorder="1" applyAlignment="1">
      <alignment horizontal="center" vertical="center"/>
    </xf>
    <xf numFmtId="4" fontId="79" fillId="0" borderId="21" xfId="0" applyNumberFormat="1" applyFont="1" applyBorder="1" applyAlignment="1">
      <alignment vertical="center"/>
    </xf>
    <xf numFmtId="0" fontId="29" fillId="5" borderId="21" xfId="0" applyFont="1" applyFill="1" applyBorder="1" applyAlignment="1">
      <alignment horizontal="center" vertical="center" wrapText="1"/>
    </xf>
    <xf numFmtId="0" fontId="29" fillId="2" borderId="21" xfId="0" applyFont="1" applyFill="1" applyBorder="1" applyAlignment="1">
      <alignment horizontal="center" vertical="center" wrapText="1"/>
    </xf>
    <xf numFmtId="49" fontId="29" fillId="0" borderId="21" xfId="0" applyNumberFormat="1" applyFont="1" applyBorder="1" applyAlignment="1">
      <alignment horizontal="center" vertical="center"/>
    </xf>
    <xf numFmtId="2" fontId="29" fillId="0" borderId="21" xfId="0" applyNumberFormat="1" applyFont="1" applyFill="1" applyBorder="1" applyAlignment="1">
      <alignment horizontal="right" vertical="center" wrapText="1"/>
    </xf>
    <xf numFmtId="165" fontId="29" fillId="0" borderId="21" xfId="17" applyNumberFormat="1" applyFont="1" applyFill="1" applyBorder="1" applyAlignment="1">
      <alignment horizontal="center" vertical="center" wrapText="1"/>
    </xf>
    <xf numFmtId="0" fontId="29" fillId="0" borderId="0" xfId="2" applyFont="1" applyFill="1" applyBorder="1"/>
    <xf numFmtId="0" fontId="32" fillId="10" borderId="21" xfId="0" applyFont="1" applyFill="1" applyBorder="1" applyAlignment="1">
      <alignment horizontal="center" vertical="center" wrapText="1"/>
    </xf>
    <xf numFmtId="0" fontId="32" fillId="5" borderId="21" xfId="0" applyFont="1" applyFill="1" applyBorder="1" applyAlignment="1">
      <alignment vertical="center" wrapText="1"/>
    </xf>
    <xf numFmtId="0" fontId="32" fillId="5" borderId="22" xfId="0" applyFont="1" applyFill="1" applyBorder="1" applyAlignment="1">
      <alignment horizontal="left" vertical="center" wrapText="1"/>
    </xf>
    <xf numFmtId="4" fontId="32" fillId="0" borderId="21" xfId="0" applyNumberFormat="1" applyFont="1" applyBorder="1" applyAlignment="1">
      <alignment horizontal="right" vertical="center" wrapText="1"/>
    </xf>
    <xf numFmtId="4" fontId="32" fillId="0" borderId="24" xfId="0" applyNumberFormat="1" applyFont="1" applyBorder="1" applyAlignment="1">
      <alignment horizontal="right" vertical="center" wrapText="1"/>
    </xf>
    <xf numFmtId="0" fontId="32" fillId="0" borderId="22" xfId="0" applyNumberFormat="1" applyFont="1" applyFill="1" applyBorder="1" applyAlignment="1">
      <alignment horizontal="center" vertical="center" wrapText="1"/>
    </xf>
    <xf numFmtId="49" fontId="10" fillId="0" borderId="21" xfId="0" applyNumberFormat="1" applyFont="1" applyFill="1" applyBorder="1" applyAlignment="1">
      <alignment horizontal="left" vertical="center" wrapText="1"/>
    </xf>
    <xf numFmtId="49" fontId="10" fillId="5" borderId="21" xfId="0" applyNumberFormat="1" applyFont="1" applyFill="1" applyBorder="1" applyAlignment="1">
      <alignment horizontal="left" vertical="center" wrapText="1"/>
    </xf>
    <xf numFmtId="1" fontId="10" fillId="0" borderId="21" xfId="0" applyNumberFormat="1" applyFont="1" applyFill="1" applyBorder="1" applyAlignment="1">
      <alignment horizontal="center" vertical="center"/>
    </xf>
    <xf numFmtId="0" fontId="10" fillId="0" borderId="21" xfId="3" applyFont="1" applyFill="1" applyBorder="1" applyAlignment="1">
      <alignment horizontal="center" vertical="center" wrapText="1"/>
    </xf>
    <xf numFmtId="1" fontId="10" fillId="0" borderId="21" xfId="0" applyNumberFormat="1" applyFont="1" applyFill="1" applyBorder="1" applyAlignment="1">
      <alignment horizontal="center" vertical="center" wrapText="1"/>
    </xf>
    <xf numFmtId="1" fontId="10" fillId="5" borderId="21" xfId="0" applyNumberFormat="1" applyFont="1" applyFill="1" applyBorder="1" applyAlignment="1">
      <alignment horizontal="center" vertical="center" wrapText="1"/>
    </xf>
    <xf numFmtId="166" fontId="10" fillId="5" borderId="21" xfId="0" applyNumberFormat="1" applyFont="1" applyFill="1" applyBorder="1" applyAlignment="1">
      <alignment horizontal="right" vertical="center" wrapText="1"/>
    </xf>
    <xf numFmtId="0" fontId="26" fillId="0" borderId="21" xfId="0" applyFont="1" applyFill="1" applyBorder="1" applyAlignment="1">
      <alignment horizontal="left" vertical="center" wrapText="1"/>
    </xf>
    <xf numFmtId="0" fontId="36" fillId="0" borderId="24" xfId="0" applyFont="1" applyFill="1" applyBorder="1" applyAlignment="1">
      <alignment horizontal="left" vertical="center" wrapText="1"/>
    </xf>
    <xf numFmtId="0" fontId="73" fillId="0" borderId="21" xfId="3" applyFont="1" applyFill="1" applyBorder="1" applyAlignment="1">
      <alignment horizontal="center" vertical="center" wrapText="1"/>
    </xf>
    <xf numFmtId="0" fontId="73" fillId="0" borderId="24" xfId="11" applyFont="1" applyFill="1" applyBorder="1" applyAlignment="1">
      <alignment horizontal="left" vertical="center" wrapText="1"/>
    </xf>
    <xf numFmtId="1" fontId="73" fillId="0" borderId="21" xfId="2" applyNumberFormat="1" applyFont="1" applyFill="1" applyBorder="1" applyAlignment="1">
      <alignment horizontal="center" vertical="center" wrapText="1"/>
    </xf>
    <xf numFmtId="0" fontId="73" fillId="0" borderId="21" xfId="11" applyFont="1" applyFill="1" applyBorder="1" applyAlignment="1">
      <alignment horizontal="center" vertical="center" wrapText="1"/>
    </xf>
    <xf numFmtId="0" fontId="73" fillId="2" borderId="21" xfId="2" applyFont="1" applyFill="1" applyBorder="1" applyAlignment="1">
      <alignment horizontal="center" vertical="center" wrapText="1"/>
    </xf>
    <xf numFmtId="9" fontId="73" fillId="0" borderId="21" xfId="2" applyNumberFormat="1" applyFont="1" applyFill="1" applyBorder="1" applyAlignment="1">
      <alignment horizontal="center" vertical="center" wrapText="1"/>
    </xf>
    <xf numFmtId="4" fontId="73" fillId="0" borderId="21" xfId="3" applyNumberFormat="1" applyFont="1" applyFill="1" applyBorder="1" applyAlignment="1">
      <alignment horizontal="right" vertical="center" wrapText="1"/>
    </xf>
    <xf numFmtId="0" fontId="73" fillId="0" borderId="21" xfId="2" applyFont="1" applyFill="1" applyBorder="1" applyAlignment="1">
      <alignment horizontal="center" vertical="center"/>
    </xf>
    <xf numFmtId="3" fontId="73" fillId="0" borderId="21" xfId="0" applyNumberFormat="1" applyFont="1" applyBorder="1" applyAlignment="1">
      <alignment horizontal="center" vertical="center" wrapText="1"/>
    </xf>
    <xf numFmtId="0" fontId="82" fillId="0" borderId="21" xfId="0" applyFont="1" applyBorder="1" applyAlignment="1">
      <alignment horizontal="center" vertical="center" wrapText="1"/>
    </xf>
    <xf numFmtId="0" fontId="82" fillId="0" borderId="21" xfId="0" applyFont="1" applyFill="1" applyBorder="1" applyAlignment="1">
      <alignment horizontal="left" vertical="center" wrapText="1"/>
    </xf>
    <xf numFmtId="0" fontId="82" fillId="0" borderId="21" xfId="0" applyFont="1" applyBorder="1" applyAlignment="1">
      <alignment horizontal="left" vertical="center" wrapText="1"/>
    </xf>
    <xf numFmtId="0" fontId="82" fillId="0" borderId="21" xfId="0" applyFont="1" applyBorder="1" applyAlignment="1">
      <alignment horizontal="center" vertical="center"/>
    </xf>
    <xf numFmtId="0" fontId="82" fillId="0" borderId="21" xfId="0" applyNumberFormat="1" applyFont="1" applyFill="1" applyBorder="1" applyAlignment="1">
      <alignment horizontal="center" vertical="center" wrapText="1"/>
    </xf>
    <xf numFmtId="0" fontId="82" fillId="0" borderId="21" xfId="0" applyFont="1" applyFill="1" applyBorder="1" applyAlignment="1">
      <alignment horizontal="center" vertical="center" wrapText="1"/>
    </xf>
    <xf numFmtId="49" fontId="82" fillId="2" borderId="21" xfId="0" applyNumberFormat="1" applyFont="1" applyFill="1" applyBorder="1" applyAlignment="1">
      <alignment horizontal="center" vertical="center" wrapText="1"/>
    </xf>
    <xf numFmtId="49" fontId="82" fillId="0" borderId="21" xfId="0" applyNumberFormat="1" applyFont="1" applyFill="1" applyBorder="1" applyAlignment="1">
      <alignment horizontal="center" vertical="center" wrapText="1"/>
    </xf>
    <xf numFmtId="4" fontId="82" fillId="0" borderId="21" xfId="0" applyNumberFormat="1" applyFont="1" applyFill="1" applyBorder="1" applyAlignment="1">
      <alignment horizontal="right" vertical="center" wrapText="1"/>
    </xf>
    <xf numFmtId="0" fontId="82" fillId="0" borderId="21" xfId="0" applyFont="1" applyBorder="1"/>
    <xf numFmtId="0" fontId="82" fillId="0" borderId="0" xfId="2" applyFont="1" applyFill="1" applyBorder="1"/>
    <xf numFmtId="0" fontId="79" fillId="0" borderId="21" xfId="22" applyFont="1" applyFill="1" applyBorder="1" applyAlignment="1" applyProtection="1">
      <alignment horizontal="left" vertical="center" wrapText="1"/>
    </xf>
    <xf numFmtId="0" fontId="79" fillId="0" borderId="24" xfId="0" applyFont="1" applyFill="1" applyBorder="1" applyAlignment="1">
      <alignment horizontal="left" vertical="center" wrapText="1"/>
    </xf>
    <xf numFmtId="0" fontId="79" fillId="2" borderId="21" xfId="0" applyFont="1" applyFill="1" applyBorder="1" applyAlignment="1">
      <alignment horizontal="center" vertical="center" wrapText="1"/>
    </xf>
    <xf numFmtId="0" fontId="79" fillId="0" borderId="21" xfId="0" applyFont="1" applyBorder="1" applyAlignment="1">
      <alignment horizontal="center" vertical="center" wrapText="1"/>
    </xf>
    <xf numFmtId="0" fontId="83" fillId="0" borderId="21" xfId="0" applyFont="1" applyBorder="1"/>
    <xf numFmtId="0" fontId="32" fillId="20" borderId="22" xfId="2" applyFont="1" applyFill="1" applyBorder="1" applyAlignment="1">
      <alignment horizontal="center" vertical="center" wrapText="1"/>
    </xf>
    <xf numFmtId="0" fontId="29" fillId="0" borderId="0" xfId="0" applyFont="1"/>
    <xf numFmtId="0" fontId="4" fillId="0" borderId="9" xfId="0" applyNumberFormat="1" applyFont="1" applyFill="1" applyBorder="1" applyAlignment="1">
      <alignment horizontal="center" vertical="center" wrapText="1"/>
    </xf>
    <xf numFmtId="0" fontId="4" fillId="0" borderId="13" xfId="0" applyNumberFormat="1" applyFont="1" applyFill="1" applyBorder="1" applyAlignment="1">
      <alignment horizontal="center" vertical="center" wrapText="1"/>
    </xf>
    <xf numFmtId="0" fontId="4" fillId="0" borderId="7" xfId="0" applyNumberFormat="1" applyFont="1" applyFill="1" applyBorder="1" applyAlignment="1">
      <alignment horizontal="right" vertical="center" wrapText="1" indent="1"/>
    </xf>
    <xf numFmtId="0" fontId="4" fillId="0" borderId="10" xfId="0" applyNumberFormat="1" applyFont="1" applyFill="1" applyBorder="1" applyAlignment="1">
      <alignment horizontal="right" vertical="center" wrapText="1" indent="1"/>
    </xf>
    <xf numFmtId="0" fontId="4" fillId="0" borderId="7" xfId="0" applyNumberFormat="1" applyFont="1" applyFill="1" applyBorder="1" applyAlignment="1">
      <alignment horizontal="center" vertical="center" wrapText="1"/>
    </xf>
    <xf numFmtId="0" fontId="4" fillId="0" borderId="10" xfId="0" applyNumberFormat="1" applyFont="1" applyFill="1" applyBorder="1" applyAlignment="1">
      <alignment horizontal="center" vertical="center" wrapText="1"/>
    </xf>
    <xf numFmtId="4" fontId="4" fillId="0" borderId="7" xfId="0" applyNumberFormat="1" applyFont="1" applyFill="1" applyBorder="1" applyAlignment="1">
      <alignment horizontal="center" vertical="center" wrapText="1"/>
    </xf>
    <xf numFmtId="4" fontId="4" fillId="0" borderId="10" xfId="0" applyNumberFormat="1" applyFont="1" applyFill="1" applyBorder="1" applyAlignment="1">
      <alignment horizontal="center" vertical="center" wrapText="1"/>
    </xf>
    <xf numFmtId="0" fontId="4" fillId="0" borderId="11" xfId="0" applyNumberFormat="1" applyFont="1" applyFill="1" applyBorder="1" applyAlignment="1">
      <alignment horizontal="center" vertical="center" wrapText="1"/>
    </xf>
    <xf numFmtId="0" fontId="4" fillId="0" borderId="8" xfId="0" applyNumberFormat="1" applyFont="1" applyFill="1" applyBorder="1" applyAlignment="1">
      <alignment horizontal="center" vertical="center" wrapText="1"/>
    </xf>
    <xf numFmtId="0" fontId="4" fillId="0" borderId="12" xfId="0" applyNumberFormat="1" applyFont="1" applyFill="1" applyBorder="1" applyAlignment="1">
      <alignment horizontal="center" vertical="center" wrapText="1"/>
    </xf>
    <xf numFmtId="0" fontId="4" fillId="0" borderId="0" xfId="0" applyNumberFormat="1" applyFont="1" applyFill="1" applyBorder="1" applyAlignment="1">
      <alignment horizontal="center"/>
    </xf>
    <xf numFmtId="0" fontId="3" fillId="0" borderId="0" xfId="0" applyNumberFormat="1" applyFont="1" applyFill="1" applyBorder="1" applyAlignment="1">
      <alignment horizontal="left"/>
    </xf>
    <xf numFmtId="0" fontId="3" fillId="0" borderId="0" xfId="0" applyNumberFormat="1" applyFont="1" applyFill="1" applyBorder="1" applyAlignment="1">
      <alignment horizontal="right"/>
    </xf>
    <xf numFmtId="0" fontId="4" fillId="0" borderId="1" xfId="0" applyNumberFormat="1" applyFont="1" applyFill="1" applyBorder="1" applyAlignment="1">
      <alignment horizontal="right" vertical="center"/>
    </xf>
    <xf numFmtId="0" fontId="4" fillId="0" borderId="2" xfId="0" applyNumberFormat="1" applyFont="1" applyFill="1" applyBorder="1" applyAlignment="1">
      <alignment horizontal="right" vertical="center"/>
    </xf>
    <xf numFmtId="0" fontId="4" fillId="0" borderId="3" xfId="0" applyNumberFormat="1" applyFont="1" applyFill="1" applyBorder="1" applyAlignment="1">
      <alignment horizontal="right" vertical="center"/>
    </xf>
    <xf numFmtId="0" fontId="4" fillId="0" borderId="4" xfId="0" applyNumberFormat="1" applyFont="1" applyFill="1" applyBorder="1" applyAlignment="1">
      <alignment horizontal="right" vertical="center"/>
    </xf>
    <xf numFmtId="0" fontId="4" fillId="0" borderId="5" xfId="0" applyNumberFormat="1" applyFont="1" applyFill="1" applyBorder="1" applyAlignment="1">
      <alignment horizontal="right" vertical="center"/>
    </xf>
    <xf numFmtId="0" fontId="4" fillId="0" borderId="6" xfId="0" applyNumberFormat="1" applyFont="1" applyFill="1" applyBorder="1" applyAlignment="1">
      <alignment horizontal="right" vertical="center"/>
    </xf>
    <xf numFmtId="0" fontId="4" fillId="0" borderId="7" xfId="0" applyNumberFormat="1" applyFont="1" applyFill="1" applyBorder="1" applyAlignment="1">
      <alignment horizontal="left" vertical="center" wrapText="1" indent="1"/>
    </xf>
    <xf numFmtId="0" fontId="4" fillId="0" borderId="10" xfId="0" applyNumberFormat="1" applyFont="1" applyFill="1" applyBorder="1" applyAlignment="1">
      <alignment horizontal="left" vertical="center" wrapText="1" indent="1"/>
    </xf>
  </cellXfs>
  <cellStyles count="23">
    <cellStyle name="Гиперссылка" xfId="22" builtinId="8"/>
    <cellStyle name="Гиперссылка 2" xfId="13"/>
    <cellStyle name="Обычный" xfId="0" builtinId="0"/>
    <cellStyle name="Обычный 2" xfId="2"/>
    <cellStyle name="Обычный 2 2" xfId="12"/>
    <cellStyle name="Обычный 4" xfId="16"/>
    <cellStyle name="Обычный_20" xfId="10"/>
    <cellStyle name="Обычный_апрель" xfId="14"/>
    <cellStyle name="Обычный_Лист1" xfId="8"/>
    <cellStyle name="Обычный_Лист1 12" xfId="15"/>
    <cellStyle name="Обычный_Лист1 2" xfId="5"/>
    <cellStyle name="Обычный_Лист1_1" xfId="18"/>
    <cellStyle name="Обычный_Лист1_3" xfId="20"/>
    <cellStyle name="Обычный_Лист1_Лист1" xfId="6"/>
    <cellStyle name="Обычный_Лист2" xfId="11"/>
    <cellStyle name="Обычный_Лист3" xfId="19"/>
    <cellStyle name="Обычный_Лист6" xfId="21"/>
    <cellStyle name="Обычный_НОВЫЙ План закупа от 218 цеха на 2011 год с добавлением Яковлева В.В." xfId="3"/>
    <cellStyle name="Обычный_План на 2010 столовая" xfId="4"/>
    <cellStyle name="Обычный_Приложение 1" xfId="7"/>
    <cellStyle name="Финансовый" xfId="1" builtinId="3"/>
    <cellStyle name="Финансовый 2" xfId="9"/>
    <cellStyle name="Финансовый 3" xfId="17"/>
  </cellStyles>
  <dxfs count="1">
    <dxf>
      <font>
        <condense val="0"/>
        <extend val="0"/>
        <color rgb="FF9C6500"/>
      </font>
      <fill>
        <patternFill>
          <bgColor rgb="FFFFEB9C"/>
        </patternFill>
      </fill>
    </dxf>
  </dxfs>
  <tableStyles count="0" defaultTableStyle="TableStyleMedium9" defaultPivotStyle="PivotStyleLight16"/>
  <colors>
    <mruColors>
      <color rgb="FF99FFCC"/>
      <color rgb="FFFF9999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enstru.kz/code.jsp?new=25.73.40.160.000.00.0796.000000000082" TargetMode="External"/><Relationship Id="rId2" Type="http://schemas.openxmlformats.org/officeDocument/2006/relationships/hyperlink" Target="https://enstru.kz/code.jsp?new=28.11.42.900.018.00.0796.000000000000" TargetMode="External"/><Relationship Id="rId1" Type="http://schemas.openxmlformats.org/officeDocument/2006/relationships/hyperlink" Target="http://avtoparts.biz/g5419869-toyota" TargetMode="External"/><Relationship Id="rId4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/>
  <dimension ref="A1:BN4882"/>
  <sheetViews>
    <sheetView tabSelected="1" topLeftCell="A14" zoomScale="120" zoomScaleNormal="120" workbookViewId="0">
      <pane xSplit="8688" topLeftCell="Q1"/>
      <selection activeCell="B14" sqref="B14"/>
      <selection pane="topRight" activeCell="S23" sqref="S23"/>
    </sheetView>
  </sheetViews>
  <sheetFormatPr defaultRowHeight="14.4"/>
  <cols>
    <col min="2" max="2" width="9.109375" customWidth="1"/>
    <col min="4" max="4" width="16.109375" customWidth="1"/>
    <col min="5" max="5" width="19.33203125" customWidth="1"/>
    <col min="7" max="7" width="9.109375" customWidth="1"/>
    <col min="8" max="8" width="9.33203125" customWidth="1"/>
    <col min="9" max="9" width="9.5546875" customWidth="1"/>
    <col min="10" max="10" width="9.109375" customWidth="1"/>
    <col min="12" max="13" width="0" hidden="1" customWidth="1"/>
    <col min="16" max="17" width="9.109375" customWidth="1"/>
    <col min="19" max="19" width="12.44140625" customWidth="1"/>
    <col min="20" max="20" width="18" customWidth="1"/>
    <col min="21" max="21" width="18.109375" customWidth="1"/>
    <col min="23" max="23" width="9.33203125" bestFit="1" customWidth="1"/>
  </cols>
  <sheetData>
    <row r="1" spans="1:24">
      <c r="A1" s="1"/>
      <c r="B1" s="1"/>
      <c r="C1" s="1"/>
      <c r="D1" s="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3"/>
      <c r="S1" s="1"/>
      <c r="T1" s="3"/>
      <c r="U1" s="3"/>
      <c r="V1" s="1"/>
      <c r="W1" s="1"/>
      <c r="X1" s="4"/>
    </row>
    <row r="2" spans="1:24">
      <c r="A2" s="1721" t="s">
        <v>0</v>
      </c>
      <c r="B2" s="1721"/>
      <c r="C2" s="1721"/>
      <c r="D2" s="1721"/>
      <c r="E2" s="1721"/>
      <c r="F2" s="1721"/>
      <c r="G2" s="1721"/>
      <c r="H2" s="1721"/>
      <c r="I2" s="1721"/>
      <c r="J2" s="1721"/>
      <c r="K2" s="1721"/>
      <c r="L2" s="1721"/>
      <c r="M2" s="1721"/>
      <c r="N2" s="1721"/>
      <c r="O2" s="1721"/>
      <c r="P2" s="1721"/>
      <c r="Q2" s="1721"/>
      <c r="R2" s="1721"/>
      <c r="S2" s="1721"/>
      <c r="T2" s="1721"/>
      <c r="U2" s="1721"/>
      <c r="V2" s="1721"/>
      <c r="W2" s="1721"/>
      <c r="X2" s="5"/>
    </row>
    <row r="3" spans="1:24" ht="15" thickBot="1">
      <c r="A3" s="1722"/>
      <c r="B3" s="1722"/>
      <c r="C3" s="1723" t="s">
        <v>1</v>
      </c>
      <c r="D3" s="1723"/>
      <c r="E3" s="1723"/>
      <c r="F3" s="1723"/>
      <c r="G3" s="1723"/>
      <c r="H3" s="1723"/>
      <c r="I3" s="1723"/>
      <c r="J3" s="1723"/>
      <c r="K3" s="1723"/>
      <c r="L3" s="1723"/>
      <c r="M3" s="1723"/>
      <c r="N3" s="1723"/>
      <c r="O3" s="1723"/>
      <c r="P3" s="1723"/>
      <c r="Q3" s="1723"/>
      <c r="R3" s="1723"/>
      <c r="S3" s="1723"/>
      <c r="T3" s="1723"/>
      <c r="U3" s="1723"/>
      <c r="V3" s="1723"/>
      <c r="W3" s="1723"/>
      <c r="X3" s="4"/>
    </row>
    <row r="4" spans="1:24">
      <c r="A4" s="5"/>
      <c r="B4" s="5"/>
      <c r="C4" s="4"/>
      <c r="D4" s="6"/>
      <c r="E4" s="5"/>
      <c r="F4" s="7"/>
      <c r="G4" s="5"/>
      <c r="H4" s="5"/>
      <c r="I4" s="5"/>
      <c r="J4" s="5"/>
      <c r="K4" s="8"/>
      <c r="L4" s="8"/>
      <c r="M4" s="8"/>
      <c r="N4" s="8"/>
      <c r="O4" s="5"/>
      <c r="P4" s="5"/>
      <c r="Q4" s="9"/>
      <c r="R4" s="10"/>
      <c r="S4" s="1724" t="s">
        <v>2</v>
      </c>
      <c r="T4" s="1725"/>
      <c r="U4" s="1725"/>
      <c r="V4" s="1725"/>
      <c r="W4" s="1725"/>
      <c r="X4" s="5"/>
    </row>
    <row r="5" spans="1:24">
      <c r="A5" s="5"/>
      <c r="B5" s="5"/>
      <c r="C5" s="4"/>
      <c r="D5" s="6"/>
      <c r="E5" s="5"/>
      <c r="F5" s="7"/>
      <c r="G5" s="5"/>
      <c r="H5" s="5"/>
      <c r="I5" s="5"/>
      <c r="J5" s="5"/>
      <c r="K5" s="8"/>
      <c r="L5" s="8"/>
      <c r="M5" s="8"/>
      <c r="N5" s="8"/>
      <c r="O5" s="5"/>
      <c r="P5" s="9"/>
      <c r="Q5" s="9"/>
      <c r="R5" s="10"/>
      <c r="S5" s="1726"/>
      <c r="T5" s="1727"/>
      <c r="U5" s="1727"/>
      <c r="V5" s="1727"/>
      <c r="W5" s="1727"/>
      <c r="X5" s="5"/>
    </row>
    <row r="6" spans="1:24">
      <c r="A6" s="5"/>
      <c r="B6" s="5"/>
      <c r="C6" s="4"/>
      <c r="D6" s="6"/>
      <c r="E6" s="5"/>
      <c r="F6" s="7"/>
      <c r="G6" s="5"/>
      <c r="H6" s="5"/>
      <c r="I6" s="5"/>
      <c r="J6" s="5"/>
      <c r="K6" s="8"/>
      <c r="L6" s="8"/>
      <c r="M6" s="8"/>
      <c r="N6" s="8"/>
      <c r="O6" s="5"/>
      <c r="P6" s="5"/>
      <c r="Q6" s="11"/>
      <c r="R6" s="10"/>
      <c r="S6" s="1726" t="s">
        <v>3</v>
      </c>
      <c r="T6" s="1727"/>
      <c r="U6" s="1727"/>
      <c r="V6" s="1727"/>
      <c r="W6" s="1727"/>
      <c r="X6" s="5"/>
    </row>
    <row r="7" spans="1:24" ht="15" thickBot="1">
      <c r="A7" s="5"/>
      <c r="B7" s="5"/>
      <c r="C7" s="4"/>
      <c r="D7" s="6"/>
      <c r="E7" s="5"/>
      <c r="F7" s="7"/>
      <c r="G7" s="5"/>
      <c r="H7" s="5"/>
      <c r="I7" s="5"/>
      <c r="J7" s="5"/>
      <c r="K7" s="8"/>
      <c r="L7" s="8"/>
      <c r="M7" s="8"/>
      <c r="N7" s="8"/>
      <c r="O7" s="5"/>
      <c r="P7" s="11"/>
      <c r="Q7" s="11"/>
      <c r="R7" s="10"/>
      <c r="S7" s="1728"/>
      <c r="T7" s="1729"/>
      <c r="U7" s="1729"/>
      <c r="V7" s="1729"/>
      <c r="W7" s="1729"/>
      <c r="X7" s="5"/>
    </row>
    <row r="8" spans="1:24">
      <c r="A8" s="5"/>
      <c r="B8" s="5"/>
      <c r="C8" s="12"/>
      <c r="D8" s="13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0"/>
      <c r="S8" s="15" t="s">
        <v>4</v>
      </c>
      <c r="T8" s="3"/>
      <c r="U8" s="10"/>
      <c r="V8" s="14"/>
      <c r="W8" s="1"/>
      <c r="X8" s="4"/>
    </row>
    <row r="9" spans="1:24">
      <c r="A9" s="5"/>
      <c r="B9" s="16"/>
      <c r="C9" s="17"/>
      <c r="D9" s="13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0"/>
      <c r="S9" s="15" t="s">
        <v>5</v>
      </c>
      <c r="T9" s="10"/>
      <c r="U9" s="18"/>
      <c r="V9" s="16"/>
      <c r="W9" s="1"/>
      <c r="X9" s="4"/>
    </row>
    <row r="10" spans="1:24" hidden="1">
      <c r="A10" s="1"/>
      <c r="B10" s="1"/>
      <c r="C10" s="1"/>
      <c r="D10" s="2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5" t="s">
        <v>6</v>
      </c>
      <c r="T10" s="3"/>
      <c r="U10" s="3"/>
      <c r="V10" s="1"/>
      <c r="W10" s="1"/>
      <c r="X10" s="1"/>
    </row>
    <row r="11" spans="1:24" hidden="1">
      <c r="A11" s="1"/>
      <c r="B11" s="1"/>
      <c r="C11" s="1"/>
      <c r="D11" s="2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5" t="s">
        <v>7</v>
      </c>
      <c r="T11" s="3"/>
      <c r="U11" s="3"/>
      <c r="V11" s="1"/>
      <c r="W11" s="1"/>
      <c r="X11" s="1"/>
    </row>
    <row r="12" spans="1:24" hidden="1">
      <c r="A12" s="1"/>
      <c r="B12" s="1"/>
      <c r="C12" s="1"/>
      <c r="D12" s="2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5" t="s">
        <v>8</v>
      </c>
      <c r="T12" s="3"/>
      <c r="U12" s="3"/>
      <c r="V12" s="1"/>
      <c r="W12" s="1"/>
      <c r="X12" s="1"/>
    </row>
    <row r="13" spans="1:24" hidden="1">
      <c r="A13" s="1"/>
      <c r="B13" s="1"/>
      <c r="C13" s="1"/>
      <c r="D13" s="2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t="s">
        <v>11584</v>
      </c>
      <c r="T13" s="3"/>
      <c r="U13" s="3"/>
      <c r="V13" s="1"/>
      <c r="W13" s="1"/>
      <c r="X13" s="1"/>
    </row>
    <row r="14" spans="1:24" ht="16.5" customHeight="1">
      <c r="A14" s="1"/>
      <c r="B14" s="1"/>
      <c r="C14" s="1"/>
      <c r="D14" s="2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534" t="s">
        <v>12385</v>
      </c>
      <c r="T14" s="3"/>
      <c r="U14" s="3"/>
      <c r="V14" s="1"/>
      <c r="W14" s="1"/>
      <c r="X14" s="1"/>
    </row>
    <row r="15" spans="1:24" ht="16.5" customHeight="1">
      <c r="A15" s="1"/>
      <c r="B15" s="1"/>
      <c r="C15" s="1"/>
      <c r="D15" s="2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534" t="s">
        <v>13534</v>
      </c>
      <c r="T15" s="3"/>
      <c r="U15" s="3"/>
      <c r="V15" s="1"/>
      <c r="W15" s="1"/>
      <c r="X15" s="1"/>
    </row>
    <row r="16" spans="1:24" ht="16.5" customHeight="1">
      <c r="A16" s="1"/>
      <c r="B16" s="1"/>
      <c r="C16" s="1"/>
      <c r="D16" s="2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379" t="s">
        <v>14081</v>
      </c>
      <c r="T16" s="3"/>
      <c r="U16" s="3"/>
      <c r="V16" s="1"/>
      <c r="W16" s="1"/>
      <c r="X16" s="1"/>
    </row>
    <row r="17" spans="1:24" ht="16.5" customHeight="1">
      <c r="A17" s="1"/>
      <c r="B17" s="1"/>
      <c r="C17" s="1"/>
      <c r="D17" s="2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709" t="s">
        <v>14176</v>
      </c>
      <c r="T17" s="3"/>
      <c r="U17" s="3"/>
      <c r="V17" s="1"/>
      <c r="W17" s="1"/>
      <c r="X17" s="1"/>
    </row>
    <row r="18" spans="1:24" ht="15" thickBot="1">
      <c r="A18" s="1"/>
      <c r="B18" s="1"/>
      <c r="C18" s="1"/>
      <c r="D18" s="2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3"/>
      <c r="U18" s="3"/>
      <c r="V18" s="1"/>
      <c r="W18" s="1"/>
      <c r="X18" s="1"/>
    </row>
    <row r="19" spans="1:24">
      <c r="A19" s="1714" t="s">
        <v>9</v>
      </c>
      <c r="B19" s="1714" t="s">
        <v>10</v>
      </c>
      <c r="C19" s="1714" t="s">
        <v>11</v>
      </c>
      <c r="D19" s="1730" t="s">
        <v>12</v>
      </c>
      <c r="E19" s="1714" t="s">
        <v>13</v>
      </c>
      <c r="F19" s="1714" t="s">
        <v>14</v>
      </c>
      <c r="G19" s="1714" t="s">
        <v>15</v>
      </c>
      <c r="H19" s="1714" t="s">
        <v>16</v>
      </c>
      <c r="I19" s="1714" t="s">
        <v>17</v>
      </c>
      <c r="J19" s="1714" t="s">
        <v>18</v>
      </c>
      <c r="K19" s="1714" t="s">
        <v>19</v>
      </c>
      <c r="L19" s="1714" t="s">
        <v>20</v>
      </c>
      <c r="M19" s="1714" t="s">
        <v>21</v>
      </c>
      <c r="N19" s="1714" t="s">
        <v>22</v>
      </c>
      <c r="O19" s="1714" t="s">
        <v>23</v>
      </c>
      <c r="P19" s="1714" t="s">
        <v>24</v>
      </c>
      <c r="Q19" s="1714" t="s">
        <v>25</v>
      </c>
      <c r="R19" s="1712" t="s">
        <v>26</v>
      </c>
      <c r="S19" s="1714" t="s">
        <v>27</v>
      </c>
      <c r="T19" s="1714" t="s">
        <v>28</v>
      </c>
      <c r="U19" s="1716" t="s">
        <v>29</v>
      </c>
      <c r="V19" s="1714" t="s">
        <v>30</v>
      </c>
      <c r="W19" s="1719" t="s">
        <v>31</v>
      </c>
      <c r="X19" s="1710" t="s">
        <v>32</v>
      </c>
    </row>
    <row r="20" spans="1:24" ht="15" thickBot="1">
      <c r="A20" s="1715"/>
      <c r="B20" s="1715"/>
      <c r="C20" s="1715"/>
      <c r="D20" s="1731"/>
      <c r="E20" s="1715"/>
      <c r="F20" s="1718"/>
      <c r="G20" s="1715"/>
      <c r="H20" s="1715"/>
      <c r="I20" s="1715"/>
      <c r="J20" s="1715"/>
      <c r="K20" s="1715"/>
      <c r="L20" s="1715"/>
      <c r="M20" s="1715"/>
      <c r="N20" s="1715"/>
      <c r="O20" s="1715"/>
      <c r="P20" s="1715"/>
      <c r="Q20" s="1715"/>
      <c r="R20" s="1713"/>
      <c r="S20" s="1715"/>
      <c r="T20" s="1715"/>
      <c r="U20" s="1717"/>
      <c r="V20" s="1718"/>
      <c r="W20" s="1720"/>
      <c r="X20" s="1711"/>
    </row>
    <row r="21" spans="1:24" ht="15" thickBot="1">
      <c r="A21" s="19">
        <v>1</v>
      </c>
      <c r="B21" s="20">
        <v>2</v>
      </c>
      <c r="C21" s="20">
        <v>3</v>
      </c>
      <c r="D21" s="21">
        <v>4</v>
      </c>
      <c r="E21" s="20">
        <v>5</v>
      </c>
      <c r="F21" s="20">
        <v>6</v>
      </c>
      <c r="G21" s="20">
        <v>7</v>
      </c>
      <c r="H21" s="20">
        <v>8</v>
      </c>
      <c r="I21" s="20">
        <v>9</v>
      </c>
      <c r="J21" s="20">
        <v>10</v>
      </c>
      <c r="K21" s="20">
        <v>11</v>
      </c>
      <c r="L21" s="20">
        <v>12</v>
      </c>
      <c r="M21" s="20">
        <v>13</v>
      </c>
      <c r="N21" s="20">
        <v>14</v>
      </c>
      <c r="O21" s="20">
        <v>15</v>
      </c>
      <c r="P21" s="20">
        <v>16</v>
      </c>
      <c r="Q21" s="20">
        <v>17</v>
      </c>
      <c r="R21" s="21">
        <v>18</v>
      </c>
      <c r="S21" s="21">
        <v>19</v>
      </c>
      <c r="T21" s="21">
        <v>20</v>
      </c>
      <c r="U21" s="22">
        <v>21</v>
      </c>
      <c r="V21" s="20">
        <v>22</v>
      </c>
      <c r="W21" s="20">
        <v>23</v>
      </c>
      <c r="X21" s="23">
        <v>24</v>
      </c>
    </row>
    <row r="22" spans="1:24">
      <c r="A22" s="24" t="s">
        <v>33</v>
      </c>
      <c r="B22" s="25"/>
      <c r="C22" s="26"/>
      <c r="D22" s="27"/>
      <c r="E22" s="25"/>
      <c r="F22" s="28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9"/>
      <c r="S22" s="29"/>
      <c r="T22" s="29"/>
      <c r="U22" s="30"/>
      <c r="V22" s="31"/>
      <c r="W22" s="32"/>
      <c r="X22" s="33"/>
    </row>
    <row r="23" spans="1:24" ht="50.1" customHeight="1">
      <c r="A23" s="34" t="s">
        <v>34</v>
      </c>
      <c r="B23" s="34" t="s">
        <v>35</v>
      </c>
      <c r="C23" s="35" t="s">
        <v>36</v>
      </c>
      <c r="D23" s="36" t="s">
        <v>37</v>
      </c>
      <c r="E23" s="35" t="s">
        <v>38</v>
      </c>
      <c r="F23" s="37" t="s">
        <v>37</v>
      </c>
      <c r="G23" s="34" t="s">
        <v>39</v>
      </c>
      <c r="H23" s="34">
        <v>0</v>
      </c>
      <c r="I23" s="34">
        <v>590000000</v>
      </c>
      <c r="J23" s="35" t="s">
        <v>40</v>
      </c>
      <c r="K23" s="35" t="s">
        <v>41</v>
      </c>
      <c r="L23" s="35" t="s">
        <v>42</v>
      </c>
      <c r="M23" s="34" t="s">
        <v>43</v>
      </c>
      <c r="N23" s="35" t="s">
        <v>44</v>
      </c>
      <c r="O23" s="38" t="s">
        <v>45</v>
      </c>
      <c r="P23" s="34">
        <v>796</v>
      </c>
      <c r="Q23" s="34" t="s">
        <v>46</v>
      </c>
      <c r="R23" s="39">
        <v>100</v>
      </c>
      <c r="S23" s="40">
        <v>715</v>
      </c>
      <c r="T23" s="40">
        <f t="shared" ref="T23:T92" si="0">R23*S23</f>
        <v>71500</v>
      </c>
      <c r="U23" s="41">
        <f t="shared" ref="U23:U93" si="1">T23*1.12</f>
        <v>80080.000000000015</v>
      </c>
      <c r="V23" s="34" t="s">
        <v>47</v>
      </c>
      <c r="W23" s="34">
        <v>2017</v>
      </c>
      <c r="X23" s="35"/>
    </row>
    <row r="24" spans="1:24" ht="50.1" customHeight="1">
      <c r="A24" s="34" t="s">
        <v>48</v>
      </c>
      <c r="B24" s="34" t="s">
        <v>35</v>
      </c>
      <c r="C24" s="35" t="s">
        <v>49</v>
      </c>
      <c r="D24" s="36" t="s">
        <v>50</v>
      </c>
      <c r="E24" s="35" t="s">
        <v>51</v>
      </c>
      <c r="F24" s="37" t="s">
        <v>52</v>
      </c>
      <c r="G24" s="34" t="s">
        <v>39</v>
      </c>
      <c r="H24" s="34">
        <v>0</v>
      </c>
      <c r="I24" s="34">
        <v>590000000</v>
      </c>
      <c r="J24" s="35" t="s">
        <v>40</v>
      </c>
      <c r="K24" s="35" t="s">
        <v>41</v>
      </c>
      <c r="L24" s="42" t="s">
        <v>53</v>
      </c>
      <c r="M24" s="34" t="s">
        <v>43</v>
      </c>
      <c r="N24" s="35" t="s">
        <v>44</v>
      </c>
      <c r="O24" s="38" t="s">
        <v>45</v>
      </c>
      <c r="P24" s="43">
        <v>113</v>
      </c>
      <c r="Q24" s="35" t="s">
        <v>54</v>
      </c>
      <c r="R24" s="44">
        <v>150</v>
      </c>
      <c r="S24" s="40">
        <v>161</v>
      </c>
      <c r="T24" s="40">
        <f t="shared" si="0"/>
        <v>24150</v>
      </c>
      <c r="U24" s="41">
        <f t="shared" si="1"/>
        <v>27048.000000000004</v>
      </c>
      <c r="V24" s="45" t="s">
        <v>47</v>
      </c>
      <c r="W24" s="34">
        <v>2017</v>
      </c>
      <c r="X24" s="35"/>
    </row>
    <row r="25" spans="1:24" ht="50.1" customHeight="1">
      <c r="A25" s="34" t="s">
        <v>55</v>
      </c>
      <c r="B25" s="46" t="s">
        <v>35</v>
      </c>
      <c r="C25" s="47" t="s">
        <v>56</v>
      </c>
      <c r="D25" s="48" t="s">
        <v>57</v>
      </c>
      <c r="E25" s="49" t="s">
        <v>58</v>
      </c>
      <c r="F25" s="50" t="s">
        <v>59</v>
      </c>
      <c r="G25" s="51" t="s">
        <v>39</v>
      </c>
      <c r="H25" s="52">
        <v>90</v>
      </c>
      <c r="I25" s="34">
        <v>590000000</v>
      </c>
      <c r="J25" s="35" t="s">
        <v>40</v>
      </c>
      <c r="K25" s="46" t="s">
        <v>60</v>
      </c>
      <c r="L25" s="35" t="s">
        <v>42</v>
      </c>
      <c r="M25" s="46" t="s">
        <v>61</v>
      </c>
      <c r="N25" s="49" t="s">
        <v>44</v>
      </c>
      <c r="O25" s="38" t="s">
        <v>45</v>
      </c>
      <c r="P25" s="34">
        <v>796</v>
      </c>
      <c r="Q25" s="43" t="s">
        <v>46</v>
      </c>
      <c r="R25" s="53">
        <v>10</v>
      </c>
      <c r="S25" s="54">
        <v>47000</v>
      </c>
      <c r="T25" s="40">
        <f t="shared" si="0"/>
        <v>470000</v>
      </c>
      <c r="U25" s="41">
        <f t="shared" si="1"/>
        <v>526400</v>
      </c>
      <c r="V25" s="46"/>
      <c r="W25" s="55">
        <v>2017</v>
      </c>
      <c r="X25" s="35"/>
    </row>
    <row r="26" spans="1:24" ht="50.1" customHeight="1">
      <c r="A26" s="34" t="s">
        <v>62</v>
      </c>
      <c r="B26" s="46" t="s">
        <v>35</v>
      </c>
      <c r="C26" s="35" t="s">
        <v>63</v>
      </c>
      <c r="D26" s="36" t="s">
        <v>57</v>
      </c>
      <c r="E26" s="35" t="s">
        <v>64</v>
      </c>
      <c r="F26" s="37" t="s">
        <v>59</v>
      </c>
      <c r="G26" s="34" t="s">
        <v>39</v>
      </c>
      <c r="H26" s="34">
        <v>90</v>
      </c>
      <c r="I26" s="34">
        <v>590000000</v>
      </c>
      <c r="J26" s="35" t="s">
        <v>40</v>
      </c>
      <c r="K26" s="35" t="s">
        <v>65</v>
      </c>
      <c r="L26" s="35" t="s">
        <v>42</v>
      </c>
      <c r="M26" s="34" t="s">
        <v>61</v>
      </c>
      <c r="N26" s="35" t="s">
        <v>44</v>
      </c>
      <c r="O26" s="38" t="s">
        <v>45</v>
      </c>
      <c r="P26" s="34">
        <v>796</v>
      </c>
      <c r="Q26" s="34" t="s">
        <v>46</v>
      </c>
      <c r="R26" s="39">
        <v>2</v>
      </c>
      <c r="S26" s="40">
        <v>24000</v>
      </c>
      <c r="T26" s="40">
        <f t="shared" si="0"/>
        <v>48000</v>
      </c>
      <c r="U26" s="41">
        <f t="shared" si="1"/>
        <v>53760.000000000007</v>
      </c>
      <c r="V26" s="45"/>
      <c r="W26" s="34">
        <v>2017</v>
      </c>
      <c r="X26" s="35"/>
    </row>
    <row r="27" spans="1:24" ht="50.1" customHeight="1">
      <c r="A27" s="34" t="s">
        <v>66</v>
      </c>
      <c r="B27" s="46" t="s">
        <v>35</v>
      </c>
      <c r="C27" s="47" t="s">
        <v>67</v>
      </c>
      <c r="D27" s="48" t="s">
        <v>57</v>
      </c>
      <c r="E27" s="49" t="s">
        <v>68</v>
      </c>
      <c r="F27" s="50" t="s">
        <v>69</v>
      </c>
      <c r="G27" s="51" t="s">
        <v>39</v>
      </c>
      <c r="H27" s="52">
        <v>90</v>
      </c>
      <c r="I27" s="34">
        <v>590000000</v>
      </c>
      <c r="J27" s="35" t="s">
        <v>40</v>
      </c>
      <c r="K27" s="46" t="s">
        <v>70</v>
      </c>
      <c r="L27" s="35" t="s">
        <v>42</v>
      </c>
      <c r="M27" s="46" t="s">
        <v>61</v>
      </c>
      <c r="N27" s="49" t="s">
        <v>44</v>
      </c>
      <c r="O27" s="38" t="s">
        <v>45</v>
      </c>
      <c r="P27" s="34">
        <v>796</v>
      </c>
      <c r="Q27" s="43" t="s">
        <v>46</v>
      </c>
      <c r="R27" s="53">
        <v>4</v>
      </c>
      <c r="S27" s="54">
        <v>18000</v>
      </c>
      <c r="T27" s="40">
        <f t="shared" si="0"/>
        <v>72000</v>
      </c>
      <c r="U27" s="41">
        <f t="shared" si="1"/>
        <v>80640.000000000015</v>
      </c>
      <c r="V27" s="46"/>
      <c r="W27" s="55">
        <v>2017</v>
      </c>
      <c r="X27" s="35"/>
    </row>
    <row r="28" spans="1:24" ht="50.1" customHeight="1">
      <c r="A28" s="34" t="s">
        <v>71</v>
      </c>
      <c r="B28" s="34" t="s">
        <v>35</v>
      </c>
      <c r="C28" s="35" t="s">
        <v>72</v>
      </c>
      <c r="D28" s="36" t="s">
        <v>57</v>
      </c>
      <c r="E28" s="35" t="s">
        <v>73</v>
      </c>
      <c r="F28" s="37" t="s">
        <v>74</v>
      </c>
      <c r="G28" s="34" t="s">
        <v>39</v>
      </c>
      <c r="H28" s="34">
        <v>0</v>
      </c>
      <c r="I28" s="34">
        <v>590000000</v>
      </c>
      <c r="J28" s="35" t="s">
        <v>40</v>
      </c>
      <c r="K28" s="35" t="s">
        <v>41</v>
      </c>
      <c r="L28" s="35" t="s">
        <v>42</v>
      </c>
      <c r="M28" s="34" t="s">
        <v>43</v>
      </c>
      <c r="N28" s="35" t="s">
        <v>75</v>
      </c>
      <c r="O28" s="34" t="s">
        <v>76</v>
      </c>
      <c r="P28" s="34">
        <v>796</v>
      </c>
      <c r="Q28" s="34" t="s">
        <v>46</v>
      </c>
      <c r="R28" s="39">
        <v>30</v>
      </c>
      <c r="S28" s="40">
        <v>5900</v>
      </c>
      <c r="T28" s="40">
        <f t="shared" si="0"/>
        <v>177000</v>
      </c>
      <c r="U28" s="41">
        <f t="shared" si="1"/>
        <v>198240.00000000003</v>
      </c>
      <c r="V28" s="45" t="s">
        <v>47</v>
      </c>
      <c r="W28" s="34">
        <v>2017</v>
      </c>
      <c r="X28" s="35"/>
    </row>
    <row r="29" spans="1:24" ht="50.1" customHeight="1">
      <c r="A29" s="34" t="s">
        <v>77</v>
      </c>
      <c r="B29" s="49" t="s">
        <v>35</v>
      </c>
      <c r="C29" s="49" t="s">
        <v>78</v>
      </c>
      <c r="D29" s="56" t="s">
        <v>79</v>
      </c>
      <c r="E29" s="49" t="s">
        <v>80</v>
      </c>
      <c r="F29" s="49" t="s">
        <v>81</v>
      </c>
      <c r="G29" s="49" t="s">
        <v>39</v>
      </c>
      <c r="H29" s="49">
        <v>0</v>
      </c>
      <c r="I29" s="34">
        <v>590000000</v>
      </c>
      <c r="J29" s="35" t="s">
        <v>40</v>
      </c>
      <c r="K29" s="49" t="s">
        <v>82</v>
      </c>
      <c r="L29" s="49" t="s">
        <v>83</v>
      </c>
      <c r="M29" s="49" t="s">
        <v>84</v>
      </c>
      <c r="N29" s="49" t="s">
        <v>85</v>
      </c>
      <c r="O29" s="49" t="s">
        <v>86</v>
      </c>
      <c r="P29" s="49">
        <v>796</v>
      </c>
      <c r="Q29" s="49" t="s">
        <v>46</v>
      </c>
      <c r="R29" s="53">
        <v>1</v>
      </c>
      <c r="S29" s="57">
        <v>30000</v>
      </c>
      <c r="T29" s="40">
        <f t="shared" si="0"/>
        <v>30000</v>
      </c>
      <c r="U29" s="41">
        <f t="shared" si="1"/>
        <v>33600</v>
      </c>
      <c r="V29" s="43"/>
      <c r="W29" s="49">
        <v>2017</v>
      </c>
      <c r="X29" s="49"/>
    </row>
    <row r="30" spans="1:24" ht="50.1" customHeight="1">
      <c r="A30" s="34" t="s">
        <v>87</v>
      </c>
      <c r="B30" s="34" t="s">
        <v>35</v>
      </c>
      <c r="C30" s="35" t="s">
        <v>88</v>
      </c>
      <c r="D30" s="36" t="s">
        <v>89</v>
      </c>
      <c r="E30" s="35" t="s">
        <v>90</v>
      </c>
      <c r="F30" s="37" t="s">
        <v>91</v>
      </c>
      <c r="G30" s="34" t="s">
        <v>92</v>
      </c>
      <c r="H30" s="34">
        <v>0</v>
      </c>
      <c r="I30" s="34">
        <v>590000000</v>
      </c>
      <c r="J30" s="35" t="s">
        <v>40</v>
      </c>
      <c r="K30" s="35" t="s">
        <v>41</v>
      </c>
      <c r="L30" s="42" t="s">
        <v>53</v>
      </c>
      <c r="M30" s="34" t="s">
        <v>84</v>
      </c>
      <c r="N30" s="35" t="s">
        <v>93</v>
      </c>
      <c r="O30" s="34" t="s">
        <v>94</v>
      </c>
      <c r="P30" s="34" t="s">
        <v>95</v>
      </c>
      <c r="Q30" s="34" t="s">
        <v>96</v>
      </c>
      <c r="R30" s="39">
        <v>1200</v>
      </c>
      <c r="S30" s="40">
        <v>8930</v>
      </c>
      <c r="T30" s="40">
        <f t="shared" si="0"/>
        <v>10716000</v>
      </c>
      <c r="U30" s="41">
        <f t="shared" si="1"/>
        <v>12001920.000000002</v>
      </c>
      <c r="V30" s="45"/>
      <c r="W30" s="34">
        <v>2017</v>
      </c>
      <c r="X30" s="35"/>
    </row>
    <row r="31" spans="1:24" ht="50.1" customHeight="1">
      <c r="A31" s="34" t="s">
        <v>97</v>
      </c>
      <c r="B31" s="34" t="s">
        <v>35</v>
      </c>
      <c r="C31" s="35" t="s">
        <v>98</v>
      </c>
      <c r="D31" s="36" t="s">
        <v>99</v>
      </c>
      <c r="E31" s="35" t="s">
        <v>100</v>
      </c>
      <c r="F31" s="37" t="s">
        <v>99</v>
      </c>
      <c r="G31" s="34" t="s">
        <v>39</v>
      </c>
      <c r="H31" s="34">
        <v>0</v>
      </c>
      <c r="I31" s="34">
        <v>590000000</v>
      </c>
      <c r="J31" s="35" t="s">
        <v>40</v>
      </c>
      <c r="K31" s="35" t="s">
        <v>41</v>
      </c>
      <c r="L31" s="42" t="s">
        <v>53</v>
      </c>
      <c r="M31" s="34" t="s">
        <v>101</v>
      </c>
      <c r="N31" s="35" t="s">
        <v>102</v>
      </c>
      <c r="O31" s="34" t="s">
        <v>76</v>
      </c>
      <c r="P31" s="34">
        <v>166</v>
      </c>
      <c r="Q31" s="34" t="s">
        <v>103</v>
      </c>
      <c r="R31" s="44">
        <v>800</v>
      </c>
      <c r="S31" s="40">
        <v>2145</v>
      </c>
      <c r="T31" s="40">
        <f t="shared" si="0"/>
        <v>1716000</v>
      </c>
      <c r="U31" s="41">
        <f t="shared" si="1"/>
        <v>1921920.0000000002</v>
      </c>
      <c r="V31" s="34"/>
      <c r="W31" s="34">
        <v>2017</v>
      </c>
      <c r="X31" s="35"/>
    </row>
    <row r="32" spans="1:24" ht="50.1" customHeight="1">
      <c r="A32" s="35" t="s">
        <v>104</v>
      </c>
      <c r="B32" s="58" t="s">
        <v>35</v>
      </c>
      <c r="C32" s="50" t="s">
        <v>105</v>
      </c>
      <c r="D32" s="56" t="s">
        <v>106</v>
      </c>
      <c r="E32" s="50" t="s">
        <v>107</v>
      </c>
      <c r="F32" s="50" t="s">
        <v>47</v>
      </c>
      <c r="G32" s="51" t="s">
        <v>39</v>
      </c>
      <c r="H32" s="59">
        <v>0</v>
      </c>
      <c r="I32" s="35">
        <v>590000000</v>
      </c>
      <c r="J32" s="35" t="s">
        <v>40</v>
      </c>
      <c r="K32" s="51" t="s">
        <v>108</v>
      </c>
      <c r="L32" s="35" t="s">
        <v>42</v>
      </c>
      <c r="M32" s="51" t="s">
        <v>61</v>
      </c>
      <c r="N32" s="51" t="s">
        <v>109</v>
      </c>
      <c r="O32" s="35" t="s">
        <v>110</v>
      </c>
      <c r="P32" s="60">
        <v>166</v>
      </c>
      <c r="Q32" s="51" t="s">
        <v>103</v>
      </c>
      <c r="R32" s="61">
        <v>5000</v>
      </c>
      <c r="S32" s="62">
        <v>241</v>
      </c>
      <c r="T32" s="54">
        <v>0</v>
      </c>
      <c r="U32" s="63">
        <f>T32*1.12</f>
        <v>0</v>
      </c>
      <c r="V32" s="64" t="s">
        <v>47</v>
      </c>
      <c r="W32" s="51">
        <v>2017</v>
      </c>
      <c r="X32" s="49">
        <v>11.19</v>
      </c>
    </row>
    <row r="33" spans="1:24" ht="50.1" customHeight="1">
      <c r="A33" s="35" t="s">
        <v>111</v>
      </c>
      <c r="B33" s="58" t="s">
        <v>35</v>
      </c>
      <c r="C33" s="50" t="s">
        <v>105</v>
      </c>
      <c r="D33" s="56" t="s">
        <v>106</v>
      </c>
      <c r="E33" s="50" t="s">
        <v>107</v>
      </c>
      <c r="F33" s="50" t="s">
        <v>47</v>
      </c>
      <c r="G33" s="35" t="s">
        <v>39</v>
      </c>
      <c r="H33" s="59">
        <v>0</v>
      </c>
      <c r="I33" s="60">
        <v>590000000</v>
      </c>
      <c r="J33" s="35" t="s">
        <v>40</v>
      </c>
      <c r="K33" s="51" t="s">
        <v>112</v>
      </c>
      <c r="L33" s="35" t="s">
        <v>42</v>
      </c>
      <c r="M33" s="51" t="s">
        <v>61</v>
      </c>
      <c r="N33" s="51" t="s">
        <v>109</v>
      </c>
      <c r="O33" s="35" t="s">
        <v>110</v>
      </c>
      <c r="P33" s="60">
        <v>166</v>
      </c>
      <c r="Q33" s="51" t="s">
        <v>103</v>
      </c>
      <c r="R33" s="61">
        <v>5000</v>
      </c>
      <c r="S33" s="62">
        <v>350</v>
      </c>
      <c r="T33" s="54">
        <f>R33*S33</f>
        <v>1750000</v>
      </c>
      <c r="U33" s="54">
        <f>T33*1.12</f>
        <v>1960000.0000000002</v>
      </c>
      <c r="V33" s="51" t="s">
        <v>47</v>
      </c>
      <c r="W33" s="51">
        <v>2017</v>
      </c>
      <c r="X33" s="49"/>
    </row>
    <row r="34" spans="1:24" ht="50.1" customHeight="1">
      <c r="A34" s="34" t="s">
        <v>113</v>
      </c>
      <c r="B34" s="46" t="s">
        <v>35</v>
      </c>
      <c r="C34" s="49" t="s">
        <v>114</v>
      </c>
      <c r="D34" s="65" t="s">
        <v>115</v>
      </c>
      <c r="E34" s="51" t="s">
        <v>116</v>
      </c>
      <c r="F34" s="66" t="s">
        <v>47</v>
      </c>
      <c r="G34" s="51" t="s">
        <v>39</v>
      </c>
      <c r="H34" s="52">
        <v>0</v>
      </c>
      <c r="I34" s="34">
        <v>590000000</v>
      </c>
      <c r="J34" s="35" t="s">
        <v>40</v>
      </c>
      <c r="K34" s="51" t="s">
        <v>108</v>
      </c>
      <c r="L34" s="35" t="s">
        <v>42</v>
      </c>
      <c r="M34" s="109" t="s">
        <v>61</v>
      </c>
      <c r="N34" s="49" t="s">
        <v>109</v>
      </c>
      <c r="O34" s="35" t="s">
        <v>110</v>
      </c>
      <c r="P34" s="67">
        <v>168</v>
      </c>
      <c r="Q34" s="67" t="s">
        <v>117</v>
      </c>
      <c r="R34" s="68">
        <v>0.5</v>
      </c>
      <c r="S34" s="40">
        <v>356000</v>
      </c>
      <c r="T34" s="40">
        <f t="shared" si="0"/>
        <v>178000</v>
      </c>
      <c r="U34" s="41">
        <f t="shared" si="1"/>
        <v>199360.00000000003</v>
      </c>
      <c r="V34" s="55" t="s">
        <v>47</v>
      </c>
      <c r="W34" s="51">
        <v>2017</v>
      </c>
      <c r="X34" s="42"/>
    </row>
    <row r="35" spans="1:24" ht="50.1" customHeight="1">
      <c r="A35" s="34" t="s">
        <v>118</v>
      </c>
      <c r="B35" s="34" t="s">
        <v>35</v>
      </c>
      <c r="C35" s="35" t="s">
        <v>119</v>
      </c>
      <c r="D35" s="36" t="s">
        <v>120</v>
      </c>
      <c r="E35" s="35" t="s">
        <v>121</v>
      </c>
      <c r="F35" s="37" t="s">
        <v>122</v>
      </c>
      <c r="G35" s="34" t="s">
        <v>39</v>
      </c>
      <c r="H35" s="34">
        <v>0</v>
      </c>
      <c r="I35" s="34">
        <v>590000000</v>
      </c>
      <c r="J35" s="35" t="s">
        <v>40</v>
      </c>
      <c r="K35" s="35" t="s">
        <v>41</v>
      </c>
      <c r="L35" s="35" t="s">
        <v>42</v>
      </c>
      <c r="M35" s="34" t="s">
        <v>43</v>
      </c>
      <c r="N35" s="35" t="s">
        <v>75</v>
      </c>
      <c r="O35" s="34" t="s">
        <v>76</v>
      </c>
      <c r="P35" s="34">
        <v>796</v>
      </c>
      <c r="Q35" s="34" t="s">
        <v>46</v>
      </c>
      <c r="R35" s="39">
        <v>20</v>
      </c>
      <c r="S35" s="40">
        <v>250</v>
      </c>
      <c r="T35" s="40">
        <f t="shared" si="0"/>
        <v>5000</v>
      </c>
      <c r="U35" s="41">
        <f t="shared" si="1"/>
        <v>5600.0000000000009</v>
      </c>
      <c r="V35" s="45"/>
      <c r="W35" s="34">
        <v>2017</v>
      </c>
      <c r="X35" s="35"/>
    </row>
    <row r="36" spans="1:24" ht="50.1" customHeight="1">
      <c r="A36" s="34" t="s">
        <v>123</v>
      </c>
      <c r="B36" s="46" t="s">
        <v>35</v>
      </c>
      <c r="C36" s="47" t="s">
        <v>124</v>
      </c>
      <c r="D36" s="48" t="s">
        <v>125</v>
      </c>
      <c r="E36" s="49" t="s">
        <v>126</v>
      </c>
      <c r="F36" s="50" t="s">
        <v>127</v>
      </c>
      <c r="G36" s="51" t="s">
        <v>39</v>
      </c>
      <c r="H36" s="52">
        <v>100</v>
      </c>
      <c r="I36" s="34">
        <v>590000000</v>
      </c>
      <c r="J36" s="35" t="s">
        <v>40</v>
      </c>
      <c r="K36" s="46" t="s">
        <v>128</v>
      </c>
      <c r="L36" s="35" t="s">
        <v>42</v>
      </c>
      <c r="M36" s="46" t="s">
        <v>61</v>
      </c>
      <c r="N36" s="49" t="s">
        <v>44</v>
      </c>
      <c r="O36" s="38" t="s">
        <v>45</v>
      </c>
      <c r="P36" s="43">
        <v>112</v>
      </c>
      <c r="Q36" s="43" t="s">
        <v>129</v>
      </c>
      <c r="R36" s="69">
        <v>10000</v>
      </c>
      <c r="S36" s="54">
        <v>89</v>
      </c>
      <c r="T36" s="40">
        <f t="shared" si="0"/>
        <v>890000</v>
      </c>
      <c r="U36" s="41">
        <f t="shared" si="1"/>
        <v>996800.00000000012</v>
      </c>
      <c r="V36" s="46"/>
      <c r="W36" s="55">
        <v>2017</v>
      </c>
      <c r="X36" s="35"/>
    </row>
    <row r="37" spans="1:24" ht="50.1" customHeight="1">
      <c r="A37" s="34" t="s">
        <v>130</v>
      </c>
      <c r="B37" s="46" t="s">
        <v>35</v>
      </c>
      <c r="C37" s="35" t="s">
        <v>131</v>
      </c>
      <c r="D37" s="36" t="s">
        <v>125</v>
      </c>
      <c r="E37" s="35" t="s">
        <v>132</v>
      </c>
      <c r="F37" s="37" t="s">
        <v>127</v>
      </c>
      <c r="G37" s="34" t="s">
        <v>39</v>
      </c>
      <c r="H37" s="34">
        <v>100</v>
      </c>
      <c r="I37" s="34">
        <v>590000000</v>
      </c>
      <c r="J37" s="35" t="s">
        <v>40</v>
      </c>
      <c r="K37" s="35" t="s">
        <v>128</v>
      </c>
      <c r="L37" s="35" t="s">
        <v>42</v>
      </c>
      <c r="M37" s="34" t="s">
        <v>61</v>
      </c>
      <c r="N37" s="35" t="s">
        <v>44</v>
      </c>
      <c r="O37" s="38" t="s">
        <v>45</v>
      </c>
      <c r="P37" s="34">
        <v>112</v>
      </c>
      <c r="Q37" s="34" t="s">
        <v>129</v>
      </c>
      <c r="R37" s="44">
        <v>40000</v>
      </c>
      <c r="S37" s="40">
        <v>133</v>
      </c>
      <c r="T37" s="40">
        <f t="shared" si="0"/>
        <v>5320000</v>
      </c>
      <c r="U37" s="41">
        <f t="shared" si="1"/>
        <v>5958400.0000000009</v>
      </c>
      <c r="V37" s="45"/>
      <c r="W37" s="34">
        <v>2017</v>
      </c>
      <c r="X37" s="35"/>
    </row>
    <row r="38" spans="1:24" ht="50.1" customHeight="1">
      <c r="A38" s="34" t="s">
        <v>133</v>
      </c>
      <c r="B38" s="34" t="s">
        <v>35</v>
      </c>
      <c r="C38" s="35" t="s">
        <v>134</v>
      </c>
      <c r="D38" s="36" t="s">
        <v>135</v>
      </c>
      <c r="E38" s="35" t="s">
        <v>136</v>
      </c>
      <c r="F38" s="37"/>
      <c r="G38" s="34" t="s">
        <v>39</v>
      </c>
      <c r="H38" s="34">
        <v>0</v>
      </c>
      <c r="I38" s="34">
        <v>590000000</v>
      </c>
      <c r="J38" s="35" t="s">
        <v>40</v>
      </c>
      <c r="K38" s="35" t="s">
        <v>41</v>
      </c>
      <c r="L38" s="42" t="s">
        <v>53</v>
      </c>
      <c r="M38" s="34" t="s">
        <v>61</v>
      </c>
      <c r="N38" s="35" t="s">
        <v>102</v>
      </c>
      <c r="O38" s="34" t="s">
        <v>76</v>
      </c>
      <c r="P38" s="34">
        <v>166</v>
      </c>
      <c r="Q38" s="34" t="s">
        <v>103</v>
      </c>
      <c r="R38" s="44">
        <v>400</v>
      </c>
      <c r="S38" s="40">
        <v>2812.5</v>
      </c>
      <c r="T38" s="40">
        <f t="shared" si="0"/>
        <v>1125000</v>
      </c>
      <c r="U38" s="41">
        <f t="shared" si="1"/>
        <v>1260000.0000000002</v>
      </c>
      <c r="V38" s="34"/>
      <c r="W38" s="34">
        <v>2017</v>
      </c>
      <c r="X38" s="35"/>
    </row>
    <row r="39" spans="1:24" ht="50.1" customHeight="1">
      <c r="A39" s="34" t="s">
        <v>137</v>
      </c>
      <c r="B39" s="34" t="s">
        <v>35</v>
      </c>
      <c r="C39" s="35" t="s">
        <v>138</v>
      </c>
      <c r="D39" s="36" t="s">
        <v>139</v>
      </c>
      <c r="E39" s="35" t="s">
        <v>140</v>
      </c>
      <c r="F39" s="37" t="s">
        <v>141</v>
      </c>
      <c r="G39" s="34" t="s">
        <v>39</v>
      </c>
      <c r="H39" s="34">
        <v>0</v>
      </c>
      <c r="I39" s="34">
        <v>590000000</v>
      </c>
      <c r="J39" s="35" t="s">
        <v>40</v>
      </c>
      <c r="K39" s="35" t="s">
        <v>142</v>
      </c>
      <c r="L39" s="35" t="s">
        <v>42</v>
      </c>
      <c r="M39" s="34" t="s">
        <v>43</v>
      </c>
      <c r="N39" s="35" t="s">
        <v>143</v>
      </c>
      <c r="O39" s="35" t="s">
        <v>110</v>
      </c>
      <c r="P39" s="34">
        <v>796</v>
      </c>
      <c r="Q39" s="34" t="s">
        <v>46</v>
      </c>
      <c r="R39" s="39">
        <v>1000</v>
      </c>
      <c r="S39" s="40">
        <v>51</v>
      </c>
      <c r="T39" s="40">
        <f t="shared" si="0"/>
        <v>51000</v>
      </c>
      <c r="U39" s="41">
        <f t="shared" si="1"/>
        <v>57120.000000000007</v>
      </c>
      <c r="V39" s="45" t="s">
        <v>47</v>
      </c>
      <c r="W39" s="34">
        <v>2017</v>
      </c>
      <c r="X39" s="35"/>
    </row>
    <row r="40" spans="1:24" ht="50.1" customHeight="1">
      <c r="A40" s="34" t="s">
        <v>144</v>
      </c>
      <c r="B40" s="34" t="s">
        <v>35</v>
      </c>
      <c r="C40" s="35" t="s">
        <v>138</v>
      </c>
      <c r="D40" s="36" t="s">
        <v>139</v>
      </c>
      <c r="E40" s="35" t="s">
        <v>140</v>
      </c>
      <c r="F40" s="37" t="s">
        <v>145</v>
      </c>
      <c r="G40" s="34" t="s">
        <v>39</v>
      </c>
      <c r="H40" s="34">
        <v>0</v>
      </c>
      <c r="I40" s="34">
        <v>590000000</v>
      </c>
      <c r="J40" s="35" t="s">
        <v>40</v>
      </c>
      <c r="K40" s="35" t="s">
        <v>142</v>
      </c>
      <c r="L40" s="35" t="s">
        <v>42</v>
      </c>
      <c r="M40" s="34" t="s">
        <v>43</v>
      </c>
      <c r="N40" s="35" t="s">
        <v>143</v>
      </c>
      <c r="O40" s="35" t="s">
        <v>110</v>
      </c>
      <c r="P40" s="34">
        <v>796</v>
      </c>
      <c r="Q40" s="34" t="s">
        <v>46</v>
      </c>
      <c r="R40" s="39">
        <v>50</v>
      </c>
      <c r="S40" s="40">
        <v>335</v>
      </c>
      <c r="T40" s="40">
        <f t="shared" si="0"/>
        <v>16750</v>
      </c>
      <c r="U40" s="41">
        <f t="shared" si="1"/>
        <v>18760</v>
      </c>
      <c r="V40" s="34" t="s">
        <v>47</v>
      </c>
      <c r="W40" s="34">
        <v>2017</v>
      </c>
      <c r="X40" s="35"/>
    </row>
    <row r="41" spans="1:24" ht="50.1" customHeight="1">
      <c r="A41" s="34" t="s">
        <v>146</v>
      </c>
      <c r="B41" s="34" t="s">
        <v>35</v>
      </c>
      <c r="C41" s="35" t="s">
        <v>138</v>
      </c>
      <c r="D41" s="36" t="s">
        <v>139</v>
      </c>
      <c r="E41" s="35" t="s">
        <v>140</v>
      </c>
      <c r="F41" s="37" t="s">
        <v>147</v>
      </c>
      <c r="G41" s="34" t="s">
        <v>39</v>
      </c>
      <c r="H41" s="34">
        <v>0</v>
      </c>
      <c r="I41" s="34">
        <v>590000000</v>
      </c>
      <c r="J41" s="35" t="s">
        <v>40</v>
      </c>
      <c r="K41" s="35" t="s">
        <v>142</v>
      </c>
      <c r="L41" s="35" t="s">
        <v>42</v>
      </c>
      <c r="M41" s="34" t="s">
        <v>43</v>
      </c>
      <c r="N41" s="35" t="s">
        <v>143</v>
      </c>
      <c r="O41" s="35" t="s">
        <v>110</v>
      </c>
      <c r="P41" s="34">
        <v>796</v>
      </c>
      <c r="Q41" s="34" t="s">
        <v>46</v>
      </c>
      <c r="R41" s="39">
        <v>55000</v>
      </c>
      <c r="S41" s="40">
        <v>1.5</v>
      </c>
      <c r="T41" s="40">
        <f t="shared" si="0"/>
        <v>82500</v>
      </c>
      <c r="U41" s="41">
        <f t="shared" si="1"/>
        <v>92400.000000000015</v>
      </c>
      <c r="V41" s="45" t="s">
        <v>47</v>
      </c>
      <c r="W41" s="34">
        <v>2017</v>
      </c>
      <c r="X41" s="35"/>
    </row>
    <row r="42" spans="1:24" ht="50.1" customHeight="1">
      <c r="A42" s="34" t="s">
        <v>148</v>
      </c>
      <c r="B42" s="34" t="s">
        <v>35</v>
      </c>
      <c r="C42" s="35" t="s">
        <v>138</v>
      </c>
      <c r="D42" s="36" t="s">
        <v>139</v>
      </c>
      <c r="E42" s="35" t="s">
        <v>140</v>
      </c>
      <c r="F42" s="37" t="s">
        <v>149</v>
      </c>
      <c r="G42" s="34" t="s">
        <v>39</v>
      </c>
      <c r="H42" s="34">
        <v>0</v>
      </c>
      <c r="I42" s="34">
        <v>590000000</v>
      </c>
      <c r="J42" s="35" t="s">
        <v>40</v>
      </c>
      <c r="K42" s="35" t="s">
        <v>142</v>
      </c>
      <c r="L42" s="35" t="s">
        <v>42</v>
      </c>
      <c r="M42" s="34" t="s">
        <v>43</v>
      </c>
      <c r="N42" s="35" t="s">
        <v>143</v>
      </c>
      <c r="O42" s="35" t="s">
        <v>110</v>
      </c>
      <c r="P42" s="34">
        <v>796</v>
      </c>
      <c r="Q42" s="34" t="s">
        <v>46</v>
      </c>
      <c r="R42" s="39">
        <v>250</v>
      </c>
      <c r="S42" s="40">
        <v>19</v>
      </c>
      <c r="T42" s="40">
        <f t="shared" si="0"/>
        <v>4750</v>
      </c>
      <c r="U42" s="41">
        <f t="shared" si="1"/>
        <v>5320.0000000000009</v>
      </c>
      <c r="V42" s="34" t="s">
        <v>47</v>
      </c>
      <c r="W42" s="34">
        <v>2017</v>
      </c>
      <c r="X42" s="35"/>
    </row>
    <row r="43" spans="1:24" ht="50.1" customHeight="1">
      <c r="A43" s="34" t="s">
        <v>150</v>
      </c>
      <c r="B43" s="34" t="s">
        <v>35</v>
      </c>
      <c r="C43" s="35" t="s">
        <v>138</v>
      </c>
      <c r="D43" s="36" t="s">
        <v>139</v>
      </c>
      <c r="E43" s="35" t="s">
        <v>140</v>
      </c>
      <c r="F43" s="37" t="s">
        <v>151</v>
      </c>
      <c r="G43" s="34" t="s">
        <v>39</v>
      </c>
      <c r="H43" s="34">
        <v>0</v>
      </c>
      <c r="I43" s="34">
        <v>590000000</v>
      </c>
      <c r="J43" s="35" t="s">
        <v>40</v>
      </c>
      <c r="K43" s="35" t="s">
        <v>142</v>
      </c>
      <c r="L43" s="35" t="s">
        <v>42</v>
      </c>
      <c r="M43" s="34" t="s">
        <v>43</v>
      </c>
      <c r="N43" s="35" t="s">
        <v>143</v>
      </c>
      <c r="O43" s="35" t="s">
        <v>110</v>
      </c>
      <c r="P43" s="34">
        <v>796</v>
      </c>
      <c r="Q43" s="34" t="s">
        <v>46</v>
      </c>
      <c r="R43" s="39">
        <v>4000</v>
      </c>
      <c r="S43" s="40">
        <v>40</v>
      </c>
      <c r="T43" s="40">
        <f t="shared" si="0"/>
        <v>160000</v>
      </c>
      <c r="U43" s="41">
        <f t="shared" si="1"/>
        <v>179200.00000000003</v>
      </c>
      <c r="V43" s="45" t="s">
        <v>47</v>
      </c>
      <c r="W43" s="34">
        <v>2017</v>
      </c>
      <c r="X43" s="35"/>
    </row>
    <row r="44" spans="1:24" ht="50.1" customHeight="1">
      <c r="A44" s="34" t="s">
        <v>152</v>
      </c>
      <c r="B44" s="34" t="s">
        <v>35</v>
      </c>
      <c r="C44" s="35" t="s">
        <v>138</v>
      </c>
      <c r="D44" s="36" t="s">
        <v>139</v>
      </c>
      <c r="E44" s="35" t="s">
        <v>140</v>
      </c>
      <c r="F44" s="37" t="s">
        <v>153</v>
      </c>
      <c r="G44" s="34" t="s">
        <v>39</v>
      </c>
      <c r="H44" s="34">
        <v>0</v>
      </c>
      <c r="I44" s="34">
        <v>590000000</v>
      </c>
      <c r="J44" s="35" t="s">
        <v>40</v>
      </c>
      <c r="K44" s="35" t="s">
        <v>142</v>
      </c>
      <c r="L44" s="35" t="s">
        <v>42</v>
      </c>
      <c r="M44" s="34" t="s">
        <v>43</v>
      </c>
      <c r="N44" s="35" t="s">
        <v>143</v>
      </c>
      <c r="O44" s="35" t="s">
        <v>110</v>
      </c>
      <c r="P44" s="34">
        <v>796</v>
      </c>
      <c r="Q44" s="34" t="s">
        <v>46</v>
      </c>
      <c r="R44" s="39">
        <v>30</v>
      </c>
      <c r="S44" s="40">
        <v>25</v>
      </c>
      <c r="T44" s="40">
        <f t="shared" si="0"/>
        <v>750</v>
      </c>
      <c r="U44" s="41">
        <f t="shared" si="1"/>
        <v>840.00000000000011</v>
      </c>
      <c r="V44" s="34" t="s">
        <v>47</v>
      </c>
      <c r="W44" s="34">
        <v>2017</v>
      </c>
      <c r="X44" s="35"/>
    </row>
    <row r="45" spans="1:24" ht="50.1" customHeight="1">
      <c r="A45" s="34" t="s">
        <v>154</v>
      </c>
      <c r="B45" s="34" t="s">
        <v>35</v>
      </c>
      <c r="C45" s="35" t="s">
        <v>138</v>
      </c>
      <c r="D45" s="36" t="s">
        <v>139</v>
      </c>
      <c r="E45" s="35" t="s">
        <v>140</v>
      </c>
      <c r="F45" s="37" t="s">
        <v>155</v>
      </c>
      <c r="G45" s="34" t="s">
        <v>39</v>
      </c>
      <c r="H45" s="34">
        <v>0</v>
      </c>
      <c r="I45" s="34">
        <v>590000000</v>
      </c>
      <c r="J45" s="35" t="s">
        <v>40</v>
      </c>
      <c r="K45" s="35" t="s">
        <v>142</v>
      </c>
      <c r="L45" s="35" t="s">
        <v>42</v>
      </c>
      <c r="M45" s="34" t="s">
        <v>43</v>
      </c>
      <c r="N45" s="35" t="s">
        <v>143</v>
      </c>
      <c r="O45" s="35" t="s">
        <v>110</v>
      </c>
      <c r="P45" s="34">
        <v>796</v>
      </c>
      <c r="Q45" s="34" t="s">
        <v>46</v>
      </c>
      <c r="R45" s="39">
        <v>600</v>
      </c>
      <c r="S45" s="40">
        <v>25</v>
      </c>
      <c r="T45" s="40">
        <f t="shared" si="0"/>
        <v>15000</v>
      </c>
      <c r="U45" s="41">
        <f t="shared" si="1"/>
        <v>16800</v>
      </c>
      <c r="V45" s="45" t="s">
        <v>47</v>
      </c>
      <c r="W45" s="34">
        <v>2017</v>
      </c>
      <c r="X45" s="35"/>
    </row>
    <row r="46" spans="1:24" ht="50.1" customHeight="1">
      <c r="A46" s="34" t="s">
        <v>156</v>
      </c>
      <c r="B46" s="34" t="s">
        <v>35</v>
      </c>
      <c r="C46" s="35" t="s">
        <v>138</v>
      </c>
      <c r="D46" s="36" t="s">
        <v>139</v>
      </c>
      <c r="E46" s="35" t="s">
        <v>140</v>
      </c>
      <c r="F46" s="37" t="s">
        <v>157</v>
      </c>
      <c r="G46" s="34" t="s">
        <v>39</v>
      </c>
      <c r="H46" s="34">
        <v>0</v>
      </c>
      <c r="I46" s="34">
        <v>590000000</v>
      </c>
      <c r="J46" s="35" t="s">
        <v>40</v>
      </c>
      <c r="K46" s="35" t="s">
        <v>142</v>
      </c>
      <c r="L46" s="35" t="s">
        <v>42</v>
      </c>
      <c r="M46" s="34" t="s">
        <v>43</v>
      </c>
      <c r="N46" s="35" t="s">
        <v>143</v>
      </c>
      <c r="O46" s="35" t="s">
        <v>110</v>
      </c>
      <c r="P46" s="34">
        <v>796</v>
      </c>
      <c r="Q46" s="34" t="s">
        <v>46</v>
      </c>
      <c r="R46" s="39">
        <v>240</v>
      </c>
      <c r="S46" s="40">
        <v>75</v>
      </c>
      <c r="T46" s="40">
        <f t="shared" si="0"/>
        <v>18000</v>
      </c>
      <c r="U46" s="41">
        <f t="shared" si="1"/>
        <v>20160.000000000004</v>
      </c>
      <c r="V46" s="34" t="s">
        <v>47</v>
      </c>
      <c r="W46" s="34">
        <v>2017</v>
      </c>
      <c r="X46" s="35"/>
    </row>
    <row r="47" spans="1:24" ht="50.1" customHeight="1">
      <c r="A47" s="34" t="s">
        <v>158</v>
      </c>
      <c r="B47" s="34" t="s">
        <v>35</v>
      </c>
      <c r="C47" s="35" t="s">
        <v>138</v>
      </c>
      <c r="D47" s="36" t="s">
        <v>139</v>
      </c>
      <c r="E47" s="35" t="s">
        <v>140</v>
      </c>
      <c r="F47" s="37" t="s">
        <v>159</v>
      </c>
      <c r="G47" s="34" t="s">
        <v>39</v>
      </c>
      <c r="H47" s="34">
        <v>0</v>
      </c>
      <c r="I47" s="34">
        <v>590000000</v>
      </c>
      <c r="J47" s="35" t="s">
        <v>40</v>
      </c>
      <c r="K47" s="35" t="s">
        <v>142</v>
      </c>
      <c r="L47" s="35" t="s">
        <v>42</v>
      </c>
      <c r="M47" s="34" t="s">
        <v>43</v>
      </c>
      <c r="N47" s="35" t="s">
        <v>143</v>
      </c>
      <c r="O47" s="35" t="s">
        <v>110</v>
      </c>
      <c r="P47" s="34">
        <v>796</v>
      </c>
      <c r="Q47" s="34" t="s">
        <v>46</v>
      </c>
      <c r="R47" s="39">
        <v>29000</v>
      </c>
      <c r="S47" s="40">
        <v>4.5</v>
      </c>
      <c r="T47" s="40">
        <f t="shared" si="0"/>
        <v>130500</v>
      </c>
      <c r="U47" s="41">
        <f t="shared" si="1"/>
        <v>146160</v>
      </c>
      <c r="V47" s="45" t="s">
        <v>47</v>
      </c>
      <c r="W47" s="34">
        <v>2017</v>
      </c>
      <c r="X47" s="35"/>
    </row>
    <row r="48" spans="1:24" ht="50.1" customHeight="1">
      <c r="A48" s="34" t="s">
        <v>160</v>
      </c>
      <c r="B48" s="34" t="s">
        <v>35</v>
      </c>
      <c r="C48" s="35" t="s">
        <v>138</v>
      </c>
      <c r="D48" s="36" t="s">
        <v>139</v>
      </c>
      <c r="E48" s="35" t="s">
        <v>140</v>
      </c>
      <c r="F48" s="37" t="s">
        <v>161</v>
      </c>
      <c r="G48" s="34" t="s">
        <v>39</v>
      </c>
      <c r="H48" s="34">
        <v>0</v>
      </c>
      <c r="I48" s="34">
        <v>590000000</v>
      </c>
      <c r="J48" s="35" t="s">
        <v>40</v>
      </c>
      <c r="K48" s="35" t="s">
        <v>142</v>
      </c>
      <c r="L48" s="35" t="s">
        <v>42</v>
      </c>
      <c r="M48" s="34" t="s">
        <v>43</v>
      </c>
      <c r="N48" s="35" t="s">
        <v>143</v>
      </c>
      <c r="O48" s="35" t="s">
        <v>110</v>
      </c>
      <c r="P48" s="34">
        <v>796</v>
      </c>
      <c r="Q48" s="34" t="s">
        <v>46</v>
      </c>
      <c r="R48" s="39">
        <v>23000</v>
      </c>
      <c r="S48" s="40">
        <v>4.0999999999999996</v>
      </c>
      <c r="T48" s="40">
        <f t="shared" si="0"/>
        <v>94299.999999999985</v>
      </c>
      <c r="U48" s="41">
        <f t="shared" si="1"/>
        <v>105616</v>
      </c>
      <c r="V48" s="34" t="s">
        <v>47</v>
      </c>
      <c r="W48" s="34">
        <v>2017</v>
      </c>
      <c r="X48" s="35"/>
    </row>
    <row r="49" spans="1:56" ht="50.1" customHeight="1">
      <c r="A49" s="34" t="s">
        <v>162</v>
      </c>
      <c r="B49" s="34" t="s">
        <v>35</v>
      </c>
      <c r="C49" s="35" t="s">
        <v>138</v>
      </c>
      <c r="D49" s="36" t="s">
        <v>139</v>
      </c>
      <c r="E49" s="35" t="s">
        <v>140</v>
      </c>
      <c r="F49" s="37" t="s">
        <v>163</v>
      </c>
      <c r="G49" s="34" t="s">
        <v>39</v>
      </c>
      <c r="H49" s="34">
        <v>0</v>
      </c>
      <c r="I49" s="34">
        <v>590000000</v>
      </c>
      <c r="J49" s="35" t="s">
        <v>40</v>
      </c>
      <c r="K49" s="35" t="s">
        <v>142</v>
      </c>
      <c r="L49" s="35" t="s">
        <v>42</v>
      </c>
      <c r="M49" s="34" t="s">
        <v>43</v>
      </c>
      <c r="N49" s="35" t="s">
        <v>143</v>
      </c>
      <c r="O49" s="35" t="s">
        <v>110</v>
      </c>
      <c r="P49" s="34">
        <v>796</v>
      </c>
      <c r="Q49" s="34" t="s">
        <v>46</v>
      </c>
      <c r="R49" s="39">
        <v>50000</v>
      </c>
      <c r="S49" s="40">
        <v>6.25</v>
      </c>
      <c r="T49" s="40">
        <f t="shared" si="0"/>
        <v>312500</v>
      </c>
      <c r="U49" s="41">
        <f t="shared" si="1"/>
        <v>350000.00000000006</v>
      </c>
      <c r="V49" s="45" t="s">
        <v>47</v>
      </c>
      <c r="W49" s="34">
        <v>2017</v>
      </c>
      <c r="X49" s="35"/>
    </row>
    <row r="50" spans="1:56" ht="50.1" customHeight="1">
      <c r="A50" s="34" t="s">
        <v>164</v>
      </c>
      <c r="B50" s="34" t="s">
        <v>35</v>
      </c>
      <c r="C50" s="35" t="s">
        <v>138</v>
      </c>
      <c r="D50" s="36" t="s">
        <v>139</v>
      </c>
      <c r="E50" s="35" t="s">
        <v>140</v>
      </c>
      <c r="F50" s="37" t="s">
        <v>165</v>
      </c>
      <c r="G50" s="34" t="s">
        <v>39</v>
      </c>
      <c r="H50" s="34">
        <v>0</v>
      </c>
      <c r="I50" s="34">
        <v>590000000</v>
      </c>
      <c r="J50" s="35" t="s">
        <v>40</v>
      </c>
      <c r="K50" s="35" t="s">
        <v>142</v>
      </c>
      <c r="L50" s="35" t="s">
        <v>42</v>
      </c>
      <c r="M50" s="34" t="s">
        <v>43</v>
      </c>
      <c r="N50" s="35" t="s">
        <v>143</v>
      </c>
      <c r="O50" s="35" t="s">
        <v>110</v>
      </c>
      <c r="P50" s="34">
        <v>796</v>
      </c>
      <c r="Q50" s="34" t="s">
        <v>46</v>
      </c>
      <c r="R50" s="39">
        <v>120</v>
      </c>
      <c r="S50" s="40">
        <v>6.25</v>
      </c>
      <c r="T50" s="40">
        <f t="shared" si="0"/>
        <v>750</v>
      </c>
      <c r="U50" s="41">
        <f t="shared" si="1"/>
        <v>840.00000000000011</v>
      </c>
      <c r="V50" s="34" t="s">
        <v>47</v>
      </c>
      <c r="W50" s="34">
        <v>2017</v>
      </c>
      <c r="X50" s="35"/>
    </row>
    <row r="51" spans="1:56" ht="50.1" customHeight="1">
      <c r="A51" s="34" t="s">
        <v>166</v>
      </c>
      <c r="B51" s="34" t="s">
        <v>35</v>
      </c>
      <c r="C51" s="35" t="s">
        <v>138</v>
      </c>
      <c r="D51" s="36" t="s">
        <v>139</v>
      </c>
      <c r="E51" s="35" t="s">
        <v>140</v>
      </c>
      <c r="F51" s="37" t="s">
        <v>167</v>
      </c>
      <c r="G51" s="34" t="s">
        <v>39</v>
      </c>
      <c r="H51" s="34">
        <v>0</v>
      </c>
      <c r="I51" s="34">
        <v>590000000</v>
      </c>
      <c r="J51" s="35" t="s">
        <v>40</v>
      </c>
      <c r="K51" s="35" t="s">
        <v>142</v>
      </c>
      <c r="L51" s="35" t="s">
        <v>42</v>
      </c>
      <c r="M51" s="34" t="s">
        <v>43</v>
      </c>
      <c r="N51" s="35" t="s">
        <v>143</v>
      </c>
      <c r="O51" s="35" t="s">
        <v>110</v>
      </c>
      <c r="P51" s="34">
        <v>796</v>
      </c>
      <c r="Q51" s="34" t="s">
        <v>46</v>
      </c>
      <c r="R51" s="39">
        <v>2200</v>
      </c>
      <c r="S51" s="40">
        <v>14</v>
      </c>
      <c r="T51" s="40">
        <f t="shared" si="0"/>
        <v>30800</v>
      </c>
      <c r="U51" s="41">
        <f t="shared" si="1"/>
        <v>34496</v>
      </c>
      <c r="V51" s="45" t="s">
        <v>47</v>
      </c>
      <c r="W51" s="34">
        <v>2017</v>
      </c>
      <c r="X51" s="35"/>
    </row>
    <row r="52" spans="1:56" ht="50.1" customHeight="1">
      <c r="A52" s="34" t="s">
        <v>168</v>
      </c>
      <c r="B52" s="34" t="s">
        <v>35</v>
      </c>
      <c r="C52" s="35" t="s">
        <v>138</v>
      </c>
      <c r="D52" s="36" t="s">
        <v>139</v>
      </c>
      <c r="E52" s="35" t="s">
        <v>140</v>
      </c>
      <c r="F52" s="37" t="s">
        <v>169</v>
      </c>
      <c r="G52" s="34" t="s">
        <v>39</v>
      </c>
      <c r="H52" s="34">
        <v>0</v>
      </c>
      <c r="I52" s="34">
        <v>590000000</v>
      </c>
      <c r="J52" s="35" t="s">
        <v>40</v>
      </c>
      <c r="K52" s="35" t="s">
        <v>142</v>
      </c>
      <c r="L52" s="35" t="s">
        <v>42</v>
      </c>
      <c r="M52" s="34" t="s">
        <v>43</v>
      </c>
      <c r="N52" s="35" t="s">
        <v>143</v>
      </c>
      <c r="O52" s="35" t="s">
        <v>110</v>
      </c>
      <c r="P52" s="34">
        <v>796</v>
      </c>
      <c r="Q52" s="34" t="s">
        <v>46</v>
      </c>
      <c r="R52" s="39">
        <v>80000</v>
      </c>
      <c r="S52" s="40">
        <v>4.5</v>
      </c>
      <c r="T52" s="40">
        <f t="shared" si="0"/>
        <v>360000</v>
      </c>
      <c r="U52" s="41">
        <f t="shared" si="1"/>
        <v>403200.00000000006</v>
      </c>
      <c r="V52" s="34" t="s">
        <v>47</v>
      </c>
      <c r="W52" s="34">
        <v>2017</v>
      </c>
      <c r="X52" s="35"/>
    </row>
    <row r="53" spans="1:56" ht="50.1" customHeight="1">
      <c r="A53" s="34" t="s">
        <v>170</v>
      </c>
      <c r="B53" s="34" t="s">
        <v>35</v>
      </c>
      <c r="C53" s="35" t="s">
        <v>138</v>
      </c>
      <c r="D53" s="36" t="s">
        <v>139</v>
      </c>
      <c r="E53" s="35" t="s">
        <v>140</v>
      </c>
      <c r="F53" s="37" t="s">
        <v>161</v>
      </c>
      <c r="G53" s="34" t="s">
        <v>39</v>
      </c>
      <c r="H53" s="34">
        <v>0</v>
      </c>
      <c r="I53" s="34">
        <v>590000000</v>
      </c>
      <c r="J53" s="35" t="s">
        <v>40</v>
      </c>
      <c r="K53" s="35" t="s">
        <v>142</v>
      </c>
      <c r="L53" s="35" t="s">
        <v>42</v>
      </c>
      <c r="M53" s="34" t="s">
        <v>43</v>
      </c>
      <c r="N53" s="35" t="s">
        <v>143</v>
      </c>
      <c r="O53" s="35" t="s">
        <v>110</v>
      </c>
      <c r="P53" s="34">
        <v>796</v>
      </c>
      <c r="Q53" s="34" t="s">
        <v>46</v>
      </c>
      <c r="R53" s="39">
        <v>23000</v>
      </c>
      <c r="S53" s="40">
        <v>4.0999999999999996</v>
      </c>
      <c r="T53" s="40">
        <f t="shared" si="0"/>
        <v>94299.999999999985</v>
      </c>
      <c r="U53" s="41">
        <f t="shared" si="1"/>
        <v>105616</v>
      </c>
      <c r="V53" s="45" t="s">
        <v>47</v>
      </c>
      <c r="W53" s="34">
        <v>2017</v>
      </c>
      <c r="X53" s="35"/>
    </row>
    <row r="54" spans="1:56" ht="50.1" customHeight="1">
      <c r="A54" s="34" t="s">
        <v>171</v>
      </c>
      <c r="B54" s="34" t="s">
        <v>35</v>
      </c>
      <c r="C54" s="35" t="s">
        <v>138</v>
      </c>
      <c r="D54" s="36" t="s">
        <v>139</v>
      </c>
      <c r="E54" s="35" t="s">
        <v>140</v>
      </c>
      <c r="F54" s="37" t="s">
        <v>172</v>
      </c>
      <c r="G54" s="34" t="s">
        <v>39</v>
      </c>
      <c r="H54" s="34">
        <v>0</v>
      </c>
      <c r="I54" s="34">
        <v>590000000</v>
      </c>
      <c r="J54" s="35" t="s">
        <v>40</v>
      </c>
      <c r="K54" s="35" t="s">
        <v>142</v>
      </c>
      <c r="L54" s="35" t="s">
        <v>42</v>
      </c>
      <c r="M54" s="34" t="s">
        <v>43</v>
      </c>
      <c r="N54" s="35" t="s">
        <v>143</v>
      </c>
      <c r="O54" s="35" t="s">
        <v>110</v>
      </c>
      <c r="P54" s="34">
        <v>796</v>
      </c>
      <c r="Q54" s="34" t="s">
        <v>46</v>
      </c>
      <c r="R54" s="39">
        <v>150000</v>
      </c>
      <c r="S54" s="40">
        <v>2</v>
      </c>
      <c r="T54" s="40">
        <f t="shared" si="0"/>
        <v>300000</v>
      </c>
      <c r="U54" s="41">
        <f t="shared" si="1"/>
        <v>336000.00000000006</v>
      </c>
      <c r="V54" s="34" t="s">
        <v>47</v>
      </c>
      <c r="W54" s="34">
        <v>2017</v>
      </c>
      <c r="X54" s="35"/>
    </row>
    <row r="55" spans="1:56" ht="50.1" customHeight="1">
      <c r="A55" s="34" t="s">
        <v>173</v>
      </c>
      <c r="B55" s="34" t="s">
        <v>35</v>
      </c>
      <c r="C55" s="35" t="s">
        <v>174</v>
      </c>
      <c r="D55" s="36" t="s">
        <v>175</v>
      </c>
      <c r="E55" s="35" t="s">
        <v>176</v>
      </c>
      <c r="F55" s="37"/>
      <c r="G55" s="34" t="s">
        <v>39</v>
      </c>
      <c r="H55" s="34">
        <v>0</v>
      </c>
      <c r="I55" s="34">
        <v>590000000</v>
      </c>
      <c r="J55" s="35" t="s">
        <v>40</v>
      </c>
      <c r="K55" s="35" t="s">
        <v>177</v>
      </c>
      <c r="L55" s="35" t="s">
        <v>42</v>
      </c>
      <c r="M55" s="34" t="s">
        <v>43</v>
      </c>
      <c r="N55" s="35" t="s">
        <v>178</v>
      </c>
      <c r="O55" s="34" t="s">
        <v>76</v>
      </c>
      <c r="P55" s="34">
        <v>796</v>
      </c>
      <c r="Q55" s="34" t="s">
        <v>46</v>
      </c>
      <c r="R55" s="39">
        <v>5</v>
      </c>
      <c r="S55" s="40">
        <v>730</v>
      </c>
      <c r="T55" s="40">
        <f t="shared" si="0"/>
        <v>3650</v>
      </c>
      <c r="U55" s="41">
        <f t="shared" si="1"/>
        <v>4088.0000000000005</v>
      </c>
      <c r="V55" s="45"/>
      <c r="W55" s="34">
        <v>2017</v>
      </c>
      <c r="X55" s="35"/>
    </row>
    <row r="56" spans="1:56" ht="50.1" customHeight="1">
      <c r="A56" s="35" t="s">
        <v>179</v>
      </c>
      <c r="B56" s="35" t="s">
        <v>35</v>
      </c>
      <c r="C56" s="78" t="s">
        <v>180</v>
      </c>
      <c r="D56" s="78" t="s">
        <v>181</v>
      </c>
      <c r="E56" s="78" t="s">
        <v>182</v>
      </c>
      <c r="F56" s="78" t="s">
        <v>183</v>
      </c>
      <c r="G56" s="35" t="s">
        <v>39</v>
      </c>
      <c r="H56" s="35">
        <v>0</v>
      </c>
      <c r="I56" s="35">
        <v>590000000</v>
      </c>
      <c r="J56" s="35" t="s">
        <v>53</v>
      </c>
      <c r="K56" s="35" t="s">
        <v>184</v>
      </c>
      <c r="L56" s="35" t="s">
        <v>83</v>
      </c>
      <c r="M56" s="35" t="s">
        <v>84</v>
      </c>
      <c r="N56" s="35" t="s">
        <v>143</v>
      </c>
      <c r="O56" s="51" t="s">
        <v>185</v>
      </c>
      <c r="P56" s="35">
        <v>796</v>
      </c>
      <c r="Q56" s="35" t="s">
        <v>46</v>
      </c>
      <c r="R56" s="77">
        <v>4</v>
      </c>
      <c r="S56" s="77">
        <f>2600/1.12/4</f>
        <v>580.35714285714278</v>
      </c>
      <c r="T56" s="62">
        <v>0</v>
      </c>
      <c r="U56" s="339">
        <f t="shared" ref="U56:U63" si="2">T56*1.12</f>
        <v>0</v>
      </c>
      <c r="V56" s="35"/>
      <c r="W56" s="35">
        <v>2017</v>
      </c>
      <c r="X56" s="35" t="s">
        <v>186</v>
      </c>
    </row>
    <row r="57" spans="1:56" ht="50.1" customHeight="1">
      <c r="A57" s="46" t="s">
        <v>187</v>
      </c>
      <c r="B57" s="35" t="s">
        <v>35</v>
      </c>
      <c r="C57" s="78" t="s">
        <v>180</v>
      </c>
      <c r="D57" s="210" t="s">
        <v>181</v>
      </c>
      <c r="E57" s="78" t="s">
        <v>182</v>
      </c>
      <c r="F57" s="50" t="s">
        <v>181</v>
      </c>
      <c r="G57" s="34" t="s">
        <v>39</v>
      </c>
      <c r="H57" s="34">
        <v>0</v>
      </c>
      <c r="I57" s="34">
        <v>590000000</v>
      </c>
      <c r="J57" s="35" t="s">
        <v>53</v>
      </c>
      <c r="K57" s="49" t="s">
        <v>188</v>
      </c>
      <c r="L57" s="49" t="s">
        <v>189</v>
      </c>
      <c r="M57" s="34" t="s">
        <v>84</v>
      </c>
      <c r="N57" s="49" t="s">
        <v>102</v>
      </c>
      <c r="O57" s="51" t="s">
        <v>190</v>
      </c>
      <c r="P57" s="34">
        <v>796</v>
      </c>
      <c r="Q57" s="34" t="s">
        <v>46</v>
      </c>
      <c r="R57" s="77">
        <v>5</v>
      </c>
      <c r="S57" s="77">
        <v>850</v>
      </c>
      <c r="T57" s="237">
        <f>R57*S57</f>
        <v>4250</v>
      </c>
      <c r="U57" s="77">
        <f t="shared" si="2"/>
        <v>4760</v>
      </c>
      <c r="V57" s="55"/>
      <c r="W57" s="51">
        <v>2017</v>
      </c>
      <c r="X57" s="508"/>
    </row>
    <row r="58" spans="1:56" s="527" customFormat="1" ht="50.1" customHeight="1">
      <c r="A58" s="625" t="s">
        <v>191</v>
      </c>
      <c r="B58" s="626" t="s">
        <v>35</v>
      </c>
      <c r="C58" s="627" t="s">
        <v>192</v>
      </c>
      <c r="D58" s="628" t="s">
        <v>193</v>
      </c>
      <c r="E58" s="627" t="s">
        <v>194</v>
      </c>
      <c r="F58" s="627" t="s">
        <v>195</v>
      </c>
      <c r="G58" s="629" t="s">
        <v>196</v>
      </c>
      <c r="H58" s="630">
        <v>89.3</v>
      </c>
      <c r="I58" s="625">
        <v>590000000</v>
      </c>
      <c r="J58" s="625" t="s">
        <v>40</v>
      </c>
      <c r="K58" s="626" t="s">
        <v>197</v>
      </c>
      <c r="L58" s="625" t="s">
        <v>42</v>
      </c>
      <c r="M58" s="631" t="s">
        <v>61</v>
      </c>
      <c r="N58" s="632" t="s">
        <v>198</v>
      </c>
      <c r="O58" s="625" t="s">
        <v>94</v>
      </c>
      <c r="P58" s="632">
        <v>715</v>
      </c>
      <c r="Q58" s="632" t="s">
        <v>199</v>
      </c>
      <c r="R58" s="633">
        <v>364</v>
      </c>
      <c r="S58" s="633">
        <v>6000</v>
      </c>
      <c r="T58" s="633">
        <v>0</v>
      </c>
      <c r="U58" s="634">
        <f t="shared" si="2"/>
        <v>0</v>
      </c>
      <c r="V58" s="635"/>
      <c r="W58" s="626">
        <v>2017</v>
      </c>
      <c r="X58" s="629" t="s">
        <v>12220</v>
      </c>
      <c r="Y58" s="528"/>
      <c r="Z58" s="528"/>
      <c r="AA58" s="528"/>
      <c r="AB58" s="528"/>
      <c r="AC58" s="528"/>
      <c r="AD58" s="528"/>
      <c r="AE58" s="528"/>
      <c r="AF58" s="518"/>
      <c r="AG58" s="518"/>
      <c r="AH58" s="518"/>
      <c r="AI58" s="518"/>
      <c r="AJ58" s="518"/>
      <c r="AK58" s="518"/>
      <c r="AL58" s="518"/>
      <c r="AM58" s="518"/>
      <c r="AN58" s="518"/>
      <c r="AO58" s="518"/>
      <c r="AP58" s="518"/>
      <c r="AQ58" s="518"/>
      <c r="AR58" s="518"/>
      <c r="AS58" s="518"/>
      <c r="AT58" s="518"/>
      <c r="AU58" s="518"/>
      <c r="AV58" s="518"/>
      <c r="AW58" s="518"/>
      <c r="AX58" s="518"/>
      <c r="AY58" s="518"/>
      <c r="AZ58" s="518"/>
      <c r="BA58" s="518"/>
      <c r="BB58" s="518"/>
      <c r="BC58" s="518"/>
      <c r="BD58" s="518"/>
    </row>
    <row r="59" spans="1:56" s="527" customFormat="1" ht="50.1" customHeight="1">
      <c r="A59" s="636" t="s">
        <v>12221</v>
      </c>
      <c r="B59" s="625" t="s">
        <v>35</v>
      </c>
      <c r="C59" s="627" t="s">
        <v>192</v>
      </c>
      <c r="D59" s="628" t="s">
        <v>193</v>
      </c>
      <c r="E59" s="627" t="s">
        <v>194</v>
      </c>
      <c r="F59" s="627" t="s">
        <v>195</v>
      </c>
      <c r="G59" s="632" t="s">
        <v>196</v>
      </c>
      <c r="H59" s="629">
        <v>89.3</v>
      </c>
      <c r="I59" s="637">
        <v>590000000</v>
      </c>
      <c r="J59" s="629" t="s">
        <v>53</v>
      </c>
      <c r="K59" s="629" t="s">
        <v>10818</v>
      </c>
      <c r="L59" s="629" t="s">
        <v>53</v>
      </c>
      <c r="M59" s="638" t="s">
        <v>61</v>
      </c>
      <c r="N59" s="632" t="s">
        <v>198</v>
      </c>
      <c r="O59" s="626" t="s">
        <v>503</v>
      </c>
      <c r="P59" s="625">
        <v>715</v>
      </c>
      <c r="Q59" s="625" t="s">
        <v>199</v>
      </c>
      <c r="R59" s="633">
        <v>15</v>
      </c>
      <c r="S59" s="633">
        <v>6000</v>
      </c>
      <c r="T59" s="633">
        <v>0</v>
      </c>
      <c r="U59" s="634">
        <f t="shared" si="2"/>
        <v>0</v>
      </c>
      <c r="V59" s="639"/>
      <c r="W59" s="625">
        <v>2017</v>
      </c>
      <c r="X59" s="640">
        <v>19</v>
      </c>
      <c r="Y59" s="528"/>
      <c r="Z59" s="528"/>
      <c r="AA59" s="528"/>
      <c r="AB59" s="528"/>
      <c r="AC59" s="528"/>
      <c r="AD59" s="528"/>
      <c r="AE59" s="528"/>
      <c r="AF59" s="518"/>
      <c r="AG59" s="518"/>
      <c r="AH59" s="518"/>
      <c r="AI59" s="518"/>
      <c r="AJ59" s="518"/>
      <c r="AK59" s="518"/>
      <c r="AL59" s="518"/>
      <c r="AM59" s="518"/>
      <c r="AN59" s="518"/>
      <c r="AO59" s="518"/>
      <c r="AP59" s="518"/>
      <c r="AQ59" s="518"/>
      <c r="AR59" s="518"/>
      <c r="AS59" s="518"/>
      <c r="AT59" s="518"/>
      <c r="AU59" s="518"/>
      <c r="AV59" s="518"/>
      <c r="AW59" s="518"/>
      <c r="AX59" s="518"/>
      <c r="AY59" s="518"/>
      <c r="AZ59" s="518"/>
      <c r="BA59" s="518"/>
      <c r="BB59" s="518"/>
      <c r="BC59" s="518"/>
      <c r="BD59" s="518"/>
    </row>
    <row r="60" spans="1:56" s="527" customFormat="1" ht="50.1" customHeight="1">
      <c r="A60" s="641" t="s">
        <v>13068</v>
      </c>
      <c r="B60" s="642" t="s">
        <v>35</v>
      </c>
      <c r="C60" s="643" t="s">
        <v>192</v>
      </c>
      <c r="D60" s="644" t="s">
        <v>193</v>
      </c>
      <c r="E60" s="643" t="s">
        <v>194</v>
      </c>
      <c r="F60" s="643" t="s">
        <v>195</v>
      </c>
      <c r="G60" s="645" t="s">
        <v>196</v>
      </c>
      <c r="H60" s="646">
        <v>89.3</v>
      </c>
      <c r="I60" s="647">
        <v>590000000</v>
      </c>
      <c r="J60" s="646" t="s">
        <v>53</v>
      </c>
      <c r="K60" s="646" t="s">
        <v>10818</v>
      </c>
      <c r="L60" s="646" t="s">
        <v>53</v>
      </c>
      <c r="M60" s="648" t="s">
        <v>61</v>
      </c>
      <c r="N60" s="645" t="s">
        <v>198</v>
      </c>
      <c r="O60" s="649" t="s">
        <v>503</v>
      </c>
      <c r="P60" s="642">
        <v>715</v>
      </c>
      <c r="Q60" s="642" t="s">
        <v>199</v>
      </c>
      <c r="R60" s="650">
        <v>15</v>
      </c>
      <c r="S60" s="650">
        <v>6252</v>
      </c>
      <c r="T60" s="650">
        <f>R60*S60</f>
        <v>93780</v>
      </c>
      <c r="U60" s="651">
        <f t="shared" si="2"/>
        <v>105033.60000000001</v>
      </c>
      <c r="V60" s="652"/>
      <c r="W60" s="642">
        <v>2017</v>
      </c>
      <c r="X60" s="653"/>
      <c r="Y60" s="528"/>
      <c r="Z60" s="528"/>
      <c r="AA60" s="528"/>
      <c r="AB60" s="528"/>
      <c r="AC60" s="528"/>
      <c r="AD60" s="528"/>
      <c r="AE60" s="528"/>
      <c r="AF60" s="518"/>
      <c r="AG60" s="518"/>
      <c r="AH60" s="518"/>
      <c r="AI60" s="518"/>
      <c r="AJ60" s="518"/>
      <c r="AK60" s="518"/>
      <c r="AL60" s="518"/>
      <c r="AM60" s="518"/>
      <c r="AN60" s="518"/>
      <c r="AO60" s="518"/>
      <c r="AP60" s="518"/>
      <c r="AQ60" s="518"/>
      <c r="AR60" s="518"/>
      <c r="AS60" s="518"/>
      <c r="AT60" s="518"/>
      <c r="AU60" s="518"/>
      <c r="AV60" s="518"/>
      <c r="AW60" s="518"/>
      <c r="AX60" s="518"/>
      <c r="AY60" s="518"/>
      <c r="AZ60" s="518"/>
      <c r="BA60" s="518"/>
      <c r="BB60" s="518"/>
      <c r="BC60" s="518"/>
      <c r="BD60" s="518"/>
    </row>
    <row r="61" spans="1:56" s="527" customFormat="1" ht="50.1" customHeight="1">
      <c r="A61" s="625" t="s">
        <v>200</v>
      </c>
      <c r="B61" s="625" t="s">
        <v>35</v>
      </c>
      <c r="C61" s="654" t="s">
        <v>201</v>
      </c>
      <c r="D61" s="654" t="s">
        <v>193</v>
      </c>
      <c r="E61" s="654" t="s">
        <v>202</v>
      </c>
      <c r="F61" s="654" t="s">
        <v>203</v>
      </c>
      <c r="G61" s="625" t="s">
        <v>196</v>
      </c>
      <c r="H61" s="625">
        <v>68.899999999999991</v>
      </c>
      <c r="I61" s="625">
        <v>590000000</v>
      </c>
      <c r="J61" s="625" t="s">
        <v>40</v>
      </c>
      <c r="K61" s="625" t="s">
        <v>197</v>
      </c>
      <c r="L61" s="625" t="s">
        <v>42</v>
      </c>
      <c r="M61" s="655" t="s">
        <v>61</v>
      </c>
      <c r="N61" s="625" t="s">
        <v>198</v>
      </c>
      <c r="O61" s="625" t="s">
        <v>94</v>
      </c>
      <c r="P61" s="625">
        <v>715</v>
      </c>
      <c r="Q61" s="625" t="s">
        <v>199</v>
      </c>
      <c r="R61" s="633">
        <v>140</v>
      </c>
      <c r="S61" s="633">
        <v>3180</v>
      </c>
      <c r="T61" s="633">
        <v>0</v>
      </c>
      <c r="U61" s="634">
        <f t="shared" si="2"/>
        <v>0</v>
      </c>
      <c r="V61" s="625"/>
      <c r="W61" s="625">
        <v>2017</v>
      </c>
      <c r="X61" s="640" t="s">
        <v>12220</v>
      </c>
      <c r="Y61" s="528"/>
      <c r="Z61" s="528"/>
      <c r="AA61" s="528"/>
      <c r="AB61" s="528"/>
      <c r="AC61" s="528"/>
      <c r="AD61" s="528"/>
      <c r="AE61" s="528"/>
      <c r="AF61" s="518"/>
      <c r="AG61" s="518"/>
      <c r="AH61" s="518"/>
      <c r="AI61" s="518"/>
      <c r="AJ61" s="518"/>
      <c r="AK61" s="518"/>
      <c r="AL61" s="518"/>
      <c r="AM61" s="518"/>
      <c r="AN61" s="518"/>
      <c r="AO61" s="518"/>
      <c r="AP61" s="518"/>
      <c r="AQ61" s="518"/>
      <c r="AR61" s="518"/>
      <c r="AS61" s="518"/>
      <c r="AT61" s="518"/>
      <c r="AU61" s="518"/>
      <c r="AV61" s="518"/>
      <c r="AW61" s="518"/>
      <c r="AX61" s="518"/>
      <c r="AY61" s="518"/>
      <c r="AZ61" s="518"/>
      <c r="BA61" s="518"/>
      <c r="BB61" s="518"/>
      <c r="BC61" s="518"/>
      <c r="BD61" s="518"/>
    </row>
    <row r="62" spans="1:56" s="527" customFormat="1" ht="50.1" customHeight="1">
      <c r="A62" s="636" t="s">
        <v>12222</v>
      </c>
      <c r="B62" s="625" t="s">
        <v>35</v>
      </c>
      <c r="C62" s="654" t="s">
        <v>201</v>
      </c>
      <c r="D62" s="628" t="s">
        <v>193</v>
      </c>
      <c r="E62" s="654" t="s">
        <v>202</v>
      </c>
      <c r="F62" s="654" t="s">
        <v>203</v>
      </c>
      <c r="G62" s="632" t="s">
        <v>196</v>
      </c>
      <c r="H62" s="629">
        <v>68.900000000000006</v>
      </c>
      <c r="I62" s="637">
        <v>590000000</v>
      </c>
      <c r="J62" s="629" t="s">
        <v>53</v>
      </c>
      <c r="K62" s="629" t="s">
        <v>10818</v>
      </c>
      <c r="L62" s="629" t="s">
        <v>53</v>
      </c>
      <c r="M62" s="638" t="s">
        <v>61</v>
      </c>
      <c r="N62" s="625" t="s">
        <v>198</v>
      </c>
      <c r="O62" s="626" t="s">
        <v>503</v>
      </c>
      <c r="P62" s="632">
        <v>715</v>
      </c>
      <c r="Q62" s="625" t="s">
        <v>199</v>
      </c>
      <c r="R62" s="633">
        <v>489</v>
      </c>
      <c r="S62" s="633">
        <v>3180</v>
      </c>
      <c r="T62" s="633">
        <v>0</v>
      </c>
      <c r="U62" s="634">
        <f t="shared" si="2"/>
        <v>0</v>
      </c>
      <c r="V62" s="639"/>
      <c r="W62" s="625">
        <v>2017</v>
      </c>
      <c r="X62" s="640">
        <v>19</v>
      </c>
      <c r="Y62" s="528"/>
      <c r="Z62" s="528"/>
      <c r="AA62" s="528"/>
      <c r="AB62" s="528"/>
      <c r="AC62" s="528"/>
      <c r="AD62" s="528"/>
      <c r="AE62" s="528"/>
      <c r="AF62" s="518"/>
      <c r="AG62" s="518"/>
      <c r="AH62" s="518"/>
      <c r="AI62" s="518"/>
      <c r="AJ62" s="518"/>
      <c r="AK62" s="518"/>
      <c r="AL62" s="518"/>
      <c r="AM62" s="518"/>
      <c r="AN62" s="518"/>
      <c r="AO62" s="518"/>
      <c r="AP62" s="518"/>
      <c r="AQ62" s="518"/>
      <c r="AR62" s="518"/>
      <c r="AS62" s="518"/>
      <c r="AT62" s="518"/>
      <c r="AU62" s="518"/>
      <c r="AV62" s="518"/>
      <c r="AW62" s="518"/>
      <c r="AX62" s="518"/>
      <c r="AY62" s="518"/>
      <c r="AZ62" s="518"/>
      <c r="BA62" s="518"/>
      <c r="BB62" s="518"/>
      <c r="BC62" s="518"/>
      <c r="BD62" s="518"/>
    </row>
    <row r="63" spans="1:56" s="527" customFormat="1" ht="50.1" customHeight="1">
      <c r="A63" s="641" t="s">
        <v>13069</v>
      </c>
      <c r="B63" s="642" t="s">
        <v>35</v>
      </c>
      <c r="C63" s="656" t="s">
        <v>201</v>
      </c>
      <c r="D63" s="644" t="s">
        <v>193</v>
      </c>
      <c r="E63" s="656" t="s">
        <v>202</v>
      </c>
      <c r="F63" s="656" t="s">
        <v>203</v>
      </c>
      <c r="G63" s="645" t="s">
        <v>196</v>
      </c>
      <c r="H63" s="646">
        <v>68.900000000000006</v>
      </c>
      <c r="I63" s="647">
        <v>590000000</v>
      </c>
      <c r="J63" s="646" t="s">
        <v>53</v>
      </c>
      <c r="K63" s="646" t="s">
        <v>10818</v>
      </c>
      <c r="L63" s="646" t="s">
        <v>53</v>
      </c>
      <c r="M63" s="648" t="s">
        <v>61</v>
      </c>
      <c r="N63" s="642" t="s">
        <v>198</v>
      </c>
      <c r="O63" s="649" t="s">
        <v>503</v>
      </c>
      <c r="P63" s="645">
        <v>715</v>
      </c>
      <c r="Q63" s="642" t="s">
        <v>199</v>
      </c>
      <c r="R63" s="657">
        <v>489</v>
      </c>
      <c r="S63" s="650">
        <v>5669.5</v>
      </c>
      <c r="T63" s="650">
        <f>R63*S63</f>
        <v>2772385.5</v>
      </c>
      <c r="U63" s="651">
        <f t="shared" si="2"/>
        <v>3105071.7600000002</v>
      </c>
      <c r="V63" s="652"/>
      <c r="W63" s="642">
        <v>2017</v>
      </c>
      <c r="X63" s="653"/>
      <c r="Y63" s="528"/>
      <c r="Z63" s="528"/>
      <c r="AA63" s="528"/>
      <c r="AB63" s="528"/>
      <c r="AC63" s="528"/>
      <c r="AD63" s="528"/>
      <c r="AE63" s="528"/>
      <c r="AF63" s="518"/>
      <c r="AG63" s="518"/>
      <c r="AH63" s="518"/>
      <c r="AI63" s="518"/>
      <c r="AJ63" s="518"/>
      <c r="AK63" s="518"/>
      <c r="AL63" s="518"/>
      <c r="AM63" s="518"/>
      <c r="AN63" s="518"/>
      <c r="AO63" s="518"/>
      <c r="AP63" s="518"/>
      <c r="AQ63" s="518"/>
      <c r="AR63" s="518"/>
      <c r="AS63" s="518"/>
      <c r="AT63" s="518"/>
      <c r="AU63" s="518"/>
      <c r="AV63" s="518"/>
      <c r="AW63" s="518"/>
      <c r="AX63" s="518"/>
      <c r="AY63" s="518"/>
      <c r="AZ63" s="518"/>
      <c r="BA63" s="518"/>
      <c r="BB63" s="518"/>
      <c r="BC63" s="518"/>
      <c r="BD63" s="518"/>
    </row>
    <row r="64" spans="1:56" s="527" customFormat="1" ht="50.1" customHeight="1">
      <c r="A64" s="35" t="s">
        <v>204</v>
      </c>
      <c r="B64" s="35" t="s">
        <v>35</v>
      </c>
      <c r="C64" s="78" t="s">
        <v>205</v>
      </c>
      <c r="D64" s="78" t="s">
        <v>206</v>
      </c>
      <c r="E64" s="78" t="s">
        <v>207</v>
      </c>
      <c r="F64" s="78" t="s">
        <v>208</v>
      </c>
      <c r="G64" s="35" t="s">
        <v>39</v>
      </c>
      <c r="H64" s="35">
        <v>0</v>
      </c>
      <c r="I64" s="35">
        <v>590000000</v>
      </c>
      <c r="J64" s="35" t="s">
        <v>40</v>
      </c>
      <c r="K64" s="35" t="s">
        <v>209</v>
      </c>
      <c r="L64" s="35" t="s">
        <v>42</v>
      </c>
      <c r="M64" s="35" t="s">
        <v>43</v>
      </c>
      <c r="N64" s="35" t="s">
        <v>75</v>
      </c>
      <c r="O64" s="35" t="s">
        <v>76</v>
      </c>
      <c r="P64" s="35">
        <v>5111</v>
      </c>
      <c r="Q64" s="35" t="s">
        <v>210</v>
      </c>
      <c r="R64" s="77">
        <v>3</v>
      </c>
      <c r="S64" s="77">
        <v>5500</v>
      </c>
      <c r="T64" s="77">
        <v>0</v>
      </c>
      <c r="U64" s="146">
        <f t="shared" ref="U64:U71" si="3">T64*1.12</f>
        <v>0</v>
      </c>
      <c r="V64" s="92" t="s">
        <v>47</v>
      </c>
      <c r="W64" s="35">
        <v>2017</v>
      </c>
      <c r="X64" s="35" t="s">
        <v>12124</v>
      </c>
      <c r="Y64" s="528"/>
      <c r="Z64" s="528"/>
      <c r="AA64" s="528"/>
      <c r="AB64" s="528"/>
      <c r="AC64" s="528"/>
      <c r="AD64" s="528"/>
      <c r="AE64" s="528"/>
      <c r="AF64" s="518"/>
      <c r="AG64" s="518"/>
      <c r="AH64" s="518"/>
      <c r="AI64" s="518"/>
      <c r="AJ64" s="518"/>
      <c r="AK64" s="518"/>
      <c r="AL64" s="518"/>
      <c r="AM64" s="518"/>
      <c r="AN64" s="518"/>
      <c r="AO64" s="518"/>
      <c r="AP64" s="518"/>
      <c r="AQ64" s="518"/>
      <c r="AR64" s="518"/>
      <c r="AS64" s="518"/>
      <c r="AT64" s="518"/>
      <c r="AU64" s="518"/>
      <c r="AV64" s="518"/>
      <c r="AW64" s="518"/>
      <c r="AX64" s="518"/>
      <c r="AY64" s="518"/>
      <c r="AZ64" s="518"/>
      <c r="BA64" s="518"/>
      <c r="BB64" s="518"/>
      <c r="BC64" s="518"/>
      <c r="BD64" s="518"/>
    </row>
    <row r="65" spans="1:56" s="527" customFormat="1" ht="50.1" customHeight="1">
      <c r="A65" s="35" t="s">
        <v>12130</v>
      </c>
      <c r="B65" s="35" t="s">
        <v>35</v>
      </c>
      <c r="C65" s="50" t="s">
        <v>12131</v>
      </c>
      <c r="D65" s="78" t="s">
        <v>206</v>
      </c>
      <c r="E65" s="50" t="s">
        <v>12132</v>
      </c>
      <c r="F65" s="78" t="s">
        <v>12133</v>
      </c>
      <c r="G65" s="35" t="s">
        <v>39</v>
      </c>
      <c r="H65" s="35">
        <v>0</v>
      </c>
      <c r="I65" s="35">
        <v>590000000</v>
      </c>
      <c r="J65" s="35" t="s">
        <v>40</v>
      </c>
      <c r="K65" s="49" t="s">
        <v>10818</v>
      </c>
      <c r="L65" s="35" t="s">
        <v>53</v>
      </c>
      <c r="M65" s="46" t="s">
        <v>43</v>
      </c>
      <c r="N65" s="49" t="s">
        <v>10156</v>
      </c>
      <c r="O65" s="52" t="s">
        <v>503</v>
      </c>
      <c r="P65" s="35">
        <v>5111</v>
      </c>
      <c r="Q65" s="35" t="s">
        <v>210</v>
      </c>
      <c r="R65" s="77">
        <v>5</v>
      </c>
      <c r="S65" s="77">
        <v>5100</v>
      </c>
      <c r="T65" s="77">
        <f>R65*S65</f>
        <v>25500</v>
      </c>
      <c r="U65" s="146">
        <f t="shared" si="3"/>
        <v>28560.000000000004</v>
      </c>
      <c r="V65" s="98"/>
      <c r="W65" s="35">
        <v>2017</v>
      </c>
      <c r="X65" s="512"/>
      <c r="Y65" s="528"/>
      <c r="Z65" s="528"/>
      <c r="AA65" s="528"/>
      <c r="AB65" s="528"/>
      <c r="AC65" s="528"/>
      <c r="AD65" s="528"/>
      <c r="AE65" s="528"/>
      <c r="AF65" s="518"/>
      <c r="AG65" s="518"/>
      <c r="AH65" s="518"/>
      <c r="AI65" s="518"/>
      <c r="AJ65" s="518"/>
      <c r="AK65" s="518"/>
      <c r="AL65" s="518"/>
      <c r="AM65" s="518"/>
      <c r="AN65" s="518"/>
      <c r="AO65" s="518"/>
      <c r="AP65" s="518"/>
      <c r="AQ65" s="518"/>
      <c r="AR65" s="518"/>
      <c r="AS65" s="518"/>
      <c r="AT65" s="518"/>
      <c r="AU65" s="518"/>
      <c r="AV65" s="518"/>
      <c r="AW65" s="518"/>
      <c r="AX65" s="518"/>
      <c r="AY65" s="518"/>
      <c r="AZ65" s="518"/>
      <c r="BA65" s="518"/>
      <c r="BB65" s="518"/>
      <c r="BC65" s="518"/>
      <c r="BD65" s="518"/>
    </row>
    <row r="66" spans="1:56" s="527" customFormat="1" ht="50.1" customHeight="1">
      <c r="A66" s="35" t="s">
        <v>211</v>
      </c>
      <c r="B66" s="35" t="s">
        <v>35</v>
      </c>
      <c r="C66" s="78" t="s">
        <v>205</v>
      </c>
      <c r="D66" s="78" t="s">
        <v>206</v>
      </c>
      <c r="E66" s="78" t="s">
        <v>207</v>
      </c>
      <c r="F66" s="78" t="s">
        <v>212</v>
      </c>
      <c r="G66" s="35" t="s">
        <v>39</v>
      </c>
      <c r="H66" s="35">
        <v>0</v>
      </c>
      <c r="I66" s="35">
        <v>590000000</v>
      </c>
      <c r="J66" s="35" t="s">
        <v>40</v>
      </c>
      <c r="K66" s="35" t="s">
        <v>213</v>
      </c>
      <c r="L66" s="35" t="s">
        <v>42</v>
      </c>
      <c r="M66" s="35" t="s">
        <v>43</v>
      </c>
      <c r="N66" s="35" t="s">
        <v>75</v>
      </c>
      <c r="O66" s="35" t="s">
        <v>76</v>
      </c>
      <c r="P66" s="35">
        <v>5111</v>
      </c>
      <c r="Q66" s="35" t="s">
        <v>210</v>
      </c>
      <c r="R66" s="77">
        <v>6</v>
      </c>
      <c r="S66" s="77">
        <v>4400</v>
      </c>
      <c r="T66" s="77">
        <v>0</v>
      </c>
      <c r="U66" s="146">
        <f t="shared" si="3"/>
        <v>0</v>
      </c>
      <c r="V66" s="35" t="s">
        <v>47</v>
      </c>
      <c r="W66" s="35">
        <v>2017</v>
      </c>
      <c r="X66" s="35" t="s">
        <v>4433</v>
      </c>
      <c r="Y66" s="528"/>
      <c r="Z66" s="528"/>
      <c r="AA66" s="528"/>
      <c r="AB66" s="528"/>
      <c r="AC66" s="528"/>
      <c r="AD66" s="528"/>
      <c r="AE66" s="528"/>
      <c r="AF66" s="518"/>
      <c r="AG66" s="518"/>
      <c r="AH66" s="518"/>
      <c r="AI66" s="518"/>
      <c r="AJ66" s="518"/>
      <c r="AK66" s="518"/>
      <c r="AL66" s="518"/>
      <c r="AM66" s="518"/>
      <c r="AN66" s="518"/>
      <c r="AO66" s="518"/>
      <c r="AP66" s="518"/>
      <c r="AQ66" s="518"/>
      <c r="AR66" s="518"/>
      <c r="AS66" s="518"/>
      <c r="AT66" s="518"/>
      <c r="AU66" s="518"/>
      <c r="AV66" s="518"/>
      <c r="AW66" s="518"/>
      <c r="AX66" s="518"/>
      <c r="AY66" s="518"/>
      <c r="AZ66" s="518"/>
      <c r="BA66" s="518"/>
      <c r="BB66" s="518"/>
      <c r="BC66" s="518"/>
      <c r="BD66" s="518"/>
    </row>
    <row r="67" spans="1:56" s="527" customFormat="1" ht="50.1" customHeight="1">
      <c r="A67" s="35" t="s">
        <v>12110</v>
      </c>
      <c r="B67" s="35" t="s">
        <v>35</v>
      </c>
      <c r="C67" s="78" t="s">
        <v>205</v>
      </c>
      <c r="D67" s="78" t="s">
        <v>206</v>
      </c>
      <c r="E67" s="78" t="s">
        <v>207</v>
      </c>
      <c r="F67" s="78" t="s">
        <v>12111</v>
      </c>
      <c r="G67" s="35" t="s">
        <v>39</v>
      </c>
      <c r="H67" s="35">
        <v>0</v>
      </c>
      <c r="I67" s="35">
        <v>590000000</v>
      </c>
      <c r="J67" s="35" t="s">
        <v>40</v>
      </c>
      <c r="K67" s="49" t="s">
        <v>10818</v>
      </c>
      <c r="L67" s="35" t="s">
        <v>53</v>
      </c>
      <c r="M67" s="46" t="s">
        <v>43</v>
      </c>
      <c r="N67" s="49" t="s">
        <v>10156</v>
      </c>
      <c r="O67" s="52" t="s">
        <v>503</v>
      </c>
      <c r="P67" s="35">
        <v>5111</v>
      </c>
      <c r="Q67" s="35" t="s">
        <v>210</v>
      </c>
      <c r="R67" s="77">
        <v>7</v>
      </c>
      <c r="S67" s="77">
        <v>5000</v>
      </c>
      <c r="T67" s="77">
        <f>R67*S67</f>
        <v>35000</v>
      </c>
      <c r="U67" s="146">
        <f t="shared" si="3"/>
        <v>39200.000000000007</v>
      </c>
      <c r="V67" s="98"/>
      <c r="W67" s="35">
        <v>2017</v>
      </c>
      <c r="X67" s="512"/>
      <c r="Y67" s="528"/>
      <c r="Z67" s="528"/>
      <c r="AA67" s="528"/>
      <c r="AB67" s="528"/>
      <c r="AC67" s="528"/>
      <c r="AD67" s="528"/>
      <c r="AE67" s="528"/>
      <c r="AF67" s="518"/>
      <c r="AG67" s="518"/>
      <c r="AH67" s="518"/>
      <c r="AI67" s="518"/>
      <c r="AJ67" s="518"/>
      <c r="AK67" s="518"/>
      <c r="AL67" s="518"/>
      <c r="AM67" s="518"/>
      <c r="AN67" s="518"/>
      <c r="AO67" s="518"/>
      <c r="AP67" s="518"/>
      <c r="AQ67" s="518"/>
      <c r="AR67" s="518"/>
      <c r="AS67" s="518"/>
      <c r="AT67" s="518"/>
      <c r="AU67" s="518"/>
      <c r="AV67" s="518"/>
      <c r="AW67" s="518"/>
      <c r="AX67" s="518"/>
      <c r="AY67" s="518"/>
      <c r="AZ67" s="518"/>
      <c r="BA67" s="518"/>
      <c r="BB67" s="518"/>
      <c r="BC67" s="518"/>
      <c r="BD67" s="518"/>
    </row>
    <row r="68" spans="1:56" s="527" customFormat="1" ht="50.1" customHeight="1">
      <c r="A68" s="35" t="s">
        <v>214</v>
      </c>
      <c r="B68" s="35" t="s">
        <v>35</v>
      </c>
      <c r="C68" s="78" t="s">
        <v>215</v>
      </c>
      <c r="D68" s="78" t="s">
        <v>206</v>
      </c>
      <c r="E68" s="78" t="s">
        <v>216</v>
      </c>
      <c r="F68" s="78" t="s">
        <v>217</v>
      </c>
      <c r="G68" s="35" t="s">
        <v>39</v>
      </c>
      <c r="H68" s="35">
        <v>0</v>
      </c>
      <c r="I68" s="35">
        <v>590000000</v>
      </c>
      <c r="J68" s="35" t="s">
        <v>40</v>
      </c>
      <c r="K68" s="35" t="s">
        <v>218</v>
      </c>
      <c r="L68" s="35" t="s">
        <v>42</v>
      </c>
      <c r="M68" s="35" t="s">
        <v>43</v>
      </c>
      <c r="N68" s="35" t="s">
        <v>75</v>
      </c>
      <c r="O68" s="35" t="s">
        <v>76</v>
      </c>
      <c r="P68" s="35">
        <v>5111</v>
      </c>
      <c r="Q68" s="35" t="s">
        <v>210</v>
      </c>
      <c r="R68" s="77">
        <v>1</v>
      </c>
      <c r="S68" s="77">
        <v>8500</v>
      </c>
      <c r="T68" s="77">
        <v>0</v>
      </c>
      <c r="U68" s="146">
        <f t="shared" si="3"/>
        <v>0</v>
      </c>
      <c r="V68" s="92" t="s">
        <v>47</v>
      </c>
      <c r="W68" s="35">
        <v>2017</v>
      </c>
      <c r="X68" s="35" t="s">
        <v>12115</v>
      </c>
      <c r="Y68" s="528"/>
      <c r="Z68" s="528"/>
      <c r="AA68" s="528"/>
      <c r="AB68" s="528"/>
      <c r="AC68" s="528"/>
      <c r="AD68" s="528"/>
      <c r="AE68" s="528"/>
      <c r="AF68" s="518"/>
      <c r="AG68" s="518"/>
      <c r="AH68" s="518"/>
      <c r="AI68" s="518"/>
      <c r="AJ68" s="518"/>
      <c r="AK68" s="518"/>
      <c r="AL68" s="518"/>
      <c r="AM68" s="518"/>
      <c r="AN68" s="518"/>
      <c r="AO68" s="518"/>
      <c r="AP68" s="518"/>
      <c r="AQ68" s="518"/>
      <c r="AR68" s="518"/>
      <c r="AS68" s="518"/>
      <c r="AT68" s="518"/>
      <c r="AU68" s="518"/>
      <c r="AV68" s="518"/>
      <c r="AW68" s="518"/>
      <c r="AX68" s="518"/>
      <c r="AY68" s="518"/>
      <c r="AZ68" s="518"/>
      <c r="BA68" s="518"/>
      <c r="BB68" s="518"/>
      <c r="BC68" s="518"/>
      <c r="BD68" s="518"/>
    </row>
    <row r="69" spans="1:56" s="527" customFormat="1" ht="50.1" customHeight="1">
      <c r="A69" s="35" t="s">
        <v>12134</v>
      </c>
      <c r="B69" s="35" t="s">
        <v>35</v>
      </c>
      <c r="C69" s="78" t="s">
        <v>215</v>
      </c>
      <c r="D69" s="78" t="s">
        <v>206</v>
      </c>
      <c r="E69" s="78" t="s">
        <v>216</v>
      </c>
      <c r="F69" s="78" t="s">
        <v>12135</v>
      </c>
      <c r="G69" s="35" t="s">
        <v>39</v>
      </c>
      <c r="H69" s="35">
        <v>0</v>
      </c>
      <c r="I69" s="35">
        <v>590000000</v>
      </c>
      <c r="J69" s="35" t="s">
        <v>40</v>
      </c>
      <c r="K69" s="49" t="s">
        <v>10818</v>
      </c>
      <c r="L69" s="35" t="s">
        <v>53</v>
      </c>
      <c r="M69" s="46" t="s">
        <v>43</v>
      </c>
      <c r="N69" s="49" t="s">
        <v>10156</v>
      </c>
      <c r="O69" s="52" t="s">
        <v>503</v>
      </c>
      <c r="P69" s="35">
        <v>5111</v>
      </c>
      <c r="Q69" s="35" t="s">
        <v>210</v>
      </c>
      <c r="R69" s="77">
        <v>5</v>
      </c>
      <c r="S69" s="77">
        <v>3800</v>
      </c>
      <c r="T69" s="77">
        <f>R69*S69</f>
        <v>19000</v>
      </c>
      <c r="U69" s="146">
        <f t="shared" si="3"/>
        <v>21280.000000000004</v>
      </c>
      <c r="V69" s="98"/>
      <c r="W69" s="35">
        <v>2017</v>
      </c>
      <c r="X69" s="512"/>
      <c r="Y69" s="528"/>
      <c r="Z69" s="528"/>
      <c r="AA69" s="528"/>
      <c r="AB69" s="528"/>
      <c r="AC69" s="528"/>
      <c r="AD69" s="528"/>
      <c r="AE69" s="528"/>
      <c r="AF69" s="518"/>
      <c r="AG69" s="518"/>
      <c r="AH69" s="518"/>
      <c r="AI69" s="518"/>
      <c r="AJ69" s="518"/>
      <c r="AK69" s="518"/>
      <c r="AL69" s="518"/>
      <c r="AM69" s="518"/>
      <c r="AN69" s="518"/>
      <c r="AO69" s="518"/>
      <c r="AP69" s="518"/>
      <c r="AQ69" s="518"/>
      <c r="AR69" s="518"/>
      <c r="AS69" s="518"/>
      <c r="AT69" s="518"/>
      <c r="AU69" s="518"/>
      <c r="AV69" s="518"/>
      <c r="AW69" s="518"/>
      <c r="AX69" s="518"/>
      <c r="AY69" s="518"/>
      <c r="AZ69" s="518"/>
      <c r="BA69" s="518"/>
      <c r="BB69" s="518"/>
      <c r="BC69" s="518"/>
      <c r="BD69" s="518"/>
    </row>
    <row r="70" spans="1:56" s="527" customFormat="1" ht="50.1" customHeight="1">
      <c r="A70" s="35" t="s">
        <v>219</v>
      </c>
      <c r="B70" s="35" t="s">
        <v>35</v>
      </c>
      <c r="C70" s="78" t="s">
        <v>215</v>
      </c>
      <c r="D70" s="78" t="s">
        <v>206</v>
      </c>
      <c r="E70" s="78" t="s">
        <v>216</v>
      </c>
      <c r="F70" s="78" t="s">
        <v>220</v>
      </c>
      <c r="G70" s="35" t="s">
        <v>39</v>
      </c>
      <c r="H70" s="35">
        <v>0</v>
      </c>
      <c r="I70" s="35">
        <v>590000000</v>
      </c>
      <c r="J70" s="35" t="s">
        <v>40</v>
      </c>
      <c r="K70" s="35" t="s">
        <v>213</v>
      </c>
      <c r="L70" s="35" t="s">
        <v>42</v>
      </c>
      <c r="M70" s="35" t="s">
        <v>43</v>
      </c>
      <c r="N70" s="35" t="s">
        <v>75</v>
      </c>
      <c r="O70" s="35" t="s">
        <v>76</v>
      </c>
      <c r="P70" s="35">
        <v>5111</v>
      </c>
      <c r="Q70" s="35" t="s">
        <v>210</v>
      </c>
      <c r="R70" s="77">
        <v>6</v>
      </c>
      <c r="S70" s="77">
        <v>3900</v>
      </c>
      <c r="T70" s="77">
        <v>0</v>
      </c>
      <c r="U70" s="146">
        <f t="shared" si="3"/>
        <v>0</v>
      </c>
      <c r="V70" s="35" t="s">
        <v>47</v>
      </c>
      <c r="W70" s="35">
        <v>2017</v>
      </c>
      <c r="X70" s="35" t="s">
        <v>12124</v>
      </c>
      <c r="Y70" s="528"/>
      <c r="Z70" s="528"/>
      <c r="AA70" s="528"/>
      <c r="AB70" s="528"/>
      <c r="AC70" s="528"/>
      <c r="AD70" s="528"/>
      <c r="AE70" s="528"/>
      <c r="AF70" s="518"/>
      <c r="AG70" s="518"/>
      <c r="AH70" s="518"/>
      <c r="AI70" s="518"/>
      <c r="AJ70" s="518"/>
      <c r="AK70" s="518"/>
      <c r="AL70" s="518"/>
      <c r="AM70" s="518"/>
      <c r="AN70" s="518"/>
      <c r="AO70" s="518"/>
      <c r="AP70" s="518"/>
      <c r="AQ70" s="518"/>
      <c r="AR70" s="518"/>
      <c r="AS70" s="518"/>
      <c r="AT70" s="518"/>
      <c r="AU70" s="518"/>
      <c r="AV70" s="518"/>
      <c r="AW70" s="518"/>
      <c r="AX70" s="518"/>
      <c r="AY70" s="518"/>
      <c r="AZ70" s="518"/>
      <c r="BA70" s="518"/>
      <c r="BB70" s="518"/>
      <c r="BC70" s="518"/>
      <c r="BD70" s="518"/>
    </row>
    <row r="71" spans="1:56" s="527" customFormat="1" ht="50.1" customHeight="1">
      <c r="A71" s="35" t="s">
        <v>12136</v>
      </c>
      <c r="B71" s="35" t="s">
        <v>35</v>
      </c>
      <c r="C71" s="50" t="s">
        <v>12137</v>
      </c>
      <c r="D71" s="78" t="s">
        <v>206</v>
      </c>
      <c r="E71" s="50" t="s">
        <v>12138</v>
      </c>
      <c r="F71" s="341" t="s">
        <v>12139</v>
      </c>
      <c r="G71" s="35" t="s">
        <v>39</v>
      </c>
      <c r="H71" s="35">
        <v>0</v>
      </c>
      <c r="I71" s="35">
        <v>590000000</v>
      </c>
      <c r="J71" s="35" t="s">
        <v>40</v>
      </c>
      <c r="K71" s="49" t="s">
        <v>10818</v>
      </c>
      <c r="L71" s="35" t="s">
        <v>53</v>
      </c>
      <c r="M71" s="46" t="s">
        <v>43</v>
      </c>
      <c r="N71" s="49" t="s">
        <v>10156</v>
      </c>
      <c r="O71" s="52" t="s">
        <v>503</v>
      </c>
      <c r="P71" s="35">
        <v>5111</v>
      </c>
      <c r="Q71" s="35" t="s">
        <v>210</v>
      </c>
      <c r="R71" s="77">
        <v>7</v>
      </c>
      <c r="S71" s="77">
        <v>5400</v>
      </c>
      <c r="T71" s="77">
        <f>R71*S71</f>
        <v>37800</v>
      </c>
      <c r="U71" s="146">
        <f t="shared" si="3"/>
        <v>42336.000000000007</v>
      </c>
      <c r="V71" s="98"/>
      <c r="W71" s="35">
        <v>2017</v>
      </c>
      <c r="X71" s="512"/>
      <c r="Y71" s="528"/>
      <c r="Z71" s="528"/>
      <c r="AA71" s="528"/>
      <c r="AB71" s="528"/>
      <c r="AC71" s="528"/>
      <c r="AD71" s="528"/>
      <c r="AE71" s="528"/>
      <c r="AF71" s="518"/>
      <c r="AG71" s="518"/>
      <c r="AH71" s="518"/>
      <c r="AI71" s="518"/>
      <c r="AJ71" s="518"/>
      <c r="AK71" s="518"/>
      <c r="AL71" s="518"/>
      <c r="AM71" s="518"/>
      <c r="AN71" s="518"/>
      <c r="AO71" s="518"/>
      <c r="AP71" s="518"/>
      <c r="AQ71" s="518"/>
      <c r="AR71" s="518"/>
      <c r="AS71" s="518"/>
      <c r="AT71" s="518"/>
      <c r="AU71" s="518"/>
      <c r="AV71" s="518"/>
      <c r="AW71" s="518"/>
      <c r="AX71" s="518"/>
      <c r="AY71" s="518"/>
      <c r="AZ71" s="518"/>
      <c r="BA71" s="518"/>
      <c r="BB71" s="518"/>
      <c r="BC71" s="518"/>
      <c r="BD71" s="518"/>
    </row>
    <row r="72" spans="1:56" ht="50.1" customHeight="1">
      <c r="A72" s="34" t="s">
        <v>221</v>
      </c>
      <c r="B72" s="49" t="s">
        <v>35</v>
      </c>
      <c r="C72" s="49" t="s">
        <v>222</v>
      </c>
      <c r="D72" s="56" t="s">
        <v>223</v>
      </c>
      <c r="E72" s="49" t="s">
        <v>224</v>
      </c>
      <c r="F72" s="43"/>
      <c r="G72" s="35" t="s">
        <v>39</v>
      </c>
      <c r="H72" s="59">
        <v>0</v>
      </c>
      <c r="I72" s="34">
        <v>590000000</v>
      </c>
      <c r="J72" s="35" t="s">
        <v>40</v>
      </c>
      <c r="K72" s="35" t="s">
        <v>82</v>
      </c>
      <c r="L72" s="35" t="s">
        <v>225</v>
      </c>
      <c r="M72" s="35" t="s">
        <v>61</v>
      </c>
      <c r="N72" s="35" t="s">
        <v>226</v>
      </c>
      <c r="O72" s="49" t="s">
        <v>227</v>
      </c>
      <c r="P72" s="35">
        <v>796</v>
      </c>
      <c r="Q72" s="35" t="s">
        <v>46</v>
      </c>
      <c r="R72" s="39">
        <v>10</v>
      </c>
      <c r="S72" s="72">
        <v>265</v>
      </c>
      <c r="T72" s="40">
        <f t="shared" si="0"/>
        <v>2650</v>
      </c>
      <c r="U72" s="41">
        <f t="shared" si="1"/>
        <v>2968.0000000000005</v>
      </c>
      <c r="V72" s="45" t="s">
        <v>47</v>
      </c>
      <c r="W72" s="35">
        <v>2017</v>
      </c>
      <c r="X72" s="59"/>
    </row>
    <row r="73" spans="1:56" ht="50.1" customHeight="1">
      <c r="A73" s="34" t="s">
        <v>228</v>
      </c>
      <c r="B73" s="49" t="s">
        <v>35</v>
      </c>
      <c r="C73" s="49" t="s">
        <v>222</v>
      </c>
      <c r="D73" s="56" t="s">
        <v>223</v>
      </c>
      <c r="E73" s="49" t="s">
        <v>224</v>
      </c>
      <c r="F73" s="43"/>
      <c r="G73" s="35" t="s">
        <v>39</v>
      </c>
      <c r="H73" s="59">
        <v>0</v>
      </c>
      <c r="I73" s="34">
        <v>590000000</v>
      </c>
      <c r="J73" s="35" t="s">
        <v>40</v>
      </c>
      <c r="K73" s="35" t="s">
        <v>82</v>
      </c>
      <c r="L73" s="35" t="s">
        <v>225</v>
      </c>
      <c r="M73" s="35" t="s">
        <v>61</v>
      </c>
      <c r="N73" s="35" t="s">
        <v>226</v>
      </c>
      <c r="O73" s="49" t="s">
        <v>227</v>
      </c>
      <c r="P73" s="35">
        <v>796</v>
      </c>
      <c r="Q73" s="35" t="s">
        <v>46</v>
      </c>
      <c r="R73" s="39">
        <v>5</v>
      </c>
      <c r="S73" s="72">
        <v>390</v>
      </c>
      <c r="T73" s="40">
        <f t="shared" si="0"/>
        <v>1950</v>
      </c>
      <c r="U73" s="41">
        <f t="shared" si="1"/>
        <v>2184</v>
      </c>
      <c r="V73" s="34" t="s">
        <v>47</v>
      </c>
      <c r="W73" s="35">
        <v>2017</v>
      </c>
      <c r="X73" s="59"/>
    </row>
    <row r="74" spans="1:56" ht="50.1" customHeight="1">
      <c r="A74" s="34" t="s">
        <v>229</v>
      </c>
      <c r="B74" s="49" t="s">
        <v>35</v>
      </c>
      <c r="C74" s="49" t="s">
        <v>230</v>
      </c>
      <c r="D74" s="56" t="s">
        <v>223</v>
      </c>
      <c r="E74" s="49" t="s">
        <v>231</v>
      </c>
      <c r="F74" s="43"/>
      <c r="G74" s="35" t="s">
        <v>39</v>
      </c>
      <c r="H74" s="59">
        <v>0</v>
      </c>
      <c r="I74" s="34">
        <v>590000000</v>
      </c>
      <c r="J74" s="35" t="s">
        <v>40</v>
      </c>
      <c r="K74" s="35" t="s">
        <v>82</v>
      </c>
      <c r="L74" s="35" t="s">
        <v>225</v>
      </c>
      <c r="M74" s="35" t="s">
        <v>61</v>
      </c>
      <c r="N74" s="35" t="s">
        <v>226</v>
      </c>
      <c r="O74" s="49" t="s">
        <v>227</v>
      </c>
      <c r="P74" s="35">
        <v>796</v>
      </c>
      <c r="Q74" s="35" t="s">
        <v>46</v>
      </c>
      <c r="R74" s="39">
        <v>10</v>
      </c>
      <c r="S74" s="72">
        <v>380</v>
      </c>
      <c r="T74" s="40">
        <f t="shared" si="0"/>
        <v>3800</v>
      </c>
      <c r="U74" s="41">
        <f t="shared" si="1"/>
        <v>4256</v>
      </c>
      <c r="V74" s="45" t="s">
        <v>47</v>
      </c>
      <c r="W74" s="35">
        <v>2017</v>
      </c>
      <c r="X74" s="59"/>
    </row>
    <row r="75" spans="1:56" ht="50.1" customHeight="1">
      <c r="A75" s="34" t="s">
        <v>232</v>
      </c>
      <c r="B75" s="49" t="s">
        <v>35</v>
      </c>
      <c r="C75" s="49" t="s">
        <v>230</v>
      </c>
      <c r="D75" s="56" t="s">
        <v>223</v>
      </c>
      <c r="E75" s="49" t="s">
        <v>231</v>
      </c>
      <c r="F75" s="43"/>
      <c r="G75" s="35" t="s">
        <v>39</v>
      </c>
      <c r="H75" s="59">
        <v>0</v>
      </c>
      <c r="I75" s="34">
        <v>590000000</v>
      </c>
      <c r="J75" s="35" t="s">
        <v>40</v>
      </c>
      <c r="K75" s="35" t="s">
        <v>82</v>
      </c>
      <c r="L75" s="35" t="s">
        <v>225</v>
      </c>
      <c r="M75" s="35" t="s">
        <v>61</v>
      </c>
      <c r="N75" s="35" t="s">
        <v>226</v>
      </c>
      <c r="O75" s="49" t="s">
        <v>227</v>
      </c>
      <c r="P75" s="35">
        <v>796</v>
      </c>
      <c r="Q75" s="35" t="s">
        <v>46</v>
      </c>
      <c r="R75" s="39">
        <v>5</v>
      </c>
      <c r="S75" s="72">
        <v>390</v>
      </c>
      <c r="T75" s="40">
        <f t="shared" si="0"/>
        <v>1950</v>
      </c>
      <c r="U75" s="41">
        <f t="shared" si="1"/>
        <v>2184</v>
      </c>
      <c r="V75" s="34" t="s">
        <v>47</v>
      </c>
      <c r="W75" s="35">
        <v>2017</v>
      </c>
      <c r="X75" s="59"/>
    </row>
    <row r="76" spans="1:56" ht="50.1" customHeight="1">
      <c r="A76" s="34" t="s">
        <v>233</v>
      </c>
      <c r="B76" s="49" t="s">
        <v>35</v>
      </c>
      <c r="C76" s="49" t="s">
        <v>234</v>
      </c>
      <c r="D76" s="56" t="s">
        <v>223</v>
      </c>
      <c r="E76" s="49" t="s">
        <v>235</v>
      </c>
      <c r="F76" s="43"/>
      <c r="G76" s="35" t="s">
        <v>39</v>
      </c>
      <c r="H76" s="59">
        <v>0</v>
      </c>
      <c r="I76" s="34">
        <v>590000000</v>
      </c>
      <c r="J76" s="35" t="s">
        <v>40</v>
      </c>
      <c r="K76" s="35" t="s">
        <v>82</v>
      </c>
      <c r="L76" s="35" t="s">
        <v>225</v>
      </c>
      <c r="M76" s="35" t="s">
        <v>61</v>
      </c>
      <c r="N76" s="35" t="s">
        <v>226</v>
      </c>
      <c r="O76" s="49" t="s">
        <v>227</v>
      </c>
      <c r="P76" s="35">
        <v>796</v>
      </c>
      <c r="Q76" s="35" t="s">
        <v>46</v>
      </c>
      <c r="R76" s="39">
        <v>10</v>
      </c>
      <c r="S76" s="72">
        <v>300</v>
      </c>
      <c r="T76" s="40">
        <f t="shared" si="0"/>
        <v>3000</v>
      </c>
      <c r="U76" s="41">
        <f t="shared" si="1"/>
        <v>3360.0000000000005</v>
      </c>
      <c r="V76" s="45" t="s">
        <v>47</v>
      </c>
      <c r="W76" s="35">
        <v>2017</v>
      </c>
      <c r="X76" s="59"/>
    </row>
    <row r="77" spans="1:56" ht="50.1" customHeight="1">
      <c r="A77" s="34" t="s">
        <v>236</v>
      </c>
      <c r="B77" s="49" t="s">
        <v>35</v>
      </c>
      <c r="C77" s="49" t="s">
        <v>234</v>
      </c>
      <c r="D77" s="56" t="s">
        <v>223</v>
      </c>
      <c r="E77" s="49" t="s">
        <v>235</v>
      </c>
      <c r="F77" s="43"/>
      <c r="G77" s="35" t="s">
        <v>39</v>
      </c>
      <c r="H77" s="59">
        <v>0</v>
      </c>
      <c r="I77" s="34">
        <v>590000000</v>
      </c>
      <c r="J77" s="35" t="s">
        <v>40</v>
      </c>
      <c r="K77" s="35" t="s">
        <v>82</v>
      </c>
      <c r="L77" s="35" t="s">
        <v>225</v>
      </c>
      <c r="M77" s="35" t="s">
        <v>61</v>
      </c>
      <c r="N77" s="35" t="s">
        <v>226</v>
      </c>
      <c r="O77" s="49" t="s">
        <v>227</v>
      </c>
      <c r="P77" s="35">
        <v>796</v>
      </c>
      <c r="Q77" s="35" t="s">
        <v>46</v>
      </c>
      <c r="R77" s="39">
        <v>5</v>
      </c>
      <c r="S77" s="72">
        <v>390</v>
      </c>
      <c r="T77" s="40">
        <f t="shared" si="0"/>
        <v>1950</v>
      </c>
      <c r="U77" s="41">
        <f t="shared" si="1"/>
        <v>2184</v>
      </c>
      <c r="V77" s="34" t="s">
        <v>47</v>
      </c>
      <c r="W77" s="35">
        <v>2017</v>
      </c>
      <c r="X77" s="59"/>
    </row>
    <row r="78" spans="1:56" ht="50.1" customHeight="1">
      <c r="A78" s="34" t="s">
        <v>237</v>
      </c>
      <c r="B78" s="34" t="s">
        <v>35</v>
      </c>
      <c r="C78" s="35" t="s">
        <v>238</v>
      </c>
      <c r="D78" s="73" t="s">
        <v>239</v>
      </c>
      <c r="E78" s="37" t="s">
        <v>240</v>
      </c>
      <c r="F78" s="37" t="s">
        <v>241</v>
      </c>
      <c r="G78" s="34" t="s">
        <v>196</v>
      </c>
      <c r="H78" s="34">
        <v>0</v>
      </c>
      <c r="I78" s="34">
        <v>590000000</v>
      </c>
      <c r="J78" s="35" t="s">
        <v>53</v>
      </c>
      <c r="K78" s="35" t="s">
        <v>242</v>
      </c>
      <c r="L78" s="34" t="s">
        <v>83</v>
      </c>
      <c r="M78" s="34" t="s">
        <v>84</v>
      </c>
      <c r="N78" s="34" t="s">
        <v>243</v>
      </c>
      <c r="O78" s="51" t="s">
        <v>185</v>
      </c>
      <c r="P78" s="34">
        <v>796</v>
      </c>
      <c r="Q78" s="34" t="s">
        <v>46</v>
      </c>
      <c r="R78" s="39">
        <v>10</v>
      </c>
      <c r="S78" s="44">
        <v>450000</v>
      </c>
      <c r="T78" s="74">
        <f t="shared" si="0"/>
        <v>4500000</v>
      </c>
      <c r="U78" s="75">
        <f t="shared" si="1"/>
        <v>5040000.0000000009</v>
      </c>
      <c r="V78" s="45"/>
      <c r="W78" s="34">
        <v>2017</v>
      </c>
      <c r="X78" s="76"/>
    </row>
    <row r="79" spans="1:56" ht="50.1" customHeight="1">
      <c r="A79" s="34" t="s">
        <v>244</v>
      </c>
      <c r="B79" s="34" t="s">
        <v>35</v>
      </c>
      <c r="C79" s="35" t="s">
        <v>245</v>
      </c>
      <c r="D79" s="73" t="s">
        <v>239</v>
      </c>
      <c r="E79" s="37" t="s">
        <v>246</v>
      </c>
      <c r="F79" s="37" t="s">
        <v>247</v>
      </c>
      <c r="G79" s="34" t="s">
        <v>39</v>
      </c>
      <c r="H79" s="34">
        <v>0</v>
      </c>
      <c r="I79" s="34">
        <v>590000000</v>
      </c>
      <c r="J79" s="35" t="s">
        <v>53</v>
      </c>
      <c r="K79" s="34" t="s">
        <v>248</v>
      </c>
      <c r="L79" s="34" t="s">
        <v>83</v>
      </c>
      <c r="M79" s="34" t="s">
        <v>84</v>
      </c>
      <c r="N79" s="34" t="s">
        <v>143</v>
      </c>
      <c r="O79" s="51" t="s">
        <v>185</v>
      </c>
      <c r="P79" s="34">
        <v>796</v>
      </c>
      <c r="Q79" s="34" t="s">
        <v>46</v>
      </c>
      <c r="R79" s="39">
        <v>8</v>
      </c>
      <c r="S79" s="44">
        <v>55000</v>
      </c>
      <c r="T79" s="74">
        <f t="shared" si="0"/>
        <v>440000</v>
      </c>
      <c r="U79" s="75">
        <f t="shared" si="1"/>
        <v>492800.00000000006</v>
      </c>
      <c r="V79" s="34"/>
      <c r="W79" s="34">
        <v>2017</v>
      </c>
      <c r="X79" s="76"/>
    </row>
    <row r="80" spans="1:56" ht="50.1" customHeight="1">
      <c r="A80" s="34" t="s">
        <v>249</v>
      </c>
      <c r="B80" s="34" t="s">
        <v>35</v>
      </c>
      <c r="C80" s="35" t="s">
        <v>245</v>
      </c>
      <c r="D80" s="73" t="s">
        <v>239</v>
      </c>
      <c r="E80" s="37" t="s">
        <v>246</v>
      </c>
      <c r="F80" s="37" t="s">
        <v>250</v>
      </c>
      <c r="G80" s="34" t="s">
        <v>39</v>
      </c>
      <c r="H80" s="34">
        <v>0</v>
      </c>
      <c r="I80" s="34">
        <v>590000000</v>
      </c>
      <c r="J80" s="35" t="s">
        <v>53</v>
      </c>
      <c r="K80" s="34" t="s">
        <v>251</v>
      </c>
      <c r="L80" s="34" t="s">
        <v>83</v>
      </c>
      <c r="M80" s="34" t="s">
        <v>84</v>
      </c>
      <c r="N80" s="34" t="s">
        <v>143</v>
      </c>
      <c r="O80" s="51" t="s">
        <v>185</v>
      </c>
      <c r="P80" s="34">
        <v>796</v>
      </c>
      <c r="Q80" s="34" t="s">
        <v>46</v>
      </c>
      <c r="R80" s="39">
        <v>3</v>
      </c>
      <c r="S80" s="44">
        <v>55000</v>
      </c>
      <c r="T80" s="74">
        <f t="shared" si="0"/>
        <v>165000</v>
      </c>
      <c r="U80" s="75">
        <f t="shared" si="1"/>
        <v>184800.00000000003</v>
      </c>
      <c r="V80" s="45"/>
      <c r="W80" s="34">
        <v>2017</v>
      </c>
      <c r="X80" s="76"/>
    </row>
    <row r="81" spans="1:24" ht="50.1" customHeight="1">
      <c r="A81" s="34" t="s">
        <v>252</v>
      </c>
      <c r="B81" s="34" t="s">
        <v>35</v>
      </c>
      <c r="C81" s="35" t="s">
        <v>245</v>
      </c>
      <c r="D81" s="73" t="s">
        <v>239</v>
      </c>
      <c r="E81" s="37" t="s">
        <v>246</v>
      </c>
      <c r="F81" s="37" t="s">
        <v>253</v>
      </c>
      <c r="G81" s="34" t="s">
        <v>39</v>
      </c>
      <c r="H81" s="34">
        <v>0</v>
      </c>
      <c r="I81" s="34">
        <v>590000000</v>
      </c>
      <c r="J81" s="35" t="s">
        <v>53</v>
      </c>
      <c r="K81" s="34" t="s">
        <v>254</v>
      </c>
      <c r="L81" s="34" t="s">
        <v>83</v>
      </c>
      <c r="M81" s="34" t="s">
        <v>84</v>
      </c>
      <c r="N81" s="34" t="s">
        <v>143</v>
      </c>
      <c r="O81" s="51" t="s">
        <v>185</v>
      </c>
      <c r="P81" s="34">
        <v>796</v>
      </c>
      <c r="Q81" s="34" t="s">
        <v>46</v>
      </c>
      <c r="R81" s="39">
        <v>4</v>
      </c>
      <c r="S81" s="44">
        <v>53000</v>
      </c>
      <c r="T81" s="74">
        <f t="shared" si="0"/>
        <v>212000</v>
      </c>
      <c r="U81" s="75">
        <f t="shared" si="1"/>
        <v>237440.00000000003</v>
      </c>
      <c r="V81" s="34"/>
      <c r="W81" s="34">
        <v>2017</v>
      </c>
      <c r="X81" s="76"/>
    </row>
    <row r="82" spans="1:24" ht="50.1" customHeight="1">
      <c r="A82" s="34" t="s">
        <v>255</v>
      </c>
      <c r="B82" s="34" t="s">
        <v>35</v>
      </c>
      <c r="C82" s="35" t="s">
        <v>245</v>
      </c>
      <c r="D82" s="73" t="s">
        <v>239</v>
      </c>
      <c r="E82" s="37" t="s">
        <v>246</v>
      </c>
      <c r="F82" s="37" t="s">
        <v>256</v>
      </c>
      <c r="G82" s="34" t="s">
        <v>39</v>
      </c>
      <c r="H82" s="34">
        <v>0</v>
      </c>
      <c r="I82" s="34">
        <v>590000000</v>
      </c>
      <c r="J82" s="35" t="s">
        <v>53</v>
      </c>
      <c r="K82" s="34" t="s">
        <v>248</v>
      </c>
      <c r="L82" s="34" t="s">
        <v>83</v>
      </c>
      <c r="M82" s="34" t="s">
        <v>84</v>
      </c>
      <c r="N82" s="34" t="s">
        <v>143</v>
      </c>
      <c r="O82" s="51" t="s">
        <v>185</v>
      </c>
      <c r="P82" s="34">
        <v>796</v>
      </c>
      <c r="Q82" s="34" t="s">
        <v>46</v>
      </c>
      <c r="R82" s="39">
        <v>8</v>
      </c>
      <c r="S82" s="44">
        <v>55000</v>
      </c>
      <c r="T82" s="74">
        <f t="shared" si="0"/>
        <v>440000</v>
      </c>
      <c r="U82" s="75">
        <f t="shared" si="1"/>
        <v>492800.00000000006</v>
      </c>
      <c r="V82" s="45"/>
      <c r="W82" s="34">
        <v>2017</v>
      </c>
      <c r="X82" s="76"/>
    </row>
    <row r="83" spans="1:24" ht="50.1" customHeight="1">
      <c r="A83" s="34" t="s">
        <v>257</v>
      </c>
      <c r="B83" s="34" t="s">
        <v>35</v>
      </c>
      <c r="C83" s="35" t="s">
        <v>245</v>
      </c>
      <c r="D83" s="73" t="s">
        <v>239</v>
      </c>
      <c r="E83" s="37" t="s">
        <v>246</v>
      </c>
      <c r="F83" s="37" t="s">
        <v>258</v>
      </c>
      <c r="G83" s="34" t="s">
        <v>39</v>
      </c>
      <c r="H83" s="34">
        <v>0</v>
      </c>
      <c r="I83" s="34">
        <v>590000000</v>
      </c>
      <c r="J83" s="35" t="s">
        <v>53</v>
      </c>
      <c r="K83" s="34" t="s">
        <v>108</v>
      </c>
      <c r="L83" s="34" t="s">
        <v>83</v>
      </c>
      <c r="M83" s="34" t="s">
        <v>84</v>
      </c>
      <c r="N83" s="34" t="s">
        <v>143</v>
      </c>
      <c r="O83" s="51" t="s">
        <v>185</v>
      </c>
      <c r="P83" s="34">
        <v>796</v>
      </c>
      <c r="Q83" s="34" t="s">
        <v>46</v>
      </c>
      <c r="R83" s="39">
        <v>4</v>
      </c>
      <c r="S83" s="44">
        <v>21000</v>
      </c>
      <c r="T83" s="74">
        <f t="shared" si="0"/>
        <v>84000</v>
      </c>
      <c r="U83" s="75">
        <f t="shared" si="1"/>
        <v>94080.000000000015</v>
      </c>
      <c r="V83" s="34"/>
      <c r="W83" s="34">
        <v>2017</v>
      </c>
      <c r="X83" s="76"/>
    </row>
    <row r="84" spans="1:24" ht="50.1" customHeight="1">
      <c r="A84" s="34" t="s">
        <v>259</v>
      </c>
      <c r="B84" s="34" t="s">
        <v>35</v>
      </c>
      <c r="C84" s="35" t="s">
        <v>260</v>
      </c>
      <c r="D84" s="73" t="s">
        <v>239</v>
      </c>
      <c r="E84" s="37" t="s">
        <v>261</v>
      </c>
      <c r="F84" s="37" t="s">
        <v>262</v>
      </c>
      <c r="G84" s="34" t="s">
        <v>39</v>
      </c>
      <c r="H84" s="34">
        <v>0</v>
      </c>
      <c r="I84" s="34">
        <v>590000000</v>
      </c>
      <c r="J84" s="35" t="s">
        <v>53</v>
      </c>
      <c r="K84" s="34" t="s">
        <v>251</v>
      </c>
      <c r="L84" s="34" t="s">
        <v>83</v>
      </c>
      <c r="M84" s="34" t="s">
        <v>84</v>
      </c>
      <c r="N84" s="34" t="s">
        <v>143</v>
      </c>
      <c r="O84" s="51" t="s">
        <v>185</v>
      </c>
      <c r="P84" s="34">
        <v>796</v>
      </c>
      <c r="Q84" s="34" t="s">
        <v>46</v>
      </c>
      <c r="R84" s="39">
        <v>3</v>
      </c>
      <c r="S84" s="44">
        <v>2150</v>
      </c>
      <c r="T84" s="74">
        <f t="shared" si="0"/>
        <v>6450</v>
      </c>
      <c r="U84" s="75">
        <f t="shared" si="1"/>
        <v>7224.0000000000009</v>
      </c>
      <c r="V84" s="45"/>
      <c r="W84" s="34">
        <v>2017</v>
      </c>
      <c r="X84" s="76"/>
    </row>
    <row r="85" spans="1:24" ht="50.1" customHeight="1">
      <c r="A85" s="34" t="s">
        <v>263</v>
      </c>
      <c r="B85" s="46" t="s">
        <v>35</v>
      </c>
      <c r="C85" s="47" t="s">
        <v>264</v>
      </c>
      <c r="D85" s="48" t="s">
        <v>265</v>
      </c>
      <c r="E85" s="49" t="s">
        <v>266</v>
      </c>
      <c r="F85" s="50" t="s">
        <v>267</v>
      </c>
      <c r="G85" s="51" t="s">
        <v>39</v>
      </c>
      <c r="H85" s="52">
        <v>90</v>
      </c>
      <c r="I85" s="34">
        <v>590000000</v>
      </c>
      <c r="J85" s="35" t="s">
        <v>40</v>
      </c>
      <c r="K85" s="46" t="s">
        <v>197</v>
      </c>
      <c r="L85" s="35" t="s">
        <v>42</v>
      </c>
      <c r="M85" s="46" t="s">
        <v>61</v>
      </c>
      <c r="N85" s="49" t="s">
        <v>268</v>
      </c>
      <c r="O85" s="38" t="s">
        <v>185</v>
      </c>
      <c r="P85" s="43">
        <v>715</v>
      </c>
      <c r="Q85" s="43" t="s">
        <v>199</v>
      </c>
      <c r="R85" s="53">
        <v>144</v>
      </c>
      <c r="S85" s="54">
        <v>3200</v>
      </c>
      <c r="T85" s="40">
        <f t="shared" si="0"/>
        <v>460800</v>
      </c>
      <c r="U85" s="41">
        <f t="shared" si="1"/>
        <v>516096.00000000006</v>
      </c>
      <c r="V85" s="46"/>
      <c r="W85" s="55">
        <v>2017</v>
      </c>
      <c r="X85" s="71"/>
    </row>
    <row r="86" spans="1:24" ht="50.1" customHeight="1">
      <c r="A86" s="34" t="s">
        <v>269</v>
      </c>
      <c r="B86" s="34" t="s">
        <v>35</v>
      </c>
      <c r="C86" s="35" t="s">
        <v>270</v>
      </c>
      <c r="D86" s="73" t="s">
        <v>271</v>
      </c>
      <c r="E86" s="37" t="s">
        <v>272</v>
      </c>
      <c r="F86" s="37" t="s">
        <v>273</v>
      </c>
      <c r="G86" s="34" t="s">
        <v>39</v>
      </c>
      <c r="H86" s="34">
        <v>0</v>
      </c>
      <c r="I86" s="34">
        <v>590000000</v>
      </c>
      <c r="J86" s="35" t="s">
        <v>53</v>
      </c>
      <c r="K86" s="34" t="s">
        <v>274</v>
      </c>
      <c r="L86" s="34" t="s">
        <v>83</v>
      </c>
      <c r="M86" s="34" t="s">
        <v>84</v>
      </c>
      <c r="N86" s="34" t="s">
        <v>243</v>
      </c>
      <c r="O86" s="51" t="s">
        <v>185</v>
      </c>
      <c r="P86" s="34">
        <v>796</v>
      </c>
      <c r="Q86" s="34" t="s">
        <v>46</v>
      </c>
      <c r="R86" s="39">
        <v>16</v>
      </c>
      <c r="S86" s="44">
        <v>3450</v>
      </c>
      <c r="T86" s="74">
        <f t="shared" si="0"/>
        <v>55200</v>
      </c>
      <c r="U86" s="75">
        <f t="shared" si="1"/>
        <v>61824.000000000007</v>
      </c>
      <c r="V86" s="45"/>
      <c r="W86" s="34">
        <v>2017</v>
      </c>
      <c r="X86" s="76"/>
    </row>
    <row r="87" spans="1:24" ht="50.1" customHeight="1">
      <c r="A87" s="34" t="s">
        <v>275</v>
      </c>
      <c r="B87" s="46" t="s">
        <v>35</v>
      </c>
      <c r="C87" s="50" t="s">
        <v>276</v>
      </c>
      <c r="D87" s="48" t="s">
        <v>277</v>
      </c>
      <c r="E87" s="50" t="s">
        <v>278</v>
      </c>
      <c r="F87" s="50" t="s">
        <v>279</v>
      </c>
      <c r="G87" s="51" t="s">
        <v>39</v>
      </c>
      <c r="H87" s="52">
        <v>0</v>
      </c>
      <c r="I87" s="34">
        <v>590000000</v>
      </c>
      <c r="J87" s="35" t="s">
        <v>40</v>
      </c>
      <c r="K87" s="46" t="s">
        <v>197</v>
      </c>
      <c r="L87" s="35" t="s">
        <v>42</v>
      </c>
      <c r="M87" s="46" t="s">
        <v>61</v>
      </c>
      <c r="N87" s="49" t="s">
        <v>280</v>
      </c>
      <c r="O87" s="49" t="s">
        <v>185</v>
      </c>
      <c r="P87" s="35">
        <v>796</v>
      </c>
      <c r="Q87" s="49" t="s">
        <v>46</v>
      </c>
      <c r="R87" s="53">
        <v>300</v>
      </c>
      <c r="S87" s="77">
        <v>385</v>
      </c>
      <c r="T87" s="40">
        <v>0</v>
      </c>
      <c r="U87" s="41">
        <f t="shared" si="1"/>
        <v>0</v>
      </c>
      <c r="V87" s="46"/>
      <c r="W87" s="55">
        <v>2017</v>
      </c>
      <c r="X87" s="49">
        <v>11.15</v>
      </c>
    </row>
    <row r="88" spans="1:24" ht="50.1" customHeight="1">
      <c r="A88" s="35" t="s">
        <v>281</v>
      </c>
      <c r="B88" s="35" t="s">
        <v>35</v>
      </c>
      <c r="C88" s="50" t="s">
        <v>276</v>
      </c>
      <c r="D88" s="48" t="s">
        <v>277</v>
      </c>
      <c r="E88" s="50" t="s">
        <v>278</v>
      </c>
      <c r="F88" s="50" t="s">
        <v>279</v>
      </c>
      <c r="G88" s="51" t="s">
        <v>39</v>
      </c>
      <c r="H88" s="51">
        <v>0</v>
      </c>
      <c r="I88" s="34">
        <v>590000000</v>
      </c>
      <c r="J88" s="51" t="s">
        <v>53</v>
      </c>
      <c r="K88" s="49" t="s">
        <v>282</v>
      </c>
      <c r="L88" s="51" t="s">
        <v>53</v>
      </c>
      <c r="M88" s="51" t="s">
        <v>61</v>
      </c>
      <c r="N88" s="49" t="s">
        <v>44</v>
      </c>
      <c r="O88" s="49" t="s">
        <v>283</v>
      </c>
      <c r="P88" s="35">
        <v>796</v>
      </c>
      <c r="Q88" s="49" t="s">
        <v>46</v>
      </c>
      <c r="R88" s="53">
        <v>300</v>
      </c>
      <c r="S88" s="77">
        <v>385</v>
      </c>
      <c r="T88" s="54">
        <f>R88*S88</f>
        <v>115500</v>
      </c>
      <c r="U88" s="63">
        <f>T88*1.12</f>
        <v>129360.00000000001</v>
      </c>
      <c r="V88" s="49"/>
      <c r="W88" s="35">
        <v>2017</v>
      </c>
      <c r="X88" s="49"/>
    </row>
    <row r="89" spans="1:24" ht="50.1" customHeight="1">
      <c r="A89" s="35" t="s">
        <v>284</v>
      </c>
      <c r="B89" s="35" t="s">
        <v>35</v>
      </c>
      <c r="C89" s="78" t="s">
        <v>285</v>
      </c>
      <c r="D89" s="78" t="s">
        <v>286</v>
      </c>
      <c r="E89" s="78" t="s">
        <v>287</v>
      </c>
      <c r="F89" s="78" t="s">
        <v>288</v>
      </c>
      <c r="G89" s="35" t="s">
        <v>39</v>
      </c>
      <c r="H89" s="35">
        <v>0</v>
      </c>
      <c r="I89" s="35">
        <v>590000000</v>
      </c>
      <c r="J89" s="35" t="s">
        <v>53</v>
      </c>
      <c r="K89" s="35" t="s">
        <v>289</v>
      </c>
      <c r="L89" s="35" t="s">
        <v>83</v>
      </c>
      <c r="M89" s="35" t="s">
        <v>84</v>
      </c>
      <c r="N89" s="35" t="s">
        <v>143</v>
      </c>
      <c r="O89" s="51" t="s">
        <v>185</v>
      </c>
      <c r="P89" s="35">
        <v>796</v>
      </c>
      <c r="Q89" s="35" t="s">
        <v>46</v>
      </c>
      <c r="R89" s="77">
        <v>10</v>
      </c>
      <c r="S89" s="77">
        <v>860</v>
      </c>
      <c r="T89" s="62">
        <v>0</v>
      </c>
      <c r="U89" s="339">
        <f>T89*1.12</f>
        <v>0</v>
      </c>
      <c r="V89" s="92"/>
      <c r="W89" s="35">
        <v>2017</v>
      </c>
      <c r="X89" s="49" t="s">
        <v>290</v>
      </c>
    </row>
    <row r="90" spans="1:24" ht="50.1" customHeight="1">
      <c r="A90" s="43" t="s">
        <v>291</v>
      </c>
      <c r="B90" s="35" t="s">
        <v>35</v>
      </c>
      <c r="C90" s="78" t="s">
        <v>285</v>
      </c>
      <c r="D90" s="78" t="s">
        <v>286</v>
      </c>
      <c r="E90" s="78" t="s">
        <v>287</v>
      </c>
      <c r="F90" s="50" t="s">
        <v>292</v>
      </c>
      <c r="G90" s="49" t="s">
        <v>39</v>
      </c>
      <c r="H90" s="105">
        <v>0</v>
      </c>
      <c r="I90" s="80">
        <v>590000000</v>
      </c>
      <c r="J90" s="51" t="s">
        <v>293</v>
      </c>
      <c r="K90" s="49" t="s">
        <v>294</v>
      </c>
      <c r="L90" s="49" t="s">
        <v>295</v>
      </c>
      <c r="M90" s="49" t="s">
        <v>84</v>
      </c>
      <c r="N90" s="49" t="s">
        <v>102</v>
      </c>
      <c r="O90" s="51" t="s">
        <v>190</v>
      </c>
      <c r="P90" s="35">
        <v>796</v>
      </c>
      <c r="Q90" s="35" t="s">
        <v>46</v>
      </c>
      <c r="R90" s="77">
        <v>10</v>
      </c>
      <c r="S90" s="77">
        <v>1300</v>
      </c>
      <c r="T90" s="237">
        <f>R90*S90</f>
        <v>13000</v>
      </c>
      <c r="U90" s="77">
        <f>T90*1.12</f>
        <v>14560.000000000002</v>
      </c>
      <c r="V90" s="43"/>
      <c r="W90" s="51">
        <v>2017</v>
      </c>
      <c r="X90" s="49"/>
    </row>
    <row r="91" spans="1:24" ht="50.1" customHeight="1">
      <c r="A91" s="34" t="s">
        <v>296</v>
      </c>
      <c r="B91" s="46" t="s">
        <v>35</v>
      </c>
      <c r="C91" s="47" t="s">
        <v>297</v>
      </c>
      <c r="D91" s="48" t="s">
        <v>298</v>
      </c>
      <c r="E91" s="49" t="s">
        <v>299</v>
      </c>
      <c r="F91" s="50" t="s">
        <v>300</v>
      </c>
      <c r="G91" s="51" t="s">
        <v>39</v>
      </c>
      <c r="H91" s="52">
        <v>0</v>
      </c>
      <c r="I91" s="34">
        <v>590000000</v>
      </c>
      <c r="J91" s="35" t="s">
        <v>40</v>
      </c>
      <c r="K91" s="46" t="s">
        <v>301</v>
      </c>
      <c r="L91" s="35" t="s">
        <v>42</v>
      </c>
      <c r="M91" s="46" t="s">
        <v>43</v>
      </c>
      <c r="N91" s="49" t="s">
        <v>302</v>
      </c>
      <c r="O91" s="34" t="s">
        <v>76</v>
      </c>
      <c r="P91" s="34">
        <v>796</v>
      </c>
      <c r="Q91" s="43" t="s">
        <v>46</v>
      </c>
      <c r="R91" s="53">
        <v>6</v>
      </c>
      <c r="S91" s="54">
        <v>56000</v>
      </c>
      <c r="T91" s="40">
        <f t="shared" si="0"/>
        <v>336000</v>
      </c>
      <c r="U91" s="41">
        <f t="shared" si="1"/>
        <v>376320.00000000006</v>
      </c>
      <c r="V91" s="46"/>
      <c r="W91" s="55">
        <v>2017</v>
      </c>
      <c r="X91" s="35"/>
    </row>
    <row r="92" spans="1:24" ht="50.1" customHeight="1">
      <c r="A92" s="34" t="s">
        <v>303</v>
      </c>
      <c r="B92" s="34" t="s">
        <v>35</v>
      </c>
      <c r="C92" s="35" t="s">
        <v>304</v>
      </c>
      <c r="D92" s="73" t="s">
        <v>305</v>
      </c>
      <c r="E92" s="37" t="s">
        <v>306</v>
      </c>
      <c r="F92" s="37" t="s">
        <v>307</v>
      </c>
      <c r="G92" s="34" t="s">
        <v>39</v>
      </c>
      <c r="H92" s="34">
        <v>0</v>
      </c>
      <c r="I92" s="34">
        <v>590000000</v>
      </c>
      <c r="J92" s="35" t="s">
        <v>53</v>
      </c>
      <c r="K92" s="34" t="s">
        <v>274</v>
      </c>
      <c r="L92" s="34" t="s">
        <v>83</v>
      </c>
      <c r="M92" s="34" t="s">
        <v>84</v>
      </c>
      <c r="N92" s="34" t="s">
        <v>243</v>
      </c>
      <c r="O92" s="51" t="s">
        <v>185</v>
      </c>
      <c r="P92" s="34">
        <v>796</v>
      </c>
      <c r="Q92" s="34" t="s">
        <v>46</v>
      </c>
      <c r="R92" s="39">
        <v>8</v>
      </c>
      <c r="S92" s="44">
        <v>8900</v>
      </c>
      <c r="T92" s="74">
        <f t="shared" si="0"/>
        <v>71200</v>
      </c>
      <c r="U92" s="75">
        <f t="shared" si="1"/>
        <v>79744.000000000015</v>
      </c>
      <c r="V92" s="45"/>
      <c r="W92" s="34">
        <v>2017</v>
      </c>
      <c r="X92" s="76"/>
    </row>
    <row r="93" spans="1:24" ht="50.1" customHeight="1">
      <c r="A93" s="35" t="s">
        <v>308</v>
      </c>
      <c r="B93" s="35" t="s">
        <v>35</v>
      </c>
      <c r="C93" s="78" t="s">
        <v>304</v>
      </c>
      <c r="D93" s="36" t="s">
        <v>305</v>
      </c>
      <c r="E93" s="78" t="s">
        <v>306</v>
      </c>
      <c r="F93" s="78" t="s">
        <v>309</v>
      </c>
      <c r="G93" s="35" t="s">
        <v>39</v>
      </c>
      <c r="H93" s="35">
        <v>0</v>
      </c>
      <c r="I93" s="35">
        <v>590000000</v>
      </c>
      <c r="J93" s="35" t="s">
        <v>53</v>
      </c>
      <c r="K93" s="35" t="s">
        <v>274</v>
      </c>
      <c r="L93" s="35" t="s">
        <v>83</v>
      </c>
      <c r="M93" s="35" t="s">
        <v>84</v>
      </c>
      <c r="N93" s="35" t="s">
        <v>310</v>
      </c>
      <c r="O93" s="35" t="s">
        <v>110</v>
      </c>
      <c r="P93" s="35">
        <v>796</v>
      </c>
      <c r="Q93" s="35" t="s">
        <v>46</v>
      </c>
      <c r="R93" s="53">
        <v>8</v>
      </c>
      <c r="S93" s="77">
        <v>1500</v>
      </c>
      <c r="T93" s="74">
        <v>0</v>
      </c>
      <c r="U93" s="75">
        <f t="shared" si="1"/>
        <v>0</v>
      </c>
      <c r="V93" s="35"/>
      <c r="W93" s="35">
        <v>2017</v>
      </c>
      <c r="X93" s="49" t="s">
        <v>311</v>
      </c>
    </row>
    <row r="94" spans="1:24" ht="50.1" customHeight="1">
      <c r="A94" s="51" t="s">
        <v>312</v>
      </c>
      <c r="B94" s="58" t="s">
        <v>35</v>
      </c>
      <c r="C94" s="50" t="s">
        <v>304</v>
      </c>
      <c r="D94" s="56" t="s">
        <v>305</v>
      </c>
      <c r="E94" s="50" t="s">
        <v>306</v>
      </c>
      <c r="F94" s="78" t="s">
        <v>309</v>
      </c>
      <c r="G94" s="49" t="s">
        <v>39</v>
      </c>
      <c r="H94" s="79">
        <v>0</v>
      </c>
      <c r="I94" s="80">
        <v>590000000</v>
      </c>
      <c r="J94" s="51" t="s">
        <v>293</v>
      </c>
      <c r="K94" s="49" t="s">
        <v>313</v>
      </c>
      <c r="L94" s="49" t="s">
        <v>189</v>
      </c>
      <c r="M94" s="49" t="s">
        <v>84</v>
      </c>
      <c r="N94" s="35" t="s">
        <v>310</v>
      </c>
      <c r="O94" s="51" t="s">
        <v>185</v>
      </c>
      <c r="P94" s="49">
        <v>796</v>
      </c>
      <c r="Q94" s="49" t="s">
        <v>46</v>
      </c>
      <c r="R94" s="53">
        <v>21</v>
      </c>
      <c r="S94" s="81">
        <v>2800</v>
      </c>
      <c r="T94" s="54">
        <f>S94*R94</f>
        <v>58800</v>
      </c>
      <c r="U94" s="54">
        <f>T94*1.12</f>
        <v>65856</v>
      </c>
      <c r="V94" s="38"/>
      <c r="W94" s="51">
        <v>2017</v>
      </c>
      <c r="X94" s="49"/>
    </row>
    <row r="95" spans="1:24" ht="50.1" customHeight="1">
      <c r="A95" s="34" t="s">
        <v>314</v>
      </c>
      <c r="B95" s="34" t="s">
        <v>35</v>
      </c>
      <c r="C95" s="35" t="s">
        <v>304</v>
      </c>
      <c r="D95" s="73" t="s">
        <v>305</v>
      </c>
      <c r="E95" s="37" t="s">
        <v>306</v>
      </c>
      <c r="F95" s="37" t="s">
        <v>315</v>
      </c>
      <c r="G95" s="34" t="s">
        <v>39</v>
      </c>
      <c r="H95" s="34">
        <v>0</v>
      </c>
      <c r="I95" s="34">
        <v>590000000</v>
      </c>
      <c r="J95" s="35" t="s">
        <v>53</v>
      </c>
      <c r="K95" s="34" t="s">
        <v>108</v>
      </c>
      <c r="L95" s="35" t="s">
        <v>83</v>
      </c>
      <c r="M95" s="34" t="s">
        <v>84</v>
      </c>
      <c r="N95" s="34" t="s">
        <v>143</v>
      </c>
      <c r="O95" s="51" t="s">
        <v>185</v>
      </c>
      <c r="P95" s="34">
        <v>796</v>
      </c>
      <c r="Q95" s="34" t="s">
        <v>46</v>
      </c>
      <c r="R95" s="39">
        <v>10</v>
      </c>
      <c r="S95" s="44">
        <v>1720</v>
      </c>
      <c r="T95" s="74">
        <f t="shared" ref="T95:T146" si="4">R95*S95</f>
        <v>17200</v>
      </c>
      <c r="U95" s="75">
        <f t="shared" ref="U95:U171" si="5">T95*1.12</f>
        <v>19264.000000000004</v>
      </c>
      <c r="V95" s="45"/>
      <c r="W95" s="34">
        <v>2017</v>
      </c>
      <c r="X95" s="76"/>
    </row>
    <row r="96" spans="1:24" ht="50.1" customHeight="1">
      <c r="A96" s="34" t="s">
        <v>316</v>
      </c>
      <c r="B96" s="34" t="s">
        <v>35</v>
      </c>
      <c r="C96" s="35" t="s">
        <v>317</v>
      </c>
      <c r="D96" s="73" t="s">
        <v>318</v>
      </c>
      <c r="E96" s="37" t="s">
        <v>319</v>
      </c>
      <c r="F96" s="37" t="s">
        <v>320</v>
      </c>
      <c r="G96" s="34" t="s">
        <v>39</v>
      </c>
      <c r="H96" s="34">
        <v>0</v>
      </c>
      <c r="I96" s="34">
        <v>590000000</v>
      </c>
      <c r="J96" s="35" t="s">
        <v>53</v>
      </c>
      <c r="K96" s="34" t="s">
        <v>321</v>
      </c>
      <c r="L96" s="35" t="s">
        <v>83</v>
      </c>
      <c r="M96" s="34" t="s">
        <v>84</v>
      </c>
      <c r="N96" s="34" t="s">
        <v>243</v>
      </c>
      <c r="O96" s="51" t="s">
        <v>185</v>
      </c>
      <c r="P96" s="34">
        <v>796</v>
      </c>
      <c r="Q96" s="34" t="s">
        <v>46</v>
      </c>
      <c r="R96" s="39">
        <v>30</v>
      </c>
      <c r="S96" s="44">
        <v>6000</v>
      </c>
      <c r="T96" s="74">
        <f t="shared" si="4"/>
        <v>180000</v>
      </c>
      <c r="U96" s="75">
        <f t="shared" si="5"/>
        <v>201600.00000000003</v>
      </c>
      <c r="V96" s="34"/>
      <c r="W96" s="34">
        <v>2017</v>
      </c>
      <c r="X96" s="76"/>
    </row>
    <row r="97" spans="1:56" ht="50.1" customHeight="1">
      <c r="A97" s="34" t="s">
        <v>322</v>
      </c>
      <c r="B97" s="34" t="s">
        <v>35</v>
      </c>
      <c r="C97" s="35" t="s">
        <v>317</v>
      </c>
      <c r="D97" s="73" t="s">
        <v>318</v>
      </c>
      <c r="E97" s="37" t="s">
        <v>319</v>
      </c>
      <c r="F97" s="37" t="s">
        <v>323</v>
      </c>
      <c r="G97" s="34" t="s">
        <v>39</v>
      </c>
      <c r="H97" s="34">
        <v>0</v>
      </c>
      <c r="I97" s="34">
        <v>590000000</v>
      </c>
      <c r="J97" s="35" t="s">
        <v>53</v>
      </c>
      <c r="K97" s="34" t="s">
        <v>321</v>
      </c>
      <c r="L97" s="35" t="s">
        <v>83</v>
      </c>
      <c r="M97" s="34" t="s">
        <v>84</v>
      </c>
      <c r="N97" s="34" t="s">
        <v>243</v>
      </c>
      <c r="O97" s="51" t="s">
        <v>185</v>
      </c>
      <c r="P97" s="34">
        <v>796</v>
      </c>
      <c r="Q97" s="34" t="s">
        <v>46</v>
      </c>
      <c r="R97" s="39">
        <v>30</v>
      </c>
      <c r="S97" s="44">
        <v>6000</v>
      </c>
      <c r="T97" s="74">
        <f t="shared" si="4"/>
        <v>180000</v>
      </c>
      <c r="U97" s="75">
        <f t="shared" si="5"/>
        <v>201600.00000000003</v>
      </c>
      <c r="V97" s="45"/>
      <c r="W97" s="34">
        <v>2017</v>
      </c>
      <c r="X97" s="76"/>
    </row>
    <row r="98" spans="1:56" s="527" customFormat="1" ht="50.1" customHeight="1">
      <c r="A98" s="35" t="s">
        <v>324</v>
      </c>
      <c r="B98" s="35" t="s">
        <v>35</v>
      </c>
      <c r="C98" s="93" t="s">
        <v>325</v>
      </c>
      <c r="D98" s="93" t="s">
        <v>318</v>
      </c>
      <c r="E98" s="93" t="s">
        <v>326</v>
      </c>
      <c r="F98" s="93" t="s">
        <v>327</v>
      </c>
      <c r="G98" s="35" t="s">
        <v>39</v>
      </c>
      <c r="H98" s="35">
        <v>0</v>
      </c>
      <c r="I98" s="35">
        <v>590000000</v>
      </c>
      <c r="J98" s="35" t="s">
        <v>40</v>
      </c>
      <c r="K98" s="35" t="s">
        <v>142</v>
      </c>
      <c r="L98" s="51" t="s">
        <v>53</v>
      </c>
      <c r="M98" s="35" t="s">
        <v>61</v>
      </c>
      <c r="N98" s="35" t="s">
        <v>328</v>
      </c>
      <c r="O98" s="35" t="s">
        <v>7132</v>
      </c>
      <c r="P98" s="35">
        <v>796</v>
      </c>
      <c r="Q98" s="35" t="s">
        <v>46</v>
      </c>
      <c r="R98" s="77">
        <v>600</v>
      </c>
      <c r="S98" s="77">
        <v>3350</v>
      </c>
      <c r="T98" s="77">
        <v>0</v>
      </c>
      <c r="U98" s="146">
        <f>T98*1.12</f>
        <v>0</v>
      </c>
      <c r="V98" s="35"/>
      <c r="W98" s="35">
        <v>2017</v>
      </c>
      <c r="X98" s="35" t="s">
        <v>11985</v>
      </c>
      <c r="Y98" s="528"/>
      <c r="Z98" s="528"/>
      <c r="AA98" s="528"/>
      <c r="AB98" s="528"/>
      <c r="AC98" s="528"/>
      <c r="AD98" s="528"/>
      <c r="AE98" s="528"/>
      <c r="AF98" s="518"/>
      <c r="AG98" s="518"/>
      <c r="AH98" s="518"/>
      <c r="AI98" s="518"/>
      <c r="AJ98" s="518"/>
      <c r="AK98" s="518"/>
      <c r="AL98" s="518"/>
      <c r="AM98" s="518"/>
      <c r="AN98" s="518"/>
      <c r="AO98" s="518"/>
      <c r="AP98" s="518"/>
      <c r="AQ98" s="518"/>
      <c r="AR98" s="518"/>
      <c r="AS98" s="518"/>
      <c r="AT98" s="518"/>
      <c r="AU98" s="518"/>
      <c r="AV98" s="518"/>
      <c r="AW98" s="518"/>
      <c r="AX98" s="518"/>
      <c r="AY98" s="518"/>
      <c r="AZ98" s="518"/>
      <c r="BA98" s="518"/>
      <c r="BB98" s="518"/>
      <c r="BC98" s="518"/>
      <c r="BD98" s="518"/>
    </row>
    <row r="99" spans="1:56" s="527" customFormat="1" ht="50.1" customHeight="1">
      <c r="A99" s="35" t="s">
        <v>11986</v>
      </c>
      <c r="B99" s="35" t="s">
        <v>35</v>
      </c>
      <c r="C99" s="93" t="s">
        <v>325</v>
      </c>
      <c r="D99" s="93" t="s">
        <v>318</v>
      </c>
      <c r="E99" s="93" t="s">
        <v>326</v>
      </c>
      <c r="F99" s="93" t="s">
        <v>327</v>
      </c>
      <c r="G99" s="35" t="s">
        <v>39</v>
      </c>
      <c r="H99" s="35">
        <v>0</v>
      </c>
      <c r="I99" s="35">
        <v>590000000</v>
      </c>
      <c r="J99" s="35" t="s">
        <v>40</v>
      </c>
      <c r="K99" s="35" t="s">
        <v>11819</v>
      </c>
      <c r="L99" s="51" t="s">
        <v>53</v>
      </c>
      <c r="M99" s="35" t="s">
        <v>84</v>
      </c>
      <c r="N99" s="35" t="s">
        <v>5953</v>
      </c>
      <c r="O99" s="35" t="s">
        <v>728</v>
      </c>
      <c r="P99" s="35">
        <v>796</v>
      </c>
      <c r="Q99" s="35" t="s">
        <v>46</v>
      </c>
      <c r="R99" s="77">
        <v>500</v>
      </c>
      <c r="S99" s="77">
        <v>2500</v>
      </c>
      <c r="T99" s="77">
        <f t="shared" ref="T99" si="6">R99*S99</f>
        <v>1250000</v>
      </c>
      <c r="U99" s="146">
        <f>T99*1.12</f>
        <v>1400000.0000000002</v>
      </c>
      <c r="V99" s="35"/>
      <c r="W99" s="35">
        <v>2017</v>
      </c>
      <c r="X99" s="35"/>
      <c r="Y99" s="528"/>
      <c r="Z99" s="528"/>
      <c r="AA99" s="528"/>
      <c r="AB99" s="528"/>
      <c r="AC99" s="528"/>
      <c r="AD99" s="528"/>
      <c r="AE99" s="528"/>
      <c r="AF99" s="518"/>
      <c r="AG99" s="518"/>
      <c r="AH99" s="518"/>
      <c r="AI99" s="518"/>
      <c r="AJ99" s="518"/>
      <c r="AK99" s="518"/>
      <c r="AL99" s="518"/>
      <c r="AM99" s="518"/>
      <c r="AN99" s="518"/>
      <c r="AO99" s="518"/>
      <c r="AP99" s="518"/>
      <c r="AQ99" s="518"/>
      <c r="AR99" s="518"/>
      <c r="AS99" s="518"/>
      <c r="AT99" s="518"/>
      <c r="AU99" s="518"/>
      <c r="AV99" s="518"/>
      <c r="AW99" s="518"/>
      <c r="AX99" s="518"/>
      <c r="AY99" s="518"/>
      <c r="AZ99" s="518"/>
      <c r="BA99" s="518"/>
      <c r="BB99" s="518"/>
      <c r="BC99" s="518"/>
      <c r="BD99" s="518"/>
    </row>
    <row r="100" spans="1:56" ht="50.1" customHeight="1">
      <c r="A100" s="34" t="s">
        <v>329</v>
      </c>
      <c r="B100" s="46" t="s">
        <v>35</v>
      </c>
      <c r="C100" s="35" t="s">
        <v>330</v>
      </c>
      <c r="D100" s="36" t="s">
        <v>331</v>
      </c>
      <c r="E100" s="35" t="s">
        <v>332</v>
      </c>
      <c r="F100" s="37" t="s">
        <v>332</v>
      </c>
      <c r="G100" s="34" t="s">
        <v>39</v>
      </c>
      <c r="H100" s="34">
        <v>0</v>
      </c>
      <c r="I100" s="34">
        <v>590000000</v>
      </c>
      <c r="J100" s="35" t="s">
        <v>40</v>
      </c>
      <c r="K100" s="35" t="s">
        <v>333</v>
      </c>
      <c r="L100" s="35" t="s">
        <v>42</v>
      </c>
      <c r="M100" s="34" t="s">
        <v>61</v>
      </c>
      <c r="N100" s="35" t="s">
        <v>44</v>
      </c>
      <c r="O100" s="38" t="s">
        <v>45</v>
      </c>
      <c r="P100" s="34">
        <v>796</v>
      </c>
      <c r="Q100" s="34" t="s">
        <v>46</v>
      </c>
      <c r="R100" s="39">
        <v>5</v>
      </c>
      <c r="S100" s="40">
        <v>5500</v>
      </c>
      <c r="T100" s="40">
        <f t="shared" si="4"/>
        <v>27500</v>
      </c>
      <c r="U100" s="41">
        <f t="shared" si="5"/>
        <v>30800.000000000004</v>
      </c>
      <c r="V100" s="45"/>
      <c r="W100" s="34">
        <v>2017</v>
      </c>
      <c r="X100" s="35"/>
    </row>
    <row r="101" spans="1:56" ht="50.1" customHeight="1">
      <c r="A101" s="34" t="s">
        <v>334</v>
      </c>
      <c r="B101" s="34" t="s">
        <v>35</v>
      </c>
      <c r="C101" s="35" t="s">
        <v>335</v>
      </c>
      <c r="D101" s="73" t="s">
        <v>336</v>
      </c>
      <c r="E101" s="37" t="s">
        <v>332</v>
      </c>
      <c r="F101" s="37" t="s">
        <v>337</v>
      </c>
      <c r="G101" s="34" t="s">
        <v>39</v>
      </c>
      <c r="H101" s="34">
        <v>0</v>
      </c>
      <c r="I101" s="34">
        <v>590000000</v>
      </c>
      <c r="J101" s="35" t="s">
        <v>53</v>
      </c>
      <c r="K101" s="34" t="s">
        <v>338</v>
      </c>
      <c r="L101" s="34" t="s">
        <v>83</v>
      </c>
      <c r="M101" s="34" t="s">
        <v>84</v>
      </c>
      <c r="N101" s="34" t="s">
        <v>143</v>
      </c>
      <c r="O101" s="51" t="s">
        <v>185</v>
      </c>
      <c r="P101" s="34">
        <v>796</v>
      </c>
      <c r="Q101" s="34" t="s">
        <v>46</v>
      </c>
      <c r="R101" s="39">
        <v>4</v>
      </c>
      <c r="S101" s="44">
        <v>22900</v>
      </c>
      <c r="T101" s="74">
        <f t="shared" si="4"/>
        <v>91600</v>
      </c>
      <c r="U101" s="75">
        <f t="shared" si="5"/>
        <v>102592.00000000001</v>
      </c>
      <c r="V101" s="34"/>
      <c r="W101" s="34">
        <v>2017</v>
      </c>
      <c r="X101" s="76"/>
    </row>
    <row r="102" spans="1:56" ht="50.1" customHeight="1">
      <c r="A102" s="34" t="s">
        <v>339</v>
      </c>
      <c r="B102" s="34" t="s">
        <v>35</v>
      </c>
      <c r="C102" s="35" t="s">
        <v>340</v>
      </c>
      <c r="D102" s="36" t="s">
        <v>341</v>
      </c>
      <c r="E102" s="35" t="s">
        <v>342</v>
      </c>
      <c r="F102" s="37"/>
      <c r="G102" s="34" t="s">
        <v>39</v>
      </c>
      <c r="H102" s="34">
        <v>0</v>
      </c>
      <c r="I102" s="34">
        <v>590000000</v>
      </c>
      <c r="J102" s="35" t="s">
        <v>40</v>
      </c>
      <c r="K102" s="35" t="s">
        <v>142</v>
      </c>
      <c r="L102" s="42" t="s">
        <v>53</v>
      </c>
      <c r="M102" s="34" t="s">
        <v>101</v>
      </c>
      <c r="N102" s="35" t="s">
        <v>102</v>
      </c>
      <c r="O102" s="34" t="s">
        <v>76</v>
      </c>
      <c r="P102" s="34">
        <v>166</v>
      </c>
      <c r="Q102" s="34" t="s">
        <v>103</v>
      </c>
      <c r="R102" s="44">
        <v>3000</v>
      </c>
      <c r="S102" s="40">
        <v>634</v>
      </c>
      <c r="T102" s="40">
        <f t="shared" si="4"/>
        <v>1902000</v>
      </c>
      <c r="U102" s="41">
        <f t="shared" si="5"/>
        <v>2130240</v>
      </c>
      <c r="V102" s="45"/>
      <c r="W102" s="34">
        <v>2017</v>
      </c>
      <c r="X102" s="35"/>
    </row>
    <row r="103" spans="1:56" ht="50.1" customHeight="1">
      <c r="A103" s="35" t="s">
        <v>343</v>
      </c>
      <c r="B103" s="35" t="s">
        <v>35</v>
      </c>
      <c r="C103" s="78" t="s">
        <v>344</v>
      </c>
      <c r="D103" s="78" t="s">
        <v>345</v>
      </c>
      <c r="E103" s="78" t="s">
        <v>346</v>
      </c>
      <c r="F103" s="78" t="s">
        <v>347</v>
      </c>
      <c r="G103" s="35" t="s">
        <v>39</v>
      </c>
      <c r="H103" s="35">
        <v>0</v>
      </c>
      <c r="I103" s="35">
        <v>590000000</v>
      </c>
      <c r="J103" s="35" t="s">
        <v>53</v>
      </c>
      <c r="K103" s="35" t="s">
        <v>348</v>
      </c>
      <c r="L103" s="35" t="s">
        <v>83</v>
      </c>
      <c r="M103" s="35" t="s">
        <v>84</v>
      </c>
      <c r="N103" s="35" t="s">
        <v>143</v>
      </c>
      <c r="O103" s="51" t="s">
        <v>185</v>
      </c>
      <c r="P103" s="35">
        <v>796</v>
      </c>
      <c r="Q103" s="35" t="s">
        <v>46</v>
      </c>
      <c r="R103" s="77">
        <v>96</v>
      </c>
      <c r="S103" s="77">
        <v>100</v>
      </c>
      <c r="T103" s="62">
        <v>0</v>
      </c>
      <c r="U103" s="339">
        <f t="shared" si="5"/>
        <v>0</v>
      </c>
      <c r="V103" s="35"/>
      <c r="W103" s="35">
        <v>2017</v>
      </c>
      <c r="X103" s="49" t="s">
        <v>349</v>
      </c>
    </row>
    <row r="104" spans="1:56" ht="50.1" customHeight="1">
      <c r="A104" s="43" t="s">
        <v>350</v>
      </c>
      <c r="B104" s="35" t="s">
        <v>35</v>
      </c>
      <c r="C104" s="78" t="s">
        <v>344</v>
      </c>
      <c r="D104" s="78" t="s">
        <v>345</v>
      </c>
      <c r="E104" s="78" t="s">
        <v>346</v>
      </c>
      <c r="F104" s="78" t="s">
        <v>347</v>
      </c>
      <c r="G104" s="34" t="s">
        <v>39</v>
      </c>
      <c r="H104" s="34">
        <v>0</v>
      </c>
      <c r="I104" s="34">
        <v>590000000</v>
      </c>
      <c r="J104" s="35" t="s">
        <v>53</v>
      </c>
      <c r="K104" s="49" t="s">
        <v>294</v>
      </c>
      <c r="L104" s="49" t="s">
        <v>189</v>
      </c>
      <c r="M104" s="34" t="s">
        <v>84</v>
      </c>
      <c r="N104" s="49" t="s">
        <v>102</v>
      </c>
      <c r="O104" s="51" t="s">
        <v>190</v>
      </c>
      <c r="P104" s="34">
        <v>796</v>
      </c>
      <c r="Q104" s="34" t="s">
        <v>46</v>
      </c>
      <c r="R104" s="77">
        <v>96</v>
      </c>
      <c r="S104" s="77">
        <v>100</v>
      </c>
      <c r="T104" s="237">
        <f>R104*S104</f>
        <v>9600</v>
      </c>
      <c r="U104" s="77">
        <f t="shared" si="5"/>
        <v>10752.000000000002</v>
      </c>
      <c r="V104" s="43"/>
      <c r="W104" s="43">
        <v>2017</v>
      </c>
      <c r="X104" s="49"/>
    </row>
    <row r="105" spans="1:56" ht="50.1" customHeight="1">
      <c r="A105" s="35" t="s">
        <v>351</v>
      </c>
      <c r="B105" s="35" t="s">
        <v>35</v>
      </c>
      <c r="C105" s="78" t="s">
        <v>344</v>
      </c>
      <c r="D105" s="78" t="s">
        <v>345</v>
      </c>
      <c r="E105" s="78" t="s">
        <v>346</v>
      </c>
      <c r="F105" s="78" t="s">
        <v>352</v>
      </c>
      <c r="G105" s="35" t="s">
        <v>39</v>
      </c>
      <c r="H105" s="35">
        <v>0</v>
      </c>
      <c r="I105" s="35">
        <v>590000000</v>
      </c>
      <c r="J105" s="35" t="s">
        <v>53</v>
      </c>
      <c r="K105" s="35" t="s">
        <v>353</v>
      </c>
      <c r="L105" s="35" t="s">
        <v>83</v>
      </c>
      <c r="M105" s="35" t="s">
        <v>84</v>
      </c>
      <c r="N105" s="35" t="s">
        <v>143</v>
      </c>
      <c r="O105" s="51" t="s">
        <v>185</v>
      </c>
      <c r="P105" s="35">
        <v>796</v>
      </c>
      <c r="Q105" s="35" t="s">
        <v>46</v>
      </c>
      <c r="R105" s="77">
        <v>20</v>
      </c>
      <c r="S105" s="77">
        <v>90</v>
      </c>
      <c r="T105" s="62">
        <v>0</v>
      </c>
      <c r="U105" s="339">
        <f t="shared" si="5"/>
        <v>0</v>
      </c>
      <c r="V105" s="92"/>
      <c r="W105" s="35">
        <v>2017</v>
      </c>
      <c r="X105" s="49" t="s">
        <v>349</v>
      </c>
    </row>
    <row r="106" spans="1:56" ht="50.1" customHeight="1">
      <c r="A106" s="43" t="s">
        <v>354</v>
      </c>
      <c r="B106" s="35" t="s">
        <v>35</v>
      </c>
      <c r="C106" s="78" t="s">
        <v>344</v>
      </c>
      <c r="D106" s="78" t="s">
        <v>345</v>
      </c>
      <c r="E106" s="78" t="s">
        <v>346</v>
      </c>
      <c r="F106" s="78" t="s">
        <v>352</v>
      </c>
      <c r="G106" s="34" t="s">
        <v>39</v>
      </c>
      <c r="H106" s="34">
        <v>0</v>
      </c>
      <c r="I106" s="34">
        <v>590000000</v>
      </c>
      <c r="J106" s="35" t="s">
        <v>53</v>
      </c>
      <c r="K106" s="49" t="s">
        <v>294</v>
      </c>
      <c r="L106" s="49" t="s">
        <v>189</v>
      </c>
      <c r="M106" s="34" t="s">
        <v>84</v>
      </c>
      <c r="N106" s="49" t="s">
        <v>102</v>
      </c>
      <c r="O106" s="51" t="s">
        <v>190</v>
      </c>
      <c r="P106" s="34">
        <v>796</v>
      </c>
      <c r="Q106" s="34" t="s">
        <v>46</v>
      </c>
      <c r="R106" s="77">
        <v>20</v>
      </c>
      <c r="S106" s="77">
        <v>90</v>
      </c>
      <c r="T106" s="237">
        <f>R106*S106</f>
        <v>1800</v>
      </c>
      <c r="U106" s="77">
        <f t="shared" si="5"/>
        <v>2016.0000000000002</v>
      </c>
      <c r="V106" s="43"/>
      <c r="W106" s="51">
        <v>2017</v>
      </c>
      <c r="X106" s="49"/>
    </row>
    <row r="107" spans="1:56" ht="50.1" customHeight="1">
      <c r="A107" s="35" t="s">
        <v>355</v>
      </c>
      <c r="B107" s="35" t="s">
        <v>35</v>
      </c>
      <c r="C107" s="78" t="s">
        <v>344</v>
      </c>
      <c r="D107" s="78" t="s">
        <v>345</v>
      </c>
      <c r="E107" s="78" t="s">
        <v>346</v>
      </c>
      <c r="F107" s="78" t="s">
        <v>356</v>
      </c>
      <c r="G107" s="35" t="s">
        <v>39</v>
      </c>
      <c r="H107" s="35">
        <v>0</v>
      </c>
      <c r="I107" s="35">
        <v>590000000</v>
      </c>
      <c r="J107" s="35" t="s">
        <v>53</v>
      </c>
      <c r="K107" s="35" t="s">
        <v>108</v>
      </c>
      <c r="L107" s="35" t="s">
        <v>83</v>
      </c>
      <c r="M107" s="35" t="s">
        <v>84</v>
      </c>
      <c r="N107" s="35" t="s">
        <v>143</v>
      </c>
      <c r="O107" s="51" t="s">
        <v>185</v>
      </c>
      <c r="P107" s="35">
        <v>796</v>
      </c>
      <c r="Q107" s="35" t="s">
        <v>46</v>
      </c>
      <c r="R107" s="77">
        <v>12</v>
      </c>
      <c r="S107" s="77">
        <v>100</v>
      </c>
      <c r="T107" s="62">
        <v>0</v>
      </c>
      <c r="U107" s="339">
        <f t="shared" si="5"/>
        <v>0</v>
      </c>
      <c r="V107" s="35"/>
      <c r="W107" s="35">
        <v>2017</v>
      </c>
      <c r="X107" s="49" t="s">
        <v>357</v>
      </c>
    </row>
    <row r="108" spans="1:56" ht="50.1" customHeight="1">
      <c r="A108" s="43" t="s">
        <v>358</v>
      </c>
      <c r="B108" s="35" t="s">
        <v>35</v>
      </c>
      <c r="C108" s="78" t="s">
        <v>344</v>
      </c>
      <c r="D108" s="78" t="s">
        <v>345</v>
      </c>
      <c r="E108" s="78" t="s">
        <v>346</v>
      </c>
      <c r="F108" s="78" t="s">
        <v>356</v>
      </c>
      <c r="G108" s="34" t="s">
        <v>39</v>
      </c>
      <c r="H108" s="34">
        <v>0</v>
      </c>
      <c r="I108" s="34">
        <v>590000000</v>
      </c>
      <c r="J108" s="35" t="s">
        <v>53</v>
      </c>
      <c r="K108" s="49" t="s">
        <v>188</v>
      </c>
      <c r="L108" s="49" t="s">
        <v>189</v>
      </c>
      <c r="M108" s="34" t="s">
        <v>84</v>
      </c>
      <c r="N108" s="49" t="s">
        <v>102</v>
      </c>
      <c r="O108" s="51" t="s">
        <v>190</v>
      </c>
      <c r="P108" s="34">
        <v>796</v>
      </c>
      <c r="Q108" s="34" t="s">
        <v>46</v>
      </c>
      <c r="R108" s="77">
        <v>16</v>
      </c>
      <c r="S108" s="77">
        <v>100</v>
      </c>
      <c r="T108" s="237">
        <f>R108*S108</f>
        <v>1600</v>
      </c>
      <c r="U108" s="77">
        <f t="shared" si="5"/>
        <v>1792.0000000000002</v>
      </c>
      <c r="V108" s="43"/>
      <c r="W108" s="51">
        <v>2017</v>
      </c>
      <c r="X108" s="49"/>
    </row>
    <row r="109" spans="1:56" ht="50.1" customHeight="1">
      <c r="A109" s="34" t="s">
        <v>359</v>
      </c>
      <c r="B109" s="34" t="s">
        <v>35</v>
      </c>
      <c r="C109" s="35" t="s">
        <v>360</v>
      </c>
      <c r="D109" s="73" t="s">
        <v>361</v>
      </c>
      <c r="E109" s="37" t="s">
        <v>362</v>
      </c>
      <c r="F109" s="37" t="s">
        <v>363</v>
      </c>
      <c r="G109" s="34" t="s">
        <v>39</v>
      </c>
      <c r="H109" s="34">
        <v>0</v>
      </c>
      <c r="I109" s="34">
        <v>590000000</v>
      </c>
      <c r="J109" s="35" t="s">
        <v>53</v>
      </c>
      <c r="K109" s="35" t="s">
        <v>242</v>
      </c>
      <c r="L109" s="34" t="s">
        <v>83</v>
      </c>
      <c r="M109" s="34" t="s">
        <v>84</v>
      </c>
      <c r="N109" s="34" t="s">
        <v>143</v>
      </c>
      <c r="O109" s="51" t="s">
        <v>185</v>
      </c>
      <c r="P109" s="34">
        <v>796</v>
      </c>
      <c r="Q109" s="34" t="s">
        <v>46</v>
      </c>
      <c r="R109" s="39">
        <v>68</v>
      </c>
      <c r="S109" s="72">
        <f>180200/1.12/68</f>
        <v>2366.0714285714284</v>
      </c>
      <c r="T109" s="74">
        <f t="shared" si="4"/>
        <v>160892.85714285713</v>
      </c>
      <c r="U109" s="75">
        <f t="shared" si="5"/>
        <v>180200</v>
      </c>
      <c r="V109" s="45"/>
      <c r="W109" s="34">
        <v>2017</v>
      </c>
      <c r="X109" s="76"/>
    </row>
    <row r="110" spans="1:56" ht="50.1" customHeight="1">
      <c r="A110" s="34" t="s">
        <v>364</v>
      </c>
      <c r="B110" s="34" t="s">
        <v>35</v>
      </c>
      <c r="C110" s="35" t="s">
        <v>360</v>
      </c>
      <c r="D110" s="73" t="s">
        <v>361</v>
      </c>
      <c r="E110" s="37" t="s">
        <v>362</v>
      </c>
      <c r="F110" s="37" t="s">
        <v>365</v>
      </c>
      <c r="G110" s="34" t="s">
        <v>39</v>
      </c>
      <c r="H110" s="34">
        <v>0</v>
      </c>
      <c r="I110" s="34">
        <v>590000000</v>
      </c>
      <c r="J110" s="35" t="s">
        <v>53</v>
      </c>
      <c r="K110" s="34" t="s">
        <v>366</v>
      </c>
      <c r="L110" s="34" t="s">
        <v>83</v>
      </c>
      <c r="M110" s="34" t="s">
        <v>84</v>
      </c>
      <c r="N110" s="34" t="s">
        <v>143</v>
      </c>
      <c r="O110" s="51" t="s">
        <v>185</v>
      </c>
      <c r="P110" s="34">
        <v>796</v>
      </c>
      <c r="Q110" s="34" t="s">
        <v>46</v>
      </c>
      <c r="R110" s="39">
        <v>10</v>
      </c>
      <c r="S110" s="44">
        <v>2200</v>
      </c>
      <c r="T110" s="74">
        <f t="shared" si="4"/>
        <v>22000</v>
      </c>
      <c r="U110" s="75">
        <f t="shared" si="5"/>
        <v>24640.000000000004</v>
      </c>
      <c r="V110" s="34"/>
      <c r="W110" s="34">
        <v>2017</v>
      </c>
      <c r="X110" s="76"/>
    </row>
    <row r="111" spans="1:56" s="527" customFormat="1" ht="50.1" customHeight="1">
      <c r="A111" s="35" t="s">
        <v>367</v>
      </c>
      <c r="B111" s="35" t="s">
        <v>35</v>
      </c>
      <c r="C111" s="78" t="s">
        <v>360</v>
      </c>
      <c r="D111" s="78" t="s">
        <v>361</v>
      </c>
      <c r="E111" s="78" t="s">
        <v>362</v>
      </c>
      <c r="F111" s="78" t="s">
        <v>368</v>
      </c>
      <c r="G111" s="35" t="s">
        <v>39</v>
      </c>
      <c r="H111" s="35">
        <v>0</v>
      </c>
      <c r="I111" s="35">
        <v>590000000</v>
      </c>
      <c r="J111" s="35" t="s">
        <v>53</v>
      </c>
      <c r="K111" s="35" t="s">
        <v>369</v>
      </c>
      <c r="L111" s="35" t="s">
        <v>83</v>
      </c>
      <c r="M111" s="35" t="s">
        <v>84</v>
      </c>
      <c r="N111" s="35" t="s">
        <v>243</v>
      </c>
      <c r="O111" s="51" t="s">
        <v>185</v>
      </c>
      <c r="P111" s="35">
        <v>796</v>
      </c>
      <c r="Q111" s="35" t="s">
        <v>46</v>
      </c>
      <c r="R111" s="77">
        <v>16</v>
      </c>
      <c r="S111" s="77">
        <v>8600</v>
      </c>
      <c r="T111" s="62">
        <v>0</v>
      </c>
      <c r="U111" s="339">
        <f t="shared" ref="U111" si="7">T111*1.12</f>
        <v>0</v>
      </c>
      <c r="V111" s="35"/>
      <c r="W111" s="35">
        <v>2017</v>
      </c>
      <c r="X111" s="49">
        <v>14.18</v>
      </c>
      <c r="Y111" s="528"/>
      <c r="Z111" s="528"/>
      <c r="AA111" s="528"/>
      <c r="AB111" s="528"/>
      <c r="AC111" s="528"/>
      <c r="AD111" s="528"/>
      <c r="AE111" s="528"/>
      <c r="AF111" s="518"/>
      <c r="AG111" s="518"/>
      <c r="AH111" s="518"/>
      <c r="AI111" s="518"/>
      <c r="AJ111" s="518"/>
      <c r="AK111" s="518"/>
      <c r="AL111" s="518"/>
      <c r="AM111" s="518"/>
      <c r="AN111" s="518"/>
      <c r="AO111" s="518"/>
      <c r="AP111" s="518"/>
      <c r="AQ111" s="518"/>
      <c r="AR111" s="518"/>
      <c r="AS111" s="518"/>
      <c r="AT111" s="518"/>
      <c r="AU111" s="518"/>
      <c r="AV111" s="518"/>
      <c r="AW111" s="518"/>
      <c r="AX111" s="518"/>
      <c r="AY111" s="518"/>
      <c r="AZ111" s="518"/>
      <c r="BA111" s="518"/>
      <c r="BB111" s="518"/>
      <c r="BC111" s="518"/>
      <c r="BD111" s="518"/>
    </row>
    <row r="112" spans="1:56" s="527" customFormat="1" ht="50.1" customHeight="1">
      <c r="A112" s="34" t="s">
        <v>12013</v>
      </c>
      <c r="B112" s="58" t="s">
        <v>35</v>
      </c>
      <c r="C112" s="78" t="s">
        <v>360</v>
      </c>
      <c r="D112" s="78" t="s">
        <v>361</v>
      </c>
      <c r="E112" s="78" t="s">
        <v>362</v>
      </c>
      <c r="F112" s="78" t="s">
        <v>368</v>
      </c>
      <c r="G112" s="49" t="s">
        <v>39</v>
      </c>
      <c r="H112" s="105">
        <v>0</v>
      </c>
      <c r="I112" s="80">
        <v>590000000</v>
      </c>
      <c r="J112" s="51" t="s">
        <v>293</v>
      </c>
      <c r="K112" s="49" t="s">
        <v>10723</v>
      </c>
      <c r="L112" s="49" t="s">
        <v>189</v>
      </c>
      <c r="M112" s="49" t="s">
        <v>84</v>
      </c>
      <c r="N112" s="49" t="s">
        <v>5454</v>
      </c>
      <c r="O112" s="49" t="s">
        <v>542</v>
      </c>
      <c r="P112" s="43">
        <v>796</v>
      </c>
      <c r="Q112" s="49" t="s">
        <v>46</v>
      </c>
      <c r="R112" s="106">
        <v>20</v>
      </c>
      <c r="S112" s="106">
        <v>8600</v>
      </c>
      <c r="T112" s="81">
        <f>R112*S112</f>
        <v>172000</v>
      </c>
      <c r="U112" s="81">
        <f>T112*1.12</f>
        <v>192640.00000000003</v>
      </c>
      <c r="V112" s="98"/>
      <c r="W112" s="51">
        <v>2017</v>
      </c>
      <c r="X112" s="98"/>
      <c r="Y112" s="528"/>
      <c r="Z112" s="528"/>
      <c r="AA112" s="528"/>
      <c r="AB112" s="528"/>
      <c r="AC112" s="528"/>
      <c r="AD112" s="528"/>
      <c r="AE112" s="528"/>
      <c r="AF112" s="518"/>
      <c r="AG112" s="518"/>
      <c r="AH112" s="518"/>
      <c r="AI112" s="518"/>
      <c r="AJ112" s="518"/>
      <c r="AK112" s="518"/>
      <c r="AL112" s="518"/>
      <c r="AM112" s="518"/>
      <c r="AN112" s="518"/>
      <c r="AO112" s="518"/>
      <c r="AP112" s="518"/>
      <c r="AQ112" s="518"/>
      <c r="AR112" s="518"/>
      <c r="AS112" s="518"/>
      <c r="AT112" s="518"/>
      <c r="AU112" s="518"/>
      <c r="AV112" s="518"/>
      <c r="AW112" s="518"/>
      <c r="AX112" s="518"/>
      <c r="AY112" s="518"/>
      <c r="AZ112" s="518"/>
      <c r="BA112" s="518"/>
      <c r="BB112" s="518"/>
      <c r="BC112" s="518"/>
      <c r="BD112" s="518"/>
    </row>
    <row r="113" spans="1:24" ht="50.1" customHeight="1">
      <c r="A113" s="34" t="s">
        <v>370</v>
      </c>
      <c r="B113" s="34" t="s">
        <v>35</v>
      </c>
      <c r="C113" s="35" t="s">
        <v>360</v>
      </c>
      <c r="D113" s="73" t="s">
        <v>361</v>
      </c>
      <c r="E113" s="37" t="s">
        <v>362</v>
      </c>
      <c r="F113" s="37" t="s">
        <v>371</v>
      </c>
      <c r="G113" s="34" t="s">
        <v>39</v>
      </c>
      <c r="H113" s="82">
        <v>0</v>
      </c>
      <c r="I113" s="34">
        <v>590000000</v>
      </c>
      <c r="J113" s="35" t="s">
        <v>53</v>
      </c>
      <c r="K113" s="34" t="s">
        <v>372</v>
      </c>
      <c r="L113" s="34" t="s">
        <v>83</v>
      </c>
      <c r="M113" s="34" t="s">
        <v>84</v>
      </c>
      <c r="N113" s="34" t="s">
        <v>143</v>
      </c>
      <c r="O113" s="51" t="s">
        <v>185</v>
      </c>
      <c r="P113" s="34">
        <v>796</v>
      </c>
      <c r="Q113" s="34" t="s">
        <v>46</v>
      </c>
      <c r="R113" s="39">
        <v>4</v>
      </c>
      <c r="S113" s="44">
        <v>1450</v>
      </c>
      <c r="T113" s="74">
        <f t="shared" si="4"/>
        <v>5800</v>
      </c>
      <c r="U113" s="75">
        <f t="shared" si="5"/>
        <v>6496.0000000000009</v>
      </c>
      <c r="V113" s="45"/>
      <c r="W113" s="34">
        <v>2017</v>
      </c>
      <c r="X113" s="76"/>
    </row>
    <row r="114" spans="1:24" ht="50.1" customHeight="1">
      <c r="A114" s="34" t="s">
        <v>373</v>
      </c>
      <c r="B114" s="34" t="s">
        <v>35</v>
      </c>
      <c r="C114" s="49" t="s">
        <v>360</v>
      </c>
      <c r="D114" s="36" t="s">
        <v>361</v>
      </c>
      <c r="E114" s="50" t="s">
        <v>362</v>
      </c>
      <c r="F114" s="50" t="s">
        <v>374</v>
      </c>
      <c r="G114" s="83" t="s">
        <v>39</v>
      </c>
      <c r="H114" s="83">
        <v>0</v>
      </c>
      <c r="I114" s="34">
        <v>590000000</v>
      </c>
      <c r="J114" s="35" t="s">
        <v>53</v>
      </c>
      <c r="K114" s="35" t="s">
        <v>82</v>
      </c>
      <c r="L114" s="84" t="s">
        <v>83</v>
      </c>
      <c r="M114" s="34" t="s">
        <v>84</v>
      </c>
      <c r="N114" s="85" t="s">
        <v>143</v>
      </c>
      <c r="O114" s="51" t="s">
        <v>185</v>
      </c>
      <c r="P114" s="34">
        <v>796</v>
      </c>
      <c r="Q114" s="34" t="s">
        <v>46</v>
      </c>
      <c r="R114" s="39">
        <v>1</v>
      </c>
      <c r="S114" s="44">
        <v>2100</v>
      </c>
      <c r="T114" s="74">
        <f t="shared" si="4"/>
        <v>2100</v>
      </c>
      <c r="U114" s="75">
        <f t="shared" si="5"/>
        <v>2352</v>
      </c>
      <c r="V114" s="34"/>
      <c r="W114" s="34">
        <v>2017</v>
      </c>
      <c r="X114" s="76"/>
    </row>
    <row r="115" spans="1:24" ht="50.1" customHeight="1">
      <c r="A115" s="34" t="s">
        <v>375</v>
      </c>
      <c r="B115" s="43" t="s">
        <v>35</v>
      </c>
      <c r="C115" s="49" t="s">
        <v>360</v>
      </c>
      <c r="D115" s="56" t="s">
        <v>361</v>
      </c>
      <c r="E115" s="50" t="s">
        <v>362</v>
      </c>
      <c r="F115" s="50" t="s">
        <v>376</v>
      </c>
      <c r="G115" s="83" t="s">
        <v>39</v>
      </c>
      <c r="H115" s="83">
        <v>0</v>
      </c>
      <c r="I115" s="34">
        <v>590000000</v>
      </c>
      <c r="J115" s="35" t="s">
        <v>53</v>
      </c>
      <c r="K115" s="49" t="s">
        <v>82</v>
      </c>
      <c r="L115" s="84" t="s">
        <v>83</v>
      </c>
      <c r="M115" s="34" t="s">
        <v>84</v>
      </c>
      <c r="N115" s="85" t="s">
        <v>143</v>
      </c>
      <c r="O115" s="51" t="s">
        <v>185</v>
      </c>
      <c r="P115" s="34">
        <v>796</v>
      </c>
      <c r="Q115" s="34" t="s">
        <v>46</v>
      </c>
      <c r="R115" s="39">
        <v>1</v>
      </c>
      <c r="S115" s="44">
        <v>1100</v>
      </c>
      <c r="T115" s="74">
        <f t="shared" si="4"/>
        <v>1100</v>
      </c>
      <c r="U115" s="75">
        <f t="shared" si="5"/>
        <v>1232.0000000000002</v>
      </c>
      <c r="V115" s="45"/>
      <c r="W115" s="34">
        <v>2017</v>
      </c>
      <c r="X115" s="76"/>
    </row>
    <row r="116" spans="1:24" ht="50.1" customHeight="1">
      <c r="A116" s="34" t="s">
        <v>377</v>
      </c>
      <c r="B116" s="34" t="s">
        <v>35</v>
      </c>
      <c r="C116" s="35" t="s">
        <v>378</v>
      </c>
      <c r="D116" s="73" t="s">
        <v>361</v>
      </c>
      <c r="E116" s="37" t="s">
        <v>379</v>
      </c>
      <c r="F116" s="37" t="s">
        <v>380</v>
      </c>
      <c r="G116" s="34" t="s">
        <v>39</v>
      </c>
      <c r="H116" s="34">
        <v>0</v>
      </c>
      <c r="I116" s="34">
        <v>590000000</v>
      </c>
      <c r="J116" s="35" t="s">
        <v>53</v>
      </c>
      <c r="K116" s="34" t="s">
        <v>321</v>
      </c>
      <c r="L116" s="34" t="s">
        <v>83</v>
      </c>
      <c r="M116" s="34" t="s">
        <v>84</v>
      </c>
      <c r="N116" s="34" t="s">
        <v>143</v>
      </c>
      <c r="O116" s="51" t="s">
        <v>185</v>
      </c>
      <c r="P116" s="34">
        <v>796</v>
      </c>
      <c r="Q116" s="34" t="s">
        <v>46</v>
      </c>
      <c r="R116" s="39">
        <v>20</v>
      </c>
      <c r="S116" s="44">
        <v>7400</v>
      </c>
      <c r="T116" s="74">
        <f t="shared" si="4"/>
        <v>148000</v>
      </c>
      <c r="U116" s="75">
        <f t="shared" si="5"/>
        <v>165760.00000000003</v>
      </c>
      <c r="V116" s="34"/>
      <c r="W116" s="34">
        <v>2017</v>
      </c>
      <c r="X116" s="76"/>
    </row>
    <row r="117" spans="1:24" ht="50.1" customHeight="1">
      <c r="A117" s="34" t="s">
        <v>381</v>
      </c>
      <c r="B117" s="34" t="s">
        <v>35</v>
      </c>
      <c r="C117" s="35" t="s">
        <v>382</v>
      </c>
      <c r="D117" s="73" t="s">
        <v>361</v>
      </c>
      <c r="E117" s="37" t="s">
        <v>383</v>
      </c>
      <c r="F117" s="37" t="s">
        <v>384</v>
      </c>
      <c r="G117" s="34" t="s">
        <v>39</v>
      </c>
      <c r="H117" s="34">
        <v>0</v>
      </c>
      <c r="I117" s="34">
        <v>590000000</v>
      </c>
      <c r="J117" s="35" t="s">
        <v>53</v>
      </c>
      <c r="K117" s="34" t="s">
        <v>366</v>
      </c>
      <c r="L117" s="34" t="s">
        <v>83</v>
      </c>
      <c r="M117" s="34" t="s">
        <v>84</v>
      </c>
      <c r="N117" s="34" t="s">
        <v>143</v>
      </c>
      <c r="O117" s="51" t="s">
        <v>185</v>
      </c>
      <c r="P117" s="34">
        <v>796</v>
      </c>
      <c r="Q117" s="34" t="s">
        <v>46</v>
      </c>
      <c r="R117" s="39">
        <v>12</v>
      </c>
      <c r="S117" s="44">
        <v>1950</v>
      </c>
      <c r="T117" s="74">
        <f t="shared" si="4"/>
        <v>23400</v>
      </c>
      <c r="U117" s="75">
        <f t="shared" si="5"/>
        <v>26208.000000000004</v>
      </c>
      <c r="V117" s="45"/>
      <c r="W117" s="34">
        <v>2017</v>
      </c>
      <c r="X117" s="76"/>
    </row>
    <row r="118" spans="1:24" ht="50.1" customHeight="1">
      <c r="A118" s="34" t="s">
        <v>385</v>
      </c>
      <c r="B118" s="34" t="s">
        <v>35</v>
      </c>
      <c r="C118" s="35" t="s">
        <v>382</v>
      </c>
      <c r="D118" s="73" t="s">
        <v>361</v>
      </c>
      <c r="E118" s="37" t="s">
        <v>383</v>
      </c>
      <c r="F118" s="37" t="s">
        <v>386</v>
      </c>
      <c r="G118" s="34" t="s">
        <v>39</v>
      </c>
      <c r="H118" s="34">
        <v>0</v>
      </c>
      <c r="I118" s="34">
        <v>590000000</v>
      </c>
      <c r="J118" s="35" t="s">
        <v>53</v>
      </c>
      <c r="K118" s="34" t="s">
        <v>108</v>
      </c>
      <c r="L118" s="34" t="s">
        <v>83</v>
      </c>
      <c r="M118" s="34" t="s">
        <v>84</v>
      </c>
      <c r="N118" s="34" t="s">
        <v>143</v>
      </c>
      <c r="O118" s="51" t="s">
        <v>185</v>
      </c>
      <c r="P118" s="34">
        <v>796</v>
      </c>
      <c r="Q118" s="34" t="s">
        <v>46</v>
      </c>
      <c r="R118" s="39">
        <v>60</v>
      </c>
      <c r="S118" s="44">
        <v>1930</v>
      </c>
      <c r="T118" s="74">
        <f t="shared" si="4"/>
        <v>115800</v>
      </c>
      <c r="U118" s="75">
        <f t="shared" si="5"/>
        <v>129696.00000000001</v>
      </c>
      <c r="V118" s="34"/>
      <c r="W118" s="34">
        <v>2017</v>
      </c>
      <c r="X118" s="76"/>
    </row>
    <row r="119" spans="1:24" ht="50.1" customHeight="1">
      <c r="A119" s="34" t="s">
        <v>387</v>
      </c>
      <c r="B119" s="34" t="s">
        <v>35</v>
      </c>
      <c r="C119" s="35" t="s">
        <v>382</v>
      </c>
      <c r="D119" s="73" t="s">
        <v>361</v>
      </c>
      <c r="E119" s="37" t="s">
        <v>383</v>
      </c>
      <c r="F119" s="37" t="s">
        <v>388</v>
      </c>
      <c r="G119" s="34" t="s">
        <v>39</v>
      </c>
      <c r="H119" s="34">
        <v>0</v>
      </c>
      <c r="I119" s="34">
        <v>590000000</v>
      </c>
      <c r="J119" s="35" t="s">
        <v>53</v>
      </c>
      <c r="K119" s="34" t="s">
        <v>389</v>
      </c>
      <c r="L119" s="34" t="s">
        <v>83</v>
      </c>
      <c r="M119" s="34" t="s">
        <v>84</v>
      </c>
      <c r="N119" s="34" t="s">
        <v>143</v>
      </c>
      <c r="O119" s="51" t="s">
        <v>185</v>
      </c>
      <c r="P119" s="34">
        <v>796</v>
      </c>
      <c r="Q119" s="34" t="s">
        <v>46</v>
      </c>
      <c r="R119" s="39">
        <v>8</v>
      </c>
      <c r="S119" s="44">
        <v>1650</v>
      </c>
      <c r="T119" s="74">
        <f t="shared" si="4"/>
        <v>13200</v>
      </c>
      <c r="U119" s="75">
        <f t="shared" si="5"/>
        <v>14784.000000000002</v>
      </c>
      <c r="V119" s="45"/>
      <c r="W119" s="34">
        <v>2017</v>
      </c>
      <c r="X119" s="76"/>
    </row>
    <row r="120" spans="1:24" ht="50.1" customHeight="1">
      <c r="A120" s="34" t="s">
        <v>390</v>
      </c>
      <c r="B120" s="46" t="s">
        <v>35</v>
      </c>
      <c r="C120" s="47" t="s">
        <v>391</v>
      </c>
      <c r="D120" s="48" t="s">
        <v>361</v>
      </c>
      <c r="E120" s="49" t="s">
        <v>392</v>
      </c>
      <c r="F120" s="50" t="s">
        <v>393</v>
      </c>
      <c r="G120" s="51" t="s">
        <v>39</v>
      </c>
      <c r="H120" s="52">
        <v>0</v>
      </c>
      <c r="I120" s="34">
        <v>590000000</v>
      </c>
      <c r="J120" s="35" t="s">
        <v>40</v>
      </c>
      <c r="K120" s="46" t="s">
        <v>394</v>
      </c>
      <c r="L120" s="35" t="s">
        <v>42</v>
      </c>
      <c r="M120" s="46" t="s">
        <v>43</v>
      </c>
      <c r="N120" s="49" t="s">
        <v>178</v>
      </c>
      <c r="O120" s="34" t="s">
        <v>76</v>
      </c>
      <c r="P120" s="34">
        <v>796</v>
      </c>
      <c r="Q120" s="43" t="s">
        <v>46</v>
      </c>
      <c r="R120" s="53">
        <v>10</v>
      </c>
      <c r="S120" s="54">
        <v>25000</v>
      </c>
      <c r="T120" s="40">
        <f t="shared" si="4"/>
        <v>250000</v>
      </c>
      <c r="U120" s="41">
        <f t="shared" si="5"/>
        <v>280000</v>
      </c>
      <c r="V120" s="46"/>
      <c r="W120" s="55">
        <v>2017</v>
      </c>
      <c r="X120" s="35"/>
    </row>
    <row r="121" spans="1:24" ht="50.1" customHeight="1">
      <c r="A121" s="34" t="s">
        <v>395</v>
      </c>
      <c r="B121" s="34" t="s">
        <v>35</v>
      </c>
      <c r="C121" s="35" t="s">
        <v>391</v>
      </c>
      <c r="D121" s="36" t="s">
        <v>361</v>
      </c>
      <c r="E121" s="35" t="s">
        <v>392</v>
      </c>
      <c r="F121" s="37" t="s">
        <v>396</v>
      </c>
      <c r="G121" s="34" t="s">
        <v>39</v>
      </c>
      <c r="H121" s="34">
        <v>0</v>
      </c>
      <c r="I121" s="34">
        <v>590000000</v>
      </c>
      <c r="J121" s="35" t="s">
        <v>40</v>
      </c>
      <c r="K121" s="35" t="s">
        <v>394</v>
      </c>
      <c r="L121" s="35" t="s">
        <v>42</v>
      </c>
      <c r="M121" s="34" t="s">
        <v>43</v>
      </c>
      <c r="N121" s="35" t="s">
        <v>178</v>
      </c>
      <c r="O121" s="34" t="s">
        <v>76</v>
      </c>
      <c r="P121" s="34">
        <v>796</v>
      </c>
      <c r="Q121" s="34" t="s">
        <v>46</v>
      </c>
      <c r="R121" s="39">
        <v>10</v>
      </c>
      <c r="S121" s="40">
        <v>5000</v>
      </c>
      <c r="T121" s="40">
        <f t="shared" si="4"/>
        <v>50000</v>
      </c>
      <c r="U121" s="41">
        <f t="shared" si="5"/>
        <v>56000.000000000007</v>
      </c>
      <c r="V121" s="45"/>
      <c r="W121" s="34">
        <v>2017</v>
      </c>
      <c r="X121" s="35"/>
    </row>
    <row r="122" spans="1:24" ht="50.1" customHeight="1">
      <c r="A122" s="34" t="s">
        <v>397</v>
      </c>
      <c r="B122" s="46" t="s">
        <v>35</v>
      </c>
      <c r="C122" s="47" t="s">
        <v>391</v>
      </c>
      <c r="D122" s="48" t="s">
        <v>361</v>
      </c>
      <c r="E122" s="49" t="s">
        <v>392</v>
      </c>
      <c r="F122" s="50" t="s">
        <v>398</v>
      </c>
      <c r="G122" s="51" t="s">
        <v>39</v>
      </c>
      <c r="H122" s="52">
        <v>0</v>
      </c>
      <c r="I122" s="34">
        <v>590000000</v>
      </c>
      <c r="J122" s="35" t="s">
        <v>40</v>
      </c>
      <c r="K122" s="46" t="s">
        <v>394</v>
      </c>
      <c r="L122" s="35" t="s">
        <v>42</v>
      </c>
      <c r="M122" s="46" t="s">
        <v>43</v>
      </c>
      <c r="N122" s="49" t="s">
        <v>178</v>
      </c>
      <c r="O122" s="34" t="s">
        <v>76</v>
      </c>
      <c r="P122" s="34">
        <v>796</v>
      </c>
      <c r="Q122" s="43" t="s">
        <v>46</v>
      </c>
      <c r="R122" s="53">
        <v>10</v>
      </c>
      <c r="S122" s="54">
        <v>10000</v>
      </c>
      <c r="T122" s="40">
        <f t="shared" si="4"/>
        <v>100000</v>
      </c>
      <c r="U122" s="41">
        <f t="shared" si="5"/>
        <v>112000.00000000001</v>
      </c>
      <c r="V122" s="46"/>
      <c r="W122" s="55">
        <v>2017</v>
      </c>
      <c r="X122" s="35"/>
    </row>
    <row r="123" spans="1:24" ht="50.1" customHeight="1">
      <c r="A123" s="34" t="s">
        <v>399</v>
      </c>
      <c r="B123" s="34" t="s">
        <v>35</v>
      </c>
      <c r="C123" s="35" t="s">
        <v>391</v>
      </c>
      <c r="D123" s="36" t="s">
        <v>361</v>
      </c>
      <c r="E123" s="35" t="s">
        <v>392</v>
      </c>
      <c r="F123" s="37" t="s">
        <v>400</v>
      </c>
      <c r="G123" s="34" t="s">
        <v>39</v>
      </c>
      <c r="H123" s="34">
        <v>0</v>
      </c>
      <c r="I123" s="34">
        <v>590000000</v>
      </c>
      <c r="J123" s="35" t="s">
        <v>40</v>
      </c>
      <c r="K123" s="35" t="s">
        <v>218</v>
      </c>
      <c r="L123" s="35" t="s">
        <v>42</v>
      </c>
      <c r="M123" s="34" t="s">
        <v>43</v>
      </c>
      <c r="N123" s="35" t="s">
        <v>178</v>
      </c>
      <c r="O123" s="34" t="s">
        <v>76</v>
      </c>
      <c r="P123" s="34">
        <v>796</v>
      </c>
      <c r="Q123" s="34" t="s">
        <v>46</v>
      </c>
      <c r="R123" s="39">
        <v>2</v>
      </c>
      <c r="S123" s="40">
        <v>35000</v>
      </c>
      <c r="T123" s="40">
        <f t="shared" si="4"/>
        <v>70000</v>
      </c>
      <c r="U123" s="41">
        <f t="shared" si="5"/>
        <v>78400.000000000015</v>
      </c>
      <c r="V123" s="45"/>
      <c r="W123" s="34">
        <v>2017</v>
      </c>
      <c r="X123" s="35"/>
    </row>
    <row r="124" spans="1:24" ht="50.1" customHeight="1">
      <c r="A124" s="34" t="s">
        <v>401</v>
      </c>
      <c r="B124" s="46" t="s">
        <v>35</v>
      </c>
      <c r="C124" s="47" t="s">
        <v>391</v>
      </c>
      <c r="D124" s="48" t="s">
        <v>361</v>
      </c>
      <c r="E124" s="49" t="s">
        <v>392</v>
      </c>
      <c r="F124" s="50"/>
      <c r="G124" s="51" t="s">
        <v>39</v>
      </c>
      <c r="H124" s="52">
        <v>0</v>
      </c>
      <c r="I124" s="34">
        <v>590000000</v>
      </c>
      <c r="J124" s="35" t="s">
        <v>40</v>
      </c>
      <c r="K124" s="46" t="s">
        <v>402</v>
      </c>
      <c r="L124" s="35" t="s">
        <v>42</v>
      </c>
      <c r="M124" s="46" t="s">
        <v>43</v>
      </c>
      <c r="N124" s="49" t="s">
        <v>178</v>
      </c>
      <c r="O124" s="34" t="s">
        <v>76</v>
      </c>
      <c r="P124" s="34">
        <v>796</v>
      </c>
      <c r="Q124" s="43" t="s">
        <v>46</v>
      </c>
      <c r="R124" s="53">
        <v>2</v>
      </c>
      <c r="S124" s="54">
        <v>57700</v>
      </c>
      <c r="T124" s="40">
        <f t="shared" si="4"/>
        <v>115400</v>
      </c>
      <c r="U124" s="41">
        <f t="shared" si="5"/>
        <v>129248.00000000001</v>
      </c>
      <c r="V124" s="46"/>
      <c r="W124" s="55">
        <v>2017</v>
      </c>
      <c r="X124" s="35"/>
    </row>
    <row r="125" spans="1:24" s="574" customFormat="1" ht="50.1" customHeight="1">
      <c r="A125" s="35" t="s">
        <v>403</v>
      </c>
      <c r="B125" s="35" t="s">
        <v>35</v>
      </c>
      <c r="C125" s="78" t="s">
        <v>391</v>
      </c>
      <c r="D125" s="78" t="s">
        <v>361</v>
      </c>
      <c r="E125" s="78" t="s">
        <v>392</v>
      </c>
      <c r="F125" s="78"/>
      <c r="G125" s="35" t="s">
        <v>39</v>
      </c>
      <c r="H125" s="35">
        <v>0</v>
      </c>
      <c r="I125" s="35">
        <v>590000000</v>
      </c>
      <c r="J125" s="35" t="s">
        <v>40</v>
      </c>
      <c r="K125" s="35" t="s">
        <v>301</v>
      </c>
      <c r="L125" s="35" t="s">
        <v>42</v>
      </c>
      <c r="M125" s="35" t="s">
        <v>43</v>
      </c>
      <c r="N125" s="35" t="s">
        <v>178</v>
      </c>
      <c r="O125" s="35" t="s">
        <v>76</v>
      </c>
      <c r="P125" s="35">
        <v>796</v>
      </c>
      <c r="Q125" s="35" t="s">
        <v>46</v>
      </c>
      <c r="R125" s="77">
        <v>5</v>
      </c>
      <c r="S125" s="77">
        <v>750</v>
      </c>
      <c r="T125" s="77">
        <v>0</v>
      </c>
      <c r="U125" s="146">
        <f>T125*1.12</f>
        <v>0</v>
      </c>
      <c r="V125" s="92"/>
      <c r="W125" s="35">
        <v>2017</v>
      </c>
      <c r="X125" s="97" t="s">
        <v>12985</v>
      </c>
    </row>
    <row r="126" spans="1:24" s="574" customFormat="1" ht="50.1" customHeight="1">
      <c r="A126" s="34" t="s">
        <v>12997</v>
      </c>
      <c r="B126" s="35" t="s">
        <v>35</v>
      </c>
      <c r="C126" s="78" t="s">
        <v>391</v>
      </c>
      <c r="D126" s="78" t="s">
        <v>361</v>
      </c>
      <c r="E126" s="78" t="s">
        <v>392</v>
      </c>
      <c r="F126" s="50" t="s">
        <v>12996</v>
      </c>
      <c r="G126" s="49" t="s">
        <v>39</v>
      </c>
      <c r="H126" s="60">
        <v>0</v>
      </c>
      <c r="I126" s="82">
        <v>590000000</v>
      </c>
      <c r="J126" s="35" t="s">
        <v>53</v>
      </c>
      <c r="K126" s="49" t="s">
        <v>12357</v>
      </c>
      <c r="L126" s="35" t="s">
        <v>53</v>
      </c>
      <c r="M126" s="49" t="s">
        <v>43</v>
      </c>
      <c r="N126" s="49" t="s">
        <v>7194</v>
      </c>
      <c r="O126" s="35" t="s">
        <v>185</v>
      </c>
      <c r="P126" s="35">
        <v>796</v>
      </c>
      <c r="Q126" s="49" t="s">
        <v>46</v>
      </c>
      <c r="R126" s="100">
        <v>1</v>
      </c>
      <c r="S126" s="100">
        <v>18000</v>
      </c>
      <c r="T126" s="100">
        <f>R126*S126</f>
        <v>18000</v>
      </c>
      <c r="U126" s="147">
        <f>T126*1.12</f>
        <v>20160.000000000004</v>
      </c>
      <c r="V126" s="45"/>
      <c r="W126" s="34">
        <v>2017</v>
      </c>
      <c r="X126" s="98"/>
    </row>
    <row r="127" spans="1:24" ht="50.1" customHeight="1">
      <c r="A127" s="34" t="s">
        <v>404</v>
      </c>
      <c r="B127" s="46" t="s">
        <v>35</v>
      </c>
      <c r="C127" s="47" t="s">
        <v>391</v>
      </c>
      <c r="D127" s="48" t="s">
        <v>361</v>
      </c>
      <c r="E127" s="49" t="s">
        <v>392</v>
      </c>
      <c r="F127" s="50"/>
      <c r="G127" s="51" t="s">
        <v>39</v>
      </c>
      <c r="H127" s="52">
        <v>0</v>
      </c>
      <c r="I127" s="34">
        <v>590000000</v>
      </c>
      <c r="J127" s="35" t="s">
        <v>40</v>
      </c>
      <c r="K127" s="46" t="s">
        <v>301</v>
      </c>
      <c r="L127" s="35" t="s">
        <v>42</v>
      </c>
      <c r="M127" s="46" t="s">
        <v>43</v>
      </c>
      <c r="N127" s="49" t="s">
        <v>405</v>
      </c>
      <c r="O127" s="34" t="s">
        <v>76</v>
      </c>
      <c r="P127" s="34">
        <v>796</v>
      </c>
      <c r="Q127" s="43" t="s">
        <v>46</v>
      </c>
      <c r="R127" s="53">
        <v>10</v>
      </c>
      <c r="S127" s="54">
        <v>270</v>
      </c>
      <c r="T127" s="40">
        <f t="shared" si="4"/>
        <v>2700</v>
      </c>
      <c r="U127" s="41">
        <f t="shared" si="5"/>
        <v>3024.0000000000005</v>
      </c>
      <c r="V127" s="46"/>
      <c r="W127" s="55">
        <v>2017</v>
      </c>
      <c r="X127" s="35"/>
    </row>
    <row r="128" spans="1:24" ht="50.1" customHeight="1">
      <c r="A128" s="34" t="s">
        <v>406</v>
      </c>
      <c r="B128" s="34" t="s">
        <v>35</v>
      </c>
      <c r="C128" s="35" t="s">
        <v>391</v>
      </c>
      <c r="D128" s="36" t="s">
        <v>361</v>
      </c>
      <c r="E128" s="35" t="s">
        <v>392</v>
      </c>
      <c r="F128" s="37"/>
      <c r="G128" s="34" t="s">
        <v>39</v>
      </c>
      <c r="H128" s="34">
        <v>0</v>
      </c>
      <c r="I128" s="34">
        <v>590000000</v>
      </c>
      <c r="J128" s="35" t="s">
        <v>40</v>
      </c>
      <c r="K128" s="35" t="s">
        <v>301</v>
      </c>
      <c r="L128" s="35" t="s">
        <v>42</v>
      </c>
      <c r="M128" s="34" t="s">
        <v>43</v>
      </c>
      <c r="N128" s="35" t="s">
        <v>405</v>
      </c>
      <c r="O128" s="34" t="s">
        <v>76</v>
      </c>
      <c r="P128" s="34">
        <v>796</v>
      </c>
      <c r="Q128" s="34" t="s">
        <v>46</v>
      </c>
      <c r="R128" s="39">
        <v>10</v>
      </c>
      <c r="S128" s="40">
        <v>255</v>
      </c>
      <c r="T128" s="40">
        <f t="shared" si="4"/>
        <v>2550</v>
      </c>
      <c r="U128" s="41">
        <f t="shared" si="5"/>
        <v>2856.0000000000005</v>
      </c>
      <c r="V128" s="45"/>
      <c r="W128" s="34">
        <v>2017</v>
      </c>
      <c r="X128" s="35"/>
    </row>
    <row r="129" spans="1:66" s="574" customFormat="1" ht="50.1" customHeight="1">
      <c r="A129" s="35" t="s">
        <v>407</v>
      </c>
      <c r="B129" s="46" t="s">
        <v>35</v>
      </c>
      <c r="C129" s="50" t="s">
        <v>408</v>
      </c>
      <c r="D129" s="145" t="s">
        <v>361</v>
      </c>
      <c r="E129" s="50" t="s">
        <v>409</v>
      </c>
      <c r="F129" s="50" t="s">
        <v>410</v>
      </c>
      <c r="G129" s="51" t="s">
        <v>39</v>
      </c>
      <c r="H129" s="52">
        <v>0</v>
      </c>
      <c r="I129" s="35">
        <v>590000000</v>
      </c>
      <c r="J129" s="35" t="s">
        <v>40</v>
      </c>
      <c r="K129" s="46" t="s">
        <v>394</v>
      </c>
      <c r="L129" s="35" t="s">
        <v>42</v>
      </c>
      <c r="M129" s="46" t="s">
        <v>43</v>
      </c>
      <c r="N129" s="49" t="s">
        <v>178</v>
      </c>
      <c r="O129" s="35" t="s">
        <v>76</v>
      </c>
      <c r="P129" s="35">
        <v>796</v>
      </c>
      <c r="Q129" s="49" t="s">
        <v>46</v>
      </c>
      <c r="R129" s="77">
        <v>10</v>
      </c>
      <c r="S129" s="77">
        <v>500</v>
      </c>
      <c r="T129" s="77">
        <v>0</v>
      </c>
      <c r="U129" s="146">
        <f t="shared" ref="U129:U134" si="8">T129*1.12</f>
        <v>0</v>
      </c>
      <c r="V129" s="46"/>
      <c r="W129" s="46">
        <v>2017</v>
      </c>
      <c r="X129" s="97" t="s">
        <v>12985</v>
      </c>
    </row>
    <row r="130" spans="1:66" s="574" customFormat="1" ht="50.1" customHeight="1">
      <c r="A130" s="34" t="s">
        <v>12995</v>
      </c>
      <c r="B130" s="46" t="s">
        <v>35</v>
      </c>
      <c r="C130" s="50" t="s">
        <v>408</v>
      </c>
      <c r="D130" s="145" t="s">
        <v>361</v>
      </c>
      <c r="E130" s="50" t="s">
        <v>409</v>
      </c>
      <c r="F130" s="50" t="s">
        <v>12994</v>
      </c>
      <c r="G130" s="49" t="s">
        <v>39</v>
      </c>
      <c r="H130" s="60">
        <v>0</v>
      </c>
      <c r="I130" s="82">
        <v>590000000</v>
      </c>
      <c r="J130" s="35" t="s">
        <v>53</v>
      </c>
      <c r="K130" s="49" t="s">
        <v>12357</v>
      </c>
      <c r="L130" s="35" t="s">
        <v>53</v>
      </c>
      <c r="M130" s="49" t="s">
        <v>43</v>
      </c>
      <c r="N130" s="49" t="s">
        <v>7194</v>
      </c>
      <c r="O130" s="35" t="s">
        <v>185</v>
      </c>
      <c r="P130" s="35">
        <v>796</v>
      </c>
      <c r="Q130" s="49" t="s">
        <v>46</v>
      </c>
      <c r="R130" s="77">
        <v>25</v>
      </c>
      <c r="S130" s="77">
        <v>200</v>
      </c>
      <c r="T130" s="100">
        <f>R130*S130</f>
        <v>5000</v>
      </c>
      <c r="U130" s="147">
        <f t="shared" si="8"/>
        <v>5600.0000000000009</v>
      </c>
      <c r="V130" s="46"/>
      <c r="W130" s="55">
        <v>2017</v>
      </c>
      <c r="X130" s="98"/>
    </row>
    <row r="131" spans="1:66" s="574" customFormat="1" ht="50.1" customHeight="1">
      <c r="A131" s="35" t="s">
        <v>411</v>
      </c>
      <c r="B131" s="35" t="s">
        <v>35</v>
      </c>
      <c r="C131" s="78" t="s">
        <v>408</v>
      </c>
      <c r="D131" s="78" t="s">
        <v>361</v>
      </c>
      <c r="E131" s="78" t="s">
        <v>409</v>
      </c>
      <c r="F131" s="78" t="s">
        <v>412</v>
      </c>
      <c r="G131" s="35" t="s">
        <v>39</v>
      </c>
      <c r="H131" s="35">
        <v>0</v>
      </c>
      <c r="I131" s="35">
        <v>590000000</v>
      </c>
      <c r="J131" s="35" t="s">
        <v>40</v>
      </c>
      <c r="K131" s="35" t="s">
        <v>394</v>
      </c>
      <c r="L131" s="35" t="s">
        <v>42</v>
      </c>
      <c r="M131" s="35" t="s">
        <v>43</v>
      </c>
      <c r="N131" s="35" t="s">
        <v>178</v>
      </c>
      <c r="O131" s="35" t="s">
        <v>76</v>
      </c>
      <c r="P131" s="35">
        <v>796</v>
      </c>
      <c r="Q131" s="35" t="s">
        <v>46</v>
      </c>
      <c r="R131" s="77">
        <v>50</v>
      </c>
      <c r="S131" s="77">
        <v>500</v>
      </c>
      <c r="T131" s="77">
        <v>0</v>
      </c>
      <c r="U131" s="146">
        <f t="shared" si="8"/>
        <v>0</v>
      </c>
      <c r="V131" s="92"/>
      <c r="W131" s="35">
        <v>2017</v>
      </c>
      <c r="X131" s="97" t="s">
        <v>12985</v>
      </c>
    </row>
    <row r="132" spans="1:66" s="574" customFormat="1" ht="50.1" customHeight="1">
      <c r="A132" s="34" t="s">
        <v>12993</v>
      </c>
      <c r="B132" s="35" t="s">
        <v>35</v>
      </c>
      <c r="C132" s="78" t="s">
        <v>408</v>
      </c>
      <c r="D132" s="78" t="s">
        <v>361</v>
      </c>
      <c r="E132" s="78" t="s">
        <v>409</v>
      </c>
      <c r="F132" s="50" t="s">
        <v>12992</v>
      </c>
      <c r="G132" s="49" t="s">
        <v>39</v>
      </c>
      <c r="H132" s="60">
        <v>0</v>
      </c>
      <c r="I132" s="82">
        <v>590000000</v>
      </c>
      <c r="J132" s="35" t="s">
        <v>53</v>
      </c>
      <c r="K132" s="49" t="s">
        <v>12357</v>
      </c>
      <c r="L132" s="35" t="s">
        <v>53</v>
      </c>
      <c r="M132" s="49" t="s">
        <v>43</v>
      </c>
      <c r="N132" s="49" t="s">
        <v>7194</v>
      </c>
      <c r="O132" s="35" t="s">
        <v>185</v>
      </c>
      <c r="P132" s="35">
        <v>796</v>
      </c>
      <c r="Q132" s="49" t="s">
        <v>46</v>
      </c>
      <c r="R132" s="100">
        <v>2</v>
      </c>
      <c r="S132" s="100">
        <v>7000</v>
      </c>
      <c r="T132" s="100">
        <f>R132*S132</f>
        <v>14000</v>
      </c>
      <c r="U132" s="147">
        <f t="shared" si="8"/>
        <v>15680.000000000002</v>
      </c>
      <c r="V132" s="45"/>
      <c r="W132" s="34">
        <v>2017</v>
      </c>
      <c r="X132" s="98"/>
    </row>
    <row r="133" spans="1:66" s="574" customFormat="1" ht="50.1" customHeight="1">
      <c r="A133" s="34" t="s">
        <v>413</v>
      </c>
      <c r="B133" s="46" t="s">
        <v>35</v>
      </c>
      <c r="C133" s="50" t="s">
        <v>408</v>
      </c>
      <c r="D133" s="145" t="s">
        <v>361</v>
      </c>
      <c r="E133" s="50" t="s">
        <v>409</v>
      </c>
      <c r="F133" s="50" t="s">
        <v>414</v>
      </c>
      <c r="G133" s="51" t="s">
        <v>39</v>
      </c>
      <c r="H133" s="52">
        <v>0</v>
      </c>
      <c r="I133" s="34">
        <v>590000000</v>
      </c>
      <c r="J133" s="35" t="s">
        <v>40</v>
      </c>
      <c r="K133" s="46" t="s">
        <v>394</v>
      </c>
      <c r="L133" s="35" t="s">
        <v>42</v>
      </c>
      <c r="M133" s="46" t="s">
        <v>43</v>
      </c>
      <c r="N133" s="49" t="s">
        <v>178</v>
      </c>
      <c r="O133" s="35" t="s">
        <v>76</v>
      </c>
      <c r="P133" s="34">
        <v>796</v>
      </c>
      <c r="Q133" s="43" t="s">
        <v>46</v>
      </c>
      <c r="R133" s="77">
        <v>50</v>
      </c>
      <c r="S133" s="77">
        <v>500</v>
      </c>
      <c r="T133" s="100">
        <v>0</v>
      </c>
      <c r="U133" s="147">
        <f t="shared" si="8"/>
        <v>0</v>
      </c>
      <c r="V133" s="46"/>
      <c r="W133" s="55">
        <v>2017</v>
      </c>
      <c r="X133" s="97" t="s">
        <v>12985</v>
      </c>
    </row>
    <row r="134" spans="1:66" s="574" customFormat="1" ht="50.1" customHeight="1">
      <c r="A134" s="34" t="s">
        <v>12987</v>
      </c>
      <c r="B134" s="46" t="s">
        <v>35</v>
      </c>
      <c r="C134" s="50" t="s">
        <v>408</v>
      </c>
      <c r="D134" s="145" t="s">
        <v>361</v>
      </c>
      <c r="E134" s="50" t="s">
        <v>409</v>
      </c>
      <c r="F134" s="50" t="s">
        <v>12986</v>
      </c>
      <c r="G134" s="49" t="s">
        <v>39</v>
      </c>
      <c r="H134" s="60">
        <v>0</v>
      </c>
      <c r="I134" s="82">
        <v>590000000</v>
      </c>
      <c r="J134" s="35" t="s">
        <v>53</v>
      </c>
      <c r="K134" s="49" t="s">
        <v>12357</v>
      </c>
      <c r="L134" s="35" t="s">
        <v>53</v>
      </c>
      <c r="M134" s="49" t="s">
        <v>43</v>
      </c>
      <c r="N134" s="49" t="s">
        <v>7194</v>
      </c>
      <c r="O134" s="35" t="s">
        <v>185</v>
      </c>
      <c r="P134" s="35">
        <v>796</v>
      </c>
      <c r="Q134" s="49" t="s">
        <v>46</v>
      </c>
      <c r="R134" s="77">
        <v>12</v>
      </c>
      <c r="S134" s="77">
        <v>550</v>
      </c>
      <c r="T134" s="100">
        <f>R134*S134</f>
        <v>6600</v>
      </c>
      <c r="U134" s="147">
        <f t="shared" si="8"/>
        <v>7392.0000000000009</v>
      </c>
      <c r="V134" s="46"/>
      <c r="W134" s="55">
        <v>2017</v>
      </c>
      <c r="X134" s="98"/>
    </row>
    <row r="135" spans="1:66" s="527" customFormat="1" ht="50.1" customHeight="1">
      <c r="A135" s="603" t="s">
        <v>415</v>
      </c>
      <c r="B135" s="609" t="s">
        <v>35</v>
      </c>
      <c r="C135" s="1169" t="s">
        <v>408</v>
      </c>
      <c r="D135" s="1479" t="s">
        <v>361</v>
      </c>
      <c r="E135" s="1169" t="s">
        <v>409</v>
      </c>
      <c r="F135" s="1169" t="s">
        <v>416</v>
      </c>
      <c r="G135" s="1171" t="s">
        <v>39</v>
      </c>
      <c r="H135" s="1294">
        <v>0</v>
      </c>
      <c r="I135" s="603">
        <v>590000000</v>
      </c>
      <c r="J135" s="603" t="s">
        <v>40</v>
      </c>
      <c r="K135" s="609" t="s">
        <v>417</v>
      </c>
      <c r="L135" s="603" t="s">
        <v>42</v>
      </c>
      <c r="M135" s="1172" t="s">
        <v>43</v>
      </c>
      <c r="N135" s="787" t="s">
        <v>178</v>
      </c>
      <c r="O135" s="603" t="s">
        <v>76</v>
      </c>
      <c r="P135" s="603">
        <v>796</v>
      </c>
      <c r="Q135" s="787" t="s">
        <v>46</v>
      </c>
      <c r="R135" s="606">
        <v>120</v>
      </c>
      <c r="S135" s="606">
        <v>450</v>
      </c>
      <c r="T135" s="606">
        <v>0</v>
      </c>
      <c r="U135" s="607">
        <f>T135*1.12</f>
        <v>0</v>
      </c>
      <c r="V135" s="1482"/>
      <c r="W135" s="609">
        <v>2017</v>
      </c>
      <c r="X135" s="1480" t="s">
        <v>4297</v>
      </c>
      <c r="Y135" s="1478"/>
      <c r="Z135" s="1165"/>
      <c r="AA135" s="1166"/>
      <c r="AB135" s="1165"/>
      <c r="AC135" s="528"/>
      <c r="AD135" s="528"/>
      <c r="AE135" s="528"/>
      <c r="AF135" s="528"/>
      <c r="AG135" s="528"/>
      <c r="AH135" s="528"/>
      <c r="AI135" s="528"/>
      <c r="AJ135" s="528"/>
      <c r="AK135" s="528"/>
      <c r="AL135" s="528"/>
      <c r="AM135" s="528"/>
      <c r="AN135" s="528"/>
      <c r="AO135" s="528"/>
      <c r="AP135" s="518"/>
      <c r="AQ135" s="518"/>
      <c r="AR135" s="518"/>
      <c r="AS135" s="518"/>
      <c r="AT135" s="518"/>
      <c r="AU135" s="518"/>
      <c r="AV135" s="518"/>
      <c r="AW135" s="518"/>
      <c r="AX135" s="518"/>
      <c r="AY135" s="518"/>
      <c r="AZ135" s="518"/>
      <c r="BA135" s="518"/>
      <c r="BB135" s="518"/>
      <c r="BC135" s="518"/>
      <c r="BD135" s="518"/>
      <c r="BE135" s="518"/>
      <c r="BF135" s="518"/>
      <c r="BG135" s="518"/>
      <c r="BH135" s="518"/>
      <c r="BI135" s="518"/>
      <c r="BJ135" s="518"/>
      <c r="BK135" s="518"/>
      <c r="BL135" s="518"/>
      <c r="BM135" s="518"/>
      <c r="BN135" s="518"/>
    </row>
    <row r="136" spans="1:66" s="527" customFormat="1" ht="50.1" customHeight="1">
      <c r="A136" s="1474" t="s">
        <v>13959</v>
      </c>
      <c r="B136" s="1474" t="s">
        <v>35</v>
      </c>
      <c r="C136" s="1191" t="s">
        <v>408</v>
      </c>
      <c r="D136" s="922" t="s">
        <v>361</v>
      </c>
      <c r="E136" s="962" t="s">
        <v>409</v>
      </c>
      <c r="F136" s="962" t="s">
        <v>13960</v>
      </c>
      <c r="G136" s="1471" t="s">
        <v>39</v>
      </c>
      <c r="H136" s="1472">
        <v>0</v>
      </c>
      <c r="I136" s="1473">
        <v>590000000</v>
      </c>
      <c r="J136" s="1474" t="s">
        <v>53</v>
      </c>
      <c r="K136" s="1471" t="s">
        <v>13382</v>
      </c>
      <c r="L136" s="1474" t="s">
        <v>53</v>
      </c>
      <c r="M136" s="1475" t="s">
        <v>43</v>
      </c>
      <c r="N136" s="913" t="s">
        <v>2792</v>
      </c>
      <c r="O136" s="1474" t="s">
        <v>1424</v>
      </c>
      <c r="P136" s="1474">
        <v>796</v>
      </c>
      <c r="Q136" s="1471" t="s">
        <v>46</v>
      </c>
      <c r="R136" s="1476">
        <v>1</v>
      </c>
      <c r="S136" s="1476">
        <v>15200</v>
      </c>
      <c r="T136" s="1476">
        <f t="shared" ref="T136" si="9">R136*S136</f>
        <v>15200</v>
      </c>
      <c r="U136" s="1476">
        <f>T136*1.12</f>
        <v>17024</v>
      </c>
      <c r="V136" s="1474"/>
      <c r="W136" s="1474">
        <v>2017</v>
      </c>
      <c r="X136" s="1477"/>
      <c r="Y136" s="1478"/>
      <c r="Z136" s="1165"/>
      <c r="AA136" s="1166"/>
      <c r="AB136" s="1165"/>
      <c r="AC136" s="528"/>
      <c r="AD136" s="528"/>
      <c r="AE136" s="528"/>
      <c r="AF136" s="528"/>
      <c r="AG136" s="528"/>
      <c r="AH136" s="528"/>
      <c r="AI136" s="528"/>
      <c r="AJ136" s="528"/>
      <c r="AK136" s="528"/>
      <c r="AL136" s="528"/>
      <c r="AM136" s="528"/>
      <c r="AN136" s="528"/>
      <c r="AO136" s="528"/>
      <c r="AP136" s="518"/>
      <c r="AQ136" s="518"/>
      <c r="AR136" s="518"/>
      <c r="AS136" s="518"/>
      <c r="AT136" s="518"/>
      <c r="AU136" s="518"/>
      <c r="AV136" s="518"/>
      <c r="AW136" s="518"/>
      <c r="AX136" s="518"/>
      <c r="AY136" s="518"/>
      <c r="AZ136" s="518"/>
      <c r="BA136" s="518"/>
      <c r="BB136" s="518"/>
      <c r="BC136" s="518"/>
      <c r="BD136" s="518"/>
      <c r="BE136" s="518"/>
      <c r="BF136" s="518"/>
      <c r="BG136" s="518"/>
      <c r="BH136" s="518"/>
      <c r="BI136" s="518"/>
      <c r="BJ136" s="518"/>
      <c r="BK136" s="518"/>
      <c r="BL136" s="518"/>
      <c r="BM136" s="518"/>
      <c r="BN136" s="518"/>
    </row>
    <row r="137" spans="1:66" s="574" customFormat="1" ht="50.1" customHeight="1">
      <c r="A137" s="35" t="s">
        <v>418</v>
      </c>
      <c r="B137" s="35" t="s">
        <v>35</v>
      </c>
      <c r="C137" s="78" t="s">
        <v>408</v>
      </c>
      <c r="D137" s="78" t="s">
        <v>361</v>
      </c>
      <c r="E137" s="78" t="s">
        <v>409</v>
      </c>
      <c r="F137" s="78" t="s">
        <v>412</v>
      </c>
      <c r="G137" s="35" t="s">
        <v>39</v>
      </c>
      <c r="H137" s="35">
        <v>0</v>
      </c>
      <c r="I137" s="35">
        <v>590000000</v>
      </c>
      <c r="J137" s="35" t="s">
        <v>40</v>
      </c>
      <c r="K137" s="35" t="s">
        <v>417</v>
      </c>
      <c r="L137" s="35" t="s">
        <v>42</v>
      </c>
      <c r="M137" s="35" t="s">
        <v>43</v>
      </c>
      <c r="N137" s="35" t="s">
        <v>178</v>
      </c>
      <c r="O137" s="35" t="s">
        <v>76</v>
      </c>
      <c r="P137" s="35">
        <v>796</v>
      </c>
      <c r="Q137" s="35" t="s">
        <v>46</v>
      </c>
      <c r="R137" s="77">
        <v>15</v>
      </c>
      <c r="S137" s="77">
        <v>450</v>
      </c>
      <c r="T137" s="77">
        <v>0</v>
      </c>
      <c r="U137" s="146">
        <f t="shared" ref="U137:U142" si="10">T137*1.12</f>
        <v>0</v>
      </c>
      <c r="V137" s="35"/>
      <c r="W137" s="35">
        <v>2017</v>
      </c>
      <c r="X137" s="97" t="s">
        <v>12985</v>
      </c>
    </row>
    <row r="138" spans="1:66" s="574" customFormat="1" ht="50.1" customHeight="1">
      <c r="A138" s="34" t="s">
        <v>12989</v>
      </c>
      <c r="B138" s="35" t="s">
        <v>35</v>
      </c>
      <c r="C138" s="78" t="s">
        <v>408</v>
      </c>
      <c r="D138" s="78" t="s">
        <v>361</v>
      </c>
      <c r="E138" s="78" t="s">
        <v>409</v>
      </c>
      <c r="F138" s="50" t="s">
        <v>12988</v>
      </c>
      <c r="G138" s="49" t="s">
        <v>39</v>
      </c>
      <c r="H138" s="60">
        <v>0</v>
      </c>
      <c r="I138" s="82">
        <v>590000000</v>
      </c>
      <c r="J138" s="35" t="s">
        <v>53</v>
      </c>
      <c r="K138" s="49" t="s">
        <v>12357</v>
      </c>
      <c r="L138" s="35" t="s">
        <v>53</v>
      </c>
      <c r="M138" s="49" t="s">
        <v>43</v>
      </c>
      <c r="N138" s="49" t="s">
        <v>7194</v>
      </c>
      <c r="O138" s="35" t="s">
        <v>185</v>
      </c>
      <c r="P138" s="35">
        <v>796</v>
      </c>
      <c r="Q138" s="49" t="s">
        <v>46</v>
      </c>
      <c r="R138" s="100">
        <v>4</v>
      </c>
      <c r="S138" s="100">
        <v>550</v>
      </c>
      <c r="T138" s="100">
        <f>R138*S138</f>
        <v>2200</v>
      </c>
      <c r="U138" s="147">
        <f t="shared" si="10"/>
        <v>2464.0000000000005</v>
      </c>
      <c r="V138" s="34"/>
      <c r="W138" s="34">
        <v>2017</v>
      </c>
      <c r="X138" s="98"/>
    </row>
    <row r="139" spans="1:66" s="574" customFormat="1" ht="50.1" customHeight="1">
      <c r="A139" s="34" t="s">
        <v>419</v>
      </c>
      <c r="B139" s="46" t="s">
        <v>35</v>
      </c>
      <c r="C139" s="50" t="s">
        <v>408</v>
      </c>
      <c r="D139" s="145" t="s">
        <v>361</v>
      </c>
      <c r="E139" s="50" t="s">
        <v>409</v>
      </c>
      <c r="F139" s="50" t="s">
        <v>420</v>
      </c>
      <c r="G139" s="51" t="s">
        <v>39</v>
      </c>
      <c r="H139" s="52">
        <v>0</v>
      </c>
      <c r="I139" s="34">
        <v>590000000</v>
      </c>
      <c r="J139" s="35" t="s">
        <v>40</v>
      </c>
      <c r="K139" s="46" t="s">
        <v>417</v>
      </c>
      <c r="L139" s="35" t="s">
        <v>42</v>
      </c>
      <c r="M139" s="46" t="s">
        <v>43</v>
      </c>
      <c r="N139" s="49" t="s">
        <v>178</v>
      </c>
      <c r="O139" s="35" t="s">
        <v>76</v>
      </c>
      <c r="P139" s="34">
        <v>796</v>
      </c>
      <c r="Q139" s="43" t="s">
        <v>46</v>
      </c>
      <c r="R139" s="153">
        <v>10</v>
      </c>
      <c r="S139" s="77">
        <v>585</v>
      </c>
      <c r="T139" s="100">
        <v>0</v>
      </c>
      <c r="U139" s="147">
        <f t="shared" si="10"/>
        <v>0</v>
      </c>
      <c r="V139" s="70"/>
      <c r="W139" s="55">
        <v>2017</v>
      </c>
      <c r="X139" s="97" t="s">
        <v>12985</v>
      </c>
    </row>
    <row r="140" spans="1:66" s="574" customFormat="1" ht="50.1" customHeight="1">
      <c r="A140" s="34" t="s">
        <v>12984</v>
      </c>
      <c r="B140" s="46" t="s">
        <v>35</v>
      </c>
      <c r="C140" s="50" t="s">
        <v>408</v>
      </c>
      <c r="D140" s="145" t="s">
        <v>361</v>
      </c>
      <c r="E140" s="50" t="s">
        <v>409</v>
      </c>
      <c r="F140" s="50" t="s">
        <v>12983</v>
      </c>
      <c r="G140" s="49" t="s">
        <v>39</v>
      </c>
      <c r="H140" s="60">
        <v>0</v>
      </c>
      <c r="I140" s="82">
        <v>590000000</v>
      </c>
      <c r="J140" s="35" t="s">
        <v>53</v>
      </c>
      <c r="K140" s="49" t="s">
        <v>12357</v>
      </c>
      <c r="L140" s="35" t="s">
        <v>53</v>
      </c>
      <c r="M140" s="49" t="s">
        <v>43</v>
      </c>
      <c r="N140" s="49" t="s">
        <v>7194</v>
      </c>
      <c r="O140" s="35" t="s">
        <v>185</v>
      </c>
      <c r="P140" s="35">
        <v>796</v>
      </c>
      <c r="Q140" s="49" t="s">
        <v>46</v>
      </c>
      <c r="R140" s="77">
        <v>2</v>
      </c>
      <c r="S140" s="77">
        <v>7200</v>
      </c>
      <c r="T140" s="100">
        <f>R140*S140</f>
        <v>14400</v>
      </c>
      <c r="U140" s="147">
        <f t="shared" si="10"/>
        <v>16128.000000000002</v>
      </c>
      <c r="V140" s="70"/>
      <c r="W140" s="55">
        <v>2017</v>
      </c>
      <c r="X140" s="97"/>
    </row>
    <row r="141" spans="1:66" s="574" customFormat="1" ht="50.1" customHeight="1">
      <c r="A141" s="34" t="s">
        <v>421</v>
      </c>
      <c r="B141" s="46" t="s">
        <v>35</v>
      </c>
      <c r="C141" s="50" t="s">
        <v>408</v>
      </c>
      <c r="D141" s="145" t="s">
        <v>361</v>
      </c>
      <c r="E141" s="50" t="s">
        <v>409</v>
      </c>
      <c r="F141" s="50"/>
      <c r="G141" s="51" t="s">
        <v>39</v>
      </c>
      <c r="H141" s="52">
        <v>0</v>
      </c>
      <c r="I141" s="34">
        <v>590000000</v>
      </c>
      <c r="J141" s="35" t="s">
        <v>40</v>
      </c>
      <c r="K141" s="46" t="s">
        <v>417</v>
      </c>
      <c r="L141" s="35" t="s">
        <v>42</v>
      </c>
      <c r="M141" s="46" t="s">
        <v>43</v>
      </c>
      <c r="N141" s="49" t="s">
        <v>178</v>
      </c>
      <c r="O141" s="35" t="s">
        <v>76</v>
      </c>
      <c r="P141" s="34">
        <v>796</v>
      </c>
      <c r="Q141" s="43" t="s">
        <v>46</v>
      </c>
      <c r="R141" s="77">
        <v>10</v>
      </c>
      <c r="S141" s="77">
        <v>450</v>
      </c>
      <c r="T141" s="100">
        <v>0</v>
      </c>
      <c r="U141" s="147">
        <f t="shared" si="10"/>
        <v>0</v>
      </c>
      <c r="V141" s="46"/>
      <c r="W141" s="55">
        <v>2017</v>
      </c>
      <c r="X141" s="97" t="s">
        <v>12985</v>
      </c>
    </row>
    <row r="142" spans="1:66" s="574" customFormat="1" ht="50.1" customHeight="1">
      <c r="A142" s="34" t="s">
        <v>12991</v>
      </c>
      <c r="B142" s="46" t="s">
        <v>35</v>
      </c>
      <c r="C142" s="50" t="s">
        <v>408</v>
      </c>
      <c r="D142" s="145" t="s">
        <v>361</v>
      </c>
      <c r="E142" s="50" t="s">
        <v>409</v>
      </c>
      <c r="F142" s="50" t="s">
        <v>12990</v>
      </c>
      <c r="G142" s="49" t="s">
        <v>39</v>
      </c>
      <c r="H142" s="60">
        <v>0</v>
      </c>
      <c r="I142" s="82">
        <v>590000000</v>
      </c>
      <c r="J142" s="35" t="s">
        <v>53</v>
      </c>
      <c r="K142" s="49" t="s">
        <v>12357</v>
      </c>
      <c r="L142" s="35" t="s">
        <v>53</v>
      </c>
      <c r="M142" s="49" t="s">
        <v>43</v>
      </c>
      <c r="N142" s="49" t="s">
        <v>7194</v>
      </c>
      <c r="O142" s="35" t="s">
        <v>185</v>
      </c>
      <c r="P142" s="35">
        <v>796</v>
      </c>
      <c r="Q142" s="49" t="s">
        <v>46</v>
      </c>
      <c r="R142" s="77">
        <v>1</v>
      </c>
      <c r="S142" s="77">
        <v>7200</v>
      </c>
      <c r="T142" s="100">
        <f>R142*S142</f>
        <v>7200</v>
      </c>
      <c r="U142" s="147">
        <f t="shared" si="10"/>
        <v>8064.0000000000009</v>
      </c>
      <c r="V142" s="46"/>
      <c r="W142" s="55">
        <v>2017</v>
      </c>
      <c r="X142" s="98"/>
    </row>
    <row r="143" spans="1:66" ht="50.1" customHeight="1">
      <c r="A143" s="34" t="s">
        <v>422</v>
      </c>
      <c r="B143" s="34" t="s">
        <v>35</v>
      </c>
      <c r="C143" s="35" t="s">
        <v>423</v>
      </c>
      <c r="D143" s="73" t="s">
        <v>361</v>
      </c>
      <c r="E143" s="37" t="s">
        <v>424</v>
      </c>
      <c r="F143" s="37" t="s">
        <v>425</v>
      </c>
      <c r="G143" s="34" t="s">
        <v>39</v>
      </c>
      <c r="H143" s="34">
        <v>0</v>
      </c>
      <c r="I143" s="34">
        <v>590000000</v>
      </c>
      <c r="J143" s="35" t="s">
        <v>53</v>
      </c>
      <c r="K143" s="34" t="s">
        <v>426</v>
      </c>
      <c r="L143" s="34" t="s">
        <v>83</v>
      </c>
      <c r="M143" s="34" t="s">
        <v>84</v>
      </c>
      <c r="N143" s="34" t="s">
        <v>143</v>
      </c>
      <c r="O143" s="51" t="s">
        <v>185</v>
      </c>
      <c r="P143" s="34">
        <v>796</v>
      </c>
      <c r="Q143" s="34" t="s">
        <v>46</v>
      </c>
      <c r="R143" s="39">
        <v>8</v>
      </c>
      <c r="S143" s="44">
        <v>1000</v>
      </c>
      <c r="T143" s="74">
        <f t="shared" si="4"/>
        <v>8000</v>
      </c>
      <c r="U143" s="75">
        <f t="shared" si="5"/>
        <v>8960</v>
      </c>
      <c r="V143" s="45"/>
      <c r="W143" s="34">
        <v>2017</v>
      </c>
      <c r="X143" s="76"/>
    </row>
    <row r="144" spans="1:66" ht="50.1" customHeight="1">
      <c r="A144" s="34" t="s">
        <v>427</v>
      </c>
      <c r="B144" s="34" t="s">
        <v>35</v>
      </c>
      <c r="C144" s="35" t="s">
        <v>428</v>
      </c>
      <c r="D144" s="73" t="s">
        <v>361</v>
      </c>
      <c r="E144" s="37" t="s">
        <v>429</v>
      </c>
      <c r="F144" s="37" t="s">
        <v>430</v>
      </c>
      <c r="G144" s="34" t="s">
        <v>39</v>
      </c>
      <c r="H144" s="34">
        <v>0</v>
      </c>
      <c r="I144" s="34">
        <v>590000000</v>
      </c>
      <c r="J144" s="35" t="s">
        <v>53</v>
      </c>
      <c r="K144" s="34" t="s">
        <v>274</v>
      </c>
      <c r="L144" s="34" t="s">
        <v>83</v>
      </c>
      <c r="M144" s="34" t="s">
        <v>84</v>
      </c>
      <c r="N144" s="34" t="s">
        <v>243</v>
      </c>
      <c r="O144" s="51" t="s">
        <v>185</v>
      </c>
      <c r="P144" s="34">
        <v>796</v>
      </c>
      <c r="Q144" s="34" t="s">
        <v>46</v>
      </c>
      <c r="R144" s="39">
        <v>24</v>
      </c>
      <c r="S144" s="44">
        <v>21000</v>
      </c>
      <c r="T144" s="74">
        <f t="shared" si="4"/>
        <v>504000</v>
      </c>
      <c r="U144" s="75">
        <f t="shared" si="5"/>
        <v>564480</v>
      </c>
      <c r="V144" s="34"/>
      <c r="W144" s="34">
        <v>2017</v>
      </c>
      <c r="X144" s="76"/>
    </row>
    <row r="145" spans="1:24" ht="50.1" customHeight="1">
      <c r="A145" s="34" t="s">
        <v>431</v>
      </c>
      <c r="B145" s="34" t="s">
        <v>35</v>
      </c>
      <c r="C145" s="35" t="s">
        <v>432</v>
      </c>
      <c r="D145" s="73" t="s">
        <v>361</v>
      </c>
      <c r="E145" s="37" t="s">
        <v>433</v>
      </c>
      <c r="F145" s="37" t="s">
        <v>434</v>
      </c>
      <c r="G145" s="34" t="s">
        <v>39</v>
      </c>
      <c r="H145" s="34">
        <v>0</v>
      </c>
      <c r="I145" s="34">
        <v>590000000</v>
      </c>
      <c r="J145" s="35" t="s">
        <v>53</v>
      </c>
      <c r="K145" s="35" t="s">
        <v>242</v>
      </c>
      <c r="L145" s="34" t="s">
        <v>83</v>
      </c>
      <c r="M145" s="34" t="s">
        <v>84</v>
      </c>
      <c r="N145" s="34" t="s">
        <v>143</v>
      </c>
      <c r="O145" s="51" t="s">
        <v>185</v>
      </c>
      <c r="P145" s="34">
        <v>796</v>
      </c>
      <c r="Q145" s="34" t="s">
        <v>46</v>
      </c>
      <c r="R145" s="39">
        <v>44</v>
      </c>
      <c r="S145" s="44">
        <v>1200</v>
      </c>
      <c r="T145" s="74">
        <f t="shared" si="4"/>
        <v>52800</v>
      </c>
      <c r="U145" s="75">
        <f t="shared" si="5"/>
        <v>59136.000000000007</v>
      </c>
      <c r="V145" s="45"/>
      <c r="W145" s="34">
        <v>2017</v>
      </c>
      <c r="X145" s="76"/>
    </row>
    <row r="146" spans="1:24" ht="50.1" customHeight="1">
      <c r="A146" s="34" t="s">
        <v>435</v>
      </c>
      <c r="B146" s="34" t="s">
        <v>35</v>
      </c>
      <c r="C146" s="35" t="s">
        <v>436</v>
      </c>
      <c r="D146" s="73" t="s">
        <v>361</v>
      </c>
      <c r="E146" s="37" t="s">
        <v>437</v>
      </c>
      <c r="F146" s="37" t="s">
        <v>438</v>
      </c>
      <c r="G146" s="34" t="s">
        <v>39</v>
      </c>
      <c r="H146" s="34">
        <v>0</v>
      </c>
      <c r="I146" s="34">
        <v>590000000</v>
      </c>
      <c r="J146" s="35" t="s">
        <v>53</v>
      </c>
      <c r="K146" s="34" t="s">
        <v>439</v>
      </c>
      <c r="L146" s="34" t="s">
        <v>83</v>
      </c>
      <c r="M146" s="34" t="s">
        <v>84</v>
      </c>
      <c r="N146" s="34" t="s">
        <v>440</v>
      </c>
      <c r="O146" s="34" t="s">
        <v>94</v>
      </c>
      <c r="P146" s="34">
        <v>796</v>
      </c>
      <c r="Q146" s="34" t="s">
        <v>46</v>
      </c>
      <c r="R146" s="39">
        <v>3</v>
      </c>
      <c r="S146" s="44">
        <v>3500</v>
      </c>
      <c r="T146" s="74">
        <f t="shared" si="4"/>
        <v>10500</v>
      </c>
      <c r="U146" s="75">
        <f t="shared" si="5"/>
        <v>11760.000000000002</v>
      </c>
      <c r="V146" s="34"/>
      <c r="W146" s="34">
        <v>2017</v>
      </c>
      <c r="X146" s="76"/>
    </row>
    <row r="147" spans="1:24" ht="50.1" customHeight="1">
      <c r="A147" s="34" t="s">
        <v>441</v>
      </c>
      <c r="B147" s="35" t="s">
        <v>35</v>
      </c>
      <c r="C147" s="49" t="s">
        <v>442</v>
      </c>
      <c r="D147" s="56" t="s">
        <v>443</v>
      </c>
      <c r="E147" s="49" t="s">
        <v>444</v>
      </c>
      <c r="F147" s="49"/>
      <c r="G147" s="49" t="s">
        <v>39</v>
      </c>
      <c r="H147" s="49">
        <v>0</v>
      </c>
      <c r="I147" s="34">
        <v>590000000</v>
      </c>
      <c r="J147" s="35" t="s">
        <v>53</v>
      </c>
      <c r="K147" s="35" t="s">
        <v>445</v>
      </c>
      <c r="L147" s="35" t="s">
        <v>446</v>
      </c>
      <c r="M147" s="49" t="s">
        <v>61</v>
      </c>
      <c r="N147" s="58" t="s">
        <v>447</v>
      </c>
      <c r="O147" s="35" t="s">
        <v>448</v>
      </c>
      <c r="P147" s="49" t="s">
        <v>449</v>
      </c>
      <c r="Q147" s="49" t="s">
        <v>103</v>
      </c>
      <c r="R147" s="86">
        <v>120</v>
      </c>
      <c r="S147" s="86">
        <v>500</v>
      </c>
      <c r="T147" s="40">
        <f>S147*R147</f>
        <v>60000</v>
      </c>
      <c r="U147" s="41">
        <f t="shared" si="5"/>
        <v>67200</v>
      </c>
      <c r="V147" s="87"/>
      <c r="W147" s="35">
        <v>2017</v>
      </c>
      <c r="X147" s="82"/>
    </row>
    <row r="148" spans="1:24" ht="50.1" customHeight="1">
      <c r="A148" s="34" t="s">
        <v>450</v>
      </c>
      <c r="B148" s="35" t="s">
        <v>35</v>
      </c>
      <c r="C148" s="49" t="s">
        <v>451</v>
      </c>
      <c r="D148" s="56" t="s">
        <v>443</v>
      </c>
      <c r="E148" s="49" t="s">
        <v>452</v>
      </c>
      <c r="F148" s="49"/>
      <c r="G148" s="49" t="s">
        <v>39</v>
      </c>
      <c r="H148" s="49">
        <v>0</v>
      </c>
      <c r="I148" s="34">
        <v>590000000</v>
      </c>
      <c r="J148" s="35" t="s">
        <v>53</v>
      </c>
      <c r="K148" s="35" t="s">
        <v>445</v>
      </c>
      <c r="L148" s="35" t="s">
        <v>446</v>
      </c>
      <c r="M148" s="49" t="s">
        <v>61</v>
      </c>
      <c r="N148" s="58" t="s">
        <v>447</v>
      </c>
      <c r="O148" s="35" t="s">
        <v>448</v>
      </c>
      <c r="P148" s="49" t="s">
        <v>449</v>
      </c>
      <c r="Q148" s="49" t="s">
        <v>103</v>
      </c>
      <c r="R148" s="86">
        <v>28</v>
      </c>
      <c r="S148" s="86">
        <v>600</v>
      </c>
      <c r="T148" s="40">
        <f>S148*R148</f>
        <v>16800</v>
      </c>
      <c r="U148" s="41">
        <f t="shared" si="5"/>
        <v>18816</v>
      </c>
      <c r="V148" s="43"/>
      <c r="W148" s="35">
        <v>2017</v>
      </c>
      <c r="X148" s="82"/>
    </row>
    <row r="149" spans="1:24" ht="50.1" customHeight="1">
      <c r="A149" s="34" t="s">
        <v>453</v>
      </c>
      <c r="B149" s="34" t="s">
        <v>35</v>
      </c>
      <c r="C149" s="35" t="s">
        <v>454</v>
      </c>
      <c r="D149" s="36" t="s">
        <v>455</v>
      </c>
      <c r="E149" s="35" t="s">
        <v>456</v>
      </c>
      <c r="F149" s="37" t="s">
        <v>457</v>
      </c>
      <c r="G149" s="34" t="s">
        <v>39</v>
      </c>
      <c r="H149" s="34">
        <v>0</v>
      </c>
      <c r="I149" s="34">
        <v>590000000</v>
      </c>
      <c r="J149" s="35" t="s">
        <v>40</v>
      </c>
      <c r="K149" s="35" t="s">
        <v>142</v>
      </c>
      <c r="L149" s="42" t="s">
        <v>53</v>
      </c>
      <c r="M149" s="34" t="s">
        <v>43</v>
      </c>
      <c r="N149" s="35" t="s">
        <v>44</v>
      </c>
      <c r="O149" s="38" t="s">
        <v>45</v>
      </c>
      <c r="P149" s="34">
        <v>796</v>
      </c>
      <c r="Q149" s="34" t="s">
        <v>46</v>
      </c>
      <c r="R149" s="39">
        <v>30</v>
      </c>
      <c r="S149" s="40">
        <v>1070</v>
      </c>
      <c r="T149" s="40">
        <f t="shared" ref="T149:T226" si="11">R149*S149</f>
        <v>32100</v>
      </c>
      <c r="U149" s="41">
        <f t="shared" si="5"/>
        <v>35952</v>
      </c>
      <c r="V149" s="45"/>
      <c r="W149" s="34">
        <v>2017</v>
      </c>
      <c r="X149" s="35"/>
    </row>
    <row r="150" spans="1:24" ht="50.1" customHeight="1">
      <c r="A150" s="35" t="s">
        <v>458</v>
      </c>
      <c r="B150" s="35" t="s">
        <v>35</v>
      </c>
      <c r="C150" s="78" t="s">
        <v>459</v>
      </c>
      <c r="D150" s="78" t="s">
        <v>460</v>
      </c>
      <c r="E150" s="78" t="s">
        <v>461</v>
      </c>
      <c r="F150" s="78"/>
      <c r="G150" s="35" t="s">
        <v>39</v>
      </c>
      <c r="H150" s="35">
        <v>0</v>
      </c>
      <c r="I150" s="35">
        <v>590000000</v>
      </c>
      <c r="J150" s="35" t="s">
        <v>40</v>
      </c>
      <c r="K150" s="35" t="s">
        <v>417</v>
      </c>
      <c r="L150" s="35" t="s">
        <v>42</v>
      </c>
      <c r="M150" s="35" t="s">
        <v>43</v>
      </c>
      <c r="N150" s="35" t="s">
        <v>178</v>
      </c>
      <c r="O150" s="35" t="s">
        <v>76</v>
      </c>
      <c r="P150" s="35">
        <v>796</v>
      </c>
      <c r="Q150" s="35" t="s">
        <v>46</v>
      </c>
      <c r="R150" s="77">
        <v>230</v>
      </c>
      <c r="S150" s="77">
        <v>820</v>
      </c>
      <c r="T150" s="77">
        <v>0</v>
      </c>
      <c r="U150" s="146">
        <f>T150*1.12</f>
        <v>0</v>
      </c>
      <c r="V150" s="35"/>
      <c r="W150" s="35">
        <v>2017</v>
      </c>
      <c r="X150" s="49" t="s">
        <v>462</v>
      </c>
    </row>
    <row r="151" spans="1:24" ht="50.1" customHeight="1">
      <c r="A151" s="35" t="s">
        <v>463</v>
      </c>
      <c r="B151" s="35" t="s">
        <v>35</v>
      </c>
      <c r="C151" s="78" t="s">
        <v>459</v>
      </c>
      <c r="D151" s="78" t="s">
        <v>460</v>
      </c>
      <c r="E151" s="78" t="s">
        <v>461</v>
      </c>
      <c r="F151" s="78" t="s">
        <v>464</v>
      </c>
      <c r="G151" s="49" t="s">
        <v>39</v>
      </c>
      <c r="H151" s="34">
        <v>0</v>
      </c>
      <c r="I151" s="34">
        <v>590000000</v>
      </c>
      <c r="J151" s="35" t="s">
        <v>53</v>
      </c>
      <c r="K151" s="35" t="s">
        <v>465</v>
      </c>
      <c r="L151" s="35" t="s">
        <v>466</v>
      </c>
      <c r="M151" s="51" t="s">
        <v>61</v>
      </c>
      <c r="N151" s="49" t="s">
        <v>467</v>
      </c>
      <c r="O151" s="35" t="s">
        <v>468</v>
      </c>
      <c r="P151" s="35">
        <v>796</v>
      </c>
      <c r="Q151" s="49" t="s">
        <v>46</v>
      </c>
      <c r="R151" s="100">
        <v>100</v>
      </c>
      <c r="S151" s="100">
        <v>800</v>
      </c>
      <c r="T151" s="100">
        <f>R151*S151</f>
        <v>80000</v>
      </c>
      <c r="U151" s="147">
        <f>T151*1.12</f>
        <v>89600.000000000015</v>
      </c>
      <c r="V151" s="97"/>
      <c r="W151" s="51">
        <v>2017</v>
      </c>
      <c r="X151" s="49"/>
    </row>
    <row r="152" spans="1:24" ht="50.1" customHeight="1">
      <c r="A152" s="34" t="s">
        <v>469</v>
      </c>
      <c r="B152" s="58" t="s">
        <v>35</v>
      </c>
      <c r="C152" s="38" t="s">
        <v>459</v>
      </c>
      <c r="D152" s="56" t="s">
        <v>460</v>
      </c>
      <c r="E152" s="38" t="s">
        <v>461</v>
      </c>
      <c r="F152" s="50"/>
      <c r="G152" s="51" t="s">
        <v>470</v>
      </c>
      <c r="H152" s="59">
        <v>0</v>
      </c>
      <c r="I152" s="34">
        <v>590000000</v>
      </c>
      <c r="J152" s="35" t="s">
        <v>40</v>
      </c>
      <c r="K152" s="51" t="s">
        <v>65</v>
      </c>
      <c r="L152" s="35" t="s">
        <v>42</v>
      </c>
      <c r="M152" s="51" t="s">
        <v>61</v>
      </c>
      <c r="N152" s="51" t="s">
        <v>405</v>
      </c>
      <c r="O152" s="34" t="s">
        <v>94</v>
      </c>
      <c r="P152" s="34">
        <v>796</v>
      </c>
      <c r="Q152" s="51" t="s">
        <v>46</v>
      </c>
      <c r="R152" s="88">
        <v>5</v>
      </c>
      <c r="S152" s="89">
        <v>900</v>
      </c>
      <c r="T152" s="40">
        <f t="shared" si="11"/>
        <v>4500</v>
      </c>
      <c r="U152" s="41">
        <f t="shared" si="5"/>
        <v>5040.0000000000009</v>
      </c>
      <c r="V152" s="64"/>
      <c r="W152" s="51">
        <v>2017</v>
      </c>
      <c r="X152" s="35"/>
    </row>
    <row r="153" spans="1:24" ht="50.1" customHeight="1">
      <c r="A153" s="34" t="s">
        <v>471</v>
      </c>
      <c r="B153" s="35" t="s">
        <v>35</v>
      </c>
      <c r="C153" s="47" t="s">
        <v>472</v>
      </c>
      <c r="D153" s="48" t="s">
        <v>473</v>
      </c>
      <c r="E153" s="49" t="s">
        <v>474</v>
      </c>
      <c r="F153" s="37" t="s">
        <v>475</v>
      </c>
      <c r="G153" s="51" t="s">
        <v>39</v>
      </c>
      <c r="H153" s="52">
        <v>0</v>
      </c>
      <c r="I153" s="34">
        <v>590000000</v>
      </c>
      <c r="J153" s="35" t="s">
        <v>40</v>
      </c>
      <c r="K153" s="46" t="s">
        <v>417</v>
      </c>
      <c r="L153" s="35" t="s">
        <v>42</v>
      </c>
      <c r="M153" s="46" t="s">
        <v>43</v>
      </c>
      <c r="N153" s="49" t="s">
        <v>178</v>
      </c>
      <c r="O153" s="35" t="s">
        <v>76</v>
      </c>
      <c r="P153" s="43">
        <v>166</v>
      </c>
      <c r="Q153" s="43" t="s">
        <v>103</v>
      </c>
      <c r="R153" s="83">
        <v>150</v>
      </c>
      <c r="S153" s="90">
        <v>1360</v>
      </c>
      <c r="T153" s="90">
        <v>0</v>
      </c>
      <c r="U153" s="91">
        <v>0</v>
      </c>
      <c r="V153" s="46"/>
      <c r="W153" s="55">
        <v>2017</v>
      </c>
      <c r="X153" s="35" t="s">
        <v>476</v>
      </c>
    </row>
    <row r="154" spans="1:24" ht="50.1" customHeight="1">
      <c r="A154" s="34" t="s">
        <v>477</v>
      </c>
      <c r="B154" s="35" t="s">
        <v>35</v>
      </c>
      <c r="C154" s="47" t="s">
        <v>472</v>
      </c>
      <c r="D154" s="48" t="s">
        <v>473</v>
      </c>
      <c r="E154" s="49" t="s">
        <v>474</v>
      </c>
      <c r="F154" s="37" t="s">
        <v>475</v>
      </c>
      <c r="G154" s="51" t="s">
        <v>39</v>
      </c>
      <c r="H154" s="52">
        <v>0</v>
      </c>
      <c r="I154" s="34">
        <v>590000000</v>
      </c>
      <c r="J154" s="35" t="s">
        <v>40</v>
      </c>
      <c r="K154" s="46" t="s">
        <v>417</v>
      </c>
      <c r="L154" s="35" t="s">
        <v>42</v>
      </c>
      <c r="M154" s="46" t="s">
        <v>43</v>
      </c>
      <c r="N154" s="49" t="s">
        <v>478</v>
      </c>
      <c r="O154" s="35" t="s">
        <v>479</v>
      </c>
      <c r="P154" s="43">
        <v>166</v>
      </c>
      <c r="Q154" s="43" t="s">
        <v>103</v>
      </c>
      <c r="R154" s="83">
        <v>150</v>
      </c>
      <c r="S154" s="90">
        <v>1520.5357142800001</v>
      </c>
      <c r="T154" s="90">
        <f>S154*R154</f>
        <v>228080.35714200002</v>
      </c>
      <c r="U154" s="91">
        <f t="shared" ref="U154" si="12">T154*1.12</f>
        <v>255449.99999904004</v>
      </c>
      <c r="V154" s="46"/>
      <c r="W154" s="55">
        <v>2017</v>
      </c>
      <c r="X154" s="35"/>
    </row>
    <row r="155" spans="1:24" ht="50.1" customHeight="1">
      <c r="A155" s="34" t="s">
        <v>480</v>
      </c>
      <c r="B155" s="34" t="s">
        <v>35</v>
      </c>
      <c r="C155" s="35" t="s">
        <v>472</v>
      </c>
      <c r="D155" s="36" t="s">
        <v>473</v>
      </c>
      <c r="E155" s="35" t="s">
        <v>474</v>
      </c>
      <c r="F155" s="37" t="s">
        <v>481</v>
      </c>
      <c r="G155" s="34" t="s">
        <v>39</v>
      </c>
      <c r="H155" s="34">
        <v>0</v>
      </c>
      <c r="I155" s="34">
        <v>590000000</v>
      </c>
      <c r="J155" s="35" t="s">
        <v>40</v>
      </c>
      <c r="K155" s="35" t="s">
        <v>417</v>
      </c>
      <c r="L155" s="35" t="s">
        <v>42</v>
      </c>
      <c r="M155" s="34" t="s">
        <v>43</v>
      </c>
      <c r="N155" s="35" t="s">
        <v>178</v>
      </c>
      <c r="O155" s="34" t="s">
        <v>76</v>
      </c>
      <c r="P155" s="34">
        <v>166</v>
      </c>
      <c r="Q155" s="34" t="s">
        <v>103</v>
      </c>
      <c r="R155" s="44">
        <v>50</v>
      </c>
      <c r="S155" s="40">
        <v>1540</v>
      </c>
      <c r="T155" s="40">
        <f t="shared" si="11"/>
        <v>77000</v>
      </c>
      <c r="U155" s="41">
        <f t="shared" si="5"/>
        <v>86240.000000000015</v>
      </c>
      <c r="V155" s="45"/>
      <c r="W155" s="34">
        <v>2017</v>
      </c>
      <c r="X155" s="35"/>
    </row>
    <row r="156" spans="1:24" ht="50.1" customHeight="1">
      <c r="A156" s="34" t="s">
        <v>482</v>
      </c>
      <c r="B156" s="34" t="s">
        <v>35</v>
      </c>
      <c r="C156" s="35" t="s">
        <v>472</v>
      </c>
      <c r="D156" s="36" t="s">
        <v>473</v>
      </c>
      <c r="E156" s="35" t="s">
        <v>474</v>
      </c>
      <c r="F156" s="37" t="s">
        <v>475</v>
      </c>
      <c r="G156" s="34" t="s">
        <v>39</v>
      </c>
      <c r="H156" s="34">
        <v>0</v>
      </c>
      <c r="I156" s="34">
        <v>590000000</v>
      </c>
      <c r="J156" s="35" t="s">
        <v>40</v>
      </c>
      <c r="K156" s="35" t="s">
        <v>142</v>
      </c>
      <c r="L156" s="35" t="s">
        <v>42</v>
      </c>
      <c r="M156" s="34" t="s">
        <v>43</v>
      </c>
      <c r="N156" s="35" t="s">
        <v>44</v>
      </c>
      <c r="O156" s="38" t="s">
        <v>45</v>
      </c>
      <c r="P156" s="34">
        <v>166</v>
      </c>
      <c r="Q156" s="34" t="s">
        <v>103</v>
      </c>
      <c r="R156" s="44">
        <v>100</v>
      </c>
      <c r="S156" s="40">
        <v>1340</v>
      </c>
      <c r="T156" s="40">
        <f t="shared" si="11"/>
        <v>134000</v>
      </c>
      <c r="U156" s="41">
        <f t="shared" si="5"/>
        <v>150080</v>
      </c>
      <c r="V156" s="34"/>
      <c r="W156" s="34">
        <v>2017</v>
      </c>
      <c r="X156" s="35"/>
    </row>
    <row r="157" spans="1:24" ht="50.1" customHeight="1">
      <c r="A157" s="35" t="s">
        <v>483</v>
      </c>
      <c r="B157" s="35" t="s">
        <v>35</v>
      </c>
      <c r="C157" s="78" t="s">
        <v>484</v>
      </c>
      <c r="D157" s="36" t="s">
        <v>485</v>
      </c>
      <c r="E157" s="78" t="s">
        <v>486</v>
      </c>
      <c r="F157" s="78" t="s">
        <v>487</v>
      </c>
      <c r="G157" s="35" t="s">
        <v>39</v>
      </c>
      <c r="H157" s="35">
        <v>0</v>
      </c>
      <c r="I157" s="34">
        <v>590000000</v>
      </c>
      <c r="J157" s="35" t="s">
        <v>40</v>
      </c>
      <c r="K157" s="35" t="s">
        <v>142</v>
      </c>
      <c r="L157" s="51" t="s">
        <v>53</v>
      </c>
      <c r="M157" s="35" t="s">
        <v>101</v>
      </c>
      <c r="N157" s="35" t="s">
        <v>102</v>
      </c>
      <c r="O157" s="35" t="s">
        <v>76</v>
      </c>
      <c r="P157" s="35">
        <v>166</v>
      </c>
      <c r="Q157" s="35" t="s">
        <v>103</v>
      </c>
      <c r="R157" s="54">
        <v>900</v>
      </c>
      <c r="S157" s="77">
        <v>295</v>
      </c>
      <c r="T157" s="54">
        <v>0</v>
      </c>
      <c r="U157" s="63">
        <f t="shared" si="5"/>
        <v>0</v>
      </c>
      <c r="V157" s="92"/>
      <c r="W157" s="35">
        <v>2017</v>
      </c>
      <c r="X157" s="35">
        <v>19</v>
      </c>
    </row>
    <row r="158" spans="1:24" ht="50.1" customHeight="1">
      <c r="A158" s="35" t="s">
        <v>488</v>
      </c>
      <c r="B158" s="35" t="s">
        <v>35</v>
      </c>
      <c r="C158" s="78" t="s">
        <v>484</v>
      </c>
      <c r="D158" s="36" t="s">
        <v>485</v>
      </c>
      <c r="E158" s="78" t="s">
        <v>486</v>
      </c>
      <c r="F158" s="78" t="s">
        <v>487</v>
      </c>
      <c r="G158" s="35" t="s">
        <v>39</v>
      </c>
      <c r="H158" s="35">
        <v>0</v>
      </c>
      <c r="I158" s="34">
        <v>590000000</v>
      </c>
      <c r="J158" s="35" t="s">
        <v>40</v>
      </c>
      <c r="K158" s="35" t="s">
        <v>489</v>
      </c>
      <c r="L158" s="51" t="s">
        <v>53</v>
      </c>
      <c r="M158" s="35" t="s">
        <v>101</v>
      </c>
      <c r="N158" s="35" t="s">
        <v>102</v>
      </c>
      <c r="O158" s="35" t="s">
        <v>76</v>
      </c>
      <c r="P158" s="35">
        <v>166</v>
      </c>
      <c r="Q158" s="35" t="s">
        <v>103</v>
      </c>
      <c r="R158" s="54">
        <v>900</v>
      </c>
      <c r="S158" s="77">
        <v>406.25</v>
      </c>
      <c r="T158" s="54">
        <f>R158*S158</f>
        <v>365625</v>
      </c>
      <c r="U158" s="63">
        <f>T158*1.12</f>
        <v>409500.00000000006</v>
      </c>
      <c r="V158" s="92"/>
      <c r="W158" s="35">
        <v>2017</v>
      </c>
      <c r="X158" s="35"/>
    </row>
    <row r="159" spans="1:24" ht="50.1" customHeight="1">
      <c r="A159" s="34" t="s">
        <v>490</v>
      </c>
      <c r="B159" s="34" t="s">
        <v>35</v>
      </c>
      <c r="C159" s="35" t="s">
        <v>491</v>
      </c>
      <c r="D159" s="73" t="s">
        <v>492</v>
      </c>
      <c r="E159" s="37" t="s">
        <v>493</v>
      </c>
      <c r="F159" s="37" t="s">
        <v>494</v>
      </c>
      <c r="G159" s="34" t="s">
        <v>39</v>
      </c>
      <c r="H159" s="34">
        <v>0</v>
      </c>
      <c r="I159" s="34">
        <v>590000000</v>
      </c>
      <c r="J159" s="35" t="s">
        <v>53</v>
      </c>
      <c r="K159" s="34" t="s">
        <v>321</v>
      </c>
      <c r="L159" s="34" t="s">
        <v>83</v>
      </c>
      <c r="M159" s="34" t="s">
        <v>84</v>
      </c>
      <c r="N159" s="34" t="s">
        <v>143</v>
      </c>
      <c r="O159" s="51" t="s">
        <v>185</v>
      </c>
      <c r="P159" s="34">
        <v>796</v>
      </c>
      <c r="Q159" s="34" t="s">
        <v>46</v>
      </c>
      <c r="R159" s="39">
        <v>10</v>
      </c>
      <c r="S159" s="44">
        <v>192600</v>
      </c>
      <c r="T159" s="74">
        <f t="shared" si="11"/>
        <v>1926000</v>
      </c>
      <c r="U159" s="75">
        <f t="shared" si="5"/>
        <v>2157120</v>
      </c>
      <c r="V159" s="34"/>
      <c r="W159" s="34">
        <v>2017</v>
      </c>
      <c r="X159" s="76"/>
    </row>
    <row r="160" spans="1:24" ht="50.1" customHeight="1">
      <c r="A160" s="35" t="s">
        <v>495</v>
      </c>
      <c r="B160" s="35" t="s">
        <v>35</v>
      </c>
      <c r="C160" s="93" t="s">
        <v>496</v>
      </c>
      <c r="D160" s="36" t="s">
        <v>497</v>
      </c>
      <c r="E160" s="93" t="s">
        <v>332</v>
      </c>
      <c r="F160" s="93" t="s">
        <v>498</v>
      </c>
      <c r="G160" s="35" t="s">
        <v>39</v>
      </c>
      <c r="H160" s="35">
        <v>0</v>
      </c>
      <c r="I160" s="35">
        <v>590000000</v>
      </c>
      <c r="J160" s="35" t="s">
        <v>53</v>
      </c>
      <c r="K160" s="35" t="s">
        <v>321</v>
      </c>
      <c r="L160" s="35" t="s">
        <v>83</v>
      </c>
      <c r="M160" s="35" t="s">
        <v>84</v>
      </c>
      <c r="N160" s="35" t="s">
        <v>143</v>
      </c>
      <c r="O160" s="35" t="s">
        <v>110</v>
      </c>
      <c r="P160" s="35">
        <v>796</v>
      </c>
      <c r="Q160" s="35" t="s">
        <v>46</v>
      </c>
      <c r="R160" s="53">
        <v>16</v>
      </c>
      <c r="S160" s="77">
        <v>80000</v>
      </c>
      <c r="T160" s="74">
        <v>0</v>
      </c>
      <c r="U160" s="75">
        <f t="shared" si="5"/>
        <v>0</v>
      </c>
      <c r="V160" s="92"/>
      <c r="W160" s="35">
        <v>2017</v>
      </c>
      <c r="X160" s="49" t="s">
        <v>499</v>
      </c>
    </row>
    <row r="161" spans="1:24" ht="50.1" customHeight="1">
      <c r="A161" s="35" t="s">
        <v>500</v>
      </c>
      <c r="B161" s="58" t="s">
        <v>35</v>
      </c>
      <c r="C161" s="93" t="s">
        <v>496</v>
      </c>
      <c r="D161" s="36" t="s">
        <v>497</v>
      </c>
      <c r="E161" s="93" t="s">
        <v>332</v>
      </c>
      <c r="F161" s="38" t="s">
        <v>501</v>
      </c>
      <c r="G161" s="49" t="s">
        <v>39</v>
      </c>
      <c r="H161" s="79">
        <v>0</v>
      </c>
      <c r="I161" s="80">
        <v>590000000</v>
      </c>
      <c r="J161" s="51" t="s">
        <v>293</v>
      </c>
      <c r="K161" s="49" t="s">
        <v>502</v>
      </c>
      <c r="L161" s="49" t="s">
        <v>189</v>
      </c>
      <c r="M161" s="49" t="s">
        <v>84</v>
      </c>
      <c r="N161" s="35" t="s">
        <v>143</v>
      </c>
      <c r="O161" s="49" t="s">
        <v>503</v>
      </c>
      <c r="P161" s="49">
        <v>796</v>
      </c>
      <c r="Q161" s="49" t="s">
        <v>46</v>
      </c>
      <c r="R161" s="53">
        <v>16</v>
      </c>
      <c r="S161" s="77">
        <v>57000</v>
      </c>
      <c r="T161" s="54">
        <f>R161*S161</f>
        <v>912000</v>
      </c>
      <c r="U161" s="54">
        <f>T161*1.12</f>
        <v>1021440.0000000001</v>
      </c>
      <c r="V161" s="47"/>
      <c r="W161" s="51">
        <v>2017</v>
      </c>
      <c r="X161" s="49"/>
    </row>
    <row r="162" spans="1:24" ht="50.1" customHeight="1">
      <c r="A162" s="34" t="s">
        <v>504</v>
      </c>
      <c r="B162" s="34" t="s">
        <v>35</v>
      </c>
      <c r="C162" s="35" t="s">
        <v>496</v>
      </c>
      <c r="D162" s="73" t="s">
        <v>497</v>
      </c>
      <c r="E162" s="37" t="s">
        <v>332</v>
      </c>
      <c r="F162" s="37" t="s">
        <v>505</v>
      </c>
      <c r="G162" s="34" t="s">
        <v>39</v>
      </c>
      <c r="H162" s="34">
        <v>0</v>
      </c>
      <c r="I162" s="34">
        <v>590000000</v>
      </c>
      <c r="J162" s="35" t="s">
        <v>53</v>
      </c>
      <c r="K162" s="34" t="s">
        <v>218</v>
      </c>
      <c r="L162" s="34" t="s">
        <v>83</v>
      </c>
      <c r="M162" s="34" t="s">
        <v>84</v>
      </c>
      <c r="N162" s="34" t="s">
        <v>143</v>
      </c>
      <c r="O162" s="35" t="s">
        <v>110</v>
      </c>
      <c r="P162" s="34">
        <v>796</v>
      </c>
      <c r="Q162" s="34" t="s">
        <v>46</v>
      </c>
      <c r="R162" s="39">
        <v>1</v>
      </c>
      <c r="S162" s="44">
        <v>530000</v>
      </c>
      <c r="T162" s="74">
        <f t="shared" si="11"/>
        <v>530000</v>
      </c>
      <c r="U162" s="75">
        <f t="shared" si="5"/>
        <v>593600</v>
      </c>
      <c r="V162" s="34"/>
      <c r="W162" s="34">
        <v>2017</v>
      </c>
      <c r="X162" s="76"/>
    </row>
    <row r="163" spans="1:24" ht="50.1" customHeight="1">
      <c r="A163" s="34" t="s">
        <v>506</v>
      </c>
      <c r="B163" s="58" t="s">
        <v>35</v>
      </c>
      <c r="C163" s="50" t="s">
        <v>507</v>
      </c>
      <c r="D163" s="50" t="s">
        <v>508</v>
      </c>
      <c r="E163" s="50" t="s">
        <v>509</v>
      </c>
      <c r="F163" s="50" t="s">
        <v>510</v>
      </c>
      <c r="G163" s="37" t="s">
        <v>196</v>
      </c>
      <c r="H163" s="59">
        <v>0</v>
      </c>
      <c r="I163" s="94">
        <v>590000000</v>
      </c>
      <c r="J163" s="35" t="s">
        <v>40</v>
      </c>
      <c r="K163" s="51" t="s">
        <v>511</v>
      </c>
      <c r="L163" s="35" t="s">
        <v>42</v>
      </c>
      <c r="M163" s="51" t="s">
        <v>61</v>
      </c>
      <c r="N163" s="51" t="s">
        <v>405</v>
      </c>
      <c r="O163" s="35" t="s">
        <v>94</v>
      </c>
      <c r="P163" s="35">
        <v>736</v>
      </c>
      <c r="Q163" s="51" t="s">
        <v>512</v>
      </c>
      <c r="R163" s="95">
        <v>200</v>
      </c>
      <c r="S163" s="96">
        <v>5900</v>
      </c>
      <c r="T163" s="40">
        <v>0</v>
      </c>
      <c r="U163" s="41">
        <f>T163*1.12</f>
        <v>0</v>
      </c>
      <c r="V163" s="64"/>
      <c r="W163" s="51">
        <v>2017</v>
      </c>
      <c r="X163" s="97" t="s">
        <v>513</v>
      </c>
    </row>
    <row r="164" spans="1:24" ht="50.1" customHeight="1">
      <c r="A164" s="34" t="s">
        <v>514</v>
      </c>
      <c r="B164" s="58" t="s">
        <v>35</v>
      </c>
      <c r="C164" s="49" t="s">
        <v>515</v>
      </c>
      <c r="D164" s="49" t="s">
        <v>508</v>
      </c>
      <c r="E164" s="49" t="s">
        <v>516</v>
      </c>
      <c r="F164" s="50" t="s">
        <v>517</v>
      </c>
      <c r="G164" s="37" t="s">
        <v>196</v>
      </c>
      <c r="H164" s="59">
        <v>0</v>
      </c>
      <c r="I164" s="94">
        <v>590000000</v>
      </c>
      <c r="J164" s="35" t="s">
        <v>40</v>
      </c>
      <c r="K164" s="51" t="s">
        <v>511</v>
      </c>
      <c r="L164" s="35" t="s">
        <v>42</v>
      </c>
      <c r="M164" s="51" t="s">
        <v>61</v>
      </c>
      <c r="N164" s="51" t="s">
        <v>226</v>
      </c>
      <c r="O164" s="35" t="s">
        <v>76</v>
      </c>
      <c r="P164" s="35">
        <v>736</v>
      </c>
      <c r="Q164" s="51" t="s">
        <v>512</v>
      </c>
      <c r="R164" s="95">
        <v>250</v>
      </c>
      <c r="S164" s="96">
        <v>4456</v>
      </c>
      <c r="T164" s="40">
        <f t="shared" ref="T164" si="13">R164*S164</f>
        <v>1114000</v>
      </c>
      <c r="U164" s="41">
        <f>T164*1.12</f>
        <v>1247680.0000000002</v>
      </c>
      <c r="V164" s="64"/>
      <c r="W164" s="51">
        <v>2017</v>
      </c>
      <c r="X164" s="98"/>
    </row>
    <row r="165" spans="1:24" ht="50.1" customHeight="1">
      <c r="A165" s="34" t="s">
        <v>518</v>
      </c>
      <c r="B165" s="35" t="s">
        <v>35</v>
      </c>
      <c r="C165" s="78" t="s">
        <v>519</v>
      </c>
      <c r="D165" s="78" t="s">
        <v>508</v>
      </c>
      <c r="E165" s="78" t="s">
        <v>520</v>
      </c>
      <c r="F165" s="78" t="s">
        <v>521</v>
      </c>
      <c r="G165" s="37" t="s">
        <v>196</v>
      </c>
      <c r="H165" s="34">
        <v>0</v>
      </c>
      <c r="I165" s="37">
        <v>590000000</v>
      </c>
      <c r="J165" s="35" t="s">
        <v>40</v>
      </c>
      <c r="K165" s="51" t="s">
        <v>511</v>
      </c>
      <c r="L165" s="35" t="s">
        <v>42</v>
      </c>
      <c r="M165" s="34" t="s">
        <v>61</v>
      </c>
      <c r="N165" s="35" t="s">
        <v>405</v>
      </c>
      <c r="O165" s="35" t="s">
        <v>94</v>
      </c>
      <c r="P165" s="35">
        <v>736</v>
      </c>
      <c r="Q165" s="35" t="s">
        <v>512</v>
      </c>
      <c r="R165" s="99">
        <v>400</v>
      </c>
      <c r="S165" s="100">
        <v>4850</v>
      </c>
      <c r="T165" s="40">
        <v>0</v>
      </c>
      <c r="U165" s="41">
        <f>T165*1.12</f>
        <v>0</v>
      </c>
      <c r="V165" s="34"/>
      <c r="W165" s="34">
        <v>2017</v>
      </c>
      <c r="X165" s="98"/>
    </row>
    <row r="166" spans="1:24" ht="50.1" customHeight="1">
      <c r="A166" s="34" t="s">
        <v>522</v>
      </c>
      <c r="B166" s="35" t="s">
        <v>35</v>
      </c>
      <c r="C166" s="49" t="s">
        <v>507</v>
      </c>
      <c r="D166" s="49" t="s">
        <v>508</v>
      </c>
      <c r="E166" s="49" t="s">
        <v>509</v>
      </c>
      <c r="F166" s="78" t="s">
        <v>523</v>
      </c>
      <c r="G166" s="37" t="s">
        <v>196</v>
      </c>
      <c r="H166" s="59">
        <v>0</v>
      </c>
      <c r="I166" s="94">
        <v>590000000</v>
      </c>
      <c r="J166" s="35" t="s">
        <v>40</v>
      </c>
      <c r="K166" s="51" t="s">
        <v>511</v>
      </c>
      <c r="L166" s="35" t="s">
        <v>42</v>
      </c>
      <c r="M166" s="51" t="s">
        <v>61</v>
      </c>
      <c r="N166" s="51" t="s">
        <v>226</v>
      </c>
      <c r="O166" s="35" t="s">
        <v>76</v>
      </c>
      <c r="P166" s="35">
        <v>736</v>
      </c>
      <c r="Q166" s="51" t="s">
        <v>512</v>
      </c>
      <c r="R166" s="101">
        <v>529</v>
      </c>
      <c r="S166" s="101">
        <v>5009</v>
      </c>
      <c r="T166" s="54">
        <f t="shared" ref="T166" si="14">S166*R166</f>
        <v>2649761</v>
      </c>
      <c r="U166" s="54">
        <f>T166*1.12</f>
        <v>2967732.3200000003</v>
      </c>
      <c r="V166" s="102"/>
      <c r="W166" s="35">
        <v>2017</v>
      </c>
      <c r="X166" s="97" t="s">
        <v>513</v>
      </c>
    </row>
    <row r="167" spans="1:24" ht="50.1" customHeight="1">
      <c r="A167" s="34" t="s">
        <v>524</v>
      </c>
      <c r="B167" s="34" t="s">
        <v>35</v>
      </c>
      <c r="C167" s="35" t="s">
        <v>525</v>
      </c>
      <c r="D167" s="93" t="s">
        <v>526</v>
      </c>
      <c r="E167" s="35" t="s">
        <v>527</v>
      </c>
      <c r="F167" s="37" t="s">
        <v>528</v>
      </c>
      <c r="G167" s="34" t="s">
        <v>39</v>
      </c>
      <c r="H167" s="34">
        <v>0</v>
      </c>
      <c r="I167" s="34">
        <v>590000000</v>
      </c>
      <c r="J167" s="35" t="s">
        <v>40</v>
      </c>
      <c r="K167" s="35" t="s">
        <v>529</v>
      </c>
      <c r="L167" s="42" t="s">
        <v>53</v>
      </c>
      <c r="M167" s="34" t="s">
        <v>101</v>
      </c>
      <c r="N167" s="35" t="s">
        <v>44</v>
      </c>
      <c r="O167" s="34" t="s">
        <v>76</v>
      </c>
      <c r="P167" s="34">
        <v>166</v>
      </c>
      <c r="Q167" s="34" t="s">
        <v>103</v>
      </c>
      <c r="R167" s="44">
        <v>2</v>
      </c>
      <c r="S167" s="40">
        <v>7100</v>
      </c>
      <c r="T167" s="40">
        <f t="shared" si="11"/>
        <v>14200</v>
      </c>
      <c r="U167" s="41">
        <f t="shared" si="5"/>
        <v>15904.000000000002</v>
      </c>
      <c r="V167" s="45"/>
      <c r="W167" s="34">
        <v>2017</v>
      </c>
      <c r="X167" s="35"/>
    </row>
    <row r="168" spans="1:24" ht="50.1" customHeight="1">
      <c r="A168" s="34" t="s">
        <v>530</v>
      </c>
      <c r="B168" s="34" t="s">
        <v>35</v>
      </c>
      <c r="C168" s="35" t="s">
        <v>531</v>
      </c>
      <c r="D168" s="36" t="s">
        <v>532</v>
      </c>
      <c r="E168" s="35" t="s">
        <v>533</v>
      </c>
      <c r="F168" s="37" t="s">
        <v>534</v>
      </c>
      <c r="G168" s="34" t="s">
        <v>39</v>
      </c>
      <c r="H168" s="34">
        <v>0</v>
      </c>
      <c r="I168" s="34">
        <v>590000000</v>
      </c>
      <c r="J168" s="35" t="s">
        <v>40</v>
      </c>
      <c r="K168" s="35" t="s">
        <v>142</v>
      </c>
      <c r="L168" s="42" t="s">
        <v>53</v>
      </c>
      <c r="M168" s="34" t="s">
        <v>61</v>
      </c>
      <c r="N168" s="35" t="s">
        <v>102</v>
      </c>
      <c r="O168" s="34" t="s">
        <v>76</v>
      </c>
      <c r="P168" s="34" t="s">
        <v>449</v>
      </c>
      <c r="Q168" s="34" t="s">
        <v>103</v>
      </c>
      <c r="R168" s="44">
        <v>50</v>
      </c>
      <c r="S168" s="40">
        <v>3214</v>
      </c>
      <c r="T168" s="40">
        <f t="shared" si="11"/>
        <v>160700</v>
      </c>
      <c r="U168" s="41">
        <f t="shared" si="5"/>
        <v>179984.00000000003</v>
      </c>
      <c r="V168" s="34" t="s">
        <v>47</v>
      </c>
      <c r="W168" s="34">
        <v>2017</v>
      </c>
      <c r="X168" s="35"/>
    </row>
    <row r="169" spans="1:24" ht="50.1" customHeight="1">
      <c r="A169" s="35" t="s">
        <v>535</v>
      </c>
      <c r="B169" s="35" t="s">
        <v>35</v>
      </c>
      <c r="C169" s="78" t="s">
        <v>536</v>
      </c>
      <c r="D169" s="36" t="s">
        <v>537</v>
      </c>
      <c r="E169" s="78" t="s">
        <v>538</v>
      </c>
      <c r="F169" s="78" t="s">
        <v>539</v>
      </c>
      <c r="G169" s="35" t="s">
        <v>39</v>
      </c>
      <c r="H169" s="35">
        <v>0</v>
      </c>
      <c r="I169" s="35">
        <v>590000000</v>
      </c>
      <c r="J169" s="35" t="s">
        <v>53</v>
      </c>
      <c r="K169" s="35" t="s">
        <v>197</v>
      </c>
      <c r="L169" s="35" t="s">
        <v>83</v>
      </c>
      <c r="M169" s="35" t="s">
        <v>84</v>
      </c>
      <c r="N169" s="35" t="s">
        <v>143</v>
      </c>
      <c r="O169" s="51" t="s">
        <v>185</v>
      </c>
      <c r="P169" s="35">
        <v>796</v>
      </c>
      <c r="Q169" s="35" t="s">
        <v>46</v>
      </c>
      <c r="R169" s="53">
        <v>815</v>
      </c>
      <c r="S169" s="77">
        <v>70</v>
      </c>
      <c r="T169" s="74">
        <v>0</v>
      </c>
      <c r="U169" s="75">
        <f>T169*1.12</f>
        <v>0</v>
      </c>
      <c r="V169" s="92"/>
      <c r="W169" s="35">
        <v>2017</v>
      </c>
      <c r="X169" s="103">
        <v>11</v>
      </c>
    </row>
    <row r="170" spans="1:24" ht="50.1" customHeight="1">
      <c r="A170" s="34" t="s">
        <v>540</v>
      </c>
      <c r="B170" s="58" t="s">
        <v>35</v>
      </c>
      <c r="C170" s="78" t="s">
        <v>536</v>
      </c>
      <c r="D170" s="36" t="s">
        <v>537</v>
      </c>
      <c r="E170" s="78" t="s">
        <v>538</v>
      </c>
      <c r="F170" s="78" t="s">
        <v>539</v>
      </c>
      <c r="G170" s="104" t="s">
        <v>39</v>
      </c>
      <c r="H170" s="105">
        <v>0</v>
      </c>
      <c r="I170" s="80">
        <v>590000000</v>
      </c>
      <c r="J170" s="51" t="s">
        <v>293</v>
      </c>
      <c r="K170" s="49" t="s">
        <v>541</v>
      </c>
      <c r="L170" s="49" t="s">
        <v>189</v>
      </c>
      <c r="M170" s="49" t="s">
        <v>84</v>
      </c>
      <c r="N170" s="49" t="s">
        <v>143</v>
      </c>
      <c r="O170" s="49" t="s">
        <v>542</v>
      </c>
      <c r="P170" s="43">
        <v>796</v>
      </c>
      <c r="Q170" s="49" t="s">
        <v>46</v>
      </c>
      <c r="R170" s="39">
        <v>815</v>
      </c>
      <c r="S170" s="106">
        <v>70</v>
      </c>
      <c r="T170" s="107">
        <f>R170*S170</f>
        <v>57050</v>
      </c>
      <c r="U170" s="108">
        <f>T170*1.12</f>
        <v>63896.000000000007</v>
      </c>
      <c r="V170" s="109"/>
      <c r="W170" s="51">
        <v>2017</v>
      </c>
      <c r="X170" s="103"/>
    </row>
    <row r="171" spans="1:24" ht="50.1" customHeight="1">
      <c r="A171" s="34" t="s">
        <v>543</v>
      </c>
      <c r="B171" s="34" t="s">
        <v>35</v>
      </c>
      <c r="C171" s="35" t="s">
        <v>536</v>
      </c>
      <c r="D171" s="73" t="s">
        <v>537</v>
      </c>
      <c r="E171" s="37" t="s">
        <v>538</v>
      </c>
      <c r="F171" s="37" t="s">
        <v>544</v>
      </c>
      <c r="G171" s="34" t="s">
        <v>39</v>
      </c>
      <c r="H171" s="34">
        <v>90</v>
      </c>
      <c r="I171" s="34">
        <v>590000000</v>
      </c>
      <c r="J171" s="35" t="s">
        <v>53</v>
      </c>
      <c r="K171" s="34" t="s">
        <v>321</v>
      </c>
      <c r="L171" s="34" t="s">
        <v>83</v>
      </c>
      <c r="M171" s="34" t="s">
        <v>84</v>
      </c>
      <c r="N171" s="34" t="s">
        <v>143</v>
      </c>
      <c r="O171" s="51" t="s">
        <v>185</v>
      </c>
      <c r="P171" s="34">
        <v>796</v>
      </c>
      <c r="Q171" s="34" t="s">
        <v>46</v>
      </c>
      <c r="R171" s="39">
        <v>32</v>
      </c>
      <c r="S171" s="72">
        <f>2200/1.12/32</f>
        <v>61.383928571428562</v>
      </c>
      <c r="T171" s="74">
        <f t="shared" si="11"/>
        <v>1964.285714285714</v>
      </c>
      <c r="U171" s="75">
        <f t="shared" si="5"/>
        <v>2200</v>
      </c>
      <c r="V171" s="34" t="s">
        <v>545</v>
      </c>
      <c r="W171" s="34">
        <v>2017</v>
      </c>
      <c r="X171" s="76"/>
    </row>
    <row r="172" spans="1:24" ht="50.1" customHeight="1">
      <c r="A172" s="34" t="s">
        <v>546</v>
      </c>
      <c r="B172" s="58" t="s">
        <v>35</v>
      </c>
      <c r="C172" s="50" t="s">
        <v>547</v>
      </c>
      <c r="D172" s="50" t="s">
        <v>548</v>
      </c>
      <c r="E172" s="50" t="s">
        <v>549</v>
      </c>
      <c r="F172" s="50" t="s">
        <v>550</v>
      </c>
      <c r="G172" s="51" t="s">
        <v>39</v>
      </c>
      <c r="H172" s="59">
        <v>0</v>
      </c>
      <c r="I172" s="35">
        <v>590000000</v>
      </c>
      <c r="J172" s="35" t="s">
        <v>40</v>
      </c>
      <c r="K172" s="51" t="s">
        <v>218</v>
      </c>
      <c r="L172" s="51" t="s">
        <v>53</v>
      </c>
      <c r="M172" s="51" t="s">
        <v>61</v>
      </c>
      <c r="N172" s="51" t="s">
        <v>551</v>
      </c>
      <c r="O172" s="35" t="s">
        <v>76</v>
      </c>
      <c r="P172" s="35">
        <v>796</v>
      </c>
      <c r="Q172" s="51" t="s">
        <v>46</v>
      </c>
      <c r="R172" s="62">
        <v>1</v>
      </c>
      <c r="S172" s="96">
        <v>50000</v>
      </c>
      <c r="T172" s="100">
        <v>0</v>
      </c>
      <c r="U172" s="147">
        <f>T172*1.12</f>
        <v>0</v>
      </c>
      <c r="V172" s="64"/>
      <c r="W172" s="51">
        <v>2017</v>
      </c>
      <c r="X172" s="49" t="s">
        <v>552</v>
      </c>
    </row>
    <row r="173" spans="1:24" ht="50.1" customHeight="1">
      <c r="A173" s="34" t="s">
        <v>553</v>
      </c>
      <c r="B173" s="58" t="s">
        <v>35</v>
      </c>
      <c r="C173" s="50" t="s">
        <v>547</v>
      </c>
      <c r="D173" s="50" t="s">
        <v>548</v>
      </c>
      <c r="E173" s="50" t="s">
        <v>549</v>
      </c>
      <c r="F173" s="50" t="s">
        <v>550</v>
      </c>
      <c r="G173" s="49" t="s">
        <v>39</v>
      </c>
      <c r="H173" s="59">
        <v>0</v>
      </c>
      <c r="I173" s="52">
        <v>590000000</v>
      </c>
      <c r="J173" s="35" t="s">
        <v>40</v>
      </c>
      <c r="K173" s="160" t="s">
        <v>554</v>
      </c>
      <c r="L173" s="51" t="s">
        <v>53</v>
      </c>
      <c r="M173" s="51" t="s">
        <v>61</v>
      </c>
      <c r="N173" s="35" t="s">
        <v>555</v>
      </c>
      <c r="O173" s="35" t="s">
        <v>76</v>
      </c>
      <c r="P173" s="35">
        <v>796</v>
      </c>
      <c r="Q173" s="51" t="s">
        <v>46</v>
      </c>
      <c r="R173" s="62">
        <v>2</v>
      </c>
      <c r="S173" s="96">
        <v>67000</v>
      </c>
      <c r="T173" s="100">
        <f>R173*S173</f>
        <v>134000</v>
      </c>
      <c r="U173" s="147">
        <f>T173*1.12</f>
        <v>150080</v>
      </c>
      <c r="V173" s="64"/>
      <c r="W173" s="51">
        <v>2017</v>
      </c>
      <c r="X173" s="98"/>
    </row>
    <row r="174" spans="1:24" ht="50.1" customHeight="1">
      <c r="A174" s="34" t="s">
        <v>556</v>
      </c>
      <c r="B174" s="34" t="s">
        <v>35</v>
      </c>
      <c r="C174" s="35" t="s">
        <v>557</v>
      </c>
      <c r="D174" s="36" t="s">
        <v>558</v>
      </c>
      <c r="E174" s="35" t="s">
        <v>559</v>
      </c>
      <c r="F174" s="37" t="s">
        <v>560</v>
      </c>
      <c r="G174" s="34" t="s">
        <v>196</v>
      </c>
      <c r="H174" s="34">
        <v>0</v>
      </c>
      <c r="I174" s="34">
        <v>590000000</v>
      </c>
      <c r="J174" s="35" t="s">
        <v>40</v>
      </c>
      <c r="K174" s="35" t="s">
        <v>218</v>
      </c>
      <c r="L174" s="42" t="s">
        <v>53</v>
      </c>
      <c r="M174" s="34" t="s">
        <v>61</v>
      </c>
      <c r="N174" s="35" t="s">
        <v>561</v>
      </c>
      <c r="O174" s="34" t="s">
        <v>76</v>
      </c>
      <c r="P174" s="34">
        <v>796</v>
      </c>
      <c r="Q174" s="34" t="s">
        <v>46</v>
      </c>
      <c r="R174" s="39">
        <v>6</v>
      </c>
      <c r="S174" s="40">
        <v>106650</v>
      </c>
      <c r="T174" s="40">
        <f t="shared" si="11"/>
        <v>639900</v>
      </c>
      <c r="U174" s="41">
        <f t="shared" ref="U174:U252" si="15">T174*1.12</f>
        <v>716688.00000000012</v>
      </c>
      <c r="V174" s="45"/>
      <c r="W174" s="34">
        <v>2017</v>
      </c>
      <c r="X174" s="35"/>
    </row>
    <row r="175" spans="1:24" ht="50.1" customHeight="1">
      <c r="A175" s="34" t="s">
        <v>562</v>
      </c>
      <c r="B175" s="46" t="s">
        <v>35</v>
      </c>
      <c r="C175" s="47" t="s">
        <v>557</v>
      </c>
      <c r="D175" s="48" t="s">
        <v>558</v>
      </c>
      <c r="E175" s="49" t="s">
        <v>559</v>
      </c>
      <c r="F175" s="50" t="s">
        <v>563</v>
      </c>
      <c r="G175" s="34" t="s">
        <v>196</v>
      </c>
      <c r="H175" s="52">
        <v>0</v>
      </c>
      <c r="I175" s="34">
        <v>590000000</v>
      </c>
      <c r="J175" s="35" t="s">
        <v>40</v>
      </c>
      <c r="K175" s="46" t="s">
        <v>218</v>
      </c>
      <c r="L175" s="42" t="s">
        <v>53</v>
      </c>
      <c r="M175" s="46" t="s">
        <v>61</v>
      </c>
      <c r="N175" s="49" t="s">
        <v>561</v>
      </c>
      <c r="O175" s="34" t="s">
        <v>76</v>
      </c>
      <c r="P175" s="34">
        <v>796</v>
      </c>
      <c r="Q175" s="43" t="s">
        <v>46</v>
      </c>
      <c r="R175" s="53">
        <v>7</v>
      </c>
      <c r="S175" s="54">
        <v>119200</v>
      </c>
      <c r="T175" s="40">
        <f t="shared" si="11"/>
        <v>834400</v>
      </c>
      <c r="U175" s="41">
        <f t="shared" si="15"/>
        <v>934528.00000000012</v>
      </c>
      <c r="V175" s="46"/>
      <c r="W175" s="55">
        <v>2017</v>
      </c>
      <c r="X175" s="35"/>
    </row>
    <row r="176" spans="1:24" ht="50.1" customHeight="1">
      <c r="A176" s="34" t="s">
        <v>564</v>
      </c>
      <c r="B176" s="46" t="s">
        <v>35</v>
      </c>
      <c r="C176" s="47" t="s">
        <v>557</v>
      </c>
      <c r="D176" s="48" t="s">
        <v>558</v>
      </c>
      <c r="E176" s="49" t="s">
        <v>559</v>
      </c>
      <c r="F176" s="50" t="s">
        <v>565</v>
      </c>
      <c r="G176" s="34" t="s">
        <v>196</v>
      </c>
      <c r="H176" s="52">
        <v>0</v>
      </c>
      <c r="I176" s="34">
        <v>590000000</v>
      </c>
      <c r="J176" s="35" t="s">
        <v>40</v>
      </c>
      <c r="K176" s="46" t="s">
        <v>218</v>
      </c>
      <c r="L176" s="42" t="s">
        <v>53</v>
      </c>
      <c r="M176" s="46" t="s">
        <v>61</v>
      </c>
      <c r="N176" s="49" t="s">
        <v>566</v>
      </c>
      <c r="O176" s="34" t="s">
        <v>76</v>
      </c>
      <c r="P176" s="34">
        <v>796</v>
      </c>
      <c r="Q176" s="43" t="s">
        <v>46</v>
      </c>
      <c r="R176" s="53">
        <v>6</v>
      </c>
      <c r="S176" s="54">
        <v>131750</v>
      </c>
      <c r="T176" s="40">
        <f t="shared" si="11"/>
        <v>790500</v>
      </c>
      <c r="U176" s="41">
        <f t="shared" si="15"/>
        <v>885360.00000000012</v>
      </c>
      <c r="V176" s="70"/>
      <c r="W176" s="55">
        <v>2017</v>
      </c>
      <c r="X176" s="35"/>
    </row>
    <row r="177" spans="1:24" ht="50.1" customHeight="1">
      <c r="A177" s="34" t="s">
        <v>567</v>
      </c>
      <c r="B177" s="34" t="s">
        <v>35</v>
      </c>
      <c r="C177" s="35" t="s">
        <v>568</v>
      </c>
      <c r="D177" s="36" t="s">
        <v>569</v>
      </c>
      <c r="E177" s="35" t="s">
        <v>570</v>
      </c>
      <c r="F177" s="37" t="s">
        <v>571</v>
      </c>
      <c r="G177" s="34" t="s">
        <v>196</v>
      </c>
      <c r="H177" s="34">
        <v>80</v>
      </c>
      <c r="I177" s="34">
        <v>590000000</v>
      </c>
      <c r="J177" s="35" t="s">
        <v>40</v>
      </c>
      <c r="K177" s="35" t="s">
        <v>572</v>
      </c>
      <c r="L177" s="35" t="s">
        <v>42</v>
      </c>
      <c r="M177" s="34" t="s">
        <v>61</v>
      </c>
      <c r="N177" s="35" t="s">
        <v>268</v>
      </c>
      <c r="O177" s="34" t="s">
        <v>94</v>
      </c>
      <c r="P177" s="34">
        <v>166</v>
      </c>
      <c r="Q177" s="34" t="s">
        <v>103</v>
      </c>
      <c r="R177" s="44">
        <v>2400</v>
      </c>
      <c r="S177" s="40">
        <v>280</v>
      </c>
      <c r="T177" s="40">
        <f t="shared" si="11"/>
        <v>672000</v>
      </c>
      <c r="U177" s="41">
        <f t="shared" si="15"/>
        <v>752640.00000000012</v>
      </c>
      <c r="V177" s="34"/>
      <c r="W177" s="34">
        <v>2017</v>
      </c>
      <c r="X177" s="71"/>
    </row>
    <row r="178" spans="1:24" ht="50.1" customHeight="1">
      <c r="A178" s="34" t="s">
        <v>573</v>
      </c>
      <c r="B178" s="83" t="s">
        <v>35</v>
      </c>
      <c r="C178" s="38" t="s">
        <v>568</v>
      </c>
      <c r="D178" s="56" t="s">
        <v>569</v>
      </c>
      <c r="E178" s="50" t="s">
        <v>570</v>
      </c>
      <c r="F178" s="50" t="s">
        <v>574</v>
      </c>
      <c r="G178" s="49" t="s">
        <v>196</v>
      </c>
      <c r="H178" s="59">
        <v>0</v>
      </c>
      <c r="I178" s="34">
        <v>590000000</v>
      </c>
      <c r="J178" s="35" t="s">
        <v>53</v>
      </c>
      <c r="K178" s="51" t="s">
        <v>575</v>
      </c>
      <c r="L178" s="51" t="s">
        <v>42</v>
      </c>
      <c r="M178" s="34" t="s">
        <v>84</v>
      </c>
      <c r="N178" s="51" t="s">
        <v>268</v>
      </c>
      <c r="O178" s="35" t="s">
        <v>110</v>
      </c>
      <c r="P178" s="46" t="s">
        <v>449</v>
      </c>
      <c r="Q178" s="35" t="s">
        <v>103</v>
      </c>
      <c r="R178" s="110">
        <v>50</v>
      </c>
      <c r="S178" s="110">
        <v>780</v>
      </c>
      <c r="T178" s="74">
        <f t="shared" si="11"/>
        <v>39000</v>
      </c>
      <c r="U178" s="75">
        <f t="shared" si="15"/>
        <v>43680.000000000007</v>
      </c>
      <c r="V178" s="64"/>
      <c r="W178" s="51">
        <v>2017</v>
      </c>
      <c r="X178" s="46"/>
    </row>
    <row r="179" spans="1:24" ht="50.1" customHeight="1">
      <c r="A179" s="34" t="s">
        <v>576</v>
      </c>
      <c r="B179" s="51" t="s">
        <v>35</v>
      </c>
      <c r="C179" s="38" t="s">
        <v>577</v>
      </c>
      <c r="D179" s="56" t="s">
        <v>569</v>
      </c>
      <c r="E179" s="50" t="s">
        <v>578</v>
      </c>
      <c r="F179" s="50" t="s">
        <v>579</v>
      </c>
      <c r="G179" s="49" t="s">
        <v>196</v>
      </c>
      <c r="H179" s="59">
        <v>0</v>
      </c>
      <c r="I179" s="34">
        <v>590000000</v>
      </c>
      <c r="J179" s="35" t="s">
        <v>53</v>
      </c>
      <c r="K179" s="51" t="s">
        <v>575</v>
      </c>
      <c r="L179" s="51" t="s">
        <v>42</v>
      </c>
      <c r="M179" s="34" t="s">
        <v>84</v>
      </c>
      <c r="N179" s="51" t="s">
        <v>268</v>
      </c>
      <c r="O179" s="51" t="s">
        <v>185</v>
      </c>
      <c r="P179" s="35">
        <v>166</v>
      </c>
      <c r="Q179" s="49" t="s">
        <v>103</v>
      </c>
      <c r="R179" s="110">
        <v>25</v>
      </c>
      <c r="S179" s="110">
        <v>850</v>
      </c>
      <c r="T179" s="74">
        <f t="shared" si="11"/>
        <v>21250</v>
      </c>
      <c r="U179" s="75">
        <f t="shared" si="15"/>
        <v>23800.000000000004</v>
      </c>
      <c r="V179" s="64"/>
      <c r="W179" s="51">
        <v>2017</v>
      </c>
      <c r="X179" s="46"/>
    </row>
    <row r="180" spans="1:24" ht="50.1" customHeight="1">
      <c r="A180" s="34" t="s">
        <v>580</v>
      </c>
      <c r="B180" s="34" t="s">
        <v>35</v>
      </c>
      <c r="C180" s="35" t="s">
        <v>581</v>
      </c>
      <c r="D180" s="73" t="s">
        <v>582</v>
      </c>
      <c r="E180" s="37" t="s">
        <v>583</v>
      </c>
      <c r="F180" s="37" t="s">
        <v>584</v>
      </c>
      <c r="G180" s="34" t="s">
        <v>39</v>
      </c>
      <c r="H180" s="34">
        <v>0</v>
      </c>
      <c r="I180" s="34">
        <v>590000000</v>
      </c>
      <c r="J180" s="35" t="s">
        <v>53</v>
      </c>
      <c r="K180" s="34" t="s">
        <v>197</v>
      </c>
      <c r="L180" s="34" t="s">
        <v>83</v>
      </c>
      <c r="M180" s="34" t="s">
        <v>84</v>
      </c>
      <c r="N180" s="34" t="s">
        <v>143</v>
      </c>
      <c r="O180" s="51" t="s">
        <v>185</v>
      </c>
      <c r="P180" s="34">
        <v>796</v>
      </c>
      <c r="Q180" s="34" t="s">
        <v>46</v>
      </c>
      <c r="R180" s="39">
        <v>4</v>
      </c>
      <c r="S180" s="72">
        <f>3380/1.12/4</f>
        <v>754.46428571428567</v>
      </c>
      <c r="T180" s="74">
        <f t="shared" si="11"/>
        <v>3017.8571428571427</v>
      </c>
      <c r="U180" s="75">
        <f t="shared" si="15"/>
        <v>3380</v>
      </c>
      <c r="V180" s="45"/>
      <c r="W180" s="34">
        <v>2017</v>
      </c>
      <c r="X180" s="76"/>
    </row>
    <row r="181" spans="1:24" ht="50.1" customHeight="1">
      <c r="A181" s="34" t="s">
        <v>585</v>
      </c>
      <c r="B181" s="34" t="s">
        <v>35</v>
      </c>
      <c r="C181" s="35" t="s">
        <v>586</v>
      </c>
      <c r="D181" s="73" t="s">
        <v>587</v>
      </c>
      <c r="E181" s="37" t="s">
        <v>588</v>
      </c>
      <c r="F181" s="37" t="s">
        <v>589</v>
      </c>
      <c r="G181" s="34" t="s">
        <v>39</v>
      </c>
      <c r="H181" s="34">
        <v>0</v>
      </c>
      <c r="I181" s="34">
        <v>590000000</v>
      </c>
      <c r="J181" s="35" t="s">
        <v>53</v>
      </c>
      <c r="K181" s="34" t="s">
        <v>439</v>
      </c>
      <c r="L181" s="34" t="s">
        <v>83</v>
      </c>
      <c r="M181" s="34" t="s">
        <v>84</v>
      </c>
      <c r="N181" s="34" t="s">
        <v>440</v>
      </c>
      <c r="O181" s="34" t="s">
        <v>94</v>
      </c>
      <c r="P181" s="34">
        <v>796</v>
      </c>
      <c r="Q181" s="34" t="s">
        <v>46</v>
      </c>
      <c r="R181" s="39">
        <v>3</v>
      </c>
      <c r="S181" s="44">
        <v>2000</v>
      </c>
      <c r="T181" s="74">
        <f t="shared" si="11"/>
        <v>6000</v>
      </c>
      <c r="U181" s="75">
        <f t="shared" si="15"/>
        <v>6720.0000000000009</v>
      </c>
      <c r="V181" s="34"/>
      <c r="W181" s="34">
        <v>2017</v>
      </c>
      <c r="X181" s="76"/>
    </row>
    <row r="182" spans="1:24" ht="50.1" customHeight="1">
      <c r="A182" s="35" t="s">
        <v>590</v>
      </c>
      <c r="B182" s="35" t="s">
        <v>35</v>
      </c>
      <c r="C182" s="78" t="s">
        <v>591</v>
      </c>
      <c r="D182" s="78" t="s">
        <v>592</v>
      </c>
      <c r="E182" s="78" t="s">
        <v>593</v>
      </c>
      <c r="F182" s="78" t="s">
        <v>594</v>
      </c>
      <c r="G182" s="35" t="s">
        <v>196</v>
      </c>
      <c r="H182" s="35">
        <v>0</v>
      </c>
      <c r="I182" s="35">
        <v>590000000</v>
      </c>
      <c r="J182" s="35" t="s">
        <v>53</v>
      </c>
      <c r="K182" s="35" t="s">
        <v>595</v>
      </c>
      <c r="L182" s="35" t="s">
        <v>83</v>
      </c>
      <c r="M182" s="35" t="s">
        <v>84</v>
      </c>
      <c r="N182" s="35" t="s">
        <v>243</v>
      </c>
      <c r="O182" s="51" t="s">
        <v>185</v>
      </c>
      <c r="P182" s="35">
        <v>796</v>
      </c>
      <c r="Q182" s="35" t="s">
        <v>46</v>
      </c>
      <c r="R182" s="77">
        <v>3</v>
      </c>
      <c r="S182" s="77">
        <v>825000</v>
      </c>
      <c r="T182" s="62">
        <v>0</v>
      </c>
      <c r="U182" s="339">
        <f>T182*1.12</f>
        <v>0</v>
      </c>
      <c r="V182" s="92"/>
      <c r="W182" s="35">
        <v>2017</v>
      </c>
      <c r="X182" s="35" t="s">
        <v>596</v>
      </c>
    </row>
    <row r="183" spans="1:24" ht="50.1" customHeight="1">
      <c r="A183" s="34" t="s">
        <v>597</v>
      </c>
      <c r="B183" s="178" t="s">
        <v>35</v>
      </c>
      <c r="C183" s="78" t="s">
        <v>591</v>
      </c>
      <c r="D183" s="78" t="s">
        <v>592</v>
      </c>
      <c r="E183" s="78" t="s">
        <v>593</v>
      </c>
      <c r="F183" s="78" t="s">
        <v>598</v>
      </c>
      <c r="G183" s="49" t="s">
        <v>196</v>
      </c>
      <c r="H183" s="105">
        <v>0</v>
      </c>
      <c r="I183" s="80">
        <v>590000000</v>
      </c>
      <c r="J183" s="51" t="s">
        <v>293</v>
      </c>
      <c r="K183" s="49" t="s">
        <v>599</v>
      </c>
      <c r="L183" s="49" t="s">
        <v>189</v>
      </c>
      <c r="M183" s="49" t="s">
        <v>84</v>
      </c>
      <c r="N183" s="49" t="s">
        <v>143</v>
      </c>
      <c r="O183" s="49" t="s">
        <v>542</v>
      </c>
      <c r="P183" s="35">
        <v>796</v>
      </c>
      <c r="Q183" s="35" t="s">
        <v>46</v>
      </c>
      <c r="R183" s="100">
        <v>4</v>
      </c>
      <c r="S183" s="100">
        <v>825000</v>
      </c>
      <c r="T183" s="100">
        <f>R183*S183</f>
        <v>3300000</v>
      </c>
      <c r="U183" s="62">
        <f>T183*1.12</f>
        <v>3696000.0000000005</v>
      </c>
      <c r="V183" s="34"/>
      <c r="W183" s="51">
        <v>2017</v>
      </c>
      <c r="X183" s="98"/>
    </row>
    <row r="184" spans="1:24" ht="50.1" customHeight="1">
      <c r="A184" s="34" t="s">
        <v>600</v>
      </c>
      <c r="B184" s="49" t="s">
        <v>35</v>
      </c>
      <c r="C184" s="49" t="s">
        <v>601</v>
      </c>
      <c r="D184" s="56" t="s">
        <v>602</v>
      </c>
      <c r="E184" s="49" t="s">
        <v>603</v>
      </c>
      <c r="F184" s="49" t="s">
        <v>604</v>
      </c>
      <c r="G184" s="49" t="s">
        <v>39</v>
      </c>
      <c r="H184" s="49">
        <v>0</v>
      </c>
      <c r="I184" s="34">
        <v>590000000</v>
      </c>
      <c r="J184" s="35" t="s">
        <v>40</v>
      </c>
      <c r="K184" s="49" t="s">
        <v>82</v>
      </c>
      <c r="L184" s="49" t="s">
        <v>83</v>
      </c>
      <c r="M184" s="49" t="s">
        <v>84</v>
      </c>
      <c r="N184" s="49" t="s">
        <v>85</v>
      </c>
      <c r="O184" s="49" t="s">
        <v>86</v>
      </c>
      <c r="P184" s="49">
        <v>796</v>
      </c>
      <c r="Q184" s="49" t="s">
        <v>46</v>
      </c>
      <c r="R184" s="53">
        <v>1</v>
      </c>
      <c r="S184" s="57">
        <v>2500</v>
      </c>
      <c r="T184" s="40">
        <f t="shared" si="11"/>
        <v>2500</v>
      </c>
      <c r="U184" s="41">
        <f t="shared" si="15"/>
        <v>2800.0000000000005</v>
      </c>
      <c r="V184" s="43"/>
      <c r="W184" s="49">
        <v>2017</v>
      </c>
      <c r="X184" s="49"/>
    </row>
    <row r="185" spans="1:24" ht="50.1" customHeight="1">
      <c r="A185" s="34" t="s">
        <v>605</v>
      </c>
      <c r="B185" s="34" t="s">
        <v>35</v>
      </c>
      <c r="C185" s="35" t="s">
        <v>606</v>
      </c>
      <c r="D185" s="73" t="s">
        <v>607</v>
      </c>
      <c r="E185" s="37" t="s">
        <v>608</v>
      </c>
      <c r="F185" s="37" t="s">
        <v>609</v>
      </c>
      <c r="G185" s="34" t="s">
        <v>92</v>
      </c>
      <c r="H185" s="34">
        <v>0</v>
      </c>
      <c r="I185" s="34">
        <v>590000000</v>
      </c>
      <c r="J185" s="35" t="s">
        <v>53</v>
      </c>
      <c r="K185" s="34" t="s">
        <v>610</v>
      </c>
      <c r="L185" s="34" t="s">
        <v>83</v>
      </c>
      <c r="M185" s="34" t="s">
        <v>84</v>
      </c>
      <c r="N185" s="34" t="s">
        <v>611</v>
      </c>
      <c r="O185" s="51" t="s">
        <v>185</v>
      </c>
      <c r="P185" s="34">
        <v>839</v>
      </c>
      <c r="Q185" s="34" t="s">
        <v>612</v>
      </c>
      <c r="R185" s="44">
        <v>11</v>
      </c>
      <c r="S185" s="44">
        <v>1707000</v>
      </c>
      <c r="T185" s="74">
        <f t="shared" si="11"/>
        <v>18777000</v>
      </c>
      <c r="U185" s="75">
        <f t="shared" si="15"/>
        <v>21030240.000000004</v>
      </c>
      <c r="V185" s="45"/>
      <c r="W185" s="34">
        <v>2017</v>
      </c>
      <c r="X185" s="76"/>
    </row>
    <row r="186" spans="1:24" ht="50.1" customHeight="1">
      <c r="A186" s="34" t="s">
        <v>613</v>
      </c>
      <c r="B186" s="34" t="s">
        <v>35</v>
      </c>
      <c r="C186" s="35" t="s">
        <v>614</v>
      </c>
      <c r="D186" s="73" t="s">
        <v>615</v>
      </c>
      <c r="E186" s="37" t="s">
        <v>616</v>
      </c>
      <c r="F186" s="37" t="s">
        <v>617</v>
      </c>
      <c r="G186" s="34" t="s">
        <v>39</v>
      </c>
      <c r="H186" s="34">
        <v>0</v>
      </c>
      <c r="I186" s="34">
        <v>590000000</v>
      </c>
      <c r="J186" s="35" t="s">
        <v>53</v>
      </c>
      <c r="K186" s="34" t="s">
        <v>618</v>
      </c>
      <c r="L186" s="34" t="s">
        <v>83</v>
      </c>
      <c r="M186" s="34" t="s">
        <v>84</v>
      </c>
      <c r="N186" s="34" t="s">
        <v>143</v>
      </c>
      <c r="O186" s="51" t="s">
        <v>185</v>
      </c>
      <c r="P186" s="34">
        <v>796</v>
      </c>
      <c r="Q186" s="34" t="s">
        <v>46</v>
      </c>
      <c r="R186" s="39">
        <v>2</v>
      </c>
      <c r="S186" s="44">
        <v>700</v>
      </c>
      <c r="T186" s="74">
        <f t="shared" si="11"/>
        <v>1400</v>
      </c>
      <c r="U186" s="75">
        <f t="shared" si="15"/>
        <v>1568.0000000000002</v>
      </c>
      <c r="V186" s="34"/>
      <c r="W186" s="34">
        <v>2017</v>
      </c>
      <c r="X186" s="76"/>
    </row>
    <row r="187" spans="1:24" ht="50.1" customHeight="1">
      <c r="A187" s="35" t="s">
        <v>619</v>
      </c>
      <c r="B187" s="35" t="s">
        <v>35</v>
      </c>
      <c r="C187" s="78" t="s">
        <v>620</v>
      </c>
      <c r="D187" s="78" t="s">
        <v>615</v>
      </c>
      <c r="E187" s="78" t="s">
        <v>621</v>
      </c>
      <c r="F187" s="78" t="s">
        <v>622</v>
      </c>
      <c r="G187" s="35" t="s">
        <v>39</v>
      </c>
      <c r="H187" s="35">
        <v>0</v>
      </c>
      <c r="I187" s="35">
        <v>590000000</v>
      </c>
      <c r="J187" s="35" t="s">
        <v>53</v>
      </c>
      <c r="K187" s="35" t="s">
        <v>197</v>
      </c>
      <c r="L187" s="35" t="s">
        <v>83</v>
      </c>
      <c r="M187" s="35" t="s">
        <v>84</v>
      </c>
      <c r="N187" s="35" t="s">
        <v>143</v>
      </c>
      <c r="O187" s="51" t="s">
        <v>185</v>
      </c>
      <c r="P187" s="35">
        <v>796</v>
      </c>
      <c r="Q187" s="35" t="s">
        <v>46</v>
      </c>
      <c r="R187" s="77">
        <v>3</v>
      </c>
      <c r="S187" s="77">
        <v>500</v>
      </c>
      <c r="T187" s="62">
        <v>0</v>
      </c>
      <c r="U187" s="339">
        <f>T187*1.12</f>
        <v>0</v>
      </c>
      <c r="V187" s="92"/>
      <c r="W187" s="35">
        <v>2017</v>
      </c>
      <c r="X187" s="49" t="s">
        <v>357</v>
      </c>
    </row>
    <row r="188" spans="1:24" ht="50.1" customHeight="1">
      <c r="A188" s="43" t="s">
        <v>623</v>
      </c>
      <c r="B188" s="35" t="s">
        <v>35</v>
      </c>
      <c r="C188" s="78" t="s">
        <v>620</v>
      </c>
      <c r="D188" s="78" t="s">
        <v>615</v>
      </c>
      <c r="E188" s="78" t="s">
        <v>621</v>
      </c>
      <c r="F188" s="78" t="s">
        <v>622</v>
      </c>
      <c r="G188" s="34" t="s">
        <v>39</v>
      </c>
      <c r="H188" s="34">
        <v>0</v>
      </c>
      <c r="I188" s="34">
        <v>590000000</v>
      </c>
      <c r="J188" s="35" t="s">
        <v>53</v>
      </c>
      <c r="K188" s="49" t="s">
        <v>188</v>
      </c>
      <c r="L188" s="49" t="s">
        <v>189</v>
      </c>
      <c r="M188" s="34" t="s">
        <v>84</v>
      </c>
      <c r="N188" s="49" t="s">
        <v>102</v>
      </c>
      <c r="O188" s="51" t="s">
        <v>190</v>
      </c>
      <c r="P188" s="34">
        <v>796</v>
      </c>
      <c r="Q188" s="34" t="s">
        <v>46</v>
      </c>
      <c r="R188" s="77">
        <v>4</v>
      </c>
      <c r="S188" s="77">
        <v>500</v>
      </c>
      <c r="T188" s="237">
        <f>R188*S188</f>
        <v>2000</v>
      </c>
      <c r="U188" s="77">
        <f>T188*1.12</f>
        <v>2240</v>
      </c>
      <c r="V188" s="43"/>
      <c r="W188" s="43">
        <v>2017</v>
      </c>
      <c r="X188" s="49"/>
    </row>
    <row r="189" spans="1:24" ht="50.1" customHeight="1">
      <c r="A189" s="35" t="s">
        <v>624</v>
      </c>
      <c r="B189" s="35" t="s">
        <v>35</v>
      </c>
      <c r="C189" s="78" t="s">
        <v>620</v>
      </c>
      <c r="D189" s="36" t="s">
        <v>615</v>
      </c>
      <c r="E189" s="78" t="s">
        <v>621</v>
      </c>
      <c r="F189" s="78" t="s">
        <v>625</v>
      </c>
      <c r="G189" s="35" t="s">
        <v>39</v>
      </c>
      <c r="H189" s="35">
        <v>0</v>
      </c>
      <c r="I189" s="35">
        <v>590000000</v>
      </c>
      <c r="J189" s="35" t="s">
        <v>53</v>
      </c>
      <c r="K189" s="35" t="s">
        <v>197</v>
      </c>
      <c r="L189" s="35" t="s">
        <v>83</v>
      </c>
      <c r="M189" s="35" t="s">
        <v>84</v>
      </c>
      <c r="N189" s="35" t="s">
        <v>143</v>
      </c>
      <c r="O189" s="51" t="s">
        <v>185</v>
      </c>
      <c r="P189" s="35">
        <v>796</v>
      </c>
      <c r="Q189" s="35" t="s">
        <v>46</v>
      </c>
      <c r="R189" s="53">
        <v>40</v>
      </c>
      <c r="S189" s="77">
        <v>480</v>
      </c>
      <c r="T189" s="74">
        <v>0</v>
      </c>
      <c r="U189" s="75">
        <f t="shared" si="15"/>
        <v>0</v>
      </c>
      <c r="V189" s="35"/>
      <c r="W189" s="35">
        <v>2017</v>
      </c>
      <c r="X189" s="103">
        <v>11</v>
      </c>
    </row>
    <row r="190" spans="1:24" ht="50.1" customHeight="1">
      <c r="A190" s="34" t="s">
        <v>626</v>
      </c>
      <c r="B190" s="58" t="s">
        <v>35</v>
      </c>
      <c r="C190" s="78" t="s">
        <v>620</v>
      </c>
      <c r="D190" s="36" t="s">
        <v>615</v>
      </c>
      <c r="E190" s="78" t="s">
        <v>621</v>
      </c>
      <c r="F190" s="78" t="s">
        <v>625</v>
      </c>
      <c r="G190" s="104" t="s">
        <v>39</v>
      </c>
      <c r="H190" s="105">
        <v>0</v>
      </c>
      <c r="I190" s="80">
        <v>590000000</v>
      </c>
      <c r="J190" s="51" t="s">
        <v>293</v>
      </c>
      <c r="K190" s="49" t="s">
        <v>541</v>
      </c>
      <c r="L190" s="49" t="s">
        <v>189</v>
      </c>
      <c r="M190" s="49" t="s">
        <v>84</v>
      </c>
      <c r="N190" s="49" t="s">
        <v>143</v>
      </c>
      <c r="O190" s="49" t="s">
        <v>542</v>
      </c>
      <c r="P190" s="43">
        <v>796</v>
      </c>
      <c r="Q190" s="49" t="s">
        <v>46</v>
      </c>
      <c r="R190" s="39">
        <v>40</v>
      </c>
      <c r="S190" s="106">
        <v>480</v>
      </c>
      <c r="T190" s="74">
        <f>R190*S190</f>
        <v>19200</v>
      </c>
      <c r="U190" s="75">
        <f>T190*1.12</f>
        <v>21504.000000000004</v>
      </c>
      <c r="V190" s="109"/>
      <c r="W190" s="51">
        <v>2017</v>
      </c>
      <c r="X190" s="103"/>
    </row>
    <row r="191" spans="1:24" ht="50.1" customHeight="1">
      <c r="A191" s="34" t="s">
        <v>627</v>
      </c>
      <c r="B191" s="34" t="s">
        <v>35</v>
      </c>
      <c r="C191" s="35" t="s">
        <v>628</v>
      </c>
      <c r="D191" s="36" t="s">
        <v>629</v>
      </c>
      <c r="E191" s="35" t="s">
        <v>630</v>
      </c>
      <c r="F191" s="37" t="s">
        <v>631</v>
      </c>
      <c r="G191" s="34" t="s">
        <v>39</v>
      </c>
      <c r="H191" s="34">
        <v>0</v>
      </c>
      <c r="I191" s="34">
        <v>590000000</v>
      </c>
      <c r="J191" s="35" t="s">
        <v>40</v>
      </c>
      <c r="K191" s="35" t="s">
        <v>142</v>
      </c>
      <c r="L191" s="42" t="s">
        <v>53</v>
      </c>
      <c r="M191" s="34" t="s">
        <v>84</v>
      </c>
      <c r="N191" s="35" t="s">
        <v>93</v>
      </c>
      <c r="O191" s="38" t="s">
        <v>45</v>
      </c>
      <c r="P191" s="34">
        <v>166</v>
      </c>
      <c r="Q191" s="34" t="s">
        <v>103</v>
      </c>
      <c r="R191" s="44">
        <v>22000</v>
      </c>
      <c r="S191" s="40">
        <v>72</v>
      </c>
      <c r="T191" s="40">
        <f t="shared" si="11"/>
        <v>1584000</v>
      </c>
      <c r="U191" s="41">
        <f t="shared" si="15"/>
        <v>1774080.0000000002</v>
      </c>
      <c r="V191" s="45" t="s">
        <v>47</v>
      </c>
      <c r="W191" s="34">
        <v>2017</v>
      </c>
      <c r="X191" s="35"/>
    </row>
    <row r="192" spans="1:24" ht="50.1" customHeight="1">
      <c r="A192" s="34" t="s">
        <v>632</v>
      </c>
      <c r="B192" s="49" t="s">
        <v>35</v>
      </c>
      <c r="C192" s="49" t="s">
        <v>633</v>
      </c>
      <c r="D192" s="56" t="s">
        <v>634</v>
      </c>
      <c r="E192" s="49" t="s">
        <v>635</v>
      </c>
      <c r="F192" s="49" t="s">
        <v>636</v>
      </c>
      <c r="G192" s="49" t="s">
        <v>39</v>
      </c>
      <c r="H192" s="49">
        <v>0</v>
      </c>
      <c r="I192" s="34">
        <v>590000000</v>
      </c>
      <c r="J192" s="35" t="s">
        <v>40</v>
      </c>
      <c r="K192" s="49" t="s">
        <v>82</v>
      </c>
      <c r="L192" s="49" t="s">
        <v>83</v>
      </c>
      <c r="M192" s="49" t="s">
        <v>84</v>
      </c>
      <c r="N192" s="49" t="s">
        <v>85</v>
      </c>
      <c r="O192" s="49" t="s">
        <v>86</v>
      </c>
      <c r="P192" s="49">
        <v>796</v>
      </c>
      <c r="Q192" s="49" t="s">
        <v>46</v>
      </c>
      <c r="R192" s="53">
        <v>1</v>
      </c>
      <c r="S192" s="57">
        <v>3500</v>
      </c>
      <c r="T192" s="40">
        <f t="shared" si="11"/>
        <v>3500</v>
      </c>
      <c r="U192" s="41">
        <f t="shared" si="15"/>
        <v>3920.0000000000005</v>
      </c>
      <c r="V192" s="43"/>
      <c r="W192" s="49">
        <v>2017</v>
      </c>
      <c r="X192" s="49"/>
    </row>
    <row r="193" spans="1:66" ht="50.1" customHeight="1">
      <c r="A193" s="34" t="s">
        <v>637</v>
      </c>
      <c r="B193" s="46" t="s">
        <v>35</v>
      </c>
      <c r="C193" s="47" t="s">
        <v>638</v>
      </c>
      <c r="D193" s="48" t="s">
        <v>634</v>
      </c>
      <c r="E193" s="49" t="s">
        <v>639</v>
      </c>
      <c r="F193" s="50" t="s">
        <v>640</v>
      </c>
      <c r="G193" s="51" t="s">
        <v>39</v>
      </c>
      <c r="H193" s="52">
        <v>0</v>
      </c>
      <c r="I193" s="34">
        <v>590000000</v>
      </c>
      <c r="J193" s="35" t="s">
        <v>40</v>
      </c>
      <c r="K193" s="46" t="s">
        <v>641</v>
      </c>
      <c r="L193" s="35" t="s">
        <v>42</v>
      </c>
      <c r="M193" s="46" t="s">
        <v>61</v>
      </c>
      <c r="N193" s="49" t="s">
        <v>44</v>
      </c>
      <c r="O193" s="38" t="s">
        <v>45</v>
      </c>
      <c r="P193" s="34">
        <v>796</v>
      </c>
      <c r="Q193" s="43" t="s">
        <v>46</v>
      </c>
      <c r="R193" s="53">
        <v>5</v>
      </c>
      <c r="S193" s="54">
        <v>5000</v>
      </c>
      <c r="T193" s="40">
        <f t="shared" si="11"/>
        <v>25000</v>
      </c>
      <c r="U193" s="41">
        <f t="shared" si="15"/>
        <v>28000.000000000004</v>
      </c>
      <c r="V193" s="70"/>
      <c r="W193" s="55">
        <v>2017</v>
      </c>
      <c r="X193" s="35"/>
    </row>
    <row r="194" spans="1:66" ht="50.1" customHeight="1">
      <c r="A194" s="34" t="s">
        <v>642</v>
      </c>
      <c r="B194" s="46" t="s">
        <v>35</v>
      </c>
      <c r="C194" s="35" t="s">
        <v>643</v>
      </c>
      <c r="D194" s="36" t="s">
        <v>634</v>
      </c>
      <c r="E194" s="35" t="s">
        <v>644</v>
      </c>
      <c r="F194" s="37" t="s">
        <v>59</v>
      </c>
      <c r="G194" s="34" t="s">
        <v>39</v>
      </c>
      <c r="H194" s="34">
        <v>0</v>
      </c>
      <c r="I194" s="34">
        <v>590000000</v>
      </c>
      <c r="J194" s="35" t="s">
        <v>40</v>
      </c>
      <c r="K194" s="35" t="s">
        <v>645</v>
      </c>
      <c r="L194" s="35" t="s">
        <v>42</v>
      </c>
      <c r="M194" s="34" t="s">
        <v>61</v>
      </c>
      <c r="N194" s="35" t="s">
        <v>44</v>
      </c>
      <c r="O194" s="38" t="s">
        <v>45</v>
      </c>
      <c r="P194" s="34">
        <v>796</v>
      </c>
      <c r="Q194" s="34" t="s">
        <v>46</v>
      </c>
      <c r="R194" s="39">
        <v>5</v>
      </c>
      <c r="S194" s="40">
        <v>15000</v>
      </c>
      <c r="T194" s="40">
        <f t="shared" si="11"/>
        <v>75000</v>
      </c>
      <c r="U194" s="41">
        <f t="shared" si="15"/>
        <v>84000.000000000015</v>
      </c>
      <c r="V194" s="34"/>
      <c r="W194" s="34">
        <v>2017</v>
      </c>
      <c r="X194" s="35"/>
    </row>
    <row r="195" spans="1:66" ht="50.1" customHeight="1">
      <c r="A195" s="34" t="s">
        <v>646</v>
      </c>
      <c r="B195" s="34" t="s">
        <v>35</v>
      </c>
      <c r="C195" s="35" t="s">
        <v>647</v>
      </c>
      <c r="D195" s="36" t="s">
        <v>648</v>
      </c>
      <c r="E195" s="35" t="s">
        <v>649</v>
      </c>
      <c r="F195" s="37" t="s">
        <v>650</v>
      </c>
      <c r="G195" s="34" t="s">
        <v>39</v>
      </c>
      <c r="H195" s="34">
        <v>0</v>
      </c>
      <c r="I195" s="34">
        <v>590000000</v>
      </c>
      <c r="J195" s="35" t="s">
        <v>40</v>
      </c>
      <c r="K195" s="35" t="s">
        <v>651</v>
      </c>
      <c r="L195" s="35" t="s">
        <v>42</v>
      </c>
      <c r="M195" s="34" t="s">
        <v>43</v>
      </c>
      <c r="N195" s="35" t="s">
        <v>75</v>
      </c>
      <c r="O195" s="34" t="s">
        <v>76</v>
      </c>
      <c r="P195" s="34">
        <v>796</v>
      </c>
      <c r="Q195" s="34" t="s">
        <v>46</v>
      </c>
      <c r="R195" s="39">
        <v>400</v>
      </c>
      <c r="S195" s="40">
        <v>156</v>
      </c>
      <c r="T195" s="40">
        <f t="shared" si="11"/>
        <v>62400</v>
      </c>
      <c r="U195" s="41">
        <f t="shared" si="15"/>
        <v>69888</v>
      </c>
      <c r="V195" s="45" t="s">
        <v>47</v>
      </c>
      <c r="W195" s="34">
        <v>2017</v>
      </c>
      <c r="X195" s="35"/>
    </row>
    <row r="196" spans="1:66" ht="50.1" customHeight="1">
      <c r="A196" s="34" t="s">
        <v>652</v>
      </c>
      <c r="B196" s="34" t="s">
        <v>35</v>
      </c>
      <c r="C196" s="35" t="s">
        <v>653</v>
      </c>
      <c r="D196" s="36" t="s">
        <v>654</v>
      </c>
      <c r="E196" s="35" t="s">
        <v>649</v>
      </c>
      <c r="F196" s="37" t="s">
        <v>655</v>
      </c>
      <c r="G196" s="34" t="s">
        <v>39</v>
      </c>
      <c r="H196" s="34">
        <v>0</v>
      </c>
      <c r="I196" s="34">
        <v>590000000</v>
      </c>
      <c r="J196" s="35" t="s">
        <v>40</v>
      </c>
      <c r="K196" s="35" t="s">
        <v>651</v>
      </c>
      <c r="L196" s="35" t="s">
        <v>42</v>
      </c>
      <c r="M196" s="34" t="s">
        <v>43</v>
      </c>
      <c r="N196" s="35" t="s">
        <v>75</v>
      </c>
      <c r="O196" s="34" t="s">
        <v>76</v>
      </c>
      <c r="P196" s="34">
        <v>796</v>
      </c>
      <c r="Q196" s="34" t="s">
        <v>46</v>
      </c>
      <c r="R196" s="39">
        <v>400</v>
      </c>
      <c r="S196" s="40">
        <v>196</v>
      </c>
      <c r="T196" s="40">
        <f t="shared" si="11"/>
        <v>78400</v>
      </c>
      <c r="U196" s="41">
        <f t="shared" si="15"/>
        <v>87808.000000000015</v>
      </c>
      <c r="V196" s="34" t="s">
        <v>47</v>
      </c>
      <c r="W196" s="34">
        <v>2017</v>
      </c>
      <c r="X196" s="35"/>
    </row>
    <row r="197" spans="1:66" ht="50.1" customHeight="1">
      <c r="A197" s="34" t="s">
        <v>656</v>
      </c>
      <c r="B197" s="34" t="s">
        <v>35</v>
      </c>
      <c r="C197" s="35" t="s">
        <v>657</v>
      </c>
      <c r="D197" s="36" t="s">
        <v>658</v>
      </c>
      <c r="E197" s="35" t="s">
        <v>659</v>
      </c>
      <c r="F197" s="37" t="s">
        <v>660</v>
      </c>
      <c r="G197" s="34" t="s">
        <v>39</v>
      </c>
      <c r="H197" s="34">
        <v>0</v>
      </c>
      <c r="I197" s="34">
        <v>590000000</v>
      </c>
      <c r="J197" s="35" t="s">
        <v>40</v>
      </c>
      <c r="K197" s="35" t="s">
        <v>41</v>
      </c>
      <c r="L197" s="42" t="s">
        <v>53</v>
      </c>
      <c r="M197" s="34" t="s">
        <v>101</v>
      </c>
      <c r="N197" s="35" t="s">
        <v>44</v>
      </c>
      <c r="O197" s="34" t="s">
        <v>76</v>
      </c>
      <c r="P197" s="34">
        <v>166</v>
      </c>
      <c r="Q197" s="34" t="s">
        <v>103</v>
      </c>
      <c r="R197" s="44">
        <v>20</v>
      </c>
      <c r="S197" s="40">
        <v>1795</v>
      </c>
      <c r="T197" s="40">
        <f t="shared" si="11"/>
        <v>35900</v>
      </c>
      <c r="U197" s="41">
        <f t="shared" si="15"/>
        <v>40208.000000000007</v>
      </c>
      <c r="V197" s="45"/>
      <c r="W197" s="34">
        <v>2017</v>
      </c>
      <c r="X197" s="35"/>
    </row>
    <row r="198" spans="1:66" ht="50.1" customHeight="1">
      <c r="A198" s="34" t="s">
        <v>661</v>
      </c>
      <c r="B198" s="49" t="s">
        <v>35</v>
      </c>
      <c r="C198" s="49" t="s">
        <v>662</v>
      </c>
      <c r="D198" s="56" t="s">
        <v>663</v>
      </c>
      <c r="E198" s="49" t="s">
        <v>664</v>
      </c>
      <c r="F198" s="49" t="s">
        <v>665</v>
      </c>
      <c r="G198" s="49" t="s">
        <v>39</v>
      </c>
      <c r="H198" s="49">
        <v>0</v>
      </c>
      <c r="I198" s="34">
        <v>590000000</v>
      </c>
      <c r="J198" s="35" t="s">
        <v>40</v>
      </c>
      <c r="K198" s="49" t="s">
        <v>82</v>
      </c>
      <c r="L198" s="49" t="s">
        <v>83</v>
      </c>
      <c r="M198" s="49" t="s">
        <v>84</v>
      </c>
      <c r="N198" s="49" t="s">
        <v>85</v>
      </c>
      <c r="O198" s="49" t="s">
        <v>86</v>
      </c>
      <c r="P198" s="49">
        <v>796</v>
      </c>
      <c r="Q198" s="49" t="s">
        <v>46</v>
      </c>
      <c r="R198" s="53">
        <v>1</v>
      </c>
      <c r="S198" s="57">
        <v>600</v>
      </c>
      <c r="T198" s="40">
        <f t="shared" si="11"/>
        <v>600</v>
      </c>
      <c r="U198" s="41">
        <f t="shared" si="15"/>
        <v>672.00000000000011</v>
      </c>
      <c r="V198" s="43"/>
      <c r="W198" s="49">
        <v>2017</v>
      </c>
      <c r="X198" s="49"/>
    </row>
    <row r="199" spans="1:66" ht="50.1" customHeight="1">
      <c r="A199" s="34" t="s">
        <v>666</v>
      </c>
      <c r="B199" s="49" t="s">
        <v>35</v>
      </c>
      <c r="C199" s="49" t="s">
        <v>662</v>
      </c>
      <c r="D199" s="56" t="s">
        <v>663</v>
      </c>
      <c r="E199" s="49" t="s">
        <v>664</v>
      </c>
      <c r="F199" s="49" t="s">
        <v>667</v>
      </c>
      <c r="G199" s="49" t="s">
        <v>39</v>
      </c>
      <c r="H199" s="49">
        <v>0</v>
      </c>
      <c r="I199" s="34">
        <v>590000000</v>
      </c>
      <c r="J199" s="35" t="s">
        <v>40</v>
      </c>
      <c r="K199" s="49" t="s">
        <v>82</v>
      </c>
      <c r="L199" s="49" t="s">
        <v>83</v>
      </c>
      <c r="M199" s="49" t="s">
        <v>84</v>
      </c>
      <c r="N199" s="49" t="s">
        <v>85</v>
      </c>
      <c r="O199" s="49" t="s">
        <v>86</v>
      </c>
      <c r="P199" s="49">
        <v>796</v>
      </c>
      <c r="Q199" s="49" t="s">
        <v>46</v>
      </c>
      <c r="R199" s="53">
        <v>1</v>
      </c>
      <c r="S199" s="57">
        <v>500</v>
      </c>
      <c r="T199" s="40">
        <f t="shared" si="11"/>
        <v>500</v>
      </c>
      <c r="U199" s="41">
        <f t="shared" si="15"/>
        <v>560</v>
      </c>
      <c r="V199" s="87"/>
      <c r="W199" s="49">
        <v>2017</v>
      </c>
      <c r="X199" s="49"/>
    </row>
    <row r="200" spans="1:66" ht="50.1" customHeight="1">
      <c r="A200" s="34" t="s">
        <v>668</v>
      </c>
      <c r="B200" s="34" t="s">
        <v>35</v>
      </c>
      <c r="C200" s="35" t="s">
        <v>669</v>
      </c>
      <c r="D200" s="36" t="s">
        <v>670</v>
      </c>
      <c r="E200" s="35" t="s">
        <v>671</v>
      </c>
      <c r="F200" s="37" t="s">
        <v>672</v>
      </c>
      <c r="G200" s="34" t="s">
        <v>39</v>
      </c>
      <c r="H200" s="34">
        <v>0</v>
      </c>
      <c r="I200" s="34">
        <v>590000000</v>
      </c>
      <c r="J200" s="35" t="s">
        <v>40</v>
      </c>
      <c r="K200" s="35" t="s">
        <v>142</v>
      </c>
      <c r="L200" s="42" t="s">
        <v>53</v>
      </c>
      <c r="M200" s="34" t="s">
        <v>43</v>
      </c>
      <c r="N200" s="35" t="s">
        <v>102</v>
      </c>
      <c r="O200" s="34" t="s">
        <v>94</v>
      </c>
      <c r="P200" s="34">
        <v>166</v>
      </c>
      <c r="Q200" s="34" t="s">
        <v>103</v>
      </c>
      <c r="R200" s="44">
        <v>300</v>
      </c>
      <c r="S200" s="40">
        <v>1072</v>
      </c>
      <c r="T200" s="40">
        <f t="shared" si="11"/>
        <v>321600</v>
      </c>
      <c r="U200" s="41">
        <f t="shared" si="15"/>
        <v>360192.00000000006</v>
      </c>
      <c r="V200" s="34"/>
      <c r="W200" s="34">
        <v>2017</v>
      </c>
      <c r="X200" s="35"/>
    </row>
    <row r="201" spans="1:66" ht="50.1" customHeight="1">
      <c r="A201" s="34" t="s">
        <v>673</v>
      </c>
      <c r="B201" s="49" t="s">
        <v>35</v>
      </c>
      <c r="C201" s="49" t="s">
        <v>674</v>
      </c>
      <c r="D201" s="56" t="s">
        <v>675</v>
      </c>
      <c r="E201" s="49" t="s">
        <v>676</v>
      </c>
      <c r="F201" s="49" t="s">
        <v>677</v>
      </c>
      <c r="G201" s="49" t="s">
        <v>39</v>
      </c>
      <c r="H201" s="49">
        <v>0</v>
      </c>
      <c r="I201" s="34">
        <v>590000000</v>
      </c>
      <c r="J201" s="35" t="s">
        <v>40</v>
      </c>
      <c r="K201" s="49" t="s">
        <v>82</v>
      </c>
      <c r="L201" s="49" t="s">
        <v>83</v>
      </c>
      <c r="M201" s="49" t="s">
        <v>84</v>
      </c>
      <c r="N201" s="49" t="s">
        <v>85</v>
      </c>
      <c r="O201" s="49" t="s">
        <v>86</v>
      </c>
      <c r="P201" s="49">
        <v>796</v>
      </c>
      <c r="Q201" s="49" t="s">
        <v>46</v>
      </c>
      <c r="R201" s="53">
        <v>1</v>
      </c>
      <c r="S201" s="57">
        <v>9500</v>
      </c>
      <c r="T201" s="40">
        <f t="shared" si="11"/>
        <v>9500</v>
      </c>
      <c r="U201" s="41">
        <f t="shared" si="15"/>
        <v>10640.000000000002</v>
      </c>
      <c r="V201" s="87"/>
      <c r="W201" s="49">
        <v>2017</v>
      </c>
      <c r="X201" s="49"/>
    </row>
    <row r="202" spans="1:66" ht="50.1" customHeight="1">
      <c r="A202" s="34" t="s">
        <v>678</v>
      </c>
      <c r="B202" s="49" t="s">
        <v>35</v>
      </c>
      <c r="C202" s="49" t="s">
        <v>679</v>
      </c>
      <c r="D202" s="56" t="s">
        <v>675</v>
      </c>
      <c r="E202" s="49" t="s">
        <v>680</v>
      </c>
      <c r="F202" s="35"/>
      <c r="G202" s="35" t="s">
        <v>39</v>
      </c>
      <c r="H202" s="59">
        <v>0</v>
      </c>
      <c r="I202" s="34">
        <v>590000000</v>
      </c>
      <c r="J202" s="35" t="s">
        <v>40</v>
      </c>
      <c r="K202" s="35" t="s">
        <v>681</v>
      </c>
      <c r="L202" s="35" t="s">
        <v>53</v>
      </c>
      <c r="M202" s="35" t="s">
        <v>61</v>
      </c>
      <c r="N202" s="35" t="s">
        <v>226</v>
      </c>
      <c r="O202" s="49" t="s">
        <v>227</v>
      </c>
      <c r="P202" s="35">
        <v>796</v>
      </c>
      <c r="Q202" s="35" t="s">
        <v>46</v>
      </c>
      <c r="R202" s="53">
        <v>2</v>
      </c>
      <c r="S202" s="72">
        <f>37850/1.12/2</f>
        <v>16897.321428571428</v>
      </c>
      <c r="T202" s="40">
        <f t="shared" si="11"/>
        <v>33794.642857142855</v>
      </c>
      <c r="U202" s="41">
        <f t="shared" si="15"/>
        <v>37850</v>
      </c>
      <c r="V202" s="34"/>
      <c r="W202" s="35">
        <v>2017</v>
      </c>
      <c r="X202" s="59"/>
    </row>
    <row r="203" spans="1:66" ht="50.1" customHeight="1">
      <c r="A203" s="34" t="s">
        <v>682</v>
      </c>
      <c r="B203" s="46" t="s">
        <v>35</v>
      </c>
      <c r="C203" s="49" t="s">
        <v>683</v>
      </c>
      <c r="D203" s="56" t="s">
        <v>684</v>
      </c>
      <c r="E203" s="49" t="s">
        <v>685</v>
      </c>
      <c r="F203" s="50" t="s">
        <v>686</v>
      </c>
      <c r="G203" s="51" t="s">
        <v>39</v>
      </c>
      <c r="H203" s="52">
        <v>0</v>
      </c>
      <c r="I203" s="34">
        <v>590000000</v>
      </c>
      <c r="J203" s="35" t="s">
        <v>40</v>
      </c>
      <c r="K203" s="46" t="s">
        <v>417</v>
      </c>
      <c r="L203" s="35" t="s">
        <v>42</v>
      </c>
      <c r="M203" s="46" t="s">
        <v>43</v>
      </c>
      <c r="N203" s="49" t="s">
        <v>405</v>
      </c>
      <c r="O203" s="34" t="s">
        <v>76</v>
      </c>
      <c r="P203" s="34">
        <v>796</v>
      </c>
      <c r="Q203" s="67" t="s">
        <v>46</v>
      </c>
      <c r="R203" s="53">
        <v>50</v>
      </c>
      <c r="S203" s="54">
        <v>3150</v>
      </c>
      <c r="T203" s="40">
        <f t="shared" si="11"/>
        <v>157500</v>
      </c>
      <c r="U203" s="41">
        <f t="shared" si="15"/>
        <v>176400.00000000003</v>
      </c>
      <c r="V203" s="70"/>
      <c r="W203" s="55">
        <v>2017</v>
      </c>
      <c r="X203" s="35"/>
    </row>
    <row r="204" spans="1:66" ht="50.1" customHeight="1">
      <c r="A204" s="34" t="s">
        <v>687</v>
      </c>
      <c r="B204" s="34" t="s">
        <v>35</v>
      </c>
      <c r="C204" s="35" t="s">
        <v>683</v>
      </c>
      <c r="D204" s="36" t="s">
        <v>684</v>
      </c>
      <c r="E204" s="35" t="s">
        <v>685</v>
      </c>
      <c r="F204" s="37" t="s">
        <v>688</v>
      </c>
      <c r="G204" s="34" t="s">
        <v>39</v>
      </c>
      <c r="H204" s="34">
        <v>0</v>
      </c>
      <c r="I204" s="34">
        <v>590000000</v>
      </c>
      <c r="J204" s="35" t="s">
        <v>40</v>
      </c>
      <c r="K204" s="35" t="s">
        <v>417</v>
      </c>
      <c r="L204" s="35" t="s">
        <v>42</v>
      </c>
      <c r="M204" s="34" t="s">
        <v>43</v>
      </c>
      <c r="N204" s="35" t="s">
        <v>405</v>
      </c>
      <c r="O204" s="34" t="s">
        <v>76</v>
      </c>
      <c r="P204" s="34">
        <v>796</v>
      </c>
      <c r="Q204" s="34" t="s">
        <v>46</v>
      </c>
      <c r="R204" s="39">
        <v>50</v>
      </c>
      <c r="S204" s="40">
        <v>3780</v>
      </c>
      <c r="T204" s="40">
        <f t="shared" si="11"/>
        <v>189000</v>
      </c>
      <c r="U204" s="41">
        <f t="shared" si="15"/>
        <v>211680.00000000003</v>
      </c>
      <c r="V204" s="34"/>
      <c r="W204" s="34">
        <v>2017</v>
      </c>
      <c r="X204" s="35"/>
    </row>
    <row r="205" spans="1:66" ht="50.1" customHeight="1">
      <c r="A205" s="34" t="s">
        <v>689</v>
      </c>
      <c r="B205" s="58" t="s">
        <v>35</v>
      </c>
      <c r="C205" s="38" t="s">
        <v>683</v>
      </c>
      <c r="D205" s="56" t="s">
        <v>684</v>
      </c>
      <c r="E205" s="38" t="s">
        <v>685</v>
      </c>
      <c r="F205" s="50" t="s">
        <v>690</v>
      </c>
      <c r="G205" s="51" t="s">
        <v>39</v>
      </c>
      <c r="H205" s="59">
        <v>0</v>
      </c>
      <c r="I205" s="34">
        <v>590000000</v>
      </c>
      <c r="J205" s="35" t="s">
        <v>40</v>
      </c>
      <c r="K205" s="51" t="s">
        <v>417</v>
      </c>
      <c r="L205" s="35" t="s">
        <v>42</v>
      </c>
      <c r="M205" s="51" t="s">
        <v>43</v>
      </c>
      <c r="N205" s="51" t="s">
        <v>405</v>
      </c>
      <c r="O205" s="34" t="s">
        <v>76</v>
      </c>
      <c r="P205" s="34">
        <v>796</v>
      </c>
      <c r="Q205" s="51" t="s">
        <v>46</v>
      </c>
      <c r="R205" s="88">
        <v>50</v>
      </c>
      <c r="S205" s="89">
        <v>6300</v>
      </c>
      <c r="T205" s="40">
        <f t="shared" si="11"/>
        <v>315000</v>
      </c>
      <c r="U205" s="41">
        <f t="shared" si="15"/>
        <v>352800.00000000006</v>
      </c>
      <c r="V205" s="64"/>
      <c r="W205" s="51">
        <v>2017</v>
      </c>
      <c r="X205" s="35"/>
    </row>
    <row r="206" spans="1:66" s="527" customFormat="1" ht="50.1" customHeight="1">
      <c r="A206" s="658" t="s">
        <v>691</v>
      </c>
      <c r="B206" s="1256" t="s">
        <v>35</v>
      </c>
      <c r="C206" s="659" t="s">
        <v>692</v>
      </c>
      <c r="D206" s="669" t="s">
        <v>693</v>
      </c>
      <c r="E206" s="659" t="s">
        <v>694</v>
      </c>
      <c r="F206" s="659"/>
      <c r="G206" s="1257" t="s">
        <v>39</v>
      </c>
      <c r="H206" s="1258">
        <v>0</v>
      </c>
      <c r="I206" s="658">
        <v>590000000</v>
      </c>
      <c r="J206" s="658" t="s">
        <v>40</v>
      </c>
      <c r="K206" s="1256" t="s">
        <v>417</v>
      </c>
      <c r="L206" s="658" t="s">
        <v>42</v>
      </c>
      <c r="M206" s="1259" t="s">
        <v>43</v>
      </c>
      <c r="N206" s="660" t="s">
        <v>178</v>
      </c>
      <c r="O206" s="658" t="s">
        <v>76</v>
      </c>
      <c r="P206" s="658">
        <v>796</v>
      </c>
      <c r="Q206" s="660" t="s">
        <v>46</v>
      </c>
      <c r="R206" s="1260">
        <v>600</v>
      </c>
      <c r="S206" s="1260">
        <v>5</v>
      </c>
      <c r="T206" s="1260">
        <v>0</v>
      </c>
      <c r="U206" s="1261">
        <f>T206*1.12</f>
        <v>0</v>
      </c>
      <c r="V206" s="1256"/>
      <c r="W206" s="1256">
        <v>2017</v>
      </c>
      <c r="X206" s="660" t="s">
        <v>13631</v>
      </c>
      <c r="Y206" s="1253"/>
      <c r="Z206" s="1165"/>
      <c r="AA206" s="1166"/>
      <c r="AB206" s="1165"/>
      <c r="AC206" s="528"/>
      <c r="AD206" s="528"/>
      <c r="AE206" s="528"/>
      <c r="AF206" s="528"/>
      <c r="AG206" s="528"/>
      <c r="AH206" s="528"/>
      <c r="AI206" s="528"/>
      <c r="AJ206" s="528"/>
      <c r="AK206" s="528"/>
      <c r="AL206" s="528"/>
      <c r="AM206" s="528"/>
      <c r="AN206" s="528"/>
      <c r="AO206" s="528"/>
      <c r="AP206" s="518"/>
      <c r="AQ206" s="518"/>
      <c r="AR206" s="518"/>
      <c r="AS206" s="518"/>
      <c r="AT206" s="518"/>
      <c r="AU206" s="518"/>
      <c r="AV206" s="518"/>
      <c r="AW206" s="518"/>
      <c r="AX206" s="518"/>
      <c r="AY206" s="518"/>
      <c r="AZ206" s="518"/>
      <c r="BA206" s="518"/>
      <c r="BB206" s="518"/>
      <c r="BC206" s="518"/>
      <c r="BD206" s="518"/>
      <c r="BE206" s="518"/>
      <c r="BF206" s="518"/>
      <c r="BG206" s="518"/>
      <c r="BH206" s="518"/>
      <c r="BI206" s="518"/>
      <c r="BJ206" s="518"/>
      <c r="BK206" s="518"/>
      <c r="BL206" s="518"/>
      <c r="BM206" s="518"/>
      <c r="BN206" s="518"/>
    </row>
    <row r="207" spans="1:66" s="527" customFormat="1" ht="50.1" customHeight="1">
      <c r="A207" s="1243" t="s">
        <v>13632</v>
      </c>
      <c r="B207" s="1243" t="s">
        <v>35</v>
      </c>
      <c r="C207" s="1244" t="s">
        <v>692</v>
      </c>
      <c r="D207" s="1245" t="s">
        <v>693</v>
      </c>
      <c r="E207" s="1245" t="s">
        <v>694</v>
      </c>
      <c r="F207" s="1245" t="s">
        <v>13633</v>
      </c>
      <c r="G207" s="1243" t="s">
        <v>39</v>
      </c>
      <c r="H207" s="1243">
        <v>0</v>
      </c>
      <c r="I207" s="1246">
        <v>590000000</v>
      </c>
      <c r="J207" s="1246" t="s">
        <v>53</v>
      </c>
      <c r="K207" s="1247" t="s">
        <v>13382</v>
      </c>
      <c r="L207" s="1246" t="s">
        <v>53</v>
      </c>
      <c r="M207" s="1248" t="s">
        <v>43</v>
      </c>
      <c r="N207" s="1243" t="s">
        <v>2792</v>
      </c>
      <c r="O207" s="1246" t="s">
        <v>227</v>
      </c>
      <c r="P207" s="1249">
        <v>796</v>
      </c>
      <c r="Q207" s="1243" t="s">
        <v>46</v>
      </c>
      <c r="R207" s="1250">
        <v>130</v>
      </c>
      <c r="S207" s="1250">
        <v>5</v>
      </c>
      <c r="T207" s="1251">
        <f>S207*R207</f>
        <v>650</v>
      </c>
      <c r="U207" s="1251">
        <f>T207*1.12</f>
        <v>728.00000000000011</v>
      </c>
      <c r="V207" s="1252"/>
      <c r="W207" s="1246">
        <v>2017</v>
      </c>
      <c r="X207" s="1243"/>
      <c r="Y207" s="1253"/>
      <c r="Z207" s="1165"/>
      <c r="AA207" s="1166"/>
      <c r="AB207" s="1165"/>
      <c r="AC207" s="528"/>
      <c r="AD207" s="528"/>
      <c r="AE207" s="528"/>
      <c r="AF207" s="528"/>
      <c r="AG207" s="528"/>
      <c r="AH207" s="528"/>
      <c r="AI207" s="528"/>
      <c r="AJ207" s="528"/>
      <c r="AK207" s="528"/>
      <c r="AL207" s="528"/>
      <c r="AM207" s="528"/>
      <c r="AN207" s="528"/>
      <c r="AO207" s="528"/>
      <c r="AP207" s="518"/>
      <c r="AQ207" s="518"/>
      <c r="AR207" s="518"/>
      <c r="AS207" s="518"/>
      <c r="AT207" s="518"/>
      <c r="AU207" s="518"/>
      <c r="AV207" s="518"/>
      <c r="AW207" s="518"/>
      <c r="AX207" s="518"/>
      <c r="AY207" s="518"/>
      <c r="AZ207" s="518"/>
      <c r="BA207" s="518"/>
      <c r="BB207" s="518"/>
      <c r="BC207" s="518"/>
      <c r="BD207" s="518"/>
      <c r="BE207" s="518"/>
      <c r="BF207" s="518"/>
      <c r="BG207" s="518"/>
      <c r="BH207" s="518"/>
      <c r="BI207" s="518"/>
      <c r="BJ207" s="518"/>
      <c r="BK207" s="518"/>
      <c r="BL207" s="518"/>
      <c r="BM207" s="518"/>
      <c r="BN207" s="518"/>
    </row>
    <row r="208" spans="1:66" ht="50.1" customHeight="1">
      <c r="A208" s="34" t="s">
        <v>695</v>
      </c>
      <c r="B208" s="34" t="s">
        <v>35</v>
      </c>
      <c r="C208" s="35" t="s">
        <v>696</v>
      </c>
      <c r="D208" s="36" t="s">
        <v>697</v>
      </c>
      <c r="E208" s="35" t="s">
        <v>698</v>
      </c>
      <c r="F208" s="37" t="s">
        <v>699</v>
      </c>
      <c r="G208" s="34" t="s">
        <v>39</v>
      </c>
      <c r="H208" s="34">
        <v>0</v>
      </c>
      <c r="I208" s="34">
        <v>590000000</v>
      </c>
      <c r="J208" s="35" t="s">
        <v>40</v>
      </c>
      <c r="K208" s="35" t="s">
        <v>700</v>
      </c>
      <c r="L208" s="35" t="s">
        <v>42</v>
      </c>
      <c r="M208" s="34" t="s">
        <v>43</v>
      </c>
      <c r="N208" s="35" t="s">
        <v>75</v>
      </c>
      <c r="O208" s="34" t="s">
        <v>76</v>
      </c>
      <c r="P208" s="34">
        <v>796</v>
      </c>
      <c r="Q208" s="34" t="s">
        <v>46</v>
      </c>
      <c r="R208" s="39">
        <v>70</v>
      </c>
      <c r="S208" s="40">
        <v>2900</v>
      </c>
      <c r="T208" s="40">
        <f t="shared" si="11"/>
        <v>203000</v>
      </c>
      <c r="U208" s="41">
        <f t="shared" si="15"/>
        <v>227360.00000000003</v>
      </c>
      <c r="V208" s="45" t="s">
        <v>47</v>
      </c>
      <c r="W208" s="34">
        <v>2017</v>
      </c>
      <c r="X208" s="35"/>
    </row>
    <row r="209" spans="1:24" ht="50.1" customHeight="1">
      <c r="A209" s="34" t="s">
        <v>701</v>
      </c>
      <c r="B209" s="46" t="s">
        <v>35</v>
      </c>
      <c r="C209" s="35" t="s">
        <v>702</v>
      </c>
      <c r="D209" s="36" t="s">
        <v>703</v>
      </c>
      <c r="E209" s="35" t="s">
        <v>704</v>
      </c>
      <c r="F209" s="37" t="s">
        <v>705</v>
      </c>
      <c r="G209" s="34" t="s">
        <v>39</v>
      </c>
      <c r="H209" s="34">
        <v>0</v>
      </c>
      <c r="I209" s="34">
        <v>590000000</v>
      </c>
      <c r="J209" s="35" t="s">
        <v>40</v>
      </c>
      <c r="K209" s="35" t="s">
        <v>706</v>
      </c>
      <c r="L209" s="35" t="s">
        <v>42</v>
      </c>
      <c r="M209" s="34" t="s">
        <v>61</v>
      </c>
      <c r="N209" s="35" t="s">
        <v>44</v>
      </c>
      <c r="O209" s="38" t="s">
        <v>45</v>
      </c>
      <c r="P209" s="34">
        <v>112</v>
      </c>
      <c r="Q209" s="34" t="s">
        <v>129</v>
      </c>
      <c r="R209" s="44">
        <v>30</v>
      </c>
      <c r="S209" s="40">
        <v>2500</v>
      </c>
      <c r="T209" s="40">
        <f t="shared" si="11"/>
        <v>75000</v>
      </c>
      <c r="U209" s="41">
        <f t="shared" si="15"/>
        <v>84000.000000000015</v>
      </c>
      <c r="V209" s="34"/>
      <c r="W209" s="34">
        <v>2017</v>
      </c>
      <c r="X209" s="35"/>
    </row>
    <row r="210" spans="1:24" ht="50.1" customHeight="1">
      <c r="A210" s="34" t="s">
        <v>707</v>
      </c>
      <c r="B210" s="46" t="s">
        <v>35</v>
      </c>
      <c r="C210" s="35" t="s">
        <v>708</v>
      </c>
      <c r="D210" s="36" t="s">
        <v>709</v>
      </c>
      <c r="E210" s="35" t="s">
        <v>710</v>
      </c>
      <c r="F210" s="37" t="s">
        <v>69</v>
      </c>
      <c r="G210" s="34" t="s">
        <v>39</v>
      </c>
      <c r="H210" s="34">
        <v>0</v>
      </c>
      <c r="I210" s="34">
        <v>590000000</v>
      </c>
      <c r="J210" s="35" t="s">
        <v>40</v>
      </c>
      <c r="K210" s="35" t="s">
        <v>711</v>
      </c>
      <c r="L210" s="35" t="s">
        <v>42</v>
      </c>
      <c r="M210" s="34" t="s">
        <v>61</v>
      </c>
      <c r="N210" s="35" t="s">
        <v>44</v>
      </c>
      <c r="O210" s="38" t="s">
        <v>45</v>
      </c>
      <c r="P210" s="34">
        <v>112</v>
      </c>
      <c r="Q210" s="34" t="s">
        <v>129</v>
      </c>
      <c r="R210" s="44">
        <v>50</v>
      </c>
      <c r="S210" s="40">
        <v>300</v>
      </c>
      <c r="T210" s="40">
        <f t="shared" si="11"/>
        <v>15000</v>
      </c>
      <c r="U210" s="41">
        <f t="shared" si="15"/>
        <v>16800</v>
      </c>
      <c r="V210" s="45"/>
      <c r="W210" s="34">
        <v>2017</v>
      </c>
      <c r="X210" s="35"/>
    </row>
    <row r="211" spans="1:24" ht="50.1" customHeight="1">
      <c r="A211" s="34" t="s">
        <v>712</v>
      </c>
      <c r="B211" s="34" t="s">
        <v>35</v>
      </c>
      <c r="C211" s="35" t="s">
        <v>713</v>
      </c>
      <c r="D211" s="36" t="s">
        <v>714</v>
      </c>
      <c r="E211" s="35" t="s">
        <v>715</v>
      </c>
      <c r="F211" s="37" t="s">
        <v>716</v>
      </c>
      <c r="G211" s="34" t="s">
        <v>39</v>
      </c>
      <c r="H211" s="34">
        <v>0</v>
      </c>
      <c r="I211" s="34">
        <v>590000000</v>
      </c>
      <c r="J211" s="35" t="s">
        <v>40</v>
      </c>
      <c r="K211" s="35" t="s">
        <v>197</v>
      </c>
      <c r="L211" s="35" t="s">
        <v>42</v>
      </c>
      <c r="M211" s="34" t="s">
        <v>61</v>
      </c>
      <c r="N211" s="35" t="s">
        <v>268</v>
      </c>
      <c r="O211" s="34" t="s">
        <v>185</v>
      </c>
      <c r="P211" s="34">
        <v>112</v>
      </c>
      <c r="Q211" s="34" t="s">
        <v>129</v>
      </c>
      <c r="R211" s="44">
        <v>1000</v>
      </c>
      <c r="S211" s="40">
        <v>262</v>
      </c>
      <c r="T211" s="40">
        <f t="shared" si="11"/>
        <v>262000</v>
      </c>
      <c r="U211" s="41">
        <f t="shared" si="15"/>
        <v>293440</v>
      </c>
      <c r="V211" s="34"/>
      <c r="W211" s="34">
        <v>2017</v>
      </c>
      <c r="X211" s="71"/>
    </row>
    <row r="212" spans="1:24" ht="50.1" customHeight="1">
      <c r="A212" s="34" t="s">
        <v>717</v>
      </c>
      <c r="B212" s="111" t="s">
        <v>35</v>
      </c>
      <c r="C212" s="38" t="s">
        <v>713</v>
      </c>
      <c r="D212" s="56" t="s">
        <v>714</v>
      </c>
      <c r="E212" s="38" t="s">
        <v>715</v>
      </c>
      <c r="F212" s="50" t="s">
        <v>718</v>
      </c>
      <c r="G212" s="112" t="s">
        <v>39</v>
      </c>
      <c r="H212" s="113">
        <v>0</v>
      </c>
      <c r="I212" s="34">
        <v>590000000</v>
      </c>
      <c r="J212" s="35" t="s">
        <v>40</v>
      </c>
      <c r="K212" s="112" t="s">
        <v>197</v>
      </c>
      <c r="L212" s="35" t="s">
        <v>42</v>
      </c>
      <c r="M212" s="112" t="s">
        <v>61</v>
      </c>
      <c r="N212" s="51" t="s">
        <v>268</v>
      </c>
      <c r="O212" s="114" t="s">
        <v>185</v>
      </c>
      <c r="P212" s="51">
        <v>112</v>
      </c>
      <c r="Q212" s="51" t="s">
        <v>129</v>
      </c>
      <c r="R212" s="115">
        <v>1000</v>
      </c>
      <c r="S212" s="89">
        <v>262</v>
      </c>
      <c r="T212" s="40">
        <f t="shared" si="11"/>
        <v>262000</v>
      </c>
      <c r="U212" s="41">
        <f t="shared" si="15"/>
        <v>293440</v>
      </c>
      <c r="V212" s="51"/>
      <c r="W212" s="51">
        <v>2017</v>
      </c>
      <c r="X212" s="71"/>
    </row>
    <row r="213" spans="1:24" ht="50.1" customHeight="1">
      <c r="A213" s="34" t="s">
        <v>719</v>
      </c>
      <c r="B213" s="46" t="s">
        <v>35</v>
      </c>
      <c r="C213" s="116" t="s">
        <v>713</v>
      </c>
      <c r="D213" s="36" t="s">
        <v>714</v>
      </c>
      <c r="E213" s="35" t="s">
        <v>715</v>
      </c>
      <c r="F213" s="37" t="s">
        <v>69</v>
      </c>
      <c r="G213" s="34" t="s">
        <v>39</v>
      </c>
      <c r="H213" s="34">
        <v>0</v>
      </c>
      <c r="I213" s="34">
        <v>590000000</v>
      </c>
      <c r="J213" s="35" t="s">
        <v>40</v>
      </c>
      <c r="K213" s="35" t="s">
        <v>60</v>
      </c>
      <c r="L213" s="35" t="s">
        <v>42</v>
      </c>
      <c r="M213" s="34" t="s">
        <v>61</v>
      </c>
      <c r="N213" s="35" t="s">
        <v>44</v>
      </c>
      <c r="O213" s="38" t="s">
        <v>45</v>
      </c>
      <c r="P213" s="34">
        <v>112</v>
      </c>
      <c r="Q213" s="34" t="s">
        <v>129</v>
      </c>
      <c r="R213" s="117">
        <v>100</v>
      </c>
      <c r="S213" s="40">
        <v>550</v>
      </c>
      <c r="T213" s="40">
        <f t="shared" si="11"/>
        <v>55000</v>
      </c>
      <c r="U213" s="41">
        <f t="shared" si="15"/>
        <v>61600.000000000007</v>
      </c>
      <c r="V213" s="34"/>
      <c r="W213" s="34">
        <v>2017</v>
      </c>
      <c r="X213" s="35"/>
    </row>
    <row r="214" spans="1:24" ht="50.1" customHeight="1">
      <c r="A214" s="34" t="s">
        <v>720</v>
      </c>
      <c r="B214" s="46" t="s">
        <v>35</v>
      </c>
      <c r="C214" s="38" t="s">
        <v>721</v>
      </c>
      <c r="D214" s="36" t="s">
        <v>722</v>
      </c>
      <c r="E214" s="38" t="s">
        <v>723</v>
      </c>
      <c r="F214" s="38" t="s">
        <v>724</v>
      </c>
      <c r="G214" s="35" t="s">
        <v>39</v>
      </c>
      <c r="H214" s="52">
        <v>0</v>
      </c>
      <c r="I214" s="34">
        <v>590000000</v>
      </c>
      <c r="J214" s="35" t="s">
        <v>40</v>
      </c>
      <c r="K214" s="46" t="s">
        <v>725</v>
      </c>
      <c r="L214" s="35" t="s">
        <v>42</v>
      </c>
      <c r="M214" s="46" t="s">
        <v>61</v>
      </c>
      <c r="N214" s="49" t="s">
        <v>268</v>
      </c>
      <c r="O214" s="35" t="s">
        <v>94</v>
      </c>
      <c r="P214" s="49">
        <v>166</v>
      </c>
      <c r="Q214" s="49" t="s">
        <v>103</v>
      </c>
      <c r="R214" s="63">
        <v>5000</v>
      </c>
      <c r="S214" s="77">
        <v>390</v>
      </c>
      <c r="T214" s="40">
        <v>0</v>
      </c>
      <c r="U214" s="41">
        <f t="shared" si="15"/>
        <v>0</v>
      </c>
      <c r="V214" s="46"/>
      <c r="W214" s="55">
        <v>2017</v>
      </c>
      <c r="X214" s="46" t="s">
        <v>726</v>
      </c>
    </row>
    <row r="215" spans="1:24" ht="50.1" customHeight="1">
      <c r="A215" s="34" t="s">
        <v>727</v>
      </c>
      <c r="B215" s="46" t="s">
        <v>35</v>
      </c>
      <c r="C215" s="38" t="s">
        <v>721</v>
      </c>
      <c r="D215" s="36" t="s">
        <v>722</v>
      </c>
      <c r="E215" s="38" t="s">
        <v>723</v>
      </c>
      <c r="F215" s="38" t="s">
        <v>724</v>
      </c>
      <c r="G215" s="35" t="s">
        <v>39</v>
      </c>
      <c r="H215" s="52">
        <v>0</v>
      </c>
      <c r="I215" s="34">
        <v>590000000</v>
      </c>
      <c r="J215" s="35" t="s">
        <v>40</v>
      </c>
      <c r="K215" s="46" t="s">
        <v>725</v>
      </c>
      <c r="L215" s="35" t="s">
        <v>42</v>
      </c>
      <c r="M215" s="46" t="s">
        <v>84</v>
      </c>
      <c r="N215" s="49" t="s">
        <v>268</v>
      </c>
      <c r="O215" s="35" t="s">
        <v>728</v>
      </c>
      <c r="P215" s="49">
        <v>166</v>
      </c>
      <c r="Q215" s="49" t="s">
        <v>103</v>
      </c>
      <c r="R215" s="63">
        <v>5000</v>
      </c>
      <c r="S215" s="77">
        <v>390</v>
      </c>
      <c r="T215" s="40">
        <f>R215*S215</f>
        <v>1950000</v>
      </c>
      <c r="U215" s="41">
        <f t="shared" si="15"/>
        <v>2184000</v>
      </c>
      <c r="V215" s="46"/>
      <c r="W215" s="55">
        <v>2017</v>
      </c>
      <c r="X215" s="71"/>
    </row>
    <row r="216" spans="1:24" ht="50.1" customHeight="1">
      <c r="A216" s="34" t="s">
        <v>729</v>
      </c>
      <c r="B216" s="46" t="s">
        <v>35</v>
      </c>
      <c r="C216" s="49" t="s">
        <v>730</v>
      </c>
      <c r="D216" s="65" t="s">
        <v>731</v>
      </c>
      <c r="E216" s="51" t="s">
        <v>732</v>
      </c>
      <c r="F216" s="66" t="s">
        <v>733</v>
      </c>
      <c r="G216" s="51" t="s">
        <v>39</v>
      </c>
      <c r="H216" s="52">
        <v>0</v>
      </c>
      <c r="I216" s="34">
        <v>590000000</v>
      </c>
      <c r="J216" s="35" t="s">
        <v>40</v>
      </c>
      <c r="K216" s="46" t="s">
        <v>197</v>
      </c>
      <c r="L216" s="35" t="s">
        <v>42</v>
      </c>
      <c r="M216" s="109" t="s">
        <v>61</v>
      </c>
      <c r="N216" s="49" t="s">
        <v>268</v>
      </c>
      <c r="O216" s="38" t="s">
        <v>185</v>
      </c>
      <c r="P216" s="34">
        <v>796</v>
      </c>
      <c r="Q216" s="67" t="s">
        <v>46</v>
      </c>
      <c r="R216" s="53">
        <v>141</v>
      </c>
      <c r="S216" s="40" t="s">
        <v>734</v>
      </c>
      <c r="T216" s="40">
        <f t="shared" si="11"/>
        <v>49350</v>
      </c>
      <c r="U216" s="41">
        <f t="shared" si="15"/>
        <v>55272.000000000007</v>
      </c>
      <c r="V216" s="118"/>
      <c r="W216" s="55">
        <v>2017</v>
      </c>
      <c r="X216" s="71"/>
    </row>
    <row r="217" spans="1:24" ht="50.1" customHeight="1">
      <c r="A217" s="34" t="s">
        <v>735</v>
      </c>
      <c r="B217" s="46" t="s">
        <v>35</v>
      </c>
      <c r="C217" s="47" t="s">
        <v>736</v>
      </c>
      <c r="D217" s="48" t="s">
        <v>731</v>
      </c>
      <c r="E217" s="49" t="s">
        <v>737</v>
      </c>
      <c r="F217" s="50" t="s">
        <v>738</v>
      </c>
      <c r="G217" s="51" t="s">
        <v>39</v>
      </c>
      <c r="H217" s="52">
        <v>0</v>
      </c>
      <c r="I217" s="34">
        <v>590000000</v>
      </c>
      <c r="J217" s="35" t="s">
        <v>40</v>
      </c>
      <c r="K217" s="46" t="s">
        <v>706</v>
      </c>
      <c r="L217" s="35" t="s">
        <v>42</v>
      </c>
      <c r="M217" s="46" t="s">
        <v>61</v>
      </c>
      <c r="N217" s="49" t="s">
        <v>44</v>
      </c>
      <c r="O217" s="38" t="s">
        <v>45</v>
      </c>
      <c r="P217" s="43">
        <v>868</v>
      </c>
      <c r="Q217" s="43" t="s">
        <v>739</v>
      </c>
      <c r="R217" s="53">
        <v>50</v>
      </c>
      <c r="S217" s="54">
        <v>450</v>
      </c>
      <c r="T217" s="40">
        <f t="shared" si="11"/>
        <v>22500</v>
      </c>
      <c r="U217" s="41">
        <f t="shared" si="15"/>
        <v>25200.000000000004</v>
      </c>
      <c r="V217" s="46"/>
      <c r="W217" s="55">
        <v>2017</v>
      </c>
      <c r="X217" s="35"/>
    </row>
    <row r="218" spans="1:24" ht="50.1" customHeight="1">
      <c r="A218" s="34" t="s">
        <v>740</v>
      </c>
      <c r="B218" s="103" t="s">
        <v>35</v>
      </c>
      <c r="C218" s="35" t="s">
        <v>741</v>
      </c>
      <c r="D218" s="36" t="s">
        <v>742</v>
      </c>
      <c r="E218" s="35" t="s">
        <v>743</v>
      </c>
      <c r="F218" s="37" t="s">
        <v>744</v>
      </c>
      <c r="G218" s="103" t="s">
        <v>39</v>
      </c>
      <c r="H218" s="103">
        <v>0</v>
      </c>
      <c r="I218" s="34">
        <v>590000000</v>
      </c>
      <c r="J218" s="35" t="s">
        <v>40</v>
      </c>
      <c r="K218" s="119" t="s">
        <v>142</v>
      </c>
      <c r="L218" s="35" t="s">
        <v>42</v>
      </c>
      <c r="M218" s="103" t="s">
        <v>43</v>
      </c>
      <c r="N218" s="35" t="s">
        <v>143</v>
      </c>
      <c r="O218" s="35" t="s">
        <v>110</v>
      </c>
      <c r="P218" s="34">
        <v>796</v>
      </c>
      <c r="Q218" s="34" t="s">
        <v>46</v>
      </c>
      <c r="R218" s="39">
        <v>300</v>
      </c>
      <c r="S218" s="40">
        <v>643</v>
      </c>
      <c r="T218" s="40">
        <f t="shared" si="11"/>
        <v>192900</v>
      </c>
      <c r="U218" s="41">
        <f t="shared" si="15"/>
        <v>216048.00000000003</v>
      </c>
      <c r="V218" s="34" t="s">
        <v>47</v>
      </c>
      <c r="W218" s="34">
        <v>2017</v>
      </c>
      <c r="X218" s="35"/>
    </row>
    <row r="219" spans="1:24" ht="50.1" customHeight="1">
      <c r="A219" s="34" t="s">
        <v>745</v>
      </c>
      <c r="B219" s="34" t="s">
        <v>35</v>
      </c>
      <c r="C219" s="116" t="s">
        <v>741</v>
      </c>
      <c r="D219" s="36" t="s">
        <v>742</v>
      </c>
      <c r="E219" s="35" t="s">
        <v>743</v>
      </c>
      <c r="F219" s="37" t="s">
        <v>746</v>
      </c>
      <c r="G219" s="34" t="s">
        <v>39</v>
      </c>
      <c r="H219" s="34">
        <v>0</v>
      </c>
      <c r="I219" s="34">
        <v>590000000</v>
      </c>
      <c r="J219" s="35" t="s">
        <v>40</v>
      </c>
      <c r="K219" s="35" t="s">
        <v>142</v>
      </c>
      <c r="L219" s="35" t="s">
        <v>42</v>
      </c>
      <c r="M219" s="34" t="s">
        <v>43</v>
      </c>
      <c r="N219" s="35" t="s">
        <v>143</v>
      </c>
      <c r="O219" s="35" t="s">
        <v>110</v>
      </c>
      <c r="P219" s="34">
        <v>796</v>
      </c>
      <c r="Q219" s="34" t="s">
        <v>46</v>
      </c>
      <c r="R219" s="120">
        <v>250</v>
      </c>
      <c r="S219" s="40">
        <v>368</v>
      </c>
      <c r="T219" s="40">
        <f t="shared" si="11"/>
        <v>92000</v>
      </c>
      <c r="U219" s="41">
        <f t="shared" si="15"/>
        <v>103040.00000000001</v>
      </c>
      <c r="V219" s="34"/>
      <c r="W219" s="34">
        <v>2017</v>
      </c>
      <c r="X219" s="35"/>
    </row>
    <row r="220" spans="1:24" ht="50.1" customHeight="1">
      <c r="A220" s="34" t="s">
        <v>747</v>
      </c>
      <c r="B220" s="34" t="s">
        <v>35</v>
      </c>
      <c r="C220" s="35" t="s">
        <v>741</v>
      </c>
      <c r="D220" s="36" t="s">
        <v>742</v>
      </c>
      <c r="E220" s="35" t="s">
        <v>743</v>
      </c>
      <c r="F220" s="37" t="s">
        <v>748</v>
      </c>
      <c r="G220" s="34" t="s">
        <v>39</v>
      </c>
      <c r="H220" s="34">
        <v>0</v>
      </c>
      <c r="I220" s="34">
        <v>590000000</v>
      </c>
      <c r="J220" s="35" t="s">
        <v>40</v>
      </c>
      <c r="K220" s="35" t="s">
        <v>142</v>
      </c>
      <c r="L220" s="35" t="s">
        <v>42</v>
      </c>
      <c r="M220" s="34" t="s">
        <v>43</v>
      </c>
      <c r="N220" s="35" t="s">
        <v>143</v>
      </c>
      <c r="O220" s="35" t="s">
        <v>110</v>
      </c>
      <c r="P220" s="34">
        <v>796</v>
      </c>
      <c r="Q220" s="34" t="s">
        <v>46</v>
      </c>
      <c r="R220" s="120">
        <v>40</v>
      </c>
      <c r="S220" s="40">
        <v>840</v>
      </c>
      <c r="T220" s="40">
        <f t="shared" si="11"/>
        <v>33600</v>
      </c>
      <c r="U220" s="41">
        <f t="shared" si="15"/>
        <v>37632</v>
      </c>
      <c r="V220" s="34" t="s">
        <v>47</v>
      </c>
      <c r="W220" s="34">
        <v>2017</v>
      </c>
      <c r="X220" s="35"/>
    </row>
    <row r="221" spans="1:24" ht="50.1" customHeight="1">
      <c r="A221" s="34" t="s">
        <v>749</v>
      </c>
      <c r="B221" s="46" t="s">
        <v>35</v>
      </c>
      <c r="C221" s="49" t="s">
        <v>750</v>
      </c>
      <c r="D221" s="65" t="s">
        <v>751</v>
      </c>
      <c r="E221" s="51" t="s">
        <v>752</v>
      </c>
      <c r="F221" s="66" t="s">
        <v>753</v>
      </c>
      <c r="G221" s="51" t="s">
        <v>39</v>
      </c>
      <c r="H221" s="52">
        <v>0</v>
      </c>
      <c r="I221" s="34">
        <v>590000000</v>
      </c>
      <c r="J221" s="35" t="s">
        <v>40</v>
      </c>
      <c r="K221" s="46" t="s">
        <v>218</v>
      </c>
      <c r="L221" s="42" t="s">
        <v>53</v>
      </c>
      <c r="M221" s="109" t="s">
        <v>61</v>
      </c>
      <c r="N221" s="49" t="s">
        <v>551</v>
      </c>
      <c r="O221" s="34" t="s">
        <v>76</v>
      </c>
      <c r="P221" s="34">
        <v>796</v>
      </c>
      <c r="Q221" s="67" t="s">
        <v>46</v>
      </c>
      <c r="R221" s="53">
        <v>7</v>
      </c>
      <c r="S221" s="40" t="s">
        <v>754</v>
      </c>
      <c r="T221" s="40">
        <f t="shared" si="11"/>
        <v>16800</v>
      </c>
      <c r="U221" s="41">
        <f t="shared" si="15"/>
        <v>18816</v>
      </c>
      <c r="V221" s="118"/>
      <c r="W221" s="55">
        <v>2017</v>
      </c>
      <c r="X221" s="35"/>
    </row>
    <row r="222" spans="1:24" ht="50.1" customHeight="1">
      <c r="A222" s="34" t="s">
        <v>755</v>
      </c>
      <c r="B222" s="34" t="s">
        <v>35</v>
      </c>
      <c r="C222" s="35" t="s">
        <v>750</v>
      </c>
      <c r="D222" s="36" t="s">
        <v>751</v>
      </c>
      <c r="E222" s="35" t="s">
        <v>752</v>
      </c>
      <c r="F222" s="37" t="s">
        <v>756</v>
      </c>
      <c r="G222" s="34" t="s">
        <v>39</v>
      </c>
      <c r="H222" s="34">
        <v>0</v>
      </c>
      <c r="I222" s="34">
        <v>590000000</v>
      </c>
      <c r="J222" s="35" t="s">
        <v>40</v>
      </c>
      <c r="K222" s="35" t="s">
        <v>417</v>
      </c>
      <c r="L222" s="42" t="s">
        <v>53</v>
      </c>
      <c r="M222" s="34" t="s">
        <v>61</v>
      </c>
      <c r="N222" s="35" t="s">
        <v>551</v>
      </c>
      <c r="O222" s="34" t="s">
        <v>76</v>
      </c>
      <c r="P222" s="34">
        <v>796</v>
      </c>
      <c r="Q222" s="34" t="s">
        <v>46</v>
      </c>
      <c r="R222" s="39">
        <v>10</v>
      </c>
      <c r="S222" s="40">
        <v>6350</v>
      </c>
      <c r="T222" s="40">
        <f t="shared" si="11"/>
        <v>63500</v>
      </c>
      <c r="U222" s="41">
        <f t="shared" si="15"/>
        <v>71120</v>
      </c>
      <c r="V222" s="34"/>
      <c r="W222" s="34">
        <v>2017</v>
      </c>
      <c r="X222" s="35"/>
    </row>
    <row r="223" spans="1:24" s="574" customFormat="1" ht="50.1" customHeight="1">
      <c r="A223" s="34" t="s">
        <v>757</v>
      </c>
      <c r="B223" s="121" t="s">
        <v>35</v>
      </c>
      <c r="C223" s="50" t="s">
        <v>750</v>
      </c>
      <c r="D223" s="145" t="s">
        <v>751</v>
      </c>
      <c r="E223" s="50" t="s">
        <v>752</v>
      </c>
      <c r="F223" s="50" t="s">
        <v>758</v>
      </c>
      <c r="G223" s="589" t="s">
        <v>39</v>
      </c>
      <c r="H223" s="590">
        <v>0</v>
      </c>
      <c r="I223" s="34">
        <v>590000000</v>
      </c>
      <c r="J223" s="35" t="s">
        <v>40</v>
      </c>
      <c r="K223" s="121" t="s">
        <v>417</v>
      </c>
      <c r="L223" s="51" t="s">
        <v>53</v>
      </c>
      <c r="M223" s="591" t="s">
        <v>61</v>
      </c>
      <c r="N223" s="49" t="s">
        <v>551</v>
      </c>
      <c r="O223" s="35" t="s">
        <v>76</v>
      </c>
      <c r="P223" s="34">
        <v>796</v>
      </c>
      <c r="Q223" s="43" t="s">
        <v>46</v>
      </c>
      <c r="R223" s="100">
        <v>10</v>
      </c>
      <c r="S223" s="100">
        <v>6350</v>
      </c>
      <c r="T223" s="100">
        <v>0</v>
      </c>
      <c r="U223" s="147">
        <f>T223*1.12</f>
        <v>0</v>
      </c>
      <c r="V223" s="55"/>
      <c r="W223" s="55">
        <v>2017</v>
      </c>
      <c r="X223" s="43">
        <v>6.19</v>
      </c>
    </row>
    <row r="224" spans="1:24" s="574" customFormat="1" ht="50.1" customHeight="1">
      <c r="A224" s="43" t="s">
        <v>12982</v>
      </c>
      <c r="B224" s="35" t="s">
        <v>35</v>
      </c>
      <c r="C224" s="38" t="s">
        <v>750</v>
      </c>
      <c r="D224" s="38" t="s">
        <v>751</v>
      </c>
      <c r="E224" s="38" t="s">
        <v>752</v>
      </c>
      <c r="F224" s="38" t="s">
        <v>12981</v>
      </c>
      <c r="G224" s="51" t="s">
        <v>39</v>
      </c>
      <c r="H224" s="49">
        <v>0</v>
      </c>
      <c r="I224" s="34">
        <v>590000000</v>
      </c>
      <c r="J224" s="35" t="s">
        <v>53</v>
      </c>
      <c r="K224" s="51" t="s">
        <v>12357</v>
      </c>
      <c r="L224" s="35" t="s">
        <v>53</v>
      </c>
      <c r="M224" s="49" t="s">
        <v>61</v>
      </c>
      <c r="N224" s="49" t="s">
        <v>551</v>
      </c>
      <c r="O224" s="35" t="s">
        <v>1424</v>
      </c>
      <c r="P224" s="35">
        <v>796</v>
      </c>
      <c r="Q224" s="51" t="s">
        <v>46</v>
      </c>
      <c r="R224" s="346">
        <v>10</v>
      </c>
      <c r="S224" s="592">
        <v>6500</v>
      </c>
      <c r="T224" s="106">
        <f>R224*S224</f>
        <v>65000</v>
      </c>
      <c r="U224" s="106">
        <f>T224*1.12</f>
        <v>72800</v>
      </c>
      <c r="V224" s="51"/>
      <c r="W224" s="34">
        <v>2017</v>
      </c>
      <c r="X224" s="210"/>
    </row>
    <row r="225" spans="1:24" ht="50.1" customHeight="1">
      <c r="A225" s="34" t="s">
        <v>759</v>
      </c>
      <c r="B225" s="46" t="s">
        <v>35</v>
      </c>
      <c r="C225" s="123" t="s">
        <v>750</v>
      </c>
      <c r="D225" s="549" t="s">
        <v>751</v>
      </c>
      <c r="E225" s="49" t="s">
        <v>752</v>
      </c>
      <c r="F225" s="50" t="s">
        <v>760</v>
      </c>
      <c r="G225" s="51" t="s">
        <v>39</v>
      </c>
      <c r="H225" s="52">
        <v>0</v>
      </c>
      <c r="I225" s="34">
        <v>590000000</v>
      </c>
      <c r="J225" s="35" t="s">
        <v>40</v>
      </c>
      <c r="K225" s="46" t="s">
        <v>218</v>
      </c>
      <c r="L225" s="35" t="s">
        <v>42</v>
      </c>
      <c r="M225" s="46" t="s">
        <v>61</v>
      </c>
      <c r="N225" s="49" t="s">
        <v>551</v>
      </c>
      <c r="O225" s="38" t="s">
        <v>45</v>
      </c>
      <c r="P225" s="34">
        <v>796</v>
      </c>
      <c r="Q225" s="43" t="s">
        <v>46</v>
      </c>
      <c r="R225" s="124">
        <v>7</v>
      </c>
      <c r="S225" s="54">
        <v>6500</v>
      </c>
      <c r="T225" s="40">
        <f t="shared" si="11"/>
        <v>45500</v>
      </c>
      <c r="U225" s="41">
        <f t="shared" si="15"/>
        <v>50960.000000000007</v>
      </c>
      <c r="V225" s="46"/>
      <c r="W225" s="55">
        <v>2017</v>
      </c>
      <c r="X225" s="35"/>
    </row>
    <row r="226" spans="1:24" ht="50.1" customHeight="1">
      <c r="A226" s="34" t="s">
        <v>761</v>
      </c>
      <c r="B226" s="34" t="s">
        <v>35</v>
      </c>
      <c r="C226" s="35" t="s">
        <v>750</v>
      </c>
      <c r="D226" s="93" t="s">
        <v>751</v>
      </c>
      <c r="E226" s="35" t="s">
        <v>752</v>
      </c>
      <c r="F226" s="37" t="s">
        <v>762</v>
      </c>
      <c r="G226" s="34" t="s">
        <v>39</v>
      </c>
      <c r="H226" s="34">
        <v>0</v>
      </c>
      <c r="I226" s="34">
        <v>590000000</v>
      </c>
      <c r="J226" s="35" t="s">
        <v>40</v>
      </c>
      <c r="K226" s="35" t="s">
        <v>218</v>
      </c>
      <c r="L226" s="35" t="s">
        <v>42</v>
      </c>
      <c r="M226" s="34" t="s">
        <v>61</v>
      </c>
      <c r="N226" s="35" t="s">
        <v>551</v>
      </c>
      <c r="O226" s="38" t="s">
        <v>45</v>
      </c>
      <c r="P226" s="34">
        <v>796</v>
      </c>
      <c r="Q226" s="34" t="s">
        <v>46</v>
      </c>
      <c r="R226" s="120">
        <v>7</v>
      </c>
      <c r="S226" s="40">
        <v>7450</v>
      </c>
      <c r="T226" s="40">
        <f t="shared" si="11"/>
        <v>52150</v>
      </c>
      <c r="U226" s="41">
        <f t="shared" si="15"/>
        <v>58408.000000000007</v>
      </c>
      <c r="V226" s="34"/>
      <c r="W226" s="34">
        <v>2017</v>
      </c>
      <c r="X226" s="35"/>
    </row>
    <row r="227" spans="1:24" ht="50.1" customHeight="1">
      <c r="A227" s="34" t="s">
        <v>763</v>
      </c>
      <c r="B227" s="34" t="s">
        <v>35</v>
      </c>
      <c r="C227" s="35" t="s">
        <v>764</v>
      </c>
      <c r="D227" s="197" t="s">
        <v>765</v>
      </c>
      <c r="E227" s="37" t="s">
        <v>766</v>
      </c>
      <c r="F227" s="37" t="s">
        <v>767</v>
      </c>
      <c r="G227" s="34" t="s">
        <v>39</v>
      </c>
      <c r="H227" s="34">
        <v>0</v>
      </c>
      <c r="I227" s="34">
        <v>590000000</v>
      </c>
      <c r="J227" s="35" t="s">
        <v>53</v>
      </c>
      <c r="K227" s="34" t="s">
        <v>768</v>
      </c>
      <c r="L227" s="34" t="s">
        <v>83</v>
      </c>
      <c r="M227" s="34" t="s">
        <v>84</v>
      </c>
      <c r="N227" s="34" t="s">
        <v>611</v>
      </c>
      <c r="O227" s="51" t="s">
        <v>185</v>
      </c>
      <c r="P227" s="34">
        <v>796</v>
      </c>
      <c r="Q227" s="34" t="s">
        <v>46</v>
      </c>
      <c r="R227" s="39">
        <v>80</v>
      </c>
      <c r="S227" s="44">
        <v>21200</v>
      </c>
      <c r="T227" s="74">
        <f t="shared" ref="T227:T266" si="16">R227*S227</f>
        <v>1696000</v>
      </c>
      <c r="U227" s="75">
        <f t="shared" si="15"/>
        <v>1899520.0000000002</v>
      </c>
      <c r="V227" s="45"/>
      <c r="W227" s="34">
        <v>2017</v>
      </c>
      <c r="X227" s="76"/>
    </row>
    <row r="228" spans="1:24" ht="50.1" customHeight="1">
      <c r="A228" s="34" t="s">
        <v>769</v>
      </c>
      <c r="B228" s="34" t="s">
        <v>35</v>
      </c>
      <c r="C228" s="35" t="s">
        <v>770</v>
      </c>
      <c r="D228" s="73" t="s">
        <v>771</v>
      </c>
      <c r="E228" s="37" t="s">
        <v>772</v>
      </c>
      <c r="F228" s="37" t="s">
        <v>773</v>
      </c>
      <c r="G228" s="34" t="s">
        <v>39</v>
      </c>
      <c r="H228" s="34">
        <v>0</v>
      </c>
      <c r="I228" s="34">
        <v>590000000</v>
      </c>
      <c r="J228" s="35" t="s">
        <v>53</v>
      </c>
      <c r="K228" s="34" t="s">
        <v>618</v>
      </c>
      <c r="L228" s="34" t="s">
        <v>83</v>
      </c>
      <c r="M228" s="34" t="s">
        <v>84</v>
      </c>
      <c r="N228" s="34" t="s">
        <v>143</v>
      </c>
      <c r="O228" s="51" t="s">
        <v>185</v>
      </c>
      <c r="P228" s="34">
        <v>796</v>
      </c>
      <c r="Q228" s="34" t="s">
        <v>46</v>
      </c>
      <c r="R228" s="39">
        <v>2</v>
      </c>
      <c r="S228" s="44">
        <v>100</v>
      </c>
      <c r="T228" s="74">
        <f t="shared" si="16"/>
        <v>200</v>
      </c>
      <c r="U228" s="75">
        <f t="shared" si="15"/>
        <v>224.00000000000003</v>
      </c>
      <c r="V228" s="34"/>
      <c r="W228" s="34">
        <v>2017</v>
      </c>
      <c r="X228" s="76"/>
    </row>
    <row r="229" spans="1:24" ht="50.1" customHeight="1">
      <c r="A229" s="34" t="s">
        <v>774</v>
      </c>
      <c r="B229" s="103" t="s">
        <v>35</v>
      </c>
      <c r="C229" s="35" t="s">
        <v>770</v>
      </c>
      <c r="D229" s="73" t="s">
        <v>771</v>
      </c>
      <c r="E229" s="37" t="s">
        <v>772</v>
      </c>
      <c r="F229" s="37" t="s">
        <v>775</v>
      </c>
      <c r="G229" s="103" t="s">
        <v>39</v>
      </c>
      <c r="H229" s="103">
        <v>0</v>
      </c>
      <c r="I229" s="34">
        <v>590000000</v>
      </c>
      <c r="J229" s="35" t="s">
        <v>53</v>
      </c>
      <c r="K229" s="103" t="s">
        <v>618</v>
      </c>
      <c r="L229" s="34" t="s">
        <v>83</v>
      </c>
      <c r="M229" s="103" t="s">
        <v>84</v>
      </c>
      <c r="N229" s="34" t="s">
        <v>143</v>
      </c>
      <c r="O229" s="51" t="s">
        <v>185</v>
      </c>
      <c r="P229" s="34">
        <v>796</v>
      </c>
      <c r="Q229" s="34" t="s">
        <v>46</v>
      </c>
      <c r="R229" s="39">
        <v>2</v>
      </c>
      <c r="S229" s="44">
        <v>100</v>
      </c>
      <c r="T229" s="74">
        <f t="shared" si="16"/>
        <v>200</v>
      </c>
      <c r="U229" s="75">
        <f t="shared" si="15"/>
        <v>224.00000000000003</v>
      </c>
      <c r="V229" s="34"/>
      <c r="W229" s="34">
        <v>2017</v>
      </c>
      <c r="X229" s="76"/>
    </row>
    <row r="230" spans="1:24" ht="50.1" customHeight="1">
      <c r="A230" s="34" t="s">
        <v>776</v>
      </c>
      <c r="B230" s="34" t="s">
        <v>35</v>
      </c>
      <c r="C230" s="116" t="s">
        <v>770</v>
      </c>
      <c r="D230" s="73" t="s">
        <v>771</v>
      </c>
      <c r="E230" s="37" t="s">
        <v>772</v>
      </c>
      <c r="F230" s="37" t="s">
        <v>777</v>
      </c>
      <c r="G230" s="34" t="s">
        <v>39</v>
      </c>
      <c r="H230" s="34">
        <v>0</v>
      </c>
      <c r="I230" s="34">
        <v>590000000</v>
      </c>
      <c r="J230" s="35" t="s">
        <v>53</v>
      </c>
      <c r="K230" s="34" t="s">
        <v>778</v>
      </c>
      <c r="L230" s="34" t="s">
        <v>83</v>
      </c>
      <c r="M230" s="34" t="s">
        <v>84</v>
      </c>
      <c r="N230" s="34" t="s">
        <v>143</v>
      </c>
      <c r="O230" s="51" t="s">
        <v>185</v>
      </c>
      <c r="P230" s="34">
        <v>796</v>
      </c>
      <c r="Q230" s="34" t="s">
        <v>46</v>
      </c>
      <c r="R230" s="120">
        <v>7</v>
      </c>
      <c r="S230" s="44">
        <v>300</v>
      </c>
      <c r="T230" s="74">
        <f t="shared" si="16"/>
        <v>2100</v>
      </c>
      <c r="U230" s="75">
        <f t="shared" si="15"/>
        <v>2352</v>
      </c>
      <c r="V230" s="34"/>
      <c r="W230" s="34">
        <v>2017</v>
      </c>
      <c r="X230" s="76"/>
    </row>
    <row r="231" spans="1:24" ht="50.1" customHeight="1">
      <c r="A231" s="34" t="s">
        <v>779</v>
      </c>
      <c r="B231" s="34" t="s">
        <v>35</v>
      </c>
      <c r="C231" s="35" t="s">
        <v>770</v>
      </c>
      <c r="D231" s="73" t="s">
        <v>771</v>
      </c>
      <c r="E231" s="37" t="s">
        <v>772</v>
      </c>
      <c r="F231" s="37" t="s">
        <v>780</v>
      </c>
      <c r="G231" s="34" t="s">
        <v>39</v>
      </c>
      <c r="H231" s="34">
        <v>0</v>
      </c>
      <c r="I231" s="34">
        <v>590000000</v>
      </c>
      <c r="J231" s="35" t="s">
        <v>53</v>
      </c>
      <c r="K231" s="34" t="s">
        <v>781</v>
      </c>
      <c r="L231" s="34" t="s">
        <v>83</v>
      </c>
      <c r="M231" s="34" t="s">
        <v>84</v>
      </c>
      <c r="N231" s="34" t="s">
        <v>143</v>
      </c>
      <c r="O231" s="51" t="s">
        <v>185</v>
      </c>
      <c r="P231" s="34">
        <v>796</v>
      </c>
      <c r="Q231" s="34" t="s">
        <v>46</v>
      </c>
      <c r="R231" s="120">
        <v>5</v>
      </c>
      <c r="S231" s="44">
        <v>300</v>
      </c>
      <c r="T231" s="74">
        <f t="shared" si="16"/>
        <v>1500</v>
      </c>
      <c r="U231" s="75">
        <f t="shared" si="15"/>
        <v>1680.0000000000002</v>
      </c>
      <c r="V231" s="34"/>
      <c r="W231" s="34">
        <v>2017</v>
      </c>
      <c r="X231" s="76"/>
    </row>
    <row r="232" spans="1:24" ht="50.1" customHeight="1">
      <c r="A232" s="34" t="s">
        <v>782</v>
      </c>
      <c r="B232" s="43" t="s">
        <v>35</v>
      </c>
      <c r="C232" s="49" t="s">
        <v>783</v>
      </c>
      <c r="D232" s="56" t="s">
        <v>771</v>
      </c>
      <c r="E232" s="50" t="s">
        <v>784</v>
      </c>
      <c r="F232" s="50" t="s">
        <v>785</v>
      </c>
      <c r="G232" s="83" t="s">
        <v>39</v>
      </c>
      <c r="H232" s="83">
        <v>0</v>
      </c>
      <c r="I232" s="34">
        <v>590000000</v>
      </c>
      <c r="J232" s="35" t="s">
        <v>53</v>
      </c>
      <c r="K232" s="49" t="s">
        <v>618</v>
      </c>
      <c r="L232" s="84" t="s">
        <v>83</v>
      </c>
      <c r="M232" s="34" t="s">
        <v>84</v>
      </c>
      <c r="N232" s="85" t="s">
        <v>143</v>
      </c>
      <c r="O232" s="51" t="s">
        <v>185</v>
      </c>
      <c r="P232" s="34">
        <v>796</v>
      </c>
      <c r="Q232" s="34" t="s">
        <v>46</v>
      </c>
      <c r="R232" s="39">
        <v>2</v>
      </c>
      <c r="S232" s="44">
        <v>150</v>
      </c>
      <c r="T232" s="74">
        <f t="shared" si="16"/>
        <v>300</v>
      </c>
      <c r="U232" s="75">
        <f t="shared" si="15"/>
        <v>336.00000000000006</v>
      </c>
      <c r="V232" s="45"/>
      <c r="W232" s="34">
        <v>2017</v>
      </c>
      <c r="X232" s="76"/>
    </row>
    <row r="233" spans="1:24" ht="50.1" customHeight="1">
      <c r="A233" s="34" t="s">
        <v>786</v>
      </c>
      <c r="B233" s="34" t="s">
        <v>35</v>
      </c>
      <c r="C233" s="35" t="s">
        <v>783</v>
      </c>
      <c r="D233" s="73" t="s">
        <v>771</v>
      </c>
      <c r="E233" s="37" t="s">
        <v>784</v>
      </c>
      <c r="F233" s="37" t="s">
        <v>787</v>
      </c>
      <c r="G233" s="34" t="s">
        <v>39</v>
      </c>
      <c r="H233" s="34">
        <v>0</v>
      </c>
      <c r="I233" s="34">
        <v>590000000</v>
      </c>
      <c r="J233" s="35" t="s">
        <v>53</v>
      </c>
      <c r="K233" s="34" t="s">
        <v>778</v>
      </c>
      <c r="L233" s="34" t="s">
        <v>83</v>
      </c>
      <c r="M233" s="34" t="s">
        <v>84</v>
      </c>
      <c r="N233" s="34" t="s">
        <v>143</v>
      </c>
      <c r="O233" s="51" t="s">
        <v>185</v>
      </c>
      <c r="P233" s="34">
        <v>796</v>
      </c>
      <c r="Q233" s="34" t="s">
        <v>46</v>
      </c>
      <c r="R233" s="39">
        <v>7</v>
      </c>
      <c r="S233" s="44">
        <v>250</v>
      </c>
      <c r="T233" s="74">
        <f t="shared" si="16"/>
        <v>1750</v>
      </c>
      <c r="U233" s="75">
        <f t="shared" si="15"/>
        <v>1960.0000000000002</v>
      </c>
      <c r="V233" s="34"/>
      <c r="W233" s="34">
        <v>2017</v>
      </c>
      <c r="X233" s="76"/>
    </row>
    <row r="234" spans="1:24" ht="50.1" customHeight="1">
      <c r="A234" s="34" t="s">
        <v>788</v>
      </c>
      <c r="B234" s="103" t="s">
        <v>35</v>
      </c>
      <c r="C234" s="35" t="s">
        <v>783</v>
      </c>
      <c r="D234" s="73" t="s">
        <v>771</v>
      </c>
      <c r="E234" s="37" t="s">
        <v>784</v>
      </c>
      <c r="F234" s="37" t="s">
        <v>789</v>
      </c>
      <c r="G234" s="103" t="s">
        <v>39</v>
      </c>
      <c r="H234" s="103">
        <v>0</v>
      </c>
      <c r="I234" s="34">
        <v>590000000</v>
      </c>
      <c r="J234" s="35" t="s">
        <v>53</v>
      </c>
      <c r="K234" s="103" t="s">
        <v>781</v>
      </c>
      <c r="L234" s="34" t="s">
        <v>83</v>
      </c>
      <c r="M234" s="103" t="s">
        <v>84</v>
      </c>
      <c r="N234" s="34" t="s">
        <v>143</v>
      </c>
      <c r="O234" s="51" t="s">
        <v>185</v>
      </c>
      <c r="P234" s="34">
        <v>796</v>
      </c>
      <c r="Q234" s="34" t="s">
        <v>46</v>
      </c>
      <c r="R234" s="39">
        <v>5</v>
      </c>
      <c r="S234" s="44">
        <v>250</v>
      </c>
      <c r="T234" s="74">
        <f t="shared" si="16"/>
        <v>1250</v>
      </c>
      <c r="U234" s="75">
        <f t="shared" si="15"/>
        <v>1400.0000000000002</v>
      </c>
      <c r="V234" s="34"/>
      <c r="W234" s="34">
        <v>2017</v>
      </c>
      <c r="X234" s="76"/>
    </row>
    <row r="235" spans="1:24" ht="50.1" customHeight="1">
      <c r="A235" s="34" t="s">
        <v>790</v>
      </c>
      <c r="B235" s="34" t="s">
        <v>35</v>
      </c>
      <c r="C235" s="116" t="s">
        <v>783</v>
      </c>
      <c r="D235" s="73" t="s">
        <v>771</v>
      </c>
      <c r="E235" s="37" t="s">
        <v>784</v>
      </c>
      <c r="F235" s="37" t="s">
        <v>791</v>
      </c>
      <c r="G235" s="34" t="s">
        <v>39</v>
      </c>
      <c r="H235" s="34">
        <v>0</v>
      </c>
      <c r="I235" s="34">
        <v>590000000</v>
      </c>
      <c r="J235" s="35" t="s">
        <v>53</v>
      </c>
      <c r="K235" s="34" t="s">
        <v>618</v>
      </c>
      <c r="L235" s="34" t="s">
        <v>83</v>
      </c>
      <c r="M235" s="34" t="s">
        <v>84</v>
      </c>
      <c r="N235" s="34" t="s">
        <v>143</v>
      </c>
      <c r="O235" s="51" t="s">
        <v>185</v>
      </c>
      <c r="P235" s="34">
        <v>796</v>
      </c>
      <c r="Q235" s="34" t="s">
        <v>46</v>
      </c>
      <c r="R235" s="120">
        <v>2</v>
      </c>
      <c r="S235" s="44">
        <v>50</v>
      </c>
      <c r="T235" s="74">
        <f t="shared" si="16"/>
        <v>100</v>
      </c>
      <c r="U235" s="75">
        <f t="shared" si="15"/>
        <v>112.00000000000001</v>
      </c>
      <c r="V235" s="34"/>
      <c r="W235" s="34">
        <v>2017</v>
      </c>
      <c r="X235" s="76"/>
    </row>
    <row r="236" spans="1:24" ht="50.1" customHeight="1">
      <c r="A236" s="34" t="s">
        <v>792</v>
      </c>
      <c r="B236" s="34" t="s">
        <v>35</v>
      </c>
      <c r="C236" s="35" t="s">
        <v>783</v>
      </c>
      <c r="D236" s="73" t="s">
        <v>771</v>
      </c>
      <c r="E236" s="37" t="s">
        <v>784</v>
      </c>
      <c r="F236" s="37" t="s">
        <v>793</v>
      </c>
      <c r="G236" s="34" t="s">
        <v>39</v>
      </c>
      <c r="H236" s="34">
        <v>0</v>
      </c>
      <c r="I236" s="34">
        <v>590000000</v>
      </c>
      <c r="J236" s="35" t="s">
        <v>53</v>
      </c>
      <c r="K236" s="34" t="s">
        <v>618</v>
      </c>
      <c r="L236" s="34" t="s">
        <v>83</v>
      </c>
      <c r="M236" s="34" t="s">
        <v>84</v>
      </c>
      <c r="N236" s="34" t="s">
        <v>143</v>
      </c>
      <c r="O236" s="51" t="s">
        <v>185</v>
      </c>
      <c r="P236" s="34">
        <v>796</v>
      </c>
      <c r="Q236" s="34" t="s">
        <v>46</v>
      </c>
      <c r="R236" s="120">
        <v>2</v>
      </c>
      <c r="S236" s="44">
        <v>50</v>
      </c>
      <c r="T236" s="74">
        <f t="shared" si="16"/>
        <v>100</v>
      </c>
      <c r="U236" s="75">
        <f t="shared" si="15"/>
        <v>112.00000000000001</v>
      </c>
      <c r="V236" s="34"/>
      <c r="W236" s="34">
        <v>2017</v>
      </c>
      <c r="X236" s="76"/>
    </row>
    <row r="237" spans="1:24" ht="50.1" customHeight="1">
      <c r="A237" s="34" t="s">
        <v>794</v>
      </c>
      <c r="B237" s="34" t="s">
        <v>35</v>
      </c>
      <c r="C237" s="35" t="s">
        <v>783</v>
      </c>
      <c r="D237" s="73" t="s">
        <v>771</v>
      </c>
      <c r="E237" s="37" t="s">
        <v>784</v>
      </c>
      <c r="F237" s="37" t="s">
        <v>789</v>
      </c>
      <c r="G237" s="34" t="s">
        <v>39</v>
      </c>
      <c r="H237" s="34">
        <v>0</v>
      </c>
      <c r="I237" s="34">
        <v>590000000</v>
      </c>
      <c r="J237" s="35" t="s">
        <v>53</v>
      </c>
      <c r="K237" s="34" t="s">
        <v>618</v>
      </c>
      <c r="L237" s="34" t="s">
        <v>83</v>
      </c>
      <c r="M237" s="34" t="s">
        <v>84</v>
      </c>
      <c r="N237" s="34" t="s">
        <v>143</v>
      </c>
      <c r="O237" s="51" t="s">
        <v>185</v>
      </c>
      <c r="P237" s="34">
        <v>796</v>
      </c>
      <c r="Q237" s="34" t="s">
        <v>46</v>
      </c>
      <c r="R237" s="39">
        <v>2</v>
      </c>
      <c r="S237" s="44">
        <v>250</v>
      </c>
      <c r="T237" s="74">
        <f t="shared" si="16"/>
        <v>500</v>
      </c>
      <c r="U237" s="75">
        <f t="shared" si="15"/>
        <v>560</v>
      </c>
      <c r="V237" s="45"/>
      <c r="W237" s="34">
        <v>2017</v>
      </c>
      <c r="X237" s="76"/>
    </row>
    <row r="238" spans="1:24" ht="50.1" customHeight="1">
      <c r="A238" s="34" t="s">
        <v>795</v>
      </c>
      <c r="B238" s="34" t="s">
        <v>35</v>
      </c>
      <c r="C238" s="35" t="s">
        <v>796</v>
      </c>
      <c r="D238" s="73" t="s">
        <v>797</v>
      </c>
      <c r="E238" s="37" t="s">
        <v>798</v>
      </c>
      <c r="F238" s="37" t="s">
        <v>799</v>
      </c>
      <c r="G238" s="34" t="s">
        <v>39</v>
      </c>
      <c r="H238" s="34">
        <v>0</v>
      </c>
      <c r="I238" s="34">
        <v>590000000</v>
      </c>
      <c r="J238" s="35" t="s">
        <v>53</v>
      </c>
      <c r="K238" s="35" t="s">
        <v>242</v>
      </c>
      <c r="L238" s="34" t="s">
        <v>83</v>
      </c>
      <c r="M238" s="34" t="s">
        <v>84</v>
      </c>
      <c r="N238" s="34" t="s">
        <v>44</v>
      </c>
      <c r="O238" s="35" t="s">
        <v>110</v>
      </c>
      <c r="P238" s="34">
        <v>796</v>
      </c>
      <c r="Q238" s="34" t="s">
        <v>46</v>
      </c>
      <c r="R238" s="39">
        <v>500</v>
      </c>
      <c r="S238" s="44">
        <v>4</v>
      </c>
      <c r="T238" s="74">
        <f t="shared" si="16"/>
        <v>2000</v>
      </c>
      <c r="U238" s="75">
        <f t="shared" si="15"/>
        <v>2240</v>
      </c>
      <c r="V238" s="34"/>
      <c r="W238" s="34">
        <v>2017</v>
      </c>
      <c r="X238" s="76"/>
    </row>
    <row r="239" spans="1:24" ht="50.1" customHeight="1">
      <c r="A239" s="34" t="s">
        <v>800</v>
      </c>
      <c r="B239" s="103" t="s">
        <v>35</v>
      </c>
      <c r="C239" s="35" t="s">
        <v>796</v>
      </c>
      <c r="D239" s="73" t="s">
        <v>797</v>
      </c>
      <c r="E239" s="37" t="s">
        <v>798</v>
      </c>
      <c r="F239" s="37" t="s">
        <v>801</v>
      </c>
      <c r="G239" s="34" t="s">
        <v>39</v>
      </c>
      <c r="H239" s="103">
        <v>0</v>
      </c>
      <c r="I239" s="34">
        <v>590000000</v>
      </c>
      <c r="J239" s="35" t="s">
        <v>53</v>
      </c>
      <c r="K239" s="119" t="s">
        <v>242</v>
      </c>
      <c r="L239" s="34" t="s">
        <v>83</v>
      </c>
      <c r="M239" s="103" t="s">
        <v>84</v>
      </c>
      <c r="N239" s="34" t="s">
        <v>44</v>
      </c>
      <c r="O239" s="35" t="s">
        <v>110</v>
      </c>
      <c r="P239" s="34">
        <v>796</v>
      </c>
      <c r="Q239" s="34" t="s">
        <v>46</v>
      </c>
      <c r="R239" s="39">
        <v>500</v>
      </c>
      <c r="S239" s="44">
        <v>4</v>
      </c>
      <c r="T239" s="74">
        <f t="shared" si="16"/>
        <v>2000</v>
      </c>
      <c r="U239" s="75">
        <f t="shared" si="15"/>
        <v>2240</v>
      </c>
      <c r="V239" s="34"/>
      <c r="W239" s="34">
        <v>2017</v>
      </c>
      <c r="X239" s="76"/>
    </row>
    <row r="240" spans="1:24" ht="50.1" customHeight="1">
      <c r="A240" s="34" t="s">
        <v>802</v>
      </c>
      <c r="B240" s="34" t="s">
        <v>35</v>
      </c>
      <c r="C240" s="116" t="s">
        <v>796</v>
      </c>
      <c r="D240" s="73" t="s">
        <v>797</v>
      </c>
      <c r="E240" s="37" t="s">
        <v>798</v>
      </c>
      <c r="F240" s="37" t="s">
        <v>803</v>
      </c>
      <c r="G240" s="34" t="s">
        <v>39</v>
      </c>
      <c r="H240" s="34">
        <v>0</v>
      </c>
      <c r="I240" s="34">
        <v>590000000</v>
      </c>
      <c r="J240" s="35" t="s">
        <v>53</v>
      </c>
      <c r="K240" s="35" t="s">
        <v>242</v>
      </c>
      <c r="L240" s="34" t="s">
        <v>83</v>
      </c>
      <c r="M240" s="34" t="s">
        <v>84</v>
      </c>
      <c r="N240" s="34" t="s">
        <v>44</v>
      </c>
      <c r="O240" s="35" t="s">
        <v>110</v>
      </c>
      <c r="P240" s="34">
        <v>796</v>
      </c>
      <c r="Q240" s="34" t="s">
        <v>46</v>
      </c>
      <c r="R240" s="120">
        <v>600</v>
      </c>
      <c r="S240" s="44">
        <v>4</v>
      </c>
      <c r="T240" s="74">
        <f t="shared" si="16"/>
        <v>2400</v>
      </c>
      <c r="U240" s="75">
        <f t="shared" si="15"/>
        <v>2688.0000000000005</v>
      </c>
      <c r="V240" s="34"/>
      <c r="W240" s="34">
        <v>2017</v>
      </c>
      <c r="X240" s="76"/>
    </row>
    <row r="241" spans="1:56" ht="50.1" customHeight="1">
      <c r="A241" s="34" t="s">
        <v>804</v>
      </c>
      <c r="B241" s="34" t="s">
        <v>35</v>
      </c>
      <c r="C241" s="35" t="s">
        <v>796</v>
      </c>
      <c r="D241" s="73" t="s">
        <v>797</v>
      </c>
      <c r="E241" s="37" t="s">
        <v>798</v>
      </c>
      <c r="F241" s="37" t="s">
        <v>805</v>
      </c>
      <c r="G241" s="34" t="s">
        <v>39</v>
      </c>
      <c r="H241" s="34">
        <v>0</v>
      </c>
      <c r="I241" s="34">
        <v>590000000</v>
      </c>
      <c r="J241" s="35" t="s">
        <v>53</v>
      </c>
      <c r="K241" s="35" t="s">
        <v>242</v>
      </c>
      <c r="L241" s="34" t="s">
        <v>83</v>
      </c>
      <c r="M241" s="34" t="s">
        <v>84</v>
      </c>
      <c r="N241" s="34" t="s">
        <v>44</v>
      </c>
      <c r="O241" s="35" t="s">
        <v>110</v>
      </c>
      <c r="P241" s="34">
        <v>796</v>
      </c>
      <c r="Q241" s="34" t="s">
        <v>46</v>
      </c>
      <c r="R241" s="120">
        <v>500</v>
      </c>
      <c r="S241" s="44">
        <v>4</v>
      </c>
      <c r="T241" s="74">
        <f t="shared" si="16"/>
        <v>2000</v>
      </c>
      <c r="U241" s="75">
        <f t="shared" si="15"/>
        <v>2240</v>
      </c>
      <c r="V241" s="34"/>
      <c r="W241" s="34">
        <v>2017</v>
      </c>
      <c r="X241" s="76"/>
    </row>
    <row r="242" spans="1:56" ht="50.1" customHeight="1">
      <c r="A242" s="34" t="s">
        <v>806</v>
      </c>
      <c r="B242" s="34" t="s">
        <v>35</v>
      </c>
      <c r="C242" s="35" t="s">
        <v>796</v>
      </c>
      <c r="D242" s="73" t="s">
        <v>797</v>
      </c>
      <c r="E242" s="37" t="s">
        <v>798</v>
      </c>
      <c r="F242" s="37" t="s">
        <v>807</v>
      </c>
      <c r="G242" s="34" t="s">
        <v>39</v>
      </c>
      <c r="H242" s="34">
        <v>0</v>
      </c>
      <c r="I242" s="34">
        <v>590000000</v>
      </c>
      <c r="J242" s="35" t="s">
        <v>53</v>
      </c>
      <c r="K242" s="35" t="s">
        <v>242</v>
      </c>
      <c r="L242" s="34" t="s">
        <v>83</v>
      </c>
      <c r="M242" s="34" t="s">
        <v>84</v>
      </c>
      <c r="N242" s="34" t="s">
        <v>44</v>
      </c>
      <c r="O242" s="35" t="s">
        <v>110</v>
      </c>
      <c r="P242" s="34">
        <v>796</v>
      </c>
      <c r="Q242" s="34" t="s">
        <v>46</v>
      </c>
      <c r="R242" s="39">
        <v>500</v>
      </c>
      <c r="S242" s="44">
        <v>4</v>
      </c>
      <c r="T242" s="74">
        <f t="shared" si="16"/>
        <v>2000</v>
      </c>
      <c r="U242" s="75">
        <f t="shared" si="15"/>
        <v>2240</v>
      </c>
      <c r="V242" s="34"/>
      <c r="W242" s="34">
        <v>2017</v>
      </c>
      <c r="X242" s="76"/>
    </row>
    <row r="243" spans="1:56" ht="50.1" customHeight="1">
      <c r="A243" s="34" t="s">
        <v>808</v>
      </c>
      <c r="B243" s="34" t="s">
        <v>35</v>
      </c>
      <c r="C243" s="35" t="s">
        <v>796</v>
      </c>
      <c r="D243" s="73" t="s">
        <v>797</v>
      </c>
      <c r="E243" s="37" t="s">
        <v>798</v>
      </c>
      <c r="F243" s="37" t="s">
        <v>809</v>
      </c>
      <c r="G243" s="34" t="s">
        <v>39</v>
      </c>
      <c r="H243" s="34">
        <v>0</v>
      </c>
      <c r="I243" s="34">
        <v>590000000</v>
      </c>
      <c r="J243" s="35" t="s">
        <v>53</v>
      </c>
      <c r="K243" s="35" t="s">
        <v>242</v>
      </c>
      <c r="L243" s="34" t="s">
        <v>83</v>
      </c>
      <c r="M243" s="34" t="s">
        <v>84</v>
      </c>
      <c r="N243" s="34" t="s">
        <v>44</v>
      </c>
      <c r="O243" s="35" t="s">
        <v>110</v>
      </c>
      <c r="P243" s="34">
        <v>796</v>
      </c>
      <c r="Q243" s="34" t="s">
        <v>46</v>
      </c>
      <c r="R243" s="39">
        <v>4750</v>
      </c>
      <c r="S243" s="44">
        <v>4</v>
      </c>
      <c r="T243" s="74">
        <f t="shared" si="16"/>
        <v>19000</v>
      </c>
      <c r="U243" s="75">
        <f t="shared" si="15"/>
        <v>21280.000000000004</v>
      </c>
      <c r="V243" s="45"/>
      <c r="W243" s="34">
        <v>2017</v>
      </c>
      <c r="X243" s="76"/>
    </row>
    <row r="244" spans="1:56" ht="50.1" customHeight="1">
      <c r="A244" s="34" t="s">
        <v>810</v>
      </c>
      <c r="B244" s="34" t="s">
        <v>35</v>
      </c>
      <c r="C244" s="35" t="s">
        <v>796</v>
      </c>
      <c r="D244" s="73" t="s">
        <v>797</v>
      </c>
      <c r="E244" s="37" t="s">
        <v>798</v>
      </c>
      <c r="F244" s="37" t="s">
        <v>811</v>
      </c>
      <c r="G244" s="34" t="s">
        <v>39</v>
      </c>
      <c r="H244" s="34">
        <v>0</v>
      </c>
      <c r="I244" s="34">
        <v>590000000</v>
      </c>
      <c r="J244" s="35" t="s">
        <v>53</v>
      </c>
      <c r="K244" s="35" t="s">
        <v>242</v>
      </c>
      <c r="L244" s="34" t="s">
        <v>83</v>
      </c>
      <c r="M244" s="34" t="s">
        <v>84</v>
      </c>
      <c r="N244" s="34" t="s">
        <v>44</v>
      </c>
      <c r="O244" s="35" t="s">
        <v>110</v>
      </c>
      <c r="P244" s="34">
        <v>796</v>
      </c>
      <c r="Q244" s="34" t="s">
        <v>46</v>
      </c>
      <c r="R244" s="39">
        <v>500</v>
      </c>
      <c r="S244" s="44">
        <v>4</v>
      </c>
      <c r="T244" s="74">
        <f t="shared" si="16"/>
        <v>2000</v>
      </c>
      <c r="U244" s="75">
        <f t="shared" si="15"/>
        <v>2240</v>
      </c>
      <c r="V244" s="34"/>
      <c r="W244" s="34">
        <v>2017</v>
      </c>
      <c r="X244" s="76"/>
    </row>
    <row r="245" spans="1:56" ht="50.1" customHeight="1">
      <c r="A245" s="34" t="s">
        <v>812</v>
      </c>
      <c r="B245" s="34" t="s">
        <v>35</v>
      </c>
      <c r="C245" s="35" t="s">
        <v>796</v>
      </c>
      <c r="D245" s="73" t="s">
        <v>797</v>
      </c>
      <c r="E245" s="37" t="s">
        <v>798</v>
      </c>
      <c r="F245" s="37" t="s">
        <v>813</v>
      </c>
      <c r="G245" s="34" t="s">
        <v>39</v>
      </c>
      <c r="H245" s="34">
        <v>0</v>
      </c>
      <c r="I245" s="34">
        <v>590000000</v>
      </c>
      <c r="J245" s="35" t="s">
        <v>53</v>
      </c>
      <c r="K245" s="35" t="s">
        <v>242</v>
      </c>
      <c r="L245" s="34" t="s">
        <v>83</v>
      </c>
      <c r="M245" s="34" t="s">
        <v>84</v>
      </c>
      <c r="N245" s="34" t="s">
        <v>44</v>
      </c>
      <c r="O245" s="35" t="s">
        <v>110</v>
      </c>
      <c r="P245" s="34">
        <v>796</v>
      </c>
      <c r="Q245" s="34" t="s">
        <v>46</v>
      </c>
      <c r="R245" s="39">
        <v>1300</v>
      </c>
      <c r="S245" s="44">
        <v>4</v>
      </c>
      <c r="T245" s="74">
        <f t="shared" si="16"/>
        <v>5200</v>
      </c>
      <c r="U245" s="75">
        <f t="shared" si="15"/>
        <v>5824.0000000000009</v>
      </c>
      <c r="V245" s="45"/>
      <c r="W245" s="34">
        <v>2017</v>
      </c>
      <c r="X245" s="76"/>
    </row>
    <row r="246" spans="1:56" ht="50.1" customHeight="1">
      <c r="A246" s="34" t="s">
        <v>814</v>
      </c>
      <c r="B246" s="34" t="s">
        <v>35</v>
      </c>
      <c r="C246" s="35" t="s">
        <v>796</v>
      </c>
      <c r="D246" s="73" t="s">
        <v>797</v>
      </c>
      <c r="E246" s="37" t="s">
        <v>798</v>
      </c>
      <c r="F246" s="37" t="s">
        <v>815</v>
      </c>
      <c r="G246" s="34" t="s">
        <v>39</v>
      </c>
      <c r="H246" s="34">
        <v>0</v>
      </c>
      <c r="I246" s="34">
        <v>590000000</v>
      </c>
      <c r="J246" s="35" t="s">
        <v>53</v>
      </c>
      <c r="K246" s="35" t="s">
        <v>242</v>
      </c>
      <c r="L246" s="34" t="s">
        <v>83</v>
      </c>
      <c r="M246" s="34" t="s">
        <v>84</v>
      </c>
      <c r="N246" s="34" t="s">
        <v>44</v>
      </c>
      <c r="O246" s="35" t="s">
        <v>110</v>
      </c>
      <c r="P246" s="34">
        <v>796</v>
      </c>
      <c r="Q246" s="34" t="s">
        <v>46</v>
      </c>
      <c r="R246" s="39">
        <v>500</v>
      </c>
      <c r="S246" s="44">
        <v>4</v>
      </c>
      <c r="T246" s="74">
        <f t="shared" si="16"/>
        <v>2000</v>
      </c>
      <c r="U246" s="75">
        <f t="shared" si="15"/>
        <v>2240</v>
      </c>
      <c r="V246" s="34"/>
      <c r="W246" s="34">
        <v>2017</v>
      </c>
      <c r="X246" s="76"/>
    </row>
    <row r="247" spans="1:56" s="527" customFormat="1" ht="50.1" customHeight="1">
      <c r="A247" s="603" t="s">
        <v>816</v>
      </c>
      <c r="B247" s="603" t="s">
        <v>35</v>
      </c>
      <c r="C247" s="604" t="s">
        <v>817</v>
      </c>
      <c r="D247" s="604" t="s">
        <v>818</v>
      </c>
      <c r="E247" s="604" t="s">
        <v>819</v>
      </c>
      <c r="F247" s="604"/>
      <c r="G247" s="603" t="s">
        <v>470</v>
      </c>
      <c r="H247" s="603">
        <v>0</v>
      </c>
      <c r="I247" s="603">
        <v>590000000</v>
      </c>
      <c r="J247" s="603" t="s">
        <v>40</v>
      </c>
      <c r="K247" s="603" t="s">
        <v>820</v>
      </c>
      <c r="L247" s="603" t="s">
        <v>42</v>
      </c>
      <c r="M247" s="605" t="s">
        <v>61</v>
      </c>
      <c r="N247" s="603" t="s">
        <v>405</v>
      </c>
      <c r="O247" s="603" t="s">
        <v>94</v>
      </c>
      <c r="P247" s="603">
        <v>796</v>
      </c>
      <c r="Q247" s="603" t="s">
        <v>46</v>
      </c>
      <c r="R247" s="606">
        <v>2</v>
      </c>
      <c r="S247" s="606">
        <v>10100</v>
      </c>
      <c r="T247" s="606">
        <v>0</v>
      </c>
      <c r="U247" s="607">
        <f>T247*1.12</f>
        <v>0</v>
      </c>
      <c r="V247" s="608"/>
      <c r="W247" s="603">
        <v>2017</v>
      </c>
      <c r="X247" s="609" t="s">
        <v>13060</v>
      </c>
      <c r="Y247" s="528"/>
      <c r="Z247" s="528"/>
      <c r="AA247" s="528"/>
      <c r="AB247" s="528"/>
      <c r="AC247" s="528"/>
      <c r="AD247" s="528"/>
      <c r="AE247" s="528"/>
      <c r="AF247" s="518"/>
      <c r="AG247" s="518"/>
      <c r="AH247" s="518"/>
      <c r="AI247" s="518"/>
      <c r="AJ247" s="518"/>
      <c r="AK247" s="518"/>
      <c r="AL247" s="518"/>
      <c r="AM247" s="518"/>
      <c r="AN247" s="518"/>
      <c r="AO247" s="518"/>
      <c r="AP247" s="518"/>
      <c r="AQ247" s="518"/>
      <c r="AR247" s="518"/>
      <c r="AS247" s="518"/>
      <c r="AT247" s="518"/>
      <c r="AU247" s="518"/>
      <c r="AV247" s="518"/>
      <c r="AW247" s="518"/>
      <c r="AX247" s="518"/>
      <c r="AY247" s="518"/>
      <c r="AZ247" s="518"/>
      <c r="BA247" s="518"/>
      <c r="BB247" s="518"/>
      <c r="BC247" s="518"/>
      <c r="BD247" s="518"/>
    </row>
    <row r="248" spans="1:56" s="527" customFormat="1" ht="50.1" customHeight="1">
      <c r="A248" s="610" t="s">
        <v>13061</v>
      </c>
      <c r="B248" s="611" t="s">
        <v>35</v>
      </c>
      <c r="C248" s="612" t="s">
        <v>817</v>
      </c>
      <c r="D248" s="612" t="s">
        <v>818</v>
      </c>
      <c r="E248" s="612" t="s">
        <v>819</v>
      </c>
      <c r="F248" s="612" t="s">
        <v>13062</v>
      </c>
      <c r="G248" s="613" t="s">
        <v>39</v>
      </c>
      <c r="H248" s="614">
        <v>0</v>
      </c>
      <c r="I248" s="615">
        <v>590000000</v>
      </c>
      <c r="J248" s="616" t="s">
        <v>293</v>
      </c>
      <c r="K248" s="613" t="s">
        <v>11310</v>
      </c>
      <c r="L248" s="613" t="s">
        <v>189</v>
      </c>
      <c r="M248" s="617" t="s">
        <v>61</v>
      </c>
      <c r="N248" s="618" t="s">
        <v>6191</v>
      </c>
      <c r="O248" s="613" t="s">
        <v>2052</v>
      </c>
      <c r="P248" s="610">
        <v>796</v>
      </c>
      <c r="Q248" s="613" t="s">
        <v>46</v>
      </c>
      <c r="R248" s="619">
        <v>10</v>
      </c>
      <c r="S248" s="620">
        <v>5600</v>
      </c>
      <c r="T248" s="620">
        <f>R248*S248</f>
        <v>56000</v>
      </c>
      <c r="U248" s="620">
        <f>T248*1.12</f>
        <v>62720.000000000007</v>
      </c>
      <c r="V248" s="621"/>
      <c r="W248" s="616">
        <v>2017</v>
      </c>
      <c r="X248" s="613"/>
      <c r="Y248" s="528"/>
      <c r="Z248" s="528"/>
      <c r="AA248" s="528"/>
      <c r="AB248" s="528"/>
      <c r="AC248" s="528"/>
      <c r="AD248" s="528"/>
      <c r="AE248" s="528"/>
      <c r="AF248" s="518"/>
      <c r="AG248" s="518"/>
      <c r="AH248" s="518"/>
      <c r="AI248" s="518"/>
      <c r="AJ248" s="518"/>
      <c r="AK248" s="518"/>
      <c r="AL248" s="518"/>
      <c r="AM248" s="518"/>
      <c r="AN248" s="518"/>
      <c r="AO248" s="518"/>
      <c r="AP248" s="518"/>
      <c r="AQ248" s="518"/>
      <c r="AR248" s="518"/>
      <c r="AS248" s="518"/>
      <c r="AT248" s="518"/>
      <c r="AU248" s="518"/>
      <c r="AV248" s="518"/>
      <c r="AW248" s="518"/>
      <c r="AX248" s="518"/>
      <c r="AY248" s="518"/>
      <c r="AZ248" s="518"/>
      <c r="BA248" s="518"/>
      <c r="BB248" s="518"/>
      <c r="BC248" s="518"/>
      <c r="BD248" s="518"/>
    </row>
    <row r="249" spans="1:56" ht="50.1" customHeight="1">
      <c r="A249" s="34" t="s">
        <v>821</v>
      </c>
      <c r="B249" s="34" t="s">
        <v>35</v>
      </c>
      <c r="C249" s="35" t="s">
        <v>817</v>
      </c>
      <c r="D249" s="73" t="s">
        <v>818</v>
      </c>
      <c r="E249" s="37" t="s">
        <v>819</v>
      </c>
      <c r="F249" s="37" t="s">
        <v>822</v>
      </c>
      <c r="G249" s="34" t="s">
        <v>39</v>
      </c>
      <c r="H249" s="34">
        <v>0</v>
      </c>
      <c r="I249" s="34">
        <v>590000000</v>
      </c>
      <c r="J249" s="35" t="s">
        <v>53</v>
      </c>
      <c r="K249" s="34" t="s">
        <v>197</v>
      </c>
      <c r="L249" s="34" t="s">
        <v>83</v>
      </c>
      <c r="M249" s="34" t="s">
        <v>84</v>
      </c>
      <c r="N249" s="34" t="s">
        <v>143</v>
      </c>
      <c r="O249" s="51" t="s">
        <v>185</v>
      </c>
      <c r="P249" s="34">
        <v>796</v>
      </c>
      <c r="Q249" s="34" t="s">
        <v>46</v>
      </c>
      <c r="R249" s="39">
        <v>16</v>
      </c>
      <c r="S249" s="44">
        <v>8000</v>
      </c>
      <c r="T249" s="74">
        <f t="shared" si="16"/>
        <v>128000</v>
      </c>
      <c r="U249" s="75">
        <f t="shared" si="15"/>
        <v>143360</v>
      </c>
      <c r="V249" s="34"/>
      <c r="W249" s="34">
        <v>2017</v>
      </c>
      <c r="X249" s="76"/>
    </row>
    <row r="250" spans="1:56" ht="50.1" customHeight="1">
      <c r="A250" s="35" t="s">
        <v>823</v>
      </c>
      <c r="B250" s="46" t="s">
        <v>35</v>
      </c>
      <c r="C250" s="50" t="s">
        <v>824</v>
      </c>
      <c r="D250" s="65" t="s">
        <v>825</v>
      </c>
      <c r="E250" s="66" t="s">
        <v>826</v>
      </c>
      <c r="F250" s="66"/>
      <c r="G250" s="51" t="s">
        <v>470</v>
      </c>
      <c r="H250" s="52">
        <v>0</v>
      </c>
      <c r="I250" s="35">
        <v>590000000</v>
      </c>
      <c r="J250" s="35" t="s">
        <v>40</v>
      </c>
      <c r="K250" s="46" t="s">
        <v>827</v>
      </c>
      <c r="L250" s="35" t="s">
        <v>42</v>
      </c>
      <c r="M250" s="46" t="s">
        <v>61</v>
      </c>
      <c r="N250" s="49" t="s">
        <v>405</v>
      </c>
      <c r="O250" s="35" t="s">
        <v>94</v>
      </c>
      <c r="P250" s="60">
        <v>166</v>
      </c>
      <c r="Q250" s="125" t="s">
        <v>103</v>
      </c>
      <c r="R250" s="54">
        <v>1000</v>
      </c>
      <c r="S250" s="77">
        <v>110</v>
      </c>
      <c r="T250" s="54">
        <v>0</v>
      </c>
      <c r="U250" s="63">
        <f t="shared" si="15"/>
        <v>0</v>
      </c>
      <c r="V250" s="70"/>
      <c r="W250" s="46">
        <v>2017</v>
      </c>
      <c r="X250" s="35" t="s">
        <v>828</v>
      </c>
    </row>
    <row r="251" spans="1:56" ht="50.1" customHeight="1">
      <c r="A251" s="35" t="s">
        <v>829</v>
      </c>
      <c r="B251" s="46" t="s">
        <v>35</v>
      </c>
      <c r="C251" s="50" t="s">
        <v>824</v>
      </c>
      <c r="D251" s="65" t="s">
        <v>825</v>
      </c>
      <c r="E251" s="66" t="s">
        <v>826</v>
      </c>
      <c r="F251" s="66" t="s">
        <v>830</v>
      </c>
      <c r="G251" s="51" t="s">
        <v>470</v>
      </c>
      <c r="H251" s="52">
        <v>0</v>
      </c>
      <c r="I251" s="35">
        <v>590000000</v>
      </c>
      <c r="J251" s="35" t="s">
        <v>40</v>
      </c>
      <c r="K251" s="46" t="s">
        <v>831</v>
      </c>
      <c r="L251" s="35" t="s">
        <v>42</v>
      </c>
      <c r="M251" s="46" t="s">
        <v>43</v>
      </c>
      <c r="N251" s="49" t="s">
        <v>405</v>
      </c>
      <c r="O251" s="35" t="s">
        <v>728</v>
      </c>
      <c r="P251" s="60">
        <v>166</v>
      </c>
      <c r="Q251" s="125" t="s">
        <v>103</v>
      </c>
      <c r="R251" s="54">
        <v>3000</v>
      </c>
      <c r="S251" s="77">
        <v>110</v>
      </c>
      <c r="T251" s="54">
        <f>R251*S251</f>
        <v>330000</v>
      </c>
      <c r="U251" s="63">
        <f t="shared" si="15"/>
        <v>369600.00000000006</v>
      </c>
      <c r="V251" s="70"/>
      <c r="W251" s="46">
        <v>2017</v>
      </c>
      <c r="X251" s="35"/>
    </row>
    <row r="252" spans="1:56" ht="50.1" customHeight="1">
      <c r="A252" s="34" t="s">
        <v>832</v>
      </c>
      <c r="B252" s="34" t="s">
        <v>35</v>
      </c>
      <c r="C252" s="35" t="s">
        <v>833</v>
      </c>
      <c r="D252" s="36" t="s">
        <v>834</v>
      </c>
      <c r="E252" s="35" t="s">
        <v>835</v>
      </c>
      <c r="F252" s="37"/>
      <c r="G252" s="34" t="s">
        <v>39</v>
      </c>
      <c r="H252" s="34">
        <v>0</v>
      </c>
      <c r="I252" s="34">
        <v>590000000</v>
      </c>
      <c r="J252" s="35" t="s">
        <v>40</v>
      </c>
      <c r="K252" s="35" t="s">
        <v>417</v>
      </c>
      <c r="L252" s="35" t="s">
        <v>42</v>
      </c>
      <c r="M252" s="34" t="s">
        <v>43</v>
      </c>
      <c r="N252" s="35" t="s">
        <v>405</v>
      </c>
      <c r="O252" s="34" t="s">
        <v>76</v>
      </c>
      <c r="P252" s="34">
        <v>736</v>
      </c>
      <c r="Q252" s="34" t="s">
        <v>512</v>
      </c>
      <c r="R252" s="39">
        <v>30</v>
      </c>
      <c r="S252" s="40">
        <v>150</v>
      </c>
      <c r="T252" s="40">
        <f t="shared" si="16"/>
        <v>4500</v>
      </c>
      <c r="U252" s="41">
        <f t="shared" si="15"/>
        <v>5040.0000000000009</v>
      </c>
      <c r="V252" s="34"/>
      <c r="W252" s="34">
        <v>2017</v>
      </c>
      <c r="X252" s="35"/>
    </row>
    <row r="253" spans="1:56" ht="50.1" customHeight="1">
      <c r="A253" s="34" t="s">
        <v>836</v>
      </c>
      <c r="B253" s="34" t="s">
        <v>35</v>
      </c>
      <c r="C253" s="35" t="s">
        <v>833</v>
      </c>
      <c r="D253" s="36" t="s">
        <v>834</v>
      </c>
      <c r="E253" s="35" t="s">
        <v>835</v>
      </c>
      <c r="F253" s="37" t="s">
        <v>837</v>
      </c>
      <c r="G253" s="34" t="s">
        <v>39</v>
      </c>
      <c r="H253" s="34">
        <v>0</v>
      </c>
      <c r="I253" s="34">
        <v>590000000</v>
      </c>
      <c r="J253" s="35" t="s">
        <v>40</v>
      </c>
      <c r="K253" s="35" t="s">
        <v>838</v>
      </c>
      <c r="L253" s="35" t="s">
        <v>42</v>
      </c>
      <c r="M253" s="34" t="s">
        <v>43</v>
      </c>
      <c r="N253" s="35" t="s">
        <v>44</v>
      </c>
      <c r="O253" s="38" t="s">
        <v>45</v>
      </c>
      <c r="P253" s="34">
        <v>736</v>
      </c>
      <c r="Q253" s="34" t="s">
        <v>512</v>
      </c>
      <c r="R253" s="39">
        <v>50</v>
      </c>
      <c r="S253" s="40">
        <v>600</v>
      </c>
      <c r="T253" s="40">
        <f t="shared" si="16"/>
        <v>30000</v>
      </c>
      <c r="U253" s="41">
        <f t="shared" ref="U253:U320" si="17">T253*1.12</f>
        <v>33600</v>
      </c>
      <c r="V253" s="45" t="s">
        <v>47</v>
      </c>
      <c r="W253" s="34">
        <v>2017</v>
      </c>
      <c r="X253" s="35"/>
    </row>
    <row r="254" spans="1:56" ht="50.1" customHeight="1">
      <c r="A254" s="34" t="s">
        <v>839</v>
      </c>
      <c r="B254" s="49" t="s">
        <v>35</v>
      </c>
      <c r="C254" s="49" t="s">
        <v>840</v>
      </c>
      <c r="D254" s="56" t="s">
        <v>841</v>
      </c>
      <c r="E254" s="49" t="s">
        <v>842</v>
      </c>
      <c r="F254" s="49" t="s">
        <v>843</v>
      </c>
      <c r="G254" s="49" t="s">
        <v>39</v>
      </c>
      <c r="H254" s="49">
        <v>0</v>
      </c>
      <c r="I254" s="34">
        <v>590000000</v>
      </c>
      <c r="J254" s="35" t="s">
        <v>40</v>
      </c>
      <c r="K254" s="49" t="s">
        <v>82</v>
      </c>
      <c r="L254" s="49" t="s">
        <v>83</v>
      </c>
      <c r="M254" s="49" t="s">
        <v>84</v>
      </c>
      <c r="N254" s="49" t="s">
        <v>85</v>
      </c>
      <c r="O254" s="49" t="s">
        <v>86</v>
      </c>
      <c r="P254" s="49">
        <v>796</v>
      </c>
      <c r="Q254" s="49" t="s">
        <v>46</v>
      </c>
      <c r="R254" s="53">
        <v>2</v>
      </c>
      <c r="S254" s="57">
        <v>600</v>
      </c>
      <c r="T254" s="40">
        <f t="shared" si="16"/>
        <v>1200</v>
      </c>
      <c r="U254" s="41">
        <f t="shared" si="17"/>
        <v>1344.0000000000002</v>
      </c>
      <c r="V254" s="43"/>
      <c r="W254" s="49">
        <v>2017</v>
      </c>
      <c r="X254" s="49"/>
    </row>
    <row r="255" spans="1:56" ht="50.1" customHeight="1">
      <c r="A255" s="34" t="s">
        <v>844</v>
      </c>
      <c r="B255" s="34" t="s">
        <v>35</v>
      </c>
      <c r="C255" s="35" t="s">
        <v>845</v>
      </c>
      <c r="D255" s="73" t="s">
        <v>846</v>
      </c>
      <c r="E255" s="37" t="s">
        <v>847</v>
      </c>
      <c r="F255" s="37" t="s">
        <v>848</v>
      </c>
      <c r="G255" s="34" t="s">
        <v>39</v>
      </c>
      <c r="H255" s="34">
        <v>0</v>
      </c>
      <c r="I255" s="34">
        <v>590000000</v>
      </c>
      <c r="J255" s="35" t="s">
        <v>53</v>
      </c>
      <c r="K255" s="34" t="s">
        <v>82</v>
      </c>
      <c r="L255" s="34" t="s">
        <v>83</v>
      </c>
      <c r="M255" s="34" t="s">
        <v>84</v>
      </c>
      <c r="N255" s="34" t="s">
        <v>143</v>
      </c>
      <c r="O255" s="51" t="s">
        <v>185</v>
      </c>
      <c r="P255" s="34">
        <v>796</v>
      </c>
      <c r="Q255" s="34" t="s">
        <v>46</v>
      </c>
      <c r="R255" s="39">
        <v>1</v>
      </c>
      <c r="S255" s="44">
        <v>1700</v>
      </c>
      <c r="T255" s="74">
        <f t="shared" si="16"/>
        <v>1700</v>
      </c>
      <c r="U255" s="75">
        <f t="shared" si="17"/>
        <v>1904.0000000000002</v>
      </c>
      <c r="V255" s="45"/>
      <c r="W255" s="34">
        <v>2017</v>
      </c>
      <c r="X255" s="76"/>
    </row>
    <row r="256" spans="1:56" ht="50.1" customHeight="1">
      <c r="A256" s="34" t="s">
        <v>849</v>
      </c>
      <c r="B256" s="34" t="s">
        <v>35</v>
      </c>
      <c r="C256" s="35" t="s">
        <v>850</v>
      </c>
      <c r="D256" s="73" t="s">
        <v>851</v>
      </c>
      <c r="E256" s="37" t="s">
        <v>852</v>
      </c>
      <c r="F256" s="37" t="s">
        <v>853</v>
      </c>
      <c r="G256" s="34" t="s">
        <v>39</v>
      </c>
      <c r="H256" s="34">
        <v>0</v>
      </c>
      <c r="I256" s="34">
        <v>590000000</v>
      </c>
      <c r="J256" s="35" t="s">
        <v>53</v>
      </c>
      <c r="K256" s="34" t="s">
        <v>854</v>
      </c>
      <c r="L256" s="34" t="s">
        <v>83</v>
      </c>
      <c r="M256" s="34" t="s">
        <v>84</v>
      </c>
      <c r="N256" s="34" t="s">
        <v>143</v>
      </c>
      <c r="O256" s="51" t="s">
        <v>185</v>
      </c>
      <c r="P256" s="34">
        <v>796</v>
      </c>
      <c r="Q256" s="34" t="s">
        <v>46</v>
      </c>
      <c r="R256" s="39">
        <v>8</v>
      </c>
      <c r="S256" s="44">
        <v>7000</v>
      </c>
      <c r="T256" s="74">
        <f t="shared" si="16"/>
        <v>56000</v>
      </c>
      <c r="U256" s="75">
        <f t="shared" si="17"/>
        <v>62720.000000000007</v>
      </c>
      <c r="V256" s="34"/>
      <c r="W256" s="34">
        <v>2017</v>
      </c>
      <c r="X256" s="76"/>
    </row>
    <row r="257" spans="1:24" ht="50.1" customHeight="1">
      <c r="A257" s="34" t="s">
        <v>855</v>
      </c>
      <c r="B257" s="49" t="s">
        <v>35</v>
      </c>
      <c r="C257" s="49" t="s">
        <v>856</v>
      </c>
      <c r="D257" s="56" t="s">
        <v>857</v>
      </c>
      <c r="E257" s="49" t="s">
        <v>858</v>
      </c>
      <c r="F257" s="49" t="s">
        <v>859</v>
      </c>
      <c r="G257" s="49" t="s">
        <v>39</v>
      </c>
      <c r="H257" s="49">
        <v>0</v>
      </c>
      <c r="I257" s="34">
        <v>590000000</v>
      </c>
      <c r="J257" s="35" t="s">
        <v>40</v>
      </c>
      <c r="K257" s="49" t="s">
        <v>82</v>
      </c>
      <c r="L257" s="49" t="s">
        <v>83</v>
      </c>
      <c r="M257" s="49" t="s">
        <v>84</v>
      </c>
      <c r="N257" s="49" t="s">
        <v>85</v>
      </c>
      <c r="O257" s="49" t="s">
        <v>86</v>
      </c>
      <c r="P257" s="49">
        <v>796</v>
      </c>
      <c r="Q257" s="49" t="s">
        <v>46</v>
      </c>
      <c r="R257" s="53">
        <v>1</v>
      </c>
      <c r="S257" s="57">
        <v>4000</v>
      </c>
      <c r="T257" s="40">
        <f t="shared" si="16"/>
        <v>4000</v>
      </c>
      <c r="U257" s="41">
        <f t="shared" si="17"/>
        <v>4480</v>
      </c>
      <c r="V257" s="87"/>
      <c r="W257" s="49">
        <v>2017</v>
      </c>
      <c r="X257" s="49"/>
    </row>
    <row r="258" spans="1:24" ht="50.1" customHeight="1">
      <c r="A258" s="34" t="s">
        <v>860</v>
      </c>
      <c r="B258" s="34" t="s">
        <v>35</v>
      </c>
      <c r="C258" s="35" t="s">
        <v>861</v>
      </c>
      <c r="D258" s="36" t="s">
        <v>862</v>
      </c>
      <c r="E258" s="35" t="s">
        <v>863</v>
      </c>
      <c r="F258" s="37" t="s">
        <v>864</v>
      </c>
      <c r="G258" s="34" t="s">
        <v>196</v>
      </c>
      <c r="H258" s="34">
        <v>0</v>
      </c>
      <c r="I258" s="34">
        <v>590000000</v>
      </c>
      <c r="J258" s="35" t="s">
        <v>40</v>
      </c>
      <c r="K258" s="35" t="s">
        <v>218</v>
      </c>
      <c r="L258" s="35" t="s">
        <v>42</v>
      </c>
      <c r="M258" s="34" t="s">
        <v>61</v>
      </c>
      <c r="N258" s="49" t="s">
        <v>566</v>
      </c>
      <c r="O258" s="34" t="s">
        <v>76</v>
      </c>
      <c r="P258" s="34" t="s">
        <v>865</v>
      </c>
      <c r="Q258" s="34" t="s">
        <v>866</v>
      </c>
      <c r="R258" s="44">
        <v>190</v>
      </c>
      <c r="S258" s="40">
        <v>280</v>
      </c>
      <c r="T258" s="40">
        <f t="shared" si="16"/>
        <v>53200</v>
      </c>
      <c r="U258" s="41">
        <f t="shared" si="17"/>
        <v>59584.000000000007</v>
      </c>
      <c r="V258" s="34"/>
      <c r="W258" s="34">
        <v>2017</v>
      </c>
      <c r="X258" s="35"/>
    </row>
    <row r="259" spans="1:24" ht="50.1" customHeight="1">
      <c r="A259" s="34" t="s">
        <v>867</v>
      </c>
      <c r="B259" s="46" t="s">
        <v>35</v>
      </c>
      <c r="C259" s="47" t="s">
        <v>868</v>
      </c>
      <c r="D259" s="48" t="s">
        <v>862</v>
      </c>
      <c r="E259" s="49" t="s">
        <v>869</v>
      </c>
      <c r="F259" s="50" t="s">
        <v>870</v>
      </c>
      <c r="G259" s="34" t="s">
        <v>196</v>
      </c>
      <c r="H259" s="52">
        <v>0</v>
      </c>
      <c r="I259" s="34">
        <v>590000000</v>
      </c>
      <c r="J259" s="35" t="s">
        <v>40</v>
      </c>
      <c r="K259" s="46" t="s">
        <v>218</v>
      </c>
      <c r="L259" s="35" t="s">
        <v>42</v>
      </c>
      <c r="M259" s="46" t="s">
        <v>61</v>
      </c>
      <c r="N259" s="49" t="s">
        <v>566</v>
      </c>
      <c r="O259" s="34" t="s">
        <v>76</v>
      </c>
      <c r="P259" s="43" t="s">
        <v>865</v>
      </c>
      <c r="Q259" s="43" t="s">
        <v>866</v>
      </c>
      <c r="R259" s="69">
        <v>900</v>
      </c>
      <c r="S259" s="54">
        <v>320</v>
      </c>
      <c r="T259" s="40">
        <f t="shared" si="16"/>
        <v>288000</v>
      </c>
      <c r="U259" s="41">
        <f t="shared" si="17"/>
        <v>322560.00000000006</v>
      </c>
      <c r="V259" s="70"/>
      <c r="W259" s="55">
        <v>2017</v>
      </c>
      <c r="X259" s="35"/>
    </row>
    <row r="260" spans="1:24" ht="50.1" customHeight="1">
      <c r="A260" s="34" t="s">
        <v>871</v>
      </c>
      <c r="B260" s="34" t="s">
        <v>35</v>
      </c>
      <c r="C260" s="35" t="s">
        <v>872</v>
      </c>
      <c r="D260" s="36" t="s">
        <v>862</v>
      </c>
      <c r="E260" s="35" t="s">
        <v>873</v>
      </c>
      <c r="F260" s="37" t="s">
        <v>874</v>
      </c>
      <c r="G260" s="34" t="s">
        <v>196</v>
      </c>
      <c r="H260" s="34">
        <v>0</v>
      </c>
      <c r="I260" s="34">
        <v>590000000</v>
      </c>
      <c r="J260" s="35" t="s">
        <v>40</v>
      </c>
      <c r="K260" s="35" t="s">
        <v>142</v>
      </c>
      <c r="L260" s="35" t="s">
        <v>42</v>
      </c>
      <c r="M260" s="34" t="s">
        <v>43</v>
      </c>
      <c r="N260" s="35" t="s">
        <v>75</v>
      </c>
      <c r="O260" s="34" t="s">
        <v>76</v>
      </c>
      <c r="P260" s="34" t="s">
        <v>865</v>
      </c>
      <c r="Q260" s="34" t="s">
        <v>866</v>
      </c>
      <c r="R260" s="44">
        <v>610</v>
      </c>
      <c r="S260" s="40">
        <v>90</v>
      </c>
      <c r="T260" s="40">
        <f t="shared" si="16"/>
        <v>54900</v>
      </c>
      <c r="U260" s="41">
        <f t="shared" si="17"/>
        <v>61488.000000000007</v>
      </c>
      <c r="V260" s="34"/>
      <c r="W260" s="34">
        <v>2017</v>
      </c>
      <c r="X260" s="35"/>
    </row>
    <row r="261" spans="1:24" ht="50.1" customHeight="1">
      <c r="A261" s="34" t="s">
        <v>875</v>
      </c>
      <c r="B261" s="34" t="s">
        <v>35</v>
      </c>
      <c r="C261" s="35" t="s">
        <v>872</v>
      </c>
      <c r="D261" s="36" t="s">
        <v>862</v>
      </c>
      <c r="E261" s="35" t="s">
        <v>873</v>
      </c>
      <c r="F261" s="37" t="s">
        <v>876</v>
      </c>
      <c r="G261" s="34" t="s">
        <v>196</v>
      </c>
      <c r="H261" s="34">
        <v>0</v>
      </c>
      <c r="I261" s="34">
        <v>590000000</v>
      </c>
      <c r="J261" s="35" t="s">
        <v>40</v>
      </c>
      <c r="K261" s="35" t="s">
        <v>142</v>
      </c>
      <c r="L261" s="35" t="s">
        <v>42</v>
      </c>
      <c r="M261" s="34" t="s">
        <v>43</v>
      </c>
      <c r="N261" s="35" t="s">
        <v>75</v>
      </c>
      <c r="O261" s="34" t="s">
        <v>76</v>
      </c>
      <c r="P261" s="34" t="s">
        <v>865</v>
      </c>
      <c r="Q261" s="34" t="s">
        <v>866</v>
      </c>
      <c r="R261" s="44">
        <v>1830</v>
      </c>
      <c r="S261" s="40">
        <v>130</v>
      </c>
      <c r="T261" s="40">
        <f t="shared" si="16"/>
        <v>237900</v>
      </c>
      <c r="U261" s="41">
        <f t="shared" si="17"/>
        <v>266448</v>
      </c>
      <c r="V261" s="45" t="s">
        <v>47</v>
      </c>
      <c r="W261" s="34">
        <v>2017</v>
      </c>
      <c r="X261" s="35"/>
    </row>
    <row r="262" spans="1:24" ht="50.1" customHeight="1">
      <c r="A262" s="34" t="s">
        <v>877</v>
      </c>
      <c r="B262" s="34" t="s">
        <v>35</v>
      </c>
      <c r="C262" s="35" t="s">
        <v>872</v>
      </c>
      <c r="D262" s="36" t="s">
        <v>862</v>
      </c>
      <c r="E262" s="35" t="s">
        <v>873</v>
      </c>
      <c r="F262" s="37" t="s">
        <v>876</v>
      </c>
      <c r="G262" s="34" t="s">
        <v>196</v>
      </c>
      <c r="H262" s="34">
        <v>0</v>
      </c>
      <c r="I262" s="34">
        <v>590000000</v>
      </c>
      <c r="J262" s="35" t="s">
        <v>40</v>
      </c>
      <c r="K262" s="35" t="s">
        <v>142</v>
      </c>
      <c r="L262" s="35" t="s">
        <v>42</v>
      </c>
      <c r="M262" s="34" t="s">
        <v>43</v>
      </c>
      <c r="N262" s="35" t="s">
        <v>75</v>
      </c>
      <c r="O262" s="34" t="s">
        <v>76</v>
      </c>
      <c r="P262" s="34" t="s">
        <v>865</v>
      </c>
      <c r="Q262" s="34" t="s">
        <v>866</v>
      </c>
      <c r="R262" s="44">
        <v>610</v>
      </c>
      <c r="S262" s="40">
        <v>200</v>
      </c>
      <c r="T262" s="40">
        <f t="shared" si="16"/>
        <v>122000</v>
      </c>
      <c r="U262" s="41">
        <f t="shared" si="17"/>
        <v>136640</v>
      </c>
      <c r="V262" s="34" t="s">
        <v>47</v>
      </c>
      <c r="W262" s="34">
        <v>2017</v>
      </c>
      <c r="X262" s="35"/>
    </row>
    <row r="263" spans="1:24" ht="50.1" customHeight="1">
      <c r="A263" s="34" t="s">
        <v>878</v>
      </c>
      <c r="B263" s="46" t="s">
        <v>35</v>
      </c>
      <c r="C263" s="47" t="s">
        <v>879</v>
      </c>
      <c r="D263" s="48" t="s">
        <v>862</v>
      </c>
      <c r="E263" s="49" t="s">
        <v>880</v>
      </c>
      <c r="F263" s="50" t="s">
        <v>881</v>
      </c>
      <c r="G263" s="34" t="s">
        <v>196</v>
      </c>
      <c r="H263" s="52">
        <v>0</v>
      </c>
      <c r="I263" s="34">
        <v>590000000</v>
      </c>
      <c r="J263" s="35" t="s">
        <v>40</v>
      </c>
      <c r="K263" s="46" t="s">
        <v>218</v>
      </c>
      <c r="L263" s="35" t="s">
        <v>42</v>
      </c>
      <c r="M263" s="46" t="s">
        <v>61</v>
      </c>
      <c r="N263" s="49" t="s">
        <v>566</v>
      </c>
      <c r="O263" s="34" t="s">
        <v>76</v>
      </c>
      <c r="P263" s="34">
        <v>796</v>
      </c>
      <c r="Q263" s="43" t="s">
        <v>46</v>
      </c>
      <c r="R263" s="53">
        <v>1200</v>
      </c>
      <c r="S263" s="54">
        <v>200</v>
      </c>
      <c r="T263" s="40">
        <f t="shared" si="16"/>
        <v>240000</v>
      </c>
      <c r="U263" s="41">
        <f t="shared" si="17"/>
        <v>268800</v>
      </c>
      <c r="V263" s="70"/>
      <c r="W263" s="55">
        <v>2017</v>
      </c>
      <c r="X263" s="35"/>
    </row>
    <row r="264" spans="1:24" ht="50.1" customHeight="1">
      <c r="A264" s="34" t="s">
        <v>882</v>
      </c>
      <c r="B264" s="46" t="s">
        <v>35</v>
      </c>
      <c r="C264" s="49" t="s">
        <v>883</v>
      </c>
      <c r="D264" s="65" t="s">
        <v>862</v>
      </c>
      <c r="E264" s="51" t="s">
        <v>884</v>
      </c>
      <c r="F264" s="66"/>
      <c r="G264" s="34" t="s">
        <v>196</v>
      </c>
      <c r="H264" s="52">
        <v>0</v>
      </c>
      <c r="I264" s="34">
        <v>590000000</v>
      </c>
      <c r="J264" s="35" t="s">
        <v>40</v>
      </c>
      <c r="K264" s="46" t="s">
        <v>301</v>
      </c>
      <c r="L264" s="35" t="s">
        <v>42</v>
      </c>
      <c r="M264" s="109" t="s">
        <v>61</v>
      </c>
      <c r="N264" s="49" t="s">
        <v>566</v>
      </c>
      <c r="O264" s="34" t="s">
        <v>76</v>
      </c>
      <c r="P264" s="67" t="s">
        <v>865</v>
      </c>
      <c r="Q264" s="67" t="s">
        <v>866</v>
      </c>
      <c r="R264" s="68">
        <v>500</v>
      </c>
      <c r="S264" s="40">
        <v>116</v>
      </c>
      <c r="T264" s="40">
        <f t="shared" si="16"/>
        <v>58000</v>
      </c>
      <c r="U264" s="41">
        <f t="shared" si="17"/>
        <v>64960.000000000007</v>
      </c>
      <c r="V264" s="55"/>
      <c r="W264" s="55">
        <v>2017</v>
      </c>
      <c r="X264" s="35"/>
    </row>
    <row r="265" spans="1:24" ht="50.1" customHeight="1">
      <c r="A265" s="34" t="s">
        <v>885</v>
      </c>
      <c r="B265" s="46" t="s">
        <v>35</v>
      </c>
      <c r="C265" s="49" t="s">
        <v>886</v>
      </c>
      <c r="D265" s="56" t="s">
        <v>862</v>
      </c>
      <c r="E265" s="49" t="s">
        <v>887</v>
      </c>
      <c r="F265" s="50"/>
      <c r="G265" s="34" t="s">
        <v>196</v>
      </c>
      <c r="H265" s="52">
        <v>0</v>
      </c>
      <c r="I265" s="34">
        <v>590000000</v>
      </c>
      <c r="J265" s="35" t="s">
        <v>40</v>
      </c>
      <c r="K265" s="46" t="s">
        <v>301</v>
      </c>
      <c r="L265" s="35" t="s">
        <v>42</v>
      </c>
      <c r="M265" s="46" t="s">
        <v>61</v>
      </c>
      <c r="N265" s="49" t="s">
        <v>566</v>
      </c>
      <c r="O265" s="34" t="s">
        <v>76</v>
      </c>
      <c r="P265" s="67" t="s">
        <v>865</v>
      </c>
      <c r="Q265" s="67" t="s">
        <v>866</v>
      </c>
      <c r="R265" s="68">
        <v>500</v>
      </c>
      <c r="S265" s="54">
        <v>200</v>
      </c>
      <c r="T265" s="40">
        <f t="shared" si="16"/>
        <v>100000</v>
      </c>
      <c r="U265" s="41">
        <f t="shared" si="17"/>
        <v>112000.00000000001</v>
      </c>
      <c r="V265" s="70"/>
      <c r="W265" s="55">
        <v>2017</v>
      </c>
      <c r="X265" s="35"/>
    </row>
    <row r="266" spans="1:24" ht="50.1" customHeight="1">
      <c r="A266" s="34" t="s">
        <v>888</v>
      </c>
      <c r="B266" s="49" t="s">
        <v>35</v>
      </c>
      <c r="C266" s="49" t="s">
        <v>889</v>
      </c>
      <c r="D266" s="56" t="s">
        <v>862</v>
      </c>
      <c r="E266" s="49" t="s">
        <v>890</v>
      </c>
      <c r="F266" s="49" t="s">
        <v>891</v>
      </c>
      <c r="G266" s="83" t="s">
        <v>39</v>
      </c>
      <c r="H266" s="59">
        <v>0</v>
      </c>
      <c r="I266" s="34">
        <v>590000000</v>
      </c>
      <c r="J266" s="83" t="s">
        <v>53</v>
      </c>
      <c r="K266" s="83" t="s">
        <v>618</v>
      </c>
      <c r="L266" s="83" t="s">
        <v>83</v>
      </c>
      <c r="M266" s="83" t="s">
        <v>43</v>
      </c>
      <c r="N266" s="83" t="s">
        <v>102</v>
      </c>
      <c r="O266" s="83" t="s">
        <v>86</v>
      </c>
      <c r="P266" s="83" t="s">
        <v>865</v>
      </c>
      <c r="Q266" s="83" t="s">
        <v>866</v>
      </c>
      <c r="R266" s="69">
        <v>15</v>
      </c>
      <c r="S266" s="69">
        <v>285</v>
      </c>
      <c r="T266" s="74">
        <f t="shared" si="16"/>
        <v>4275</v>
      </c>
      <c r="U266" s="75">
        <f t="shared" si="17"/>
        <v>4788.0000000000009</v>
      </c>
      <c r="V266" s="49"/>
      <c r="W266" s="49">
        <v>2017</v>
      </c>
      <c r="X266" s="49"/>
    </row>
    <row r="267" spans="1:24" ht="50.1" customHeight="1">
      <c r="A267" s="34" t="s">
        <v>892</v>
      </c>
      <c r="B267" s="49" t="s">
        <v>35</v>
      </c>
      <c r="C267" s="49" t="s">
        <v>893</v>
      </c>
      <c r="D267" s="56" t="s">
        <v>862</v>
      </c>
      <c r="E267" s="49" t="s">
        <v>894</v>
      </c>
      <c r="F267" s="49" t="s">
        <v>895</v>
      </c>
      <c r="G267" s="83" t="s">
        <v>39</v>
      </c>
      <c r="H267" s="59">
        <v>0</v>
      </c>
      <c r="I267" s="34">
        <v>590000000</v>
      </c>
      <c r="J267" s="83" t="s">
        <v>53</v>
      </c>
      <c r="K267" s="83" t="s">
        <v>618</v>
      </c>
      <c r="L267" s="83" t="s">
        <v>83</v>
      </c>
      <c r="M267" s="83" t="s">
        <v>43</v>
      </c>
      <c r="N267" s="83" t="s">
        <v>102</v>
      </c>
      <c r="O267" s="83" t="s">
        <v>86</v>
      </c>
      <c r="P267" s="83" t="s">
        <v>865</v>
      </c>
      <c r="Q267" s="83" t="s">
        <v>866</v>
      </c>
      <c r="R267" s="69">
        <v>25</v>
      </c>
      <c r="S267" s="69">
        <v>550</v>
      </c>
      <c r="T267" s="69">
        <f>S267*R267</f>
        <v>13750</v>
      </c>
      <c r="U267" s="63">
        <f t="shared" si="17"/>
        <v>15400.000000000002</v>
      </c>
      <c r="V267" s="126"/>
      <c r="W267" s="49">
        <v>2017</v>
      </c>
      <c r="X267" s="49"/>
    </row>
    <row r="268" spans="1:24" ht="50.1" customHeight="1">
      <c r="A268" s="34" t="s">
        <v>896</v>
      </c>
      <c r="B268" s="49" t="s">
        <v>35</v>
      </c>
      <c r="C268" s="83" t="s">
        <v>897</v>
      </c>
      <c r="D268" s="127" t="s">
        <v>862</v>
      </c>
      <c r="E268" s="83" t="s">
        <v>898</v>
      </c>
      <c r="F268" s="83" t="s">
        <v>899</v>
      </c>
      <c r="G268" s="83" t="s">
        <v>39</v>
      </c>
      <c r="H268" s="59">
        <v>0</v>
      </c>
      <c r="I268" s="34">
        <v>590000000</v>
      </c>
      <c r="J268" s="83" t="s">
        <v>53</v>
      </c>
      <c r="K268" s="83" t="s">
        <v>618</v>
      </c>
      <c r="L268" s="83" t="s">
        <v>83</v>
      </c>
      <c r="M268" s="83" t="s">
        <v>43</v>
      </c>
      <c r="N268" s="83" t="s">
        <v>102</v>
      </c>
      <c r="O268" s="83" t="s">
        <v>86</v>
      </c>
      <c r="P268" s="83" t="s">
        <v>865</v>
      </c>
      <c r="Q268" s="83" t="s">
        <v>866</v>
      </c>
      <c r="R268" s="69">
        <v>20</v>
      </c>
      <c r="S268" s="69">
        <v>1360</v>
      </c>
      <c r="T268" s="74">
        <f t="shared" ref="T268:T332" si="18">R268*S268</f>
        <v>27200</v>
      </c>
      <c r="U268" s="75">
        <f t="shared" si="17"/>
        <v>30464.000000000004</v>
      </c>
      <c r="V268" s="49"/>
      <c r="W268" s="49">
        <v>2017</v>
      </c>
      <c r="X268" s="49"/>
    </row>
    <row r="269" spans="1:24" ht="50.1" customHeight="1">
      <c r="A269" s="34" t="s">
        <v>900</v>
      </c>
      <c r="B269" s="83" t="s">
        <v>35</v>
      </c>
      <c r="C269" s="83" t="s">
        <v>901</v>
      </c>
      <c r="D269" s="127" t="s">
        <v>862</v>
      </c>
      <c r="E269" s="83" t="s">
        <v>902</v>
      </c>
      <c r="F269" s="83" t="s">
        <v>903</v>
      </c>
      <c r="G269" s="83" t="s">
        <v>39</v>
      </c>
      <c r="H269" s="59">
        <v>0</v>
      </c>
      <c r="I269" s="34">
        <v>590000000</v>
      </c>
      <c r="J269" s="83" t="s">
        <v>53</v>
      </c>
      <c r="K269" s="83" t="s">
        <v>618</v>
      </c>
      <c r="L269" s="83" t="s">
        <v>83</v>
      </c>
      <c r="M269" s="83" t="s">
        <v>43</v>
      </c>
      <c r="N269" s="83" t="s">
        <v>102</v>
      </c>
      <c r="O269" s="83" t="s">
        <v>86</v>
      </c>
      <c r="P269" s="83" t="s">
        <v>865</v>
      </c>
      <c r="Q269" s="83" t="s">
        <v>866</v>
      </c>
      <c r="R269" s="69">
        <v>20</v>
      </c>
      <c r="S269" s="69">
        <v>1750</v>
      </c>
      <c r="T269" s="74">
        <f t="shared" si="18"/>
        <v>35000</v>
      </c>
      <c r="U269" s="75">
        <f t="shared" si="17"/>
        <v>39200.000000000007</v>
      </c>
      <c r="V269" s="128"/>
      <c r="W269" s="59">
        <v>2017</v>
      </c>
      <c r="X269" s="83"/>
    </row>
    <row r="270" spans="1:24" ht="50.1" customHeight="1">
      <c r="A270" s="34" t="s">
        <v>904</v>
      </c>
      <c r="B270" s="58" t="s">
        <v>35</v>
      </c>
      <c r="C270" s="38" t="s">
        <v>905</v>
      </c>
      <c r="D270" s="56" t="s">
        <v>862</v>
      </c>
      <c r="E270" s="38" t="s">
        <v>906</v>
      </c>
      <c r="F270" s="50"/>
      <c r="G270" s="34" t="s">
        <v>196</v>
      </c>
      <c r="H270" s="59">
        <v>0</v>
      </c>
      <c r="I270" s="34">
        <v>590000000</v>
      </c>
      <c r="J270" s="35" t="s">
        <v>40</v>
      </c>
      <c r="K270" s="51" t="s">
        <v>301</v>
      </c>
      <c r="L270" s="35" t="s">
        <v>42</v>
      </c>
      <c r="M270" s="51" t="s">
        <v>61</v>
      </c>
      <c r="N270" s="49" t="s">
        <v>566</v>
      </c>
      <c r="O270" s="34" t="s">
        <v>76</v>
      </c>
      <c r="P270" s="51" t="s">
        <v>865</v>
      </c>
      <c r="Q270" s="51" t="s">
        <v>866</v>
      </c>
      <c r="R270" s="115">
        <v>98</v>
      </c>
      <c r="S270" s="89">
        <v>19750</v>
      </c>
      <c r="T270" s="40">
        <f t="shared" si="18"/>
        <v>1935500</v>
      </c>
      <c r="U270" s="41">
        <f t="shared" si="17"/>
        <v>2167760</v>
      </c>
      <c r="V270" s="51"/>
      <c r="W270" s="51">
        <v>2017</v>
      </c>
      <c r="X270" s="35"/>
    </row>
    <row r="271" spans="1:24" ht="50.1" customHeight="1">
      <c r="A271" s="34" t="s">
        <v>907</v>
      </c>
      <c r="B271" s="58" t="s">
        <v>35</v>
      </c>
      <c r="C271" s="38" t="s">
        <v>908</v>
      </c>
      <c r="D271" s="56" t="s">
        <v>862</v>
      </c>
      <c r="E271" s="38" t="s">
        <v>909</v>
      </c>
      <c r="F271" s="50"/>
      <c r="G271" s="34" t="s">
        <v>196</v>
      </c>
      <c r="H271" s="59">
        <v>0</v>
      </c>
      <c r="I271" s="34">
        <v>590000000</v>
      </c>
      <c r="J271" s="35" t="s">
        <v>40</v>
      </c>
      <c r="K271" s="51" t="s">
        <v>301</v>
      </c>
      <c r="L271" s="35" t="s">
        <v>42</v>
      </c>
      <c r="M271" s="51" t="s">
        <v>61</v>
      </c>
      <c r="N271" s="49" t="s">
        <v>566</v>
      </c>
      <c r="O271" s="34" t="s">
        <v>76</v>
      </c>
      <c r="P271" s="51" t="s">
        <v>865</v>
      </c>
      <c r="Q271" s="51" t="s">
        <v>866</v>
      </c>
      <c r="R271" s="115">
        <v>100</v>
      </c>
      <c r="S271" s="89">
        <v>316</v>
      </c>
      <c r="T271" s="40">
        <f t="shared" si="18"/>
        <v>31600</v>
      </c>
      <c r="U271" s="41">
        <f t="shared" si="17"/>
        <v>35392</v>
      </c>
      <c r="V271" s="64"/>
      <c r="W271" s="51">
        <v>2017</v>
      </c>
      <c r="X271" s="35"/>
    </row>
    <row r="272" spans="1:24" ht="50.1" customHeight="1">
      <c r="A272" s="34" t="s">
        <v>910</v>
      </c>
      <c r="B272" s="46" t="s">
        <v>35</v>
      </c>
      <c r="C272" s="47" t="s">
        <v>911</v>
      </c>
      <c r="D272" s="48" t="s">
        <v>862</v>
      </c>
      <c r="E272" s="49" t="s">
        <v>912</v>
      </c>
      <c r="F272" s="50"/>
      <c r="G272" s="34" t="s">
        <v>196</v>
      </c>
      <c r="H272" s="52">
        <v>0</v>
      </c>
      <c r="I272" s="34">
        <v>590000000</v>
      </c>
      <c r="J272" s="35" t="s">
        <v>40</v>
      </c>
      <c r="K272" s="46" t="s">
        <v>218</v>
      </c>
      <c r="L272" s="35" t="s">
        <v>42</v>
      </c>
      <c r="M272" s="46" t="s">
        <v>61</v>
      </c>
      <c r="N272" s="49" t="s">
        <v>566</v>
      </c>
      <c r="O272" s="34" t="s">
        <v>76</v>
      </c>
      <c r="P272" s="43" t="s">
        <v>865</v>
      </c>
      <c r="Q272" s="43" t="s">
        <v>866</v>
      </c>
      <c r="R272" s="69">
        <v>600</v>
      </c>
      <c r="S272" s="54">
        <v>40.5</v>
      </c>
      <c r="T272" s="40">
        <f t="shared" si="18"/>
        <v>24300</v>
      </c>
      <c r="U272" s="41">
        <f t="shared" si="17"/>
        <v>27216.000000000004</v>
      </c>
      <c r="V272" s="46"/>
      <c r="W272" s="55">
        <v>2017</v>
      </c>
      <c r="X272" s="35"/>
    </row>
    <row r="273" spans="1:24" ht="50.1" customHeight="1">
      <c r="A273" s="34" t="s">
        <v>913</v>
      </c>
      <c r="B273" s="46" t="s">
        <v>35</v>
      </c>
      <c r="C273" s="47" t="s">
        <v>914</v>
      </c>
      <c r="D273" s="48" t="s">
        <v>862</v>
      </c>
      <c r="E273" s="49" t="s">
        <v>915</v>
      </c>
      <c r="F273" s="50" t="s">
        <v>916</v>
      </c>
      <c r="G273" s="34" t="s">
        <v>196</v>
      </c>
      <c r="H273" s="52">
        <v>0</v>
      </c>
      <c r="I273" s="34">
        <v>590000000</v>
      </c>
      <c r="J273" s="35" t="s">
        <v>40</v>
      </c>
      <c r="K273" s="46" t="s">
        <v>218</v>
      </c>
      <c r="L273" s="35" t="s">
        <v>42</v>
      </c>
      <c r="M273" s="46" t="s">
        <v>61</v>
      </c>
      <c r="N273" s="49" t="s">
        <v>566</v>
      </c>
      <c r="O273" s="34" t="s">
        <v>76</v>
      </c>
      <c r="P273" s="43" t="s">
        <v>865</v>
      </c>
      <c r="Q273" s="43" t="s">
        <v>866</v>
      </c>
      <c r="R273" s="69">
        <v>500</v>
      </c>
      <c r="S273" s="54">
        <v>695</v>
      </c>
      <c r="T273" s="40">
        <f t="shared" si="18"/>
        <v>347500</v>
      </c>
      <c r="U273" s="41">
        <f t="shared" si="17"/>
        <v>389200.00000000006</v>
      </c>
      <c r="V273" s="70"/>
      <c r="W273" s="55">
        <v>2017</v>
      </c>
      <c r="X273" s="35"/>
    </row>
    <row r="274" spans="1:24" ht="50.1" customHeight="1">
      <c r="A274" s="34" t="s">
        <v>917</v>
      </c>
      <c r="B274" s="34" t="s">
        <v>35</v>
      </c>
      <c r="C274" s="35" t="s">
        <v>918</v>
      </c>
      <c r="D274" s="36" t="s">
        <v>862</v>
      </c>
      <c r="E274" s="35" t="s">
        <v>919</v>
      </c>
      <c r="F274" s="37" t="s">
        <v>916</v>
      </c>
      <c r="G274" s="34" t="s">
        <v>196</v>
      </c>
      <c r="H274" s="34">
        <v>0</v>
      </c>
      <c r="I274" s="34">
        <v>590000000</v>
      </c>
      <c r="J274" s="35" t="s">
        <v>40</v>
      </c>
      <c r="K274" s="35" t="s">
        <v>218</v>
      </c>
      <c r="L274" s="35" t="s">
        <v>42</v>
      </c>
      <c r="M274" s="34" t="s">
        <v>61</v>
      </c>
      <c r="N274" s="49" t="s">
        <v>566</v>
      </c>
      <c r="O274" s="34" t="s">
        <v>76</v>
      </c>
      <c r="P274" s="34" t="s">
        <v>865</v>
      </c>
      <c r="Q274" s="34" t="s">
        <v>866</v>
      </c>
      <c r="R274" s="44">
        <v>300</v>
      </c>
      <c r="S274" s="40">
        <v>1060</v>
      </c>
      <c r="T274" s="40">
        <f t="shared" si="18"/>
        <v>318000</v>
      </c>
      <c r="U274" s="41">
        <f t="shared" si="17"/>
        <v>356160.00000000006</v>
      </c>
      <c r="V274" s="34"/>
      <c r="W274" s="34">
        <v>2017</v>
      </c>
      <c r="X274" s="35"/>
    </row>
    <row r="275" spans="1:24" ht="50.1" customHeight="1">
      <c r="A275" s="34" t="s">
        <v>920</v>
      </c>
      <c r="B275" s="46" t="s">
        <v>35</v>
      </c>
      <c r="C275" s="47" t="s">
        <v>921</v>
      </c>
      <c r="D275" s="48" t="s">
        <v>862</v>
      </c>
      <c r="E275" s="49" t="s">
        <v>922</v>
      </c>
      <c r="F275" s="50" t="s">
        <v>916</v>
      </c>
      <c r="G275" s="34" t="s">
        <v>196</v>
      </c>
      <c r="H275" s="52">
        <v>0</v>
      </c>
      <c r="I275" s="34">
        <v>590000000</v>
      </c>
      <c r="J275" s="35" t="s">
        <v>40</v>
      </c>
      <c r="K275" s="46" t="s">
        <v>218</v>
      </c>
      <c r="L275" s="35" t="s">
        <v>42</v>
      </c>
      <c r="M275" s="46" t="s">
        <v>61</v>
      </c>
      <c r="N275" s="49" t="s">
        <v>566</v>
      </c>
      <c r="O275" s="34" t="s">
        <v>76</v>
      </c>
      <c r="P275" s="43" t="s">
        <v>923</v>
      </c>
      <c r="Q275" s="43" t="s">
        <v>924</v>
      </c>
      <c r="R275" s="69">
        <v>200</v>
      </c>
      <c r="S275" s="54">
        <v>240</v>
      </c>
      <c r="T275" s="40">
        <f t="shared" si="18"/>
        <v>48000</v>
      </c>
      <c r="U275" s="41">
        <f t="shared" si="17"/>
        <v>53760.000000000007</v>
      </c>
      <c r="V275" s="70"/>
      <c r="W275" s="55">
        <v>2017</v>
      </c>
      <c r="X275" s="35"/>
    </row>
    <row r="276" spans="1:24" ht="50.1" customHeight="1">
      <c r="A276" s="34" t="s">
        <v>925</v>
      </c>
      <c r="B276" s="34" t="s">
        <v>35</v>
      </c>
      <c r="C276" s="35" t="s">
        <v>926</v>
      </c>
      <c r="D276" s="36" t="s">
        <v>862</v>
      </c>
      <c r="E276" s="35" t="s">
        <v>927</v>
      </c>
      <c r="F276" s="37" t="s">
        <v>916</v>
      </c>
      <c r="G276" s="34" t="s">
        <v>196</v>
      </c>
      <c r="H276" s="34">
        <v>0</v>
      </c>
      <c r="I276" s="34">
        <v>590000000</v>
      </c>
      <c r="J276" s="35" t="s">
        <v>40</v>
      </c>
      <c r="K276" s="35" t="s">
        <v>218</v>
      </c>
      <c r="L276" s="35" t="s">
        <v>42</v>
      </c>
      <c r="M276" s="34" t="s">
        <v>61</v>
      </c>
      <c r="N276" s="49" t="s">
        <v>566</v>
      </c>
      <c r="O276" s="34" t="s">
        <v>76</v>
      </c>
      <c r="P276" s="34" t="s">
        <v>923</v>
      </c>
      <c r="Q276" s="34" t="s">
        <v>924</v>
      </c>
      <c r="R276" s="44">
        <v>100</v>
      </c>
      <c r="S276" s="40">
        <v>280</v>
      </c>
      <c r="T276" s="40">
        <f t="shared" si="18"/>
        <v>28000</v>
      </c>
      <c r="U276" s="41">
        <f t="shared" si="17"/>
        <v>31360.000000000004</v>
      </c>
      <c r="V276" s="34"/>
      <c r="W276" s="34">
        <v>2017</v>
      </c>
      <c r="X276" s="35"/>
    </row>
    <row r="277" spans="1:24" ht="50.1" customHeight="1">
      <c r="A277" s="34" t="s">
        <v>928</v>
      </c>
      <c r="B277" s="34" t="s">
        <v>35</v>
      </c>
      <c r="C277" s="35" t="s">
        <v>929</v>
      </c>
      <c r="D277" s="36" t="s">
        <v>930</v>
      </c>
      <c r="E277" s="35" t="s">
        <v>931</v>
      </c>
      <c r="F277" s="37" t="s">
        <v>932</v>
      </c>
      <c r="G277" s="34" t="s">
        <v>39</v>
      </c>
      <c r="H277" s="34">
        <v>0</v>
      </c>
      <c r="I277" s="34">
        <v>590000000</v>
      </c>
      <c r="J277" s="35" t="s">
        <v>40</v>
      </c>
      <c r="K277" s="35" t="s">
        <v>933</v>
      </c>
      <c r="L277" s="42" t="s">
        <v>53</v>
      </c>
      <c r="M277" s="34" t="s">
        <v>43</v>
      </c>
      <c r="N277" s="35" t="s">
        <v>102</v>
      </c>
      <c r="O277" s="34" t="s">
        <v>76</v>
      </c>
      <c r="P277" s="34">
        <v>166</v>
      </c>
      <c r="Q277" s="34" t="s">
        <v>103</v>
      </c>
      <c r="R277" s="44">
        <v>10</v>
      </c>
      <c r="S277" s="40">
        <v>4910</v>
      </c>
      <c r="T277" s="40">
        <f t="shared" si="18"/>
        <v>49100</v>
      </c>
      <c r="U277" s="41">
        <f t="shared" si="17"/>
        <v>54992.000000000007</v>
      </c>
      <c r="V277" s="45"/>
      <c r="W277" s="34">
        <v>2017</v>
      </c>
      <c r="X277" s="35"/>
    </row>
    <row r="278" spans="1:24" ht="50.1" customHeight="1">
      <c r="A278" s="34" t="s">
        <v>934</v>
      </c>
      <c r="B278" s="34" t="s">
        <v>35</v>
      </c>
      <c r="C278" s="35" t="s">
        <v>935</v>
      </c>
      <c r="D278" s="36" t="s">
        <v>936</v>
      </c>
      <c r="E278" s="35" t="s">
        <v>937</v>
      </c>
      <c r="F278" s="37" t="s">
        <v>938</v>
      </c>
      <c r="G278" s="34" t="s">
        <v>39</v>
      </c>
      <c r="H278" s="34">
        <v>0</v>
      </c>
      <c r="I278" s="34">
        <v>590000000</v>
      </c>
      <c r="J278" s="35" t="s">
        <v>40</v>
      </c>
      <c r="K278" s="35" t="s">
        <v>725</v>
      </c>
      <c r="L278" s="42" t="s">
        <v>53</v>
      </c>
      <c r="M278" s="34" t="s">
        <v>84</v>
      </c>
      <c r="N278" s="35" t="s">
        <v>328</v>
      </c>
      <c r="O278" s="34" t="s">
        <v>94</v>
      </c>
      <c r="P278" s="34">
        <v>796</v>
      </c>
      <c r="Q278" s="34" t="s">
        <v>46</v>
      </c>
      <c r="R278" s="39">
        <v>2</v>
      </c>
      <c r="S278" s="40">
        <v>61500</v>
      </c>
      <c r="T278" s="40">
        <f t="shared" si="18"/>
        <v>123000</v>
      </c>
      <c r="U278" s="41">
        <f t="shared" si="17"/>
        <v>137760</v>
      </c>
      <c r="V278" s="34"/>
      <c r="W278" s="34">
        <v>2017</v>
      </c>
      <c r="X278" s="35"/>
    </row>
    <row r="279" spans="1:24" ht="50.1" customHeight="1">
      <c r="A279" s="34" t="s">
        <v>939</v>
      </c>
      <c r="B279" s="34" t="s">
        <v>35</v>
      </c>
      <c r="C279" s="35" t="s">
        <v>940</v>
      </c>
      <c r="D279" s="36" t="s">
        <v>941</v>
      </c>
      <c r="E279" s="35" t="s">
        <v>937</v>
      </c>
      <c r="F279" s="37" t="s">
        <v>938</v>
      </c>
      <c r="G279" s="34" t="s">
        <v>39</v>
      </c>
      <c r="H279" s="34">
        <v>0</v>
      </c>
      <c r="I279" s="34">
        <v>590000000</v>
      </c>
      <c r="J279" s="35" t="s">
        <v>40</v>
      </c>
      <c r="K279" s="35" t="s">
        <v>725</v>
      </c>
      <c r="L279" s="42" t="s">
        <v>53</v>
      </c>
      <c r="M279" s="34" t="s">
        <v>84</v>
      </c>
      <c r="N279" s="35" t="s">
        <v>328</v>
      </c>
      <c r="O279" s="34" t="s">
        <v>94</v>
      </c>
      <c r="P279" s="34">
        <v>796</v>
      </c>
      <c r="Q279" s="34" t="s">
        <v>46</v>
      </c>
      <c r="R279" s="39">
        <v>2</v>
      </c>
      <c r="S279" s="40">
        <v>45400</v>
      </c>
      <c r="T279" s="40">
        <f t="shared" si="18"/>
        <v>90800</v>
      </c>
      <c r="U279" s="41">
        <f t="shared" si="17"/>
        <v>101696.00000000001</v>
      </c>
      <c r="V279" s="45"/>
      <c r="W279" s="34">
        <v>2017</v>
      </c>
      <c r="X279" s="35"/>
    </row>
    <row r="280" spans="1:24" ht="50.1" customHeight="1">
      <c r="A280" s="34" t="s">
        <v>942</v>
      </c>
      <c r="B280" s="34" t="s">
        <v>35</v>
      </c>
      <c r="C280" s="35" t="s">
        <v>943</v>
      </c>
      <c r="D280" s="73" t="s">
        <v>944</v>
      </c>
      <c r="E280" s="37" t="s">
        <v>332</v>
      </c>
      <c r="F280" s="37" t="s">
        <v>945</v>
      </c>
      <c r="G280" s="34" t="s">
        <v>39</v>
      </c>
      <c r="H280" s="34">
        <v>0</v>
      </c>
      <c r="I280" s="34">
        <v>590000000</v>
      </c>
      <c r="J280" s="35" t="s">
        <v>53</v>
      </c>
      <c r="K280" s="34" t="s">
        <v>946</v>
      </c>
      <c r="L280" s="34" t="s">
        <v>83</v>
      </c>
      <c r="M280" s="34" t="s">
        <v>84</v>
      </c>
      <c r="N280" s="34" t="s">
        <v>143</v>
      </c>
      <c r="O280" s="51" t="s">
        <v>185</v>
      </c>
      <c r="P280" s="34">
        <v>796</v>
      </c>
      <c r="Q280" s="34" t="s">
        <v>46</v>
      </c>
      <c r="R280" s="39">
        <v>24</v>
      </c>
      <c r="S280" s="44">
        <v>6500</v>
      </c>
      <c r="T280" s="74">
        <f t="shared" si="18"/>
        <v>156000</v>
      </c>
      <c r="U280" s="75">
        <f t="shared" si="17"/>
        <v>174720.00000000003</v>
      </c>
      <c r="V280" s="34"/>
      <c r="W280" s="34">
        <v>2017</v>
      </c>
      <c r="X280" s="76"/>
    </row>
    <row r="281" spans="1:24" ht="50.1" customHeight="1">
      <c r="A281" s="34" t="s">
        <v>947</v>
      </c>
      <c r="B281" s="35" t="s">
        <v>35</v>
      </c>
      <c r="C281" s="78" t="s">
        <v>948</v>
      </c>
      <c r="D281" s="36" t="s">
        <v>949</v>
      </c>
      <c r="E281" s="78" t="s">
        <v>950</v>
      </c>
      <c r="F281" s="78" t="s">
        <v>951</v>
      </c>
      <c r="G281" s="35" t="s">
        <v>39</v>
      </c>
      <c r="H281" s="35">
        <v>0</v>
      </c>
      <c r="I281" s="35">
        <v>590000000</v>
      </c>
      <c r="J281" s="35" t="s">
        <v>40</v>
      </c>
      <c r="K281" s="35" t="s">
        <v>218</v>
      </c>
      <c r="L281" s="51" t="s">
        <v>53</v>
      </c>
      <c r="M281" s="35" t="s">
        <v>61</v>
      </c>
      <c r="N281" s="35" t="s">
        <v>952</v>
      </c>
      <c r="O281" s="35" t="s">
        <v>76</v>
      </c>
      <c r="P281" s="35">
        <v>796</v>
      </c>
      <c r="Q281" s="35" t="s">
        <v>46</v>
      </c>
      <c r="R281" s="39">
        <v>7</v>
      </c>
      <c r="S281" s="100">
        <v>4185</v>
      </c>
      <c r="T281" s="40">
        <v>0</v>
      </c>
      <c r="U281" s="41">
        <f>T281*1.12</f>
        <v>0</v>
      </c>
      <c r="V281" s="45"/>
      <c r="W281" s="34">
        <v>2017</v>
      </c>
      <c r="X281" s="43" t="s">
        <v>953</v>
      </c>
    </row>
    <row r="282" spans="1:24" ht="50.1" customHeight="1">
      <c r="A282" s="34" t="s">
        <v>954</v>
      </c>
      <c r="B282" s="35" t="s">
        <v>35</v>
      </c>
      <c r="C282" s="78" t="s">
        <v>948</v>
      </c>
      <c r="D282" s="36" t="s">
        <v>949</v>
      </c>
      <c r="E282" s="78" t="s">
        <v>950</v>
      </c>
      <c r="F282" s="78" t="s">
        <v>955</v>
      </c>
      <c r="G282" s="35" t="s">
        <v>39</v>
      </c>
      <c r="H282" s="35">
        <v>0</v>
      </c>
      <c r="I282" s="35">
        <v>590000000</v>
      </c>
      <c r="J282" s="35" t="s">
        <v>40</v>
      </c>
      <c r="K282" s="35" t="s">
        <v>313</v>
      </c>
      <c r="L282" s="51" t="s">
        <v>53</v>
      </c>
      <c r="M282" s="35" t="s">
        <v>61</v>
      </c>
      <c r="N282" s="35" t="s">
        <v>561</v>
      </c>
      <c r="O282" s="35" t="s">
        <v>76</v>
      </c>
      <c r="P282" s="35">
        <v>796</v>
      </c>
      <c r="Q282" s="35" t="s">
        <v>46</v>
      </c>
      <c r="R282" s="39">
        <v>7</v>
      </c>
      <c r="S282" s="100">
        <v>4185</v>
      </c>
      <c r="T282" s="40">
        <f t="shared" ref="T282" si="19">R282*S282</f>
        <v>29295</v>
      </c>
      <c r="U282" s="41">
        <f>T282*1.12</f>
        <v>32810.400000000001</v>
      </c>
      <c r="V282" s="45"/>
      <c r="W282" s="34">
        <v>2017</v>
      </c>
      <c r="X282" s="98"/>
    </row>
    <row r="283" spans="1:24" ht="50.1" customHeight="1">
      <c r="A283" s="34" t="s">
        <v>956</v>
      </c>
      <c r="B283" s="49" t="s">
        <v>35</v>
      </c>
      <c r="C283" s="50" t="s">
        <v>957</v>
      </c>
      <c r="D283" s="56" t="s">
        <v>958</v>
      </c>
      <c r="E283" s="50" t="s">
        <v>959</v>
      </c>
      <c r="F283" s="50" t="s">
        <v>960</v>
      </c>
      <c r="G283" s="35" t="s">
        <v>196</v>
      </c>
      <c r="H283" s="49">
        <v>0</v>
      </c>
      <c r="I283" s="34">
        <v>590000000</v>
      </c>
      <c r="J283" s="35" t="s">
        <v>53</v>
      </c>
      <c r="K283" s="35" t="s">
        <v>445</v>
      </c>
      <c r="L283" s="35" t="s">
        <v>42</v>
      </c>
      <c r="M283" s="35" t="s">
        <v>61</v>
      </c>
      <c r="N283" s="49" t="s">
        <v>961</v>
      </c>
      <c r="O283" s="35" t="s">
        <v>962</v>
      </c>
      <c r="P283" s="55" t="s">
        <v>865</v>
      </c>
      <c r="Q283" s="43" t="s">
        <v>866</v>
      </c>
      <c r="R283" s="72">
        <v>500</v>
      </c>
      <c r="S283" s="99">
        <v>264</v>
      </c>
      <c r="T283" s="40">
        <v>0</v>
      </c>
      <c r="U283" s="41">
        <f>T283*1.12</f>
        <v>0</v>
      </c>
      <c r="V283" s="43"/>
      <c r="W283" s="35">
        <v>2017</v>
      </c>
      <c r="X283" s="59" t="s">
        <v>963</v>
      </c>
    </row>
    <row r="284" spans="1:24" ht="50.1" customHeight="1">
      <c r="A284" s="34" t="s">
        <v>964</v>
      </c>
      <c r="B284" s="49" t="s">
        <v>35</v>
      </c>
      <c r="C284" s="50" t="s">
        <v>965</v>
      </c>
      <c r="D284" s="56" t="s">
        <v>958</v>
      </c>
      <c r="E284" s="50" t="s">
        <v>966</v>
      </c>
      <c r="F284" s="50" t="s">
        <v>967</v>
      </c>
      <c r="G284" s="35" t="s">
        <v>196</v>
      </c>
      <c r="H284" s="49">
        <v>0</v>
      </c>
      <c r="I284" s="34">
        <v>590000000</v>
      </c>
      <c r="J284" s="35" t="s">
        <v>53</v>
      </c>
      <c r="K284" s="35" t="s">
        <v>313</v>
      </c>
      <c r="L284" s="35" t="s">
        <v>42</v>
      </c>
      <c r="M284" s="35" t="s">
        <v>84</v>
      </c>
      <c r="N284" s="49" t="s">
        <v>328</v>
      </c>
      <c r="O284" s="35" t="s">
        <v>968</v>
      </c>
      <c r="P284" s="55" t="s">
        <v>865</v>
      </c>
      <c r="Q284" s="43" t="s">
        <v>866</v>
      </c>
      <c r="R284" s="40">
        <v>1000</v>
      </c>
      <c r="S284" s="100">
        <v>304</v>
      </c>
      <c r="T284" s="40">
        <f t="shared" ref="T284" si="20">R284*S284</f>
        <v>304000</v>
      </c>
      <c r="U284" s="41">
        <f>T284*1.12</f>
        <v>340480.00000000006</v>
      </c>
      <c r="V284" s="43"/>
      <c r="W284" s="35">
        <v>2017</v>
      </c>
      <c r="X284" s="82"/>
    </row>
    <row r="285" spans="1:24" ht="50.1" customHeight="1">
      <c r="A285" s="34" t="s">
        <v>969</v>
      </c>
      <c r="B285" s="49" t="s">
        <v>35</v>
      </c>
      <c r="C285" s="49" t="s">
        <v>970</v>
      </c>
      <c r="D285" s="56" t="s">
        <v>958</v>
      </c>
      <c r="E285" s="49" t="s">
        <v>971</v>
      </c>
      <c r="F285" s="49" t="s">
        <v>972</v>
      </c>
      <c r="G285" s="35" t="s">
        <v>196</v>
      </c>
      <c r="H285" s="49">
        <v>0</v>
      </c>
      <c r="I285" s="34">
        <v>590000000</v>
      </c>
      <c r="J285" s="35" t="s">
        <v>53</v>
      </c>
      <c r="K285" s="35" t="s">
        <v>445</v>
      </c>
      <c r="L285" s="35" t="s">
        <v>42</v>
      </c>
      <c r="M285" s="35" t="s">
        <v>61</v>
      </c>
      <c r="N285" s="49" t="s">
        <v>961</v>
      </c>
      <c r="O285" s="35" t="s">
        <v>962</v>
      </c>
      <c r="P285" s="55" t="s">
        <v>865</v>
      </c>
      <c r="Q285" s="43" t="s">
        <v>866</v>
      </c>
      <c r="R285" s="86">
        <v>500</v>
      </c>
      <c r="S285" s="86">
        <v>520</v>
      </c>
      <c r="T285" s="40">
        <f t="shared" si="18"/>
        <v>260000</v>
      </c>
      <c r="U285" s="41">
        <f t="shared" si="17"/>
        <v>291200</v>
      </c>
      <c r="V285" s="87"/>
      <c r="W285" s="35">
        <v>2017</v>
      </c>
      <c r="X285" s="82"/>
    </row>
    <row r="286" spans="1:24" ht="50.1" customHeight="1">
      <c r="A286" s="34" t="s">
        <v>973</v>
      </c>
      <c r="B286" s="49" t="s">
        <v>35</v>
      </c>
      <c r="C286" s="50" t="s">
        <v>974</v>
      </c>
      <c r="D286" s="56" t="s">
        <v>958</v>
      </c>
      <c r="E286" s="50" t="s">
        <v>975</v>
      </c>
      <c r="F286" s="50" t="s">
        <v>976</v>
      </c>
      <c r="G286" s="35" t="s">
        <v>196</v>
      </c>
      <c r="H286" s="49">
        <v>0</v>
      </c>
      <c r="I286" s="34">
        <v>590000000</v>
      </c>
      <c r="J286" s="35" t="s">
        <v>53</v>
      </c>
      <c r="K286" s="35" t="s">
        <v>445</v>
      </c>
      <c r="L286" s="35" t="s">
        <v>42</v>
      </c>
      <c r="M286" s="35" t="s">
        <v>61</v>
      </c>
      <c r="N286" s="49" t="s">
        <v>961</v>
      </c>
      <c r="O286" s="35" t="s">
        <v>962</v>
      </c>
      <c r="P286" s="55" t="s">
        <v>865</v>
      </c>
      <c r="Q286" s="43" t="s">
        <v>866</v>
      </c>
      <c r="R286" s="72">
        <v>1000</v>
      </c>
      <c r="S286" s="99">
        <v>780</v>
      </c>
      <c r="T286" s="40">
        <v>0</v>
      </c>
      <c r="U286" s="41">
        <f t="shared" si="17"/>
        <v>0</v>
      </c>
      <c r="V286" s="43"/>
      <c r="W286" s="35">
        <v>2017</v>
      </c>
      <c r="X286" s="59" t="s">
        <v>977</v>
      </c>
    </row>
    <row r="287" spans="1:24" ht="50.1" customHeight="1">
      <c r="A287" s="34" t="s">
        <v>978</v>
      </c>
      <c r="B287" s="49" t="s">
        <v>35</v>
      </c>
      <c r="C287" s="50" t="s">
        <v>974</v>
      </c>
      <c r="D287" s="56" t="s">
        <v>958</v>
      </c>
      <c r="E287" s="50" t="s">
        <v>975</v>
      </c>
      <c r="F287" s="50" t="s">
        <v>979</v>
      </c>
      <c r="G287" s="35" t="s">
        <v>196</v>
      </c>
      <c r="H287" s="49">
        <v>0</v>
      </c>
      <c r="I287" s="34">
        <v>590000000</v>
      </c>
      <c r="J287" s="35" t="s">
        <v>53</v>
      </c>
      <c r="K287" s="35" t="s">
        <v>313</v>
      </c>
      <c r="L287" s="35" t="s">
        <v>42</v>
      </c>
      <c r="M287" s="35" t="s">
        <v>84</v>
      </c>
      <c r="N287" s="49" t="s">
        <v>328</v>
      </c>
      <c r="O287" s="35" t="s">
        <v>968</v>
      </c>
      <c r="P287" s="55" t="s">
        <v>865</v>
      </c>
      <c r="Q287" s="43" t="s">
        <v>866</v>
      </c>
      <c r="R287" s="40">
        <v>1000</v>
      </c>
      <c r="S287" s="100">
        <v>469</v>
      </c>
      <c r="T287" s="40">
        <f t="shared" ref="T287" si="21">R287*S287</f>
        <v>469000</v>
      </c>
      <c r="U287" s="40">
        <f t="shared" si="17"/>
        <v>525280</v>
      </c>
      <c r="V287" s="43"/>
      <c r="W287" s="35">
        <v>2017</v>
      </c>
      <c r="X287" s="82"/>
    </row>
    <row r="288" spans="1:24" ht="50.1" customHeight="1">
      <c r="A288" s="34" t="s">
        <v>980</v>
      </c>
      <c r="B288" s="49" t="s">
        <v>35</v>
      </c>
      <c r="C288" s="50" t="s">
        <v>981</v>
      </c>
      <c r="D288" s="56" t="s">
        <v>958</v>
      </c>
      <c r="E288" s="50" t="s">
        <v>982</v>
      </c>
      <c r="F288" s="50" t="s">
        <v>983</v>
      </c>
      <c r="G288" s="35" t="s">
        <v>196</v>
      </c>
      <c r="H288" s="49">
        <v>0</v>
      </c>
      <c r="I288" s="34">
        <v>590000000</v>
      </c>
      <c r="J288" s="35" t="s">
        <v>53</v>
      </c>
      <c r="K288" s="35" t="s">
        <v>445</v>
      </c>
      <c r="L288" s="35" t="s">
        <v>42</v>
      </c>
      <c r="M288" s="35" t="s">
        <v>61</v>
      </c>
      <c r="N288" s="49" t="s">
        <v>961</v>
      </c>
      <c r="O288" s="35" t="s">
        <v>962</v>
      </c>
      <c r="P288" s="55" t="s">
        <v>865</v>
      </c>
      <c r="Q288" s="43" t="s">
        <v>866</v>
      </c>
      <c r="R288" s="72">
        <v>2000</v>
      </c>
      <c r="S288" s="99">
        <v>1150</v>
      </c>
      <c r="T288" s="72">
        <v>0</v>
      </c>
      <c r="U288" s="129">
        <f t="shared" si="17"/>
        <v>0</v>
      </c>
      <c r="V288" s="87"/>
      <c r="W288" s="35">
        <v>2017</v>
      </c>
      <c r="X288" s="59" t="s">
        <v>984</v>
      </c>
    </row>
    <row r="289" spans="1:24" ht="50.1" customHeight="1">
      <c r="A289" s="34" t="s">
        <v>985</v>
      </c>
      <c r="B289" s="49" t="s">
        <v>35</v>
      </c>
      <c r="C289" s="50" t="s">
        <v>981</v>
      </c>
      <c r="D289" s="56" t="s">
        <v>958</v>
      </c>
      <c r="E289" s="50" t="s">
        <v>982</v>
      </c>
      <c r="F289" s="50" t="s">
        <v>986</v>
      </c>
      <c r="G289" s="35" t="s">
        <v>196</v>
      </c>
      <c r="H289" s="49">
        <v>0</v>
      </c>
      <c r="I289" s="34">
        <v>590000000</v>
      </c>
      <c r="J289" s="35" t="s">
        <v>53</v>
      </c>
      <c r="K289" s="35" t="s">
        <v>313</v>
      </c>
      <c r="L289" s="35" t="s">
        <v>42</v>
      </c>
      <c r="M289" s="35" t="s">
        <v>84</v>
      </c>
      <c r="N289" s="49" t="s">
        <v>328</v>
      </c>
      <c r="O289" s="35" t="s">
        <v>968</v>
      </c>
      <c r="P289" s="55" t="s">
        <v>865</v>
      </c>
      <c r="Q289" s="43" t="s">
        <v>866</v>
      </c>
      <c r="R289" s="40">
        <v>3000</v>
      </c>
      <c r="S289" s="100">
        <v>536</v>
      </c>
      <c r="T289" s="40">
        <f t="shared" ref="T289" si="22">R289*S289</f>
        <v>1608000</v>
      </c>
      <c r="U289" s="40">
        <f t="shared" si="17"/>
        <v>1800960.0000000002</v>
      </c>
      <c r="V289" s="43"/>
      <c r="W289" s="35">
        <v>2017</v>
      </c>
      <c r="X289" s="82"/>
    </row>
    <row r="290" spans="1:24" ht="50.1" customHeight="1">
      <c r="A290" s="34" t="s">
        <v>987</v>
      </c>
      <c r="B290" s="49" t="s">
        <v>35</v>
      </c>
      <c r="C290" s="50" t="s">
        <v>988</v>
      </c>
      <c r="D290" s="56" t="s">
        <v>958</v>
      </c>
      <c r="E290" s="50" t="s">
        <v>989</v>
      </c>
      <c r="F290" s="50" t="s">
        <v>990</v>
      </c>
      <c r="G290" s="35" t="s">
        <v>196</v>
      </c>
      <c r="H290" s="49">
        <v>0</v>
      </c>
      <c r="I290" s="34">
        <v>590000000</v>
      </c>
      <c r="J290" s="35" t="s">
        <v>53</v>
      </c>
      <c r="K290" s="35" t="s">
        <v>445</v>
      </c>
      <c r="L290" s="35" t="s">
        <v>42</v>
      </c>
      <c r="M290" s="35" t="s">
        <v>61</v>
      </c>
      <c r="N290" s="49" t="s">
        <v>961</v>
      </c>
      <c r="O290" s="35" t="s">
        <v>962</v>
      </c>
      <c r="P290" s="55" t="s">
        <v>865</v>
      </c>
      <c r="Q290" s="43" t="s">
        <v>866</v>
      </c>
      <c r="R290" s="72">
        <v>3000</v>
      </c>
      <c r="S290" s="99">
        <v>1450</v>
      </c>
      <c r="T290" s="72">
        <v>0</v>
      </c>
      <c r="U290" s="129">
        <f t="shared" si="17"/>
        <v>0</v>
      </c>
      <c r="V290" s="43"/>
      <c r="W290" s="35">
        <v>2017</v>
      </c>
      <c r="X290" s="59" t="s">
        <v>984</v>
      </c>
    </row>
    <row r="291" spans="1:24" ht="50.1" customHeight="1">
      <c r="A291" s="34" t="s">
        <v>991</v>
      </c>
      <c r="B291" s="49" t="s">
        <v>35</v>
      </c>
      <c r="C291" s="50" t="s">
        <v>988</v>
      </c>
      <c r="D291" s="56" t="s">
        <v>958</v>
      </c>
      <c r="E291" s="50" t="s">
        <v>989</v>
      </c>
      <c r="F291" s="50" t="s">
        <v>992</v>
      </c>
      <c r="G291" s="35" t="s">
        <v>196</v>
      </c>
      <c r="H291" s="49">
        <v>0</v>
      </c>
      <c r="I291" s="34">
        <v>590000000</v>
      </c>
      <c r="J291" s="35" t="s">
        <v>53</v>
      </c>
      <c r="K291" s="35" t="s">
        <v>313</v>
      </c>
      <c r="L291" s="35" t="s">
        <v>42</v>
      </c>
      <c r="M291" s="35" t="s">
        <v>84</v>
      </c>
      <c r="N291" s="49" t="s">
        <v>328</v>
      </c>
      <c r="O291" s="35" t="s">
        <v>968</v>
      </c>
      <c r="P291" s="55" t="s">
        <v>865</v>
      </c>
      <c r="Q291" s="43" t="s">
        <v>866</v>
      </c>
      <c r="R291" s="40">
        <v>4000</v>
      </c>
      <c r="S291" s="100">
        <v>1190</v>
      </c>
      <c r="T291" s="40">
        <f t="shared" ref="T291" si="23">R291*S291</f>
        <v>4760000</v>
      </c>
      <c r="U291" s="40">
        <f t="shared" si="17"/>
        <v>5331200.0000000009</v>
      </c>
      <c r="V291" s="43"/>
      <c r="W291" s="35">
        <v>2017</v>
      </c>
      <c r="X291" s="98"/>
    </row>
    <row r="292" spans="1:24" ht="50.1" customHeight="1">
      <c r="A292" s="34" t="s">
        <v>993</v>
      </c>
      <c r="B292" s="34" t="s">
        <v>35</v>
      </c>
      <c r="C292" s="35" t="s">
        <v>994</v>
      </c>
      <c r="D292" s="73" t="s">
        <v>995</v>
      </c>
      <c r="E292" s="37" t="s">
        <v>996</v>
      </c>
      <c r="F292" s="37" t="s">
        <v>997</v>
      </c>
      <c r="G292" s="34" t="s">
        <v>39</v>
      </c>
      <c r="H292" s="34">
        <v>0</v>
      </c>
      <c r="I292" s="34">
        <v>590000000</v>
      </c>
      <c r="J292" s="35" t="s">
        <v>53</v>
      </c>
      <c r="K292" s="34" t="s">
        <v>998</v>
      </c>
      <c r="L292" s="34" t="s">
        <v>83</v>
      </c>
      <c r="M292" s="34" t="s">
        <v>84</v>
      </c>
      <c r="N292" s="34" t="s">
        <v>143</v>
      </c>
      <c r="O292" s="51" t="s">
        <v>185</v>
      </c>
      <c r="P292" s="34">
        <v>796</v>
      </c>
      <c r="Q292" s="34" t="s">
        <v>46</v>
      </c>
      <c r="R292" s="39">
        <v>40</v>
      </c>
      <c r="S292" s="44">
        <v>200</v>
      </c>
      <c r="T292" s="74">
        <f t="shared" si="18"/>
        <v>8000</v>
      </c>
      <c r="U292" s="75">
        <f t="shared" si="17"/>
        <v>8960</v>
      </c>
      <c r="V292" s="45"/>
      <c r="W292" s="34">
        <v>2017</v>
      </c>
      <c r="X292" s="76"/>
    </row>
    <row r="293" spans="1:24" ht="50.1" customHeight="1">
      <c r="A293" s="34" t="s">
        <v>999</v>
      </c>
      <c r="B293" s="34" t="s">
        <v>35</v>
      </c>
      <c r="C293" s="35" t="s">
        <v>1000</v>
      </c>
      <c r="D293" s="36" t="s">
        <v>1001</v>
      </c>
      <c r="E293" s="35" t="s">
        <v>1002</v>
      </c>
      <c r="F293" s="37" t="s">
        <v>1003</v>
      </c>
      <c r="G293" s="34" t="s">
        <v>39</v>
      </c>
      <c r="H293" s="34">
        <v>0</v>
      </c>
      <c r="I293" s="34">
        <v>590000000</v>
      </c>
      <c r="J293" s="35" t="s">
        <v>40</v>
      </c>
      <c r="K293" s="35" t="s">
        <v>725</v>
      </c>
      <c r="L293" s="42" t="s">
        <v>53</v>
      </c>
      <c r="M293" s="34" t="s">
        <v>61</v>
      </c>
      <c r="N293" s="35" t="s">
        <v>1004</v>
      </c>
      <c r="O293" s="34" t="s">
        <v>94</v>
      </c>
      <c r="P293" s="34">
        <v>796</v>
      </c>
      <c r="Q293" s="34" t="s">
        <v>46</v>
      </c>
      <c r="R293" s="39">
        <v>30</v>
      </c>
      <c r="S293" s="40">
        <v>2950</v>
      </c>
      <c r="T293" s="40">
        <f t="shared" si="18"/>
        <v>88500</v>
      </c>
      <c r="U293" s="41">
        <f t="shared" si="17"/>
        <v>99120.000000000015</v>
      </c>
      <c r="V293" s="34"/>
      <c r="W293" s="34">
        <v>2017</v>
      </c>
      <c r="X293" s="35"/>
    </row>
    <row r="294" spans="1:24" ht="50.1" customHeight="1">
      <c r="A294" s="34" t="s">
        <v>1005</v>
      </c>
      <c r="B294" s="34" t="s">
        <v>35</v>
      </c>
      <c r="C294" s="35" t="s">
        <v>1000</v>
      </c>
      <c r="D294" s="36" t="s">
        <v>1001</v>
      </c>
      <c r="E294" s="35" t="s">
        <v>1002</v>
      </c>
      <c r="F294" s="37" t="s">
        <v>1006</v>
      </c>
      <c r="G294" s="34" t="s">
        <v>39</v>
      </c>
      <c r="H294" s="34">
        <v>0</v>
      </c>
      <c r="I294" s="34">
        <v>590000000</v>
      </c>
      <c r="J294" s="35" t="s">
        <v>40</v>
      </c>
      <c r="K294" s="35" t="s">
        <v>725</v>
      </c>
      <c r="L294" s="42" t="s">
        <v>53</v>
      </c>
      <c r="M294" s="34" t="s">
        <v>61</v>
      </c>
      <c r="N294" s="35" t="s">
        <v>1004</v>
      </c>
      <c r="O294" s="34" t="s">
        <v>94</v>
      </c>
      <c r="P294" s="34">
        <v>796</v>
      </c>
      <c r="Q294" s="34" t="s">
        <v>46</v>
      </c>
      <c r="R294" s="39">
        <v>30</v>
      </c>
      <c r="S294" s="40">
        <v>3000</v>
      </c>
      <c r="T294" s="40">
        <f t="shared" si="18"/>
        <v>90000</v>
      </c>
      <c r="U294" s="41">
        <f t="shared" si="17"/>
        <v>100800.00000000001</v>
      </c>
      <c r="V294" s="45"/>
      <c r="W294" s="34">
        <v>2017</v>
      </c>
      <c r="X294" s="35"/>
    </row>
    <row r="295" spans="1:24" ht="50.1" customHeight="1">
      <c r="A295" s="34" t="s">
        <v>1007</v>
      </c>
      <c r="B295" s="34" t="s">
        <v>35</v>
      </c>
      <c r="C295" s="35" t="s">
        <v>1008</v>
      </c>
      <c r="D295" s="36" t="s">
        <v>1009</v>
      </c>
      <c r="E295" s="35" t="s">
        <v>1010</v>
      </c>
      <c r="F295" s="37" t="s">
        <v>1011</v>
      </c>
      <c r="G295" s="34" t="s">
        <v>39</v>
      </c>
      <c r="H295" s="34">
        <v>0</v>
      </c>
      <c r="I295" s="34">
        <v>590000000</v>
      </c>
      <c r="J295" s="35" t="s">
        <v>40</v>
      </c>
      <c r="K295" s="35" t="s">
        <v>197</v>
      </c>
      <c r="L295" s="35" t="s">
        <v>42</v>
      </c>
      <c r="M295" s="34" t="s">
        <v>61</v>
      </c>
      <c r="N295" s="35" t="s">
        <v>268</v>
      </c>
      <c r="O295" s="38" t="s">
        <v>45</v>
      </c>
      <c r="P295" s="34">
        <v>166</v>
      </c>
      <c r="Q295" s="34" t="s">
        <v>103</v>
      </c>
      <c r="R295" s="44">
        <v>300</v>
      </c>
      <c r="S295" s="40">
        <v>140</v>
      </c>
      <c r="T295" s="40">
        <f t="shared" si="18"/>
        <v>42000</v>
      </c>
      <c r="U295" s="41">
        <f t="shared" si="17"/>
        <v>47040.000000000007</v>
      </c>
      <c r="V295" s="34"/>
      <c r="W295" s="34">
        <v>2017</v>
      </c>
      <c r="X295" s="71"/>
    </row>
    <row r="296" spans="1:24" ht="50.1" customHeight="1">
      <c r="A296" s="35" t="s">
        <v>1012</v>
      </c>
      <c r="B296" s="35" t="s">
        <v>35</v>
      </c>
      <c r="C296" s="78" t="s">
        <v>1013</v>
      </c>
      <c r="D296" s="36" t="s">
        <v>1014</v>
      </c>
      <c r="E296" s="78" t="s">
        <v>1015</v>
      </c>
      <c r="F296" s="78" t="s">
        <v>1016</v>
      </c>
      <c r="G296" s="35" t="s">
        <v>39</v>
      </c>
      <c r="H296" s="35">
        <v>0</v>
      </c>
      <c r="I296" s="34">
        <v>590000000</v>
      </c>
      <c r="J296" s="35" t="s">
        <v>40</v>
      </c>
      <c r="K296" s="35" t="s">
        <v>838</v>
      </c>
      <c r="L296" s="51" t="s">
        <v>53</v>
      </c>
      <c r="M296" s="35" t="s">
        <v>101</v>
      </c>
      <c r="N296" s="35" t="s">
        <v>102</v>
      </c>
      <c r="O296" s="35" t="s">
        <v>76</v>
      </c>
      <c r="P296" s="35">
        <v>166</v>
      </c>
      <c r="Q296" s="35" t="s">
        <v>103</v>
      </c>
      <c r="R296" s="54">
        <v>1000</v>
      </c>
      <c r="S296" s="77">
        <v>895</v>
      </c>
      <c r="T296" s="54">
        <v>0</v>
      </c>
      <c r="U296" s="63">
        <f t="shared" si="17"/>
        <v>0</v>
      </c>
      <c r="V296" s="92"/>
      <c r="W296" s="35">
        <v>2017</v>
      </c>
      <c r="X296" s="35">
        <v>11</v>
      </c>
    </row>
    <row r="297" spans="1:24" ht="50.1" customHeight="1">
      <c r="A297" s="34" t="s">
        <v>1017</v>
      </c>
      <c r="B297" s="35" t="s">
        <v>35</v>
      </c>
      <c r="C297" s="78" t="s">
        <v>1013</v>
      </c>
      <c r="D297" s="36" t="s">
        <v>1014</v>
      </c>
      <c r="E297" s="78" t="s">
        <v>1015</v>
      </c>
      <c r="F297" s="78" t="s">
        <v>1016</v>
      </c>
      <c r="G297" s="34" t="s">
        <v>39</v>
      </c>
      <c r="H297" s="34">
        <v>0</v>
      </c>
      <c r="I297" s="34">
        <v>590000000</v>
      </c>
      <c r="J297" s="35" t="s">
        <v>40</v>
      </c>
      <c r="K297" s="35" t="s">
        <v>489</v>
      </c>
      <c r="L297" s="51" t="s">
        <v>53</v>
      </c>
      <c r="M297" s="34" t="s">
        <v>101</v>
      </c>
      <c r="N297" s="35" t="s">
        <v>102</v>
      </c>
      <c r="O297" s="35" t="s">
        <v>76</v>
      </c>
      <c r="P297" s="34">
        <v>166</v>
      </c>
      <c r="Q297" s="34" t="s">
        <v>103</v>
      </c>
      <c r="R297" s="54">
        <v>1000</v>
      </c>
      <c r="S297" s="77">
        <v>895</v>
      </c>
      <c r="T297" s="54">
        <f>R297*S297</f>
        <v>895000</v>
      </c>
      <c r="U297" s="63">
        <f>T297*1.12</f>
        <v>1002400.0000000001</v>
      </c>
      <c r="V297" s="45"/>
      <c r="W297" s="34">
        <v>2017</v>
      </c>
      <c r="X297" s="35"/>
    </row>
    <row r="298" spans="1:24" ht="50.1" customHeight="1">
      <c r="A298" s="34" t="s">
        <v>1018</v>
      </c>
      <c r="B298" s="34" t="s">
        <v>35</v>
      </c>
      <c r="C298" s="35" t="s">
        <v>1019</v>
      </c>
      <c r="D298" s="36" t="s">
        <v>1020</v>
      </c>
      <c r="E298" s="35" t="s">
        <v>1021</v>
      </c>
      <c r="F298" s="37" t="s">
        <v>1022</v>
      </c>
      <c r="G298" s="34" t="s">
        <v>39</v>
      </c>
      <c r="H298" s="34">
        <v>0</v>
      </c>
      <c r="I298" s="34">
        <v>590000000</v>
      </c>
      <c r="J298" s="35" t="s">
        <v>40</v>
      </c>
      <c r="K298" s="35" t="s">
        <v>142</v>
      </c>
      <c r="L298" s="42" t="s">
        <v>53</v>
      </c>
      <c r="M298" s="34" t="s">
        <v>43</v>
      </c>
      <c r="N298" s="35" t="s">
        <v>102</v>
      </c>
      <c r="O298" s="34" t="s">
        <v>94</v>
      </c>
      <c r="P298" s="34">
        <v>166</v>
      </c>
      <c r="Q298" s="34" t="s">
        <v>103</v>
      </c>
      <c r="R298" s="44">
        <v>150</v>
      </c>
      <c r="S298" s="40">
        <v>500</v>
      </c>
      <c r="T298" s="40">
        <f t="shared" si="18"/>
        <v>75000</v>
      </c>
      <c r="U298" s="41">
        <f t="shared" si="17"/>
        <v>84000.000000000015</v>
      </c>
      <c r="V298" s="34"/>
      <c r="W298" s="34">
        <v>2017</v>
      </c>
      <c r="X298" s="35"/>
    </row>
    <row r="299" spans="1:24" ht="50.1" customHeight="1">
      <c r="A299" s="34" t="s">
        <v>1023</v>
      </c>
      <c r="B299" s="34" t="s">
        <v>35</v>
      </c>
      <c r="C299" s="35" t="s">
        <v>1024</v>
      </c>
      <c r="D299" s="36" t="s">
        <v>1025</v>
      </c>
      <c r="E299" s="35" t="s">
        <v>1026</v>
      </c>
      <c r="F299" s="37" t="s">
        <v>1027</v>
      </c>
      <c r="G299" s="34" t="s">
        <v>39</v>
      </c>
      <c r="H299" s="34">
        <v>0</v>
      </c>
      <c r="I299" s="34">
        <v>590000000</v>
      </c>
      <c r="J299" s="35" t="s">
        <v>40</v>
      </c>
      <c r="K299" s="35" t="s">
        <v>142</v>
      </c>
      <c r="L299" s="42" t="s">
        <v>53</v>
      </c>
      <c r="M299" s="34" t="s">
        <v>84</v>
      </c>
      <c r="N299" s="35" t="s">
        <v>44</v>
      </c>
      <c r="O299" s="34" t="s">
        <v>94</v>
      </c>
      <c r="P299" s="34">
        <v>5108</v>
      </c>
      <c r="Q299" s="34" t="s">
        <v>96</v>
      </c>
      <c r="R299" s="39">
        <v>1400</v>
      </c>
      <c r="S299" s="40">
        <v>1160</v>
      </c>
      <c r="T299" s="40">
        <f t="shared" si="18"/>
        <v>1624000</v>
      </c>
      <c r="U299" s="41">
        <f t="shared" si="17"/>
        <v>1818880.0000000002</v>
      </c>
      <c r="V299" s="45"/>
      <c r="W299" s="34">
        <v>2017</v>
      </c>
      <c r="X299" s="35"/>
    </row>
    <row r="300" spans="1:24" ht="50.1" customHeight="1">
      <c r="A300" s="34" t="s">
        <v>1028</v>
      </c>
      <c r="B300" s="34" t="s">
        <v>35</v>
      </c>
      <c r="C300" s="35" t="s">
        <v>1029</v>
      </c>
      <c r="D300" s="36" t="s">
        <v>1030</v>
      </c>
      <c r="E300" s="35" t="s">
        <v>1031</v>
      </c>
      <c r="F300" s="37"/>
      <c r="G300" s="34" t="s">
        <v>39</v>
      </c>
      <c r="H300" s="34">
        <v>0</v>
      </c>
      <c r="I300" s="34">
        <v>590000000</v>
      </c>
      <c r="J300" s="35" t="s">
        <v>40</v>
      </c>
      <c r="K300" s="35" t="s">
        <v>142</v>
      </c>
      <c r="L300" s="42" t="s">
        <v>53</v>
      </c>
      <c r="M300" s="34" t="s">
        <v>61</v>
      </c>
      <c r="N300" s="35" t="s">
        <v>44</v>
      </c>
      <c r="O300" s="38" t="s">
        <v>45</v>
      </c>
      <c r="P300" s="34">
        <v>166</v>
      </c>
      <c r="Q300" s="34" t="s">
        <v>103</v>
      </c>
      <c r="R300" s="44">
        <v>190</v>
      </c>
      <c r="S300" s="40">
        <v>3125</v>
      </c>
      <c r="T300" s="40">
        <f t="shared" si="18"/>
        <v>593750</v>
      </c>
      <c r="U300" s="41">
        <f t="shared" si="17"/>
        <v>665000.00000000012</v>
      </c>
      <c r="V300" s="34"/>
      <c r="W300" s="34">
        <v>2017</v>
      </c>
      <c r="X300" s="35"/>
    </row>
    <row r="301" spans="1:24" ht="50.1" customHeight="1">
      <c r="A301" s="35" t="s">
        <v>1032</v>
      </c>
      <c r="B301" s="35" t="s">
        <v>35</v>
      </c>
      <c r="C301" s="78" t="s">
        <v>1033</v>
      </c>
      <c r="D301" s="78" t="s">
        <v>1034</v>
      </c>
      <c r="E301" s="78" t="s">
        <v>1035</v>
      </c>
      <c r="F301" s="78" t="s">
        <v>1036</v>
      </c>
      <c r="G301" s="35" t="s">
        <v>39</v>
      </c>
      <c r="H301" s="35">
        <v>0</v>
      </c>
      <c r="I301" s="35">
        <v>590000000</v>
      </c>
      <c r="J301" s="35" t="s">
        <v>40</v>
      </c>
      <c r="K301" s="35" t="s">
        <v>1037</v>
      </c>
      <c r="L301" s="51" t="s">
        <v>53</v>
      </c>
      <c r="M301" s="35" t="s">
        <v>61</v>
      </c>
      <c r="N301" s="35" t="s">
        <v>1038</v>
      </c>
      <c r="O301" s="35" t="s">
        <v>94</v>
      </c>
      <c r="P301" s="35">
        <v>166</v>
      </c>
      <c r="Q301" s="35" t="s">
        <v>103</v>
      </c>
      <c r="R301" s="77">
        <v>110</v>
      </c>
      <c r="S301" s="77">
        <v>520</v>
      </c>
      <c r="T301" s="54">
        <v>0</v>
      </c>
      <c r="U301" s="63">
        <f t="shared" si="17"/>
        <v>0</v>
      </c>
      <c r="V301" s="92"/>
      <c r="W301" s="35">
        <v>2017</v>
      </c>
      <c r="X301" s="35" t="s">
        <v>1039</v>
      </c>
    </row>
    <row r="302" spans="1:24" ht="50.1" customHeight="1">
      <c r="A302" s="35" t="s">
        <v>1040</v>
      </c>
      <c r="B302" s="35" t="s">
        <v>35</v>
      </c>
      <c r="C302" s="78" t="s">
        <v>1033</v>
      </c>
      <c r="D302" s="78" t="s">
        <v>1034</v>
      </c>
      <c r="E302" s="78" t="s">
        <v>1035</v>
      </c>
      <c r="F302" s="78" t="s">
        <v>1036</v>
      </c>
      <c r="G302" s="35" t="s">
        <v>39</v>
      </c>
      <c r="H302" s="35">
        <v>0</v>
      </c>
      <c r="I302" s="35">
        <v>590000000</v>
      </c>
      <c r="J302" s="35" t="s">
        <v>40</v>
      </c>
      <c r="K302" s="49" t="s">
        <v>1041</v>
      </c>
      <c r="L302" s="51" t="s">
        <v>1042</v>
      </c>
      <c r="M302" s="35" t="s">
        <v>101</v>
      </c>
      <c r="N302" s="35" t="s">
        <v>1043</v>
      </c>
      <c r="O302" s="35" t="s">
        <v>94</v>
      </c>
      <c r="P302" s="35">
        <v>166</v>
      </c>
      <c r="Q302" s="35" t="s">
        <v>103</v>
      </c>
      <c r="R302" s="81">
        <v>110</v>
      </c>
      <c r="S302" s="81">
        <v>520</v>
      </c>
      <c r="T302" s="54">
        <f>S302*R302</f>
        <v>57200</v>
      </c>
      <c r="U302" s="63">
        <f>T302*1.12</f>
        <v>64064.000000000007</v>
      </c>
      <c r="V302" s="92"/>
      <c r="W302" s="35">
        <v>2017</v>
      </c>
      <c r="X302" s="35"/>
    </row>
    <row r="303" spans="1:24" ht="50.1" customHeight="1">
      <c r="A303" s="34" t="s">
        <v>1044</v>
      </c>
      <c r="B303" s="34" t="s">
        <v>35</v>
      </c>
      <c r="C303" s="35" t="s">
        <v>1045</v>
      </c>
      <c r="D303" s="73" t="s">
        <v>1046</v>
      </c>
      <c r="E303" s="37" t="s">
        <v>1047</v>
      </c>
      <c r="F303" s="37" t="s">
        <v>1048</v>
      </c>
      <c r="G303" s="34" t="s">
        <v>39</v>
      </c>
      <c r="H303" s="34">
        <v>0</v>
      </c>
      <c r="I303" s="34">
        <v>590000000</v>
      </c>
      <c r="J303" s="35" t="s">
        <v>53</v>
      </c>
      <c r="K303" s="35" t="s">
        <v>242</v>
      </c>
      <c r="L303" s="34" t="s">
        <v>83</v>
      </c>
      <c r="M303" s="34" t="s">
        <v>84</v>
      </c>
      <c r="N303" s="34" t="s">
        <v>143</v>
      </c>
      <c r="O303" s="51" t="s">
        <v>185</v>
      </c>
      <c r="P303" s="34">
        <v>796</v>
      </c>
      <c r="Q303" s="34" t="s">
        <v>46</v>
      </c>
      <c r="R303" s="39">
        <v>16</v>
      </c>
      <c r="S303" s="44">
        <v>6210</v>
      </c>
      <c r="T303" s="74">
        <f t="shared" si="18"/>
        <v>99360</v>
      </c>
      <c r="U303" s="75">
        <f t="shared" si="17"/>
        <v>111283.20000000001</v>
      </c>
      <c r="V303" s="34"/>
      <c r="W303" s="34">
        <v>2017</v>
      </c>
      <c r="X303" s="76"/>
    </row>
    <row r="304" spans="1:24" ht="50.1" customHeight="1">
      <c r="A304" s="34" t="s">
        <v>1049</v>
      </c>
      <c r="B304" s="34" t="s">
        <v>35</v>
      </c>
      <c r="C304" s="35" t="s">
        <v>1045</v>
      </c>
      <c r="D304" s="73" t="s">
        <v>1046</v>
      </c>
      <c r="E304" s="37" t="s">
        <v>1047</v>
      </c>
      <c r="F304" s="37" t="s">
        <v>1050</v>
      </c>
      <c r="G304" s="34" t="s">
        <v>39</v>
      </c>
      <c r="H304" s="34">
        <v>0</v>
      </c>
      <c r="I304" s="34">
        <v>590000000</v>
      </c>
      <c r="J304" s="35" t="s">
        <v>53</v>
      </c>
      <c r="K304" s="34" t="s">
        <v>1051</v>
      </c>
      <c r="L304" s="34" t="s">
        <v>83</v>
      </c>
      <c r="M304" s="34" t="s">
        <v>84</v>
      </c>
      <c r="N304" s="34" t="s">
        <v>143</v>
      </c>
      <c r="O304" s="51" t="s">
        <v>185</v>
      </c>
      <c r="P304" s="34">
        <v>796</v>
      </c>
      <c r="Q304" s="34" t="s">
        <v>46</v>
      </c>
      <c r="R304" s="39">
        <v>10</v>
      </c>
      <c r="S304" s="44">
        <v>6210</v>
      </c>
      <c r="T304" s="74">
        <f t="shared" si="18"/>
        <v>62100</v>
      </c>
      <c r="U304" s="75">
        <f t="shared" si="17"/>
        <v>69552</v>
      </c>
      <c r="V304" s="45"/>
      <c r="W304" s="34">
        <v>2017</v>
      </c>
      <c r="X304" s="76"/>
    </row>
    <row r="305" spans="1:24" ht="50.1" customHeight="1">
      <c r="A305" s="34" t="s">
        <v>1052</v>
      </c>
      <c r="B305" s="34" t="s">
        <v>35</v>
      </c>
      <c r="C305" s="35" t="s">
        <v>1045</v>
      </c>
      <c r="D305" s="73" t="s">
        <v>1046</v>
      </c>
      <c r="E305" s="37" t="s">
        <v>1047</v>
      </c>
      <c r="F305" s="37" t="s">
        <v>1053</v>
      </c>
      <c r="G305" s="34" t="s">
        <v>39</v>
      </c>
      <c r="H305" s="34">
        <v>0</v>
      </c>
      <c r="I305" s="34">
        <v>590000000</v>
      </c>
      <c r="J305" s="35" t="s">
        <v>53</v>
      </c>
      <c r="K305" s="34" t="s">
        <v>1054</v>
      </c>
      <c r="L305" s="34" t="s">
        <v>83</v>
      </c>
      <c r="M305" s="34" t="s">
        <v>84</v>
      </c>
      <c r="N305" s="34" t="s">
        <v>143</v>
      </c>
      <c r="O305" s="51" t="s">
        <v>185</v>
      </c>
      <c r="P305" s="34">
        <v>796</v>
      </c>
      <c r="Q305" s="34" t="s">
        <v>46</v>
      </c>
      <c r="R305" s="39">
        <v>10</v>
      </c>
      <c r="S305" s="44">
        <v>44000</v>
      </c>
      <c r="T305" s="74">
        <f t="shared" si="18"/>
        <v>440000</v>
      </c>
      <c r="U305" s="75">
        <f t="shared" si="17"/>
        <v>492800.00000000006</v>
      </c>
      <c r="V305" s="34"/>
      <c r="W305" s="34">
        <v>2017</v>
      </c>
      <c r="X305" s="76"/>
    </row>
    <row r="306" spans="1:24" ht="50.1" customHeight="1">
      <c r="A306" s="34" t="s">
        <v>1055</v>
      </c>
      <c r="B306" s="34" t="s">
        <v>35</v>
      </c>
      <c r="C306" s="35" t="s">
        <v>1056</v>
      </c>
      <c r="D306" s="73" t="s">
        <v>1046</v>
      </c>
      <c r="E306" s="37" t="s">
        <v>1057</v>
      </c>
      <c r="F306" s="37" t="s">
        <v>1058</v>
      </c>
      <c r="G306" s="34" t="s">
        <v>39</v>
      </c>
      <c r="H306" s="34">
        <v>0</v>
      </c>
      <c r="I306" s="34">
        <v>590000000</v>
      </c>
      <c r="J306" s="35" t="s">
        <v>53</v>
      </c>
      <c r="K306" s="34" t="s">
        <v>1059</v>
      </c>
      <c r="L306" s="34" t="s">
        <v>83</v>
      </c>
      <c r="M306" s="34" t="s">
        <v>84</v>
      </c>
      <c r="N306" s="34" t="s">
        <v>143</v>
      </c>
      <c r="O306" s="51" t="s">
        <v>185</v>
      </c>
      <c r="P306" s="34">
        <v>796</v>
      </c>
      <c r="Q306" s="34" t="s">
        <v>46</v>
      </c>
      <c r="R306" s="39">
        <v>4</v>
      </c>
      <c r="S306" s="44">
        <v>18150</v>
      </c>
      <c r="T306" s="40">
        <f t="shared" si="18"/>
        <v>72600</v>
      </c>
      <c r="U306" s="41">
        <f t="shared" si="17"/>
        <v>81312.000000000015</v>
      </c>
      <c r="V306" s="45"/>
      <c r="W306" s="34">
        <v>2017</v>
      </c>
      <c r="X306" s="76"/>
    </row>
    <row r="307" spans="1:24" ht="50.1" customHeight="1">
      <c r="A307" s="34" t="s">
        <v>1060</v>
      </c>
      <c r="B307" s="34" t="s">
        <v>35</v>
      </c>
      <c r="C307" s="35" t="s">
        <v>1061</v>
      </c>
      <c r="D307" s="73" t="s">
        <v>1062</v>
      </c>
      <c r="E307" s="37" t="s">
        <v>1063</v>
      </c>
      <c r="F307" s="37" t="s">
        <v>1064</v>
      </c>
      <c r="G307" s="34" t="s">
        <v>39</v>
      </c>
      <c r="H307" s="34">
        <v>0</v>
      </c>
      <c r="I307" s="34">
        <v>590000000</v>
      </c>
      <c r="J307" s="35" t="s">
        <v>53</v>
      </c>
      <c r="K307" s="34" t="s">
        <v>1065</v>
      </c>
      <c r="L307" s="34" t="s">
        <v>83</v>
      </c>
      <c r="M307" s="34" t="s">
        <v>84</v>
      </c>
      <c r="N307" s="34" t="s">
        <v>611</v>
      </c>
      <c r="O307" s="51" t="s">
        <v>185</v>
      </c>
      <c r="P307" s="34">
        <v>796</v>
      </c>
      <c r="Q307" s="34" t="s">
        <v>46</v>
      </c>
      <c r="R307" s="39">
        <v>4</v>
      </c>
      <c r="S307" s="44">
        <v>4600</v>
      </c>
      <c r="T307" s="74">
        <f t="shared" si="18"/>
        <v>18400</v>
      </c>
      <c r="U307" s="75">
        <f t="shared" si="17"/>
        <v>20608.000000000004</v>
      </c>
      <c r="V307" s="34"/>
      <c r="W307" s="34">
        <v>2017</v>
      </c>
      <c r="X307" s="76"/>
    </row>
    <row r="308" spans="1:24" ht="50.1" customHeight="1">
      <c r="A308" s="34" t="s">
        <v>1066</v>
      </c>
      <c r="B308" s="34" t="s">
        <v>35</v>
      </c>
      <c r="C308" s="35" t="s">
        <v>1061</v>
      </c>
      <c r="D308" s="73" t="s">
        <v>1062</v>
      </c>
      <c r="E308" s="37" t="s">
        <v>1063</v>
      </c>
      <c r="F308" s="37" t="s">
        <v>1067</v>
      </c>
      <c r="G308" s="34" t="s">
        <v>39</v>
      </c>
      <c r="H308" s="34">
        <v>0</v>
      </c>
      <c r="I308" s="34">
        <v>590000000</v>
      </c>
      <c r="J308" s="35" t="s">
        <v>53</v>
      </c>
      <c r="K308" s="34" t="s">
        <v>1068</v>
      </c>
      <c r="L308" s="34" t="s">
        <v>83</v>
      </c>
      <c r="M308" s="34" t="s">
        <v>84</v>
      </c>
      <c r="N308" s="34" t="s">
        <v>611</v>
      </c>
      <c r="O308" s="51" t="s">
        <v>185</v>
      </c>
      <c r="P308" s="34">
        <v>796</v>
      </c>
      <c r="Q308" s="34" t="s">
        <v>46</v>
      </c>
      <c r="R308" s="39">
        <v>20</v>
      </c>
      <c r="S308" s="44">
        <v>4600</v>
      </c>
      <c r="T308" s="74">
        <f t="shared" si="18"/>
        <v>92000</v>
      </c>
      <c r="U308" s="75">
        <f t="shared" si="17"/>
        <v>103040.00000000001</v>
      </c>
      <c r="V308" s="45"/>
      <c r="W308" s="34">
        <v>2017</v>
      </c>
      <c r="X308" s="76"/>
    </row>
    <row r="309" spans="1:24" ht="50.1" customHeight="1">
      <c r="A309" s="34" t="s">
        <v>1069</v>
      </c>
      <c r="B309" s="34" t="s">
        <v>35</v>
      </c>
      <c r="C309" s="35" t="s">
        <v>1061</v>
      </c>
      <c r="D309" s="73" t="s">
        <v>1062</v>
      </c>
      <c r="E309" s="37" t="s">
        <v>1063</v>
      </c>
      <c r="F309" s="37" t="s">
        <v>1070</v>
      </c>
      <c r="G309" s="34" t="s">
        <v>39</v>
      </c>
      <c r="H309" s="34">
        <v>0</v>
      </c>
      <c r="I309" s="34">
        <v>590000000</v>
      </c>
      <c r="J309" s="35" t="s">
        <v>53</v>
      </c>
      <c r="K309" s="34" t="s">
        <v>1068</v>
      </c>
      <c r="L309" s="34" t="s">
        <v>83</v>
      </c>
      <c r="M309" s="34" t="s">
        <v>84</v>
      </c>
      <c r="N309" s="34" t="s">
        <v>611</v>
      </c>
      <c r="O309" s="51" t="s">
        <v>185</v>
      </c>
      <c r="P309" s="34">
        <v>796</v>
      </c>
      <c r="Q309" s="34" t="s">
        <v>46</v>
      </c>
      <c r="R309" s="39">
        <v>30</v>
      </c>
      <c r="S309" s="44">
        <v>15600</v>
      </c>
      <c r="T309" s="74">
        <f t="shared" si="18"/>
        <v>468000</v>
      </c>
      <c r="U309" s="75">
        <f t="shared" si="17"/>
        <v>524160.00000000006</v>
      </c>
      <c r="V309" s="34"/>
      <c r="W309" s="34">
        <v>2017</v>
      </c>
      <c r="X309" s="76"/>
    </row>
    <row r="310" spans="1:24" ht="50.1" customHeight="1">
      <c r="A310" s="34" t="s">
        <v>1071</v>
      </c>
      <c r="B310" s="34" t="s">
        <v>35</v>
      </c>
      <c r="C310" s="35" t="s">
        <v>1072</v>
      </c>
      <c r="D310" s="73" t="s">
        <v>1073</v>
      </c>
      <c r="E310" s="37" t="s">
        <v>1074</v>
      </c>
      <c r="F310" s="37" t="s">
        <v>1075</v>
      </c>
      <c r="G310" s="34" t="s">
        <v>39</v>
      </c>
      <c r="H310" s="34">
        <v>0</v>
      </c>
      <c r="I310" s="34">
        <v>590000000</v>
      </c>
      <c r="J310" s="35" t="s">
        <v>53</v>
      </c>
      <c r="K310" s="34" t="s">
        <v>254</v>
      </c>
      <c r="L310" s="34" t="s">
        <v>83</v>
      </c>
      <c r="M310" s="34" t="s">
        <v>84</v>
      </c>
      <c r="N310" s="34" t="s">
        <v>143</v>
      </c>
      <c r="O310" s="51" t="s">
        <v>185</v>
      </c>
      <c r="P310" s="34">
        <v>796</v>
      </c>
      <c r="Q310" s="34" t="s">
        <v>46</v>
      </c>
      <c r="R310" s="39">
        <v>16</v>
      </c>
      <c r="S310" s="44">
        <v>31000</v>
      </c>
      <c r="T310" s="74">
        <f t="shared" si="18"/>
        <v>496000</v>
      </c>
      <c r="U310" s="75">
        <f t="shared" si="17"/>
        <v>555520</v>
      </c>
      <c r="V310" s="45"/>
      <c r="W310" s="34">
        <v>2017</v>
      </c>
      <c r="X310" s="76"/>
    </row>
    <row r="311" spans="1:24" ht="50.1" customHeight="1">
      <c r="A311" s="35" t="s">
        <v>1076</v>
      </c>
      <c r="B311" s="35" t="s">
        <v>35</v>
      </c>
      <c r="C311" s="93" t="s">
        <v>1072</v>
      </c>
      <c r="D311" s="36" t="s">
        <v>1073</v>
      </c>
      <c r="E311" s="93" t="s">
        <v>1074</v>
      </c>
      <c r="F311" s="93" t="s">
        <v>1077</v>
      </c>
      <c r="G311" s="35" t="s">
        <v>39</v>
      </c>
      <c r="H311" s="35">
        <v>0</v>
      </c>
      <c r="I311" s="35">
        <v>590000000</v>
      </c>
      <c r="J311" s="35" t="s">
        <v>53</v>
      </c>
      <c r="K311" s="35" t="s">
        <v>1078</v>
      </c>
      <c r="L311" s="35" t="s">
        <v>83</v>
      </c>
      <c r="M311" s="35" t="s">
        <v>84</v>
      </c>
      <c r="N311" s="35" t="s">
        <v>143</v>
      </c>
      <c r="O311" s="51" t="s">
        <v>185</v>
      </c>
      <c r="P311" s="35">
        <v>796</v>
      </c>
      <c r="Q311" s="35" t="s">
        <v>46</v>
      </c>
      <c r="R311" s="53">
        <v>16</v>
      </c>
      <c r="S311" s="77">
        <v>31000</v>
      </c>
      <c r="T311" s="74">
        <v>0</v>
      </c>
      <c r="U311" s="75">
        <f t="shared" si="17"/>
        <v>0</v>
      </c>
      <c r="V311" s="35"/>
      <c r="W311" s="51">
        <v>2017</v>
      </c>
      <c r="X311" s="49">
        <v>18.190000000000001</v>
      </c>
    </row>
    <row r="312" spans="1:24" ht="50.1" customHeight="1">
      <c r="A312" s="35" t="s">
        <v>1079</v>
      </c>
      <c r="B312" s="58" t="s">
        <v>35</v>
      </c>
      <c r="C312" s="93" t="s">
        <v>1072</v>
      </c>
      <c r="D312" s="36" t="s">
        <v>1073</v>
      </c>
      <c r="E312" s="93" t="s">
        <v>1074</v>
      </c>
      <c r="F312" s="93" t="s">
        <v>1077</v>
      </c>
      <c r="G312" s="49" t="s">
        <v>39</v>
      </c>
      <c r="H312" s="79">
        <v>0</v>
      </c>
      <c r="I312" s="80">
        <v>590000000</v>
      </c>
      <c r="J312" s="51" t="s">
        <v>293</v>
      </c>
      <c r="K312" s="49" t="s">
        <v>502</v>
      </c>
      <c r="L312" s="49" t="s">
        <v>189</v>
      </c>
      <c r="M312" s="49" t="s">
        <v>84</v>
      </c>
      <c r="N312" s="35" t="s">
        <v>143</v>
      </c>
      <c r="O312" s="51" t="s">
        <v>185</v>
      </c>
      <c r="P312" s="49">
        <v>796</v>
      </c>
      <c r="Q312" s="49" t="s">
        <v>46</v>
      </c>
      <c r="R312" s="53">
        <v>28</v>
      </c>
      <c r="S312" s="77">
        <v>33000</v>
      </c>
      <c r="T312" s="54">
        <f>R312*S312</f>
        <v>924000</v>
      </c>
      <c r="U312" s="54">
        <f>T312*1.12</f>
        <v>1034880.0000000001</v>
      </c>
      <c r="V312" s="47"/>
      <c r="W312" s="51">
        <v>2017</v>
      </c>
      <c r="X312" s="49"/>
    </row>
    <row r="313" spans="1:24" ht="50.1" customHeight="1">
      <c r="A313" s="34" t="s">
        <v>1080</v>
      </c>
      <c r="B313" s="34" t="s">
        <v>35</v>
      </c>
      <c r="C313" s="35" t="s">
        <v>1081</v>
      </c>
      <c r="D313" s="36" t="s">
        <v>1082</v>
      </c>
      <c r="E313" s="35" t="s">
        <v>1083</v>
      </c>
      <c r="F313" s="37" t="s">
        <v>1084</v>
      </c>
      <c r="G313" s="34" t="s">
        <v>39</v>
      </c>
      <c r="H313" s="34">
        <v>0</v>
      </c>
      <c r="I313" s="34">
        <v>590000000</v>
      </c>
      <c r="J313" s="35" t="s">
        <v>40</v>
      </c>
      <c r="K313" s="35" t="s">
        <v>142</v>
      </c>
      <c r="L313" s="42" t="s">
        <v>53</v>
      </c>
      <c r="M313" s="34" t="s">
        <v>43</v>
      </c>
      <c r="N313" s="35" t="s">
        <v>44</v>
      </c>
      <c r="O313" s="34" t="s">
        <v>94</v>
      </c>
      <c r="P313" s="34">
        <v>778</v>
      </c>
      <c r="Q313" s="34" t="s">
        <v>1085</v>
      </c>
      <c r="R313" s="39">
        <v>50</v>
      </c>
      <c r="S313" s="40">
        <v>1550</v>
      </c>
      <c r="T313" s="40">
        <f t="shared" si="18"/>
        <v>77500</v>
      </c>
      <c r="U313" s="41">
        <f t="shared" si="17"/>
        <v>86800.000000000015</v>
      </c>
      <c r="V313" s="45"/>
      <c r="W313" s="34">
        <v>2017</v>
      </c>
      <c r="X313" s="35"/>
    </row>
    <row r="314" spans="1:24" ht="50.1" customHeight="1">
      <c r="A314" s="34" t="s">
        <v>1086</v>
      </c>
      <c r="B314" s="34" t="s">
        <v>35</v>
      </c>
      <c r="C314" s="35" t="s">
        <v>1087</v>
      </c>
      <c r="D314" s="36" t="s">
        <v>1082</v>
      </c>
      <c r="E314" s="35" t="s">
        <v>1088</v>
      </c>
      <c r="F314" s="37" t="s">
        <v>1089</v>
      </c>
      <c r="G314" s="34" t="s">
        <v>39</v>
      </c>
      <c r="H314" s="34">
        <v>0</v>
      </c>
      <c r="I314" s="34">
        <v>590000000</v>
      </c>
      <c r="J314" s="35" t="s">
        <v>40</v>
      </c>
      <c r="K314" s="35" t="s">
        <v>142</v>
      </c>
      <c r="L314" s="42" t="s">
        <v>53</v>
      </c>
      <c r="M314" s="34" t="s">
        <v>43</v>
      </c>
      <c r="N314" s="35" t="s">
        <v>44</v>
      </c>
      <c r="O314" s="34" t="s">
        <v>94</v>
      </c>
      <c r="P314" s="34" t="s">
        <v>1090</v>
      </c>
      <c r="Q314" s="34" t="s">
        <v>1085</v>
      </c>
      <c r="R314" s="39">
        <v>100</v>
      </c>
      <c r="S314" s="40">
        <v>1610</v>
      </c>
      <c r="T314" s="40">
        <f t="shared" si="18"/>
        <v>161000</v>
      </c>
      <c r="U314" s="41">
        <f t="shared" si="17"/>
        <v>180320.00000000003</v>
      </c>
      <c r="V314" s="34" t="s">
        <v>47</v>
      </c>
      <c r="W314" s="34">
        <v>2017</v>
      </c>
      <c r="X314" s="35"/>
    </row>
    <row r="315" spans="1:24" ht="50.1" customHeight="1">
      <c r="A315" s="34" t="s">
        <v>1091</v>
      </c>
      <c r="B315" s="34" t="s">
        <v>35</v>
      </c>
      <c r="C315" s="35" t="s">
        <v>1092</v>
      </c>
      <c r="D315" s="36" t="s">
        <v>1082</v>
      </c>
      <c r="E315" s="35" t="s">
        <v>1093</v>
      </c>
      <c r="F315" s="37"/>
      <c r="G315" s="34" t="s">
        <v>39</v>
      </c>
      <c r="H315" s="34">
        <v>0</v>
      </c>
      <c r="I315" s="34">
        <v>590000000</v>
      </c>
      <c r="J315" s="35" t="s">
        <v>40</v>
      </c>
      <c r="K315" s="35" t="s">
        <v>417</v>
      </c>
      <c r="L315" s="35" t="s">
        <v>42</v>
      </c>
      <c r="M315" s="34" t="s">
        <v>43</v>
      </c>
      <c r="N315" s="35" t="s">
        <v>178</v>
      </c>
      <c r="O315" s="34" t="s">
        <v>76</v>
      </c>
      <c r="P315" s="34">
        <v>778</v>
      </c>
      <c r="Q315" s="34" t="s">
        <v>1085</v>
      </c>
      <c r="R315" s="39">
        <v>50</v>
      </c>
      <c r="S315" s="40">
        <v>1140</v>
      </c>
      <c r="T315" s="40">
        <f t="shared" si="18"/>
        <v>57000</v>
      </c>
      <c r="U315" s="41">
        <f t="shared" si="17"/>
        <v>63840.000000000007</v>
      </c>
      <c r="V315" s="45"/>
      <c r="W315" s="34">
        <v>2017</v>
      </c>
      <c r="X315" s="35"/>
    </row>
    <row r="316" spans="1:24" ht="50.1" customHeight="1">
      <c r="A316" s="34" t="s">
        <v>1094</v>
      </c>
      <c r="B316" s="34" t="s">
        <v>35</v>
      </c>
      <c r="C316" s="35" t="s">
        <v>1092</v>
      </c>
      <c r="D316" s="36" t="s">
        <v>1082</v>
      </c>
      <c r="E316" s="35" t="s">
        <v>1093</v>
      </c>
      <c r="F316" s="37" t="s">
        <v>1095</v>
      </c>
      <c r="G316" s="34" t="s">
        <v>39</v>
      </c>
      <c r="H316" s="34">
        <v>0</v>
      </c>
      <c r="I316" s="34">
        <v>590000000</v>
      </c>
      <c r="J316" s="35" t="s">
        <v>40</v>
      </c>
      <c r="K316" s="35" t="s">
        <v>142</v>
      </c>
      <c r="L316" s="42" t="s">
        <v>53</v>
      </c>
      <c r="M316" s="34" t="s">
        <v>43</v>
      </c>
      <c r="N316" s="35" t="s">
        <v>44</v>
      </c>
      <c r="O316" s="38" t="s">
        <v>45</v>
      </c>
      <c r="P316" s="34">
        <v>778</v>
      </c>
      <c r="Q316" s="34" t="s">
        <v>1085</v>
      </c>
      <c r="R316" s="39">
        <v>50</v>
      </c>
      <c r="S316" s="40">
        <v>800</v>
      </c>
      <c r="T316" s="40">
        <f t="shared" si="18"/>
        <v>40000</v>
      </c>
      <c r="U316" s="41">
        <f t="shared" si="17"/>
        <v>44800.000000000007</v>
      </c>
      <c r="V316" s="34"/>
      <c r="W316" s="34">
        <v>2017</v>
      </c>
      <c r="X316" s="35"/>
    </row>
    <row r="317" spans="1:24" ht="50.1" customHeight="1">
      <c r="A317" s="34" t="s">
        <v>1096</v>
      </c>
      <c r="B317" s="34" t="s">
        <v>35</v>
      </c>
      <c r="C317" s="35" t="s">
        <v>1097</v>
      </c>
      <c r="D317" s="36" t="s">
        <v>1082</v>
      </c>
      <c r="E317" s="35" t="s">
        <v>1098</v>
      </c>
      <c r="F317" s="37" t="s">
        <v>1099</v>
      </c>
      <c r="G317" s="34" t="s">
        <v>39</v>
      </c>
      <c r="H317" s="34">
        <v>0</v>
      </c>
      <c r="I317" s="34">
        <v>590000000</v>
      </c>
      <c r="J317" s="35" t="s">
        <v>40</v>
      </c>
      <c r="K317" s="35" t="s">
        <v>142</v>
      </c>
      <c r="L317" s="42" t="s">
        <v>53</v>
      </c>
      <c r="M317" s="34" t="s">
        <v>43</v>
      </c>
      <c r="N317" s="35" t="s">
        <v>102</v>
      </c>
      <c r="O317" s="34" t="s">
        <v>94</v>
      </c>
      <c r="P317" s="34">
        <v>778</v>
      </c>
      <c r="Q317" s="34" t="s">
        <v>1085</v>
      </c>
      <c r="R317" s="39">
        <v>5</v>
      </c>
      <c r="S317" s="40">
        <v>1500</v>
      </c>
      <c r="T317" s="40">
        <f t="shared" si="18"/>
        <v>7500</v>
      </c>
      <c r="U317" s="41">
        <f t="shared" si="17"/>
        <v>8400</v>
      </c>
      <c r="V317" s="45"/>
      <c r="W317" s="34">
        <v>2017</v>
      </c>
      <c r="X317" s="35"/>
    </row>
    <row r="318" spans="1:24" ht="50.1" customHeight="1">
      <c r="A318" s="34" t="s">
        <v>1100</v>
      </c>
      <c r="B318" s="34" t="s">
        <v>35</v>
      </c>
      <c r="C318" s="35" t="s">
        <v>1101</v>
      </c>
      <c r="D318" s="73" t="s">
        <v>1102</v>
      </c>
      <c r="E318" s="37" t="s">
        <v>1103</v>
      </c>
      <c r="F318" s="37" t="s">
        <v>1104</v>
      </c>
      <c r="G318" s="34" t="s">
        <v>39</v>
      </c>
      <c r="H318" s="34">
        <v>0</v>
      </c>
      <c r="I318" s="34">
        <v>590000000</v>
      </c>
      <c r="J318" s="35" t="s">
        <v>53</v>
      </c>
      <c r="K318" s="34" t="s">
        <v>439</v>
      </c>
      <c r="L318" s="34" t="s">
        <v>83</v>
      </c>
      <c r="M318" s="34" t="s">
        <v>84</v>
      </c>
      <c r="N318" s="34" t="s">
        <v>102</v>
      </c>
      <c r="O318" s="35" t="s">
        <v>110</v>
      </c>
      <c r="P318" s="34">
        <v>796</v>
      </c>
      <c r="Q318" s="34" t="s">
        <v>46</v>
      </c>
      <c r="R318" s="39">
        <v>4</v>
      </c>
      <c r="S318" s="72">
        <f>1150/1.12/4</f>
        <v>256.69642857142856</v>
      </c>
      <c r="T318" s="74">
        <f t="shared" si="18"/>
        <v>1026.7857142857142</v>
      </c>
      <c r="U318" s="75">
        <f t="shared" si="17"/>
        <v>1150</v>
      </c>
      <c r="V318" s="34"/>
      <c r="W318" s="34">
        <v>2017</v>
      </c>
      <c r="X318" s="76"/>
    </row>
    <row r="319" spans="1:24" ht="50.1" customHeight="1">
      <c r="A319" s="34" t="s">
        <v>1105</v>
      </c>
      <c r="B319" s="34" t="s">
        <v>35</v>
      </c>
      <c r="C319" s="35" t="s">
        <v>1101</v>
      </c>
      <c r="D319" s="73" t="s">
        <v>1102</v>
      </c>
      <c r="E319" s="37" t="s">
        <v>1103</v>
      </c>
      <c r="F319" s="37" t="s">
        <v>1106</v>
      </c>
      <c r="G319" s="34" t="s">
        <v>39</v>
      </c>
      <c r="H319" s="34">
        <v>0</v>
      </c>
      <c r="I319" s="34">
        <v>590000000</v>
      </c>
      <c r="J319" s="35" t="s">
        <v>53</v>
      </c>
      <c r="K319" s="34" t="s">
        <v>439</v>
      </c>
      <c r="L319" s="34" t="s">
        <v>83</v>
      </c>
      <c r="M319" s="34" t="s">
        <v>84</v>
      </c>
      <c r="N319" s="34" t="s">
        <v>143</v>
      </c>
      <c r="O319" s="51" t="s">
        <v>185</v>
      </c>
      <c r="P319" s="34">
        <v>796</v>
      </c>
      <c r="Q319" s="34" t="s">
        <v>46</v>
      </c>
      <c r="R319" s="39">
        <v>4</v>
      </c>
      <c r="S319" s="44">
        <v>2500</v>
      </c>
      <c r="T319" s="74">
        <f t="shared" si="18"/>
        <v>10000</v>
      </c>
      <c r="U319" s="75">
        <f t="shared" si="17"/>
        <v>11200.000000000002</v>
      </c>
      <c r="V319" s="45"/>
      <c r="W319" s="34">
        <v>2017</v>
      </c>
      <c r="X319" s="76"/>
    </row>
    <row r="320" spans="1:24" ht="50.1" customHeight="1">
      <c r="A320" s="34" t="s">
        <v>1107</v>
      </c>
      <c r="B320" s="34" t="s">
        <v>35</v>
      </c>
      <c r="C320" s="35" t="s">
        <v>1101</v>
      </c>
      <c r="D320" s="73" t="s">
        <v>1102</v>
      </c>
      <c r="E320" s="37" t="s">
        <v>1103</v>
      </c>
      <c r="F320" s="37" t="s">
        <v>1108</v>
      </c>
      <c r="G320" s="34" t="s">
        <v>39</v>
      </c>
      <c r="H320" s="34">
        <v>0</v>
      </c>
      <c r="I320" s="34">
        <v>590000000</v>
      </c>
      <c r="J320" s="35" t="s">
        <v>53</v>
      </c>
      <c r="K320" s="34" t="s">
        <v>439</v>
      </c>
      <c r="L320" s="34" t="s">
        <v>83</v>
      </c>
      <c r="M320" s="34" t="s">
        <v>84</v>
      </c>
      <c r="N320" s="34" t="s">
        <v>102</v>
      </c>
      <c r="O320" s="35" t="s">
        <v>110</v>
      </c>
      <c r="P320" s="34">
        <v>796</v>
      </c>
      <c r="Q320" s="34" t="s">
        <v>46</v>
      </c>
      <c r="R320" s="39">
        <v>4</v>
      </c>
      <c r="S320" s="44">
        <v>2700</v>
      </c>
      <c r="T320" s="74">
        <f t="shared" si="18"/>
        <v>10800</v>
      </c>
      <c r="U320" s="75">
        <f t="shared" si="17"/>
        <v>12096.000000000002</v>
      </c>
      <c r="V320" s="34"/>
      <c r="W320" s="34">
        <v>2017</v>
      </c>
      <c r="X320" s="76"/>
    </row>
    <row r="321" spans="1:24" ht="50.1" customHeight="1">
      <c r="A321" s="34" t="s">
        <v>1109</v>
      </c>
      <c r="B321" s="34" t="s">
        <v>35</v>
      </c>
      <c r="C321" s="35" t="s">
        <v>1101</v>
      </c>
      <c r="D321" s="73" t="s">
        <v>1102</v>
      </c>
      <c r="E321" s="37" t="s">
        <v>1103</v>
      </c>
      <c r="F321" s="37" t="s">
        <v>1110</v>
      </c>
      <c r="G321" s="34" t="s">
        <v>39</v>
      </c>
      <c r="H321" s="34">
        <v>0</v>
      </c>
      <c r="I321" s="34">
        <v>590000000</v>
      </c>
      <c r="J321" s="35" t="s">
        <v>53</v>
      </c>
      <c r="K321" s="34" t="s">
        <v>439</v>
      </c>
      <c r="L321" s="34" t="s">
        <v>83</v>
      </c>
      <c r="M321" s="34" t="s">
        <v>84</v>
      </c>
      <c r="N321" s="34" t="s">
        <v>102</v>
      </c>
      <c r="O321" s="35" t="s">
        <v>110</v>
      </c>
      <c r="P321" s="34">
        <v>796</v>
      </c>
      <c r="Q321" s="34" t="s">
        <v>46</v>
      </c>
      <c r="R321" s="39">
        <v>4</v>
      </c>
      <c r="S321" s="44">
        <v>3000</v>
      </c>
      <c r="T321" s="74">
        <f t="shared" si="18"/>
        <v>12000</v>
      </c>
      <c r="U321" s="75">
        <f t="shared" ref="U321:U391" si="24">T321*1.12</f>
        <v>13440.000000000002</v>
      </c>
      <c r="V321" s="45"/>
      <c r="W321" s="34">
        <v>2017</v>
      </c>
      <c r="X321" s="76"/>
    </row>
    <row r="322" spans="1:24" ht="50.1" customHeight="1">
      <c r="A322" s="34" t="s">
        <v>1111</v>
      </c>
      <c r="B322" s="34" t="s">
        <v>35</v>
      </c>
      <c r="C322" s="35" t="s">
        <v>1101</v>
      </c>
      <c r="D322" s="73" t="s">
        <v>1102</v>
      </c>
      <c r="E322" s="37" t="s">
        <v>1103</v>
      </c>
      <c r="F322" s="37" t="s">
        <v>1112</v>
      </c>
      <c r="G322" s="34" t="s">
        <v>39</v>
      </c>
      <c r="H322" s="34">
        <v>0</v>
      </c>
      <c r="I322" s="34">
        <v>590000000</v>
      </c>
      <c r="J322" s="35" t="s">
        <v>53</v>
      </c>
      <c r="K322" s="34" t="s">
        <v>439</v>
      </c>
      <c r="L322" s="34" t="s">
        <v>83</v>
      </c>
      <c r="M322" s="34" t="s">
        <v>84</v>
      </c>
      <c r="N322" s="34" t="s">
        <v>102</v>
      </c>
      <c r="O322" s="35" t="s">
        <v>110</v>
      </c>
      <c r="P322" s="34">
        <v>796</v>
      </c>
      <c r="Q322" s="34" t="s">
        <v>46</v>
      </c>
      <c r="R322" s="39">
        <v>4</v>
      </c>
      <c r="S322" s="44">
        <v>3500</v>
      </c>
      <c r="T322" s="74">
        <f t="shared" si="18"/>
        <v>14000</v>
      </c>
      <c r="U322" s="75">
        <f t="shared" si="24"/>
        <v>15680.000000000002</v>
      </c>
      <c r="V322" s="34"/>
      <c r="W322" s="34">
        <v>2017</v>
      </c>
      <c r="X322" s="76"/>
    </row>
    <row r="323" spans="1:24" ht="50.1" customHeight="1">
      <c r="A323" s="34" t="s">
        <v>1113</v>
      </c>
      <c r="B323" s="43" t="s">
        <v>35</v>
      </c>
      <c r="C323" s="49" t="s">
        <v>1114</v>
      </c>
      <c r="D323" s="56" t="s">
        <v>1102</v>
      </c>
      <c r="E323" s="50" t="s">
        <v>1115</v>
      </c>
      <c r="F323" s="50" t="s">
        <v>1116</v>
      </c>
      <c r="G323" s="83" t="s">
        <v>39</v>
      </c>
      <c r="H323" s="83">
        <v>0</v>
      </c>
      <c r="I323" s="34">
        <v>590000000</v>
      </c>
      <c r="J323" s="35" t="s">
        <v>53</v>
      </c>
      <c r="K323" s="49" t="s">
        <v>439</v>
      </c>
      <c r="L323" s="84" t="s">
        <v>83</v>
      </c>
      <c r="M323" s="34" t="s">
        <v>84</v>
      </c>
      <c r="N323" s="85" t="s">
        <v>143</v>
      </c>
      <c r="O323" s="51" t="s">
        <v>185</v>
      </c>
      <c r="P323" s="34">
        <v>796</v>
      </c>
      <c r="Q323" s="34" t="s">
        <v>46</v>
      </c>
      <c r="R323" s="39">
        <v>4</v>
      </c>
      <c r="S323" s="72">
        <v>250</v>
      </c>
      <c r="T323" s="74">
        <f t="shared" si="18"/>
        <v>1000</v>
      </c>
      <c r="U323" s="75">
        <f t="shared" si="24"/>
        <v>1120</v>
      </c>
      <c r="V323" s="45"/>
      <c r="W323" s="34">
        <v>2017</v>
      </c>
      <c r="X323" s="76"/>
    </row>
    <row r="324" spans="1:24" ht="50.1" customHeight="1">
      <c r="A324" s="34" t="s">
        <v>1117</v>
      </c>
      <c r="B324" s="34" t="s">
        <v>35</v>
      </c>
      <c r="C324" s="35" t="s">
        <v>1118</v>
      </c>
      <c r="D324" s="73" t="s">
        <v>1102</v>
      </c>
      <c r="E324" s="37" t="s">
        <v>1119</v>
      </c>
      <c r="F324" s="37" t="s">
        <v>1120</v>
      </c>
      <c r="G324" s="34" t="s">
        <v>39</v>
      </c>
      <c r="H324" s="34">
        <v>0</v>
      </c>
      <c r="I324" s="34">
        <v>590000000</v>
      </c>
      <c r="J324" s="35" t="s">
        <v>53</v>
      </c>
      <c r="K324" s="34" t="s">
        <v>439</v>
      </c>
      <c r="L324" s="34" t="s">
        <v>83</v>
      </c>
      <c r="M324" s="34" t="s">
        <v>84</v>
      </c>
      <c r="N324" s="34" t="s">
        <v>143</v>
      </c>
      <c r="O324" s="51" t="s">
        <v>185</v>
      </c>
      <c r="P324" s="34">
        <v>796</v>
      </c>
      <c r="Q324" s="34" t="s">
        <v>46</v>
      </c>
      <c r="R324" s="39">
        <v>4</v>
      </c>
      <c r="S324" s="72">
        <f>2500/1.12/4</f>
        <v>558.03571428571422</v>
      </c>
      <c r="T324" s="74">
        <f t="shared" si="18"/>
        <v>2232.1428571428569</v>
      </c>
      <c r="U324" s="75">
        <f t="shared" si="24"/>
        <v>2500</v>
      </c>
      <c r="V324" s="34"/>
      <c r="W324" s="34">
        <v>2017</v>
      </c>
      <c r="X324" s="76"/>
    </row>
    <row r="325" spans="1:24" ht="50.1" customHeight="1">
      <c r="A325" s="34" t="s">
        <v>1121</v>
      </c>
      <c r="B325" s="34" t="s">
        <v>35</v>
      </c>
      <c r="C325" s="35" t="s">
        <v>1122</v>
      </c>
      <c r="D325" s="73" t="s">
        <v>1102</v>
      </c>
      <c r="E325" s="37" t="s">
        <v>1123</v>
      </c>
      <c r="F325" s="37" t="s">
        <v>1124</v>
      </c>
      <c r="G325" s="34" t="s">
        <v>39</v>
      </c>
      <c r="H325" s="34">
        <v>0</v>
      </c>
      <c r="I325" s="34">
        <v>590000000</v>
      </c>
      <c r="J325" s="35" t="s">
        <v>53</v>
      </c>
      <c r="K325" s="34" t="s">
        <v>439</v>
      </c>
      <c r="L325" s="34" t="s">
        <v>83</v>
      </c>
      <c r="M325" s="34" t="s">
        <v>84</v>
      </c>
      <c r="N325" s="34" t="s">
        <v>143</v>
      </c>
      <c r="O325" s="51" t="s">
        <v>185</v>
      </c>
      <c r="P325" s="34">
        <v>796</v>
      </c>
      <c r="Q325" s="34" t="s">
        <v>46</v>
      </c>
      <c r="R325" s="39">
        <v>4</v>
      </c>
      <c r="S325" s="44">
        <v>550</v>
      </c>
      <c r="T325" s="74">
        <f t="shared" si="18"/>
        <v>2200</v>
      </c>
      <c r="U325" s="75">
        <f t="shared" si="24"/>
        <v>2464.0000000000005</v>
      </c>
      <c r="V325" s="45"/>
      <c r="W325" s="34">
        <v>2017</v>
      </c>
      <c r="X325" s="76"/>
    </row>
    <row r="326" spans="1:24" ht="50.1" customHeight="1">
      <c r="A326" s="34" t="s">
        <v>1125</v>
      </c>
      <c r="B326" s="34" t="s">
        <v>35</v>
      </c>
      <c r="C326" s="35" t="s">
        <v>1126</v>
      </c>
      <c r="D326" s="73" t="s">
        <v>1102</v>
      </c>
      <c r="E326" s="37" t="s">
        <v>1127</v>
      </c>
      <c r="F326" s="37" t="s">
        <v>1128</v>
      </c>
      <c r="G326" s="34" t="s">
        <v>39</v>
      </c>
      <c r="H326" s="34">
        <v>0</v>
      </c>
      <c r="I326" s="34">
        <v>590000000</v>
      </c>
      <c r="J326" s="35" t="s">
        <v>53</v>
      </c>
      <c r="K326" s="34" t="s">
        <v>439</v>
      </c>
      <c r="L326" s="34" t="s">
        <v>83</v>
      </c>
      <c r="M326" s="34" t="s">
        <v>84</v>
      </c>
      <c r="N326" s="34" t="s">
        <v>143</v>
      </c>
      <c r="O326" s="51" t="s">
        <v>185</v>
      </c>
      <c r="P326" s="34">
        <v>796</v>
      </c>
      <c r="Q326" s="34" t="s">
        <v>46</v>
      </c>
      <c r="R326" s="39">
        <v>4</v>
      </c>
      <c r="S326" s="72">
        <v>655</v>
      </c>
      <c r="T326" s="74">
        <f t="shared" si="18"/>
        <v>2620</v>
      </c>
      <c r="U326" s="75">
        <f t="shared" si="24"/>
        <v>2934.4</v>
      </c>
      <c r="V326" s="34"/>
      <c r="W326" s="34">
        <v>2017</v>
      </c>
      <c r="X326" s="76"/>
    </row>
    <row r="327" spans="1:24" ht="50.1" customHeight="1">
      <c r="A327" s="34" t="s">
        <v>1129</v>
      </c>
      <c r="B327" s="34" t="s">
        <v>35</v>
      </c>
      <c r="C327" s="35" t="s">
        <v>1130</v>
      </c>
      <c r="D327" s="73" t="s">
        <v>1102</v>
      </c>
      <c r="E327" s="37" t="s">
        <v>1131</v>
      </c>
      <c r="F327" s="37" t="s">
        <v>1132</v>
      </c>
      <c r="G327" s="34" t="s">
        <v>39</v>
      </c>
      <c r="H327" s="34">
        <v>0</v>
      </c>
      <c r="I327" s="34">
        <v>590000000</v>
      </c>
      <c r="J327" s="35" t="s">
        <v>53</v>
      </c>
      <c r="K327" s="34" t="s">
        <v>439</v>
      </c>
      <c r="L327" s="34" t="s">
        <v>83</v>
      </c>
      <c r="M327" s="34" t="s">
        <v>84</v>
      </c>
      <c r="N327" s="34" t="s">
        <v>143</v>
      </c>
      <c r="O327" s="51" t="s">
        <v>185</v>
      </c>
      <c r="P327" s="34">
        <v>796</v>
      </c>
      <c r="Q327" s="34" t="s">
        <v>46</v>
      </c>
      <c r="R327" s="39">
        <v>4</v>
      </c>
      <c r="S327" s="44">
        <v>1250</v>
      </c>
      <c r="T327" s="74">
        <f t="shared" si="18"/>
        <v>5000</v>
      </c>
      <c r="U327" s="75">
        <f t="shared" si="24"/>
        <v>5600.0000000000009</v>
      </c>
      <c r="V327" s="45"/>
      <c r="W327" s="34">
        <v>2017</v>
      </c>
      <c r="X327" s="76"/>
    </row>
    <row r="328" spans="1:24" ht="50.1" customHeight="1">
      <c r="A328" s="34" t="s">
        <v>1133</v>
      </c>
      <c r="B328" s="34" t="s">
        <v>35</v>
      </c>
      <c r="C328" s="35" t="s">
        <v>1134</v>
      </c>
      <c r="D328" s="73" t="s">
        <v>1102</v>
      </c>
      <c r="E328" s="37" t="s">
        <v>1135</v>
      </c>
      <c r="F328" s="37" t="s">
        <v>1136</v>
      </c>
      <c r="G328" s="34" t="s">
        <v>39</v>
      </c>
      <c r="H328" s="34">
        <v>0</v>
      </c>
      <c r="I328" s="34">
        <v>590000000</v>
      </c>
      <c r="J328" s="35" t="s">
        <v>53</v>
      </c>
      <c r="K328" s="34" t="s">
        <v>439</v>
      </c>
      <c r="L328" s="34" t="s">
        <v>83</v>
      </c>
      <c r="M328" s="34" t="s">
        <v>84</v>
      </c>
      <c r="N328" s="34" t="s">
        <v>143</v>
      </c>
      <c r="O328" s="51" t="s">
        <v>185</v>
      </c>
      <c r="P328" s="34">
        <v>796</v>
      </c>
      <c r="Q328" s="34" t="s">
        <v>46</v>
      </c>
      <c r="R328" s="39">
        <v>4</v>
      </c>
      <c r="S328" s="44">
        <v>1700</v>
      </c>
      <c r="T328" s="74">
        <f t="shared" si="18"/>
        <v>6800</v>
      </c>
      <c r="U328" s="75">
        <f t="shared" si="24"/>
        <v>7616.0000000000009</v>
      </c>
      <c r="V328" s="34"/>
      <c r="W328" s="34">
        <v>2017</v>
      </c>
      <c r="X328" s="76"/>
    </row>
    <row r="329" spans="1:24" ht="50.1" customHeight="1">
      <c r="A329" s="34" t="s">
        <v>1137</v>
      </c>
      <c r="B329" s="34" t="s">
        <v>35</v>
      </c>
      <c r="C329" s="35" t="s">
        <v>1138</v>
      </c>
      <c r="D329" s="73" t="s">
        <v>1102</v>
      </c>
      <c r="E329" s="37" t="s">
        <v>1139</v>
      </c>
      <c r="F329" s="37" t="s">
        <v>1140</v>
      </c>
      <c r="G329" s="34" t="s">
        <v>39</v>
      </c>
      <c r="H329" s="82">
        <v>0</v>
      </c>
      <c r="I329" s="34">
        <v>590000000</v>
      </c>
      <c r="J329" s="35" t="s">
        <v>53</v>
      </c>
      <c r="K329" s="34" t="s">
        <v>439</v>
      </c>
      <c r="L329" s="34" t="s">
        <v>83</v>
      </c>
      <c r="M329" s="34" t="s">
        <v>84</v>
      </c>
      <c r="N329" s="34" t="s">
        <v>143</v>
      </c>
      <c r="O329" s="51" t="s">
        <v>185</v>
      </c>
      <c r="P329" s="34">
        <v>796</v>
      </c>
      <c r="Q329" s="34" t="s">
        <v>46</v>
      </c>
      <c r="R329" s="39">
        <v>4</v>
      </c>
      <c r="S329" s="44">
        <v>2600</v>
      </c>
      <c r="T329" s="74">
        <f t="shared" si="18"/>
        <v>10400</v>
      </c>
      <c r="U329" s="75">
        <f t="shared" si="24"/>
        <v>11648.000000000002</v>
      </c>
      <c r="V329" s="45"/>
      <c r="W329" s="34">
        <v>2017</v>
      </c>
      <c r="X329" s="76"/>
    </row>
    <row r="330" spans="1:24" ht="50.1" customHeight="1">
      <c r="A330" s="34" t="s">
        <v>1141</v>
      </c>
      <c r="B330" s="34" t="s">
        <v>35</v>
      </c>
      <c r="C330" s="35" t="s">
        <v>1142</v>
      </c>
      <c r="D330" s="73" t="s">
        <v>1102</v>
      </c>
      <c r="E330" s="37" t="s">
        <v>1143</v>
      </c>
      <c r="F330" s="37" t="s">
        <v>1144</v>
      </c>
      <c r="G330" s="34" t="s">
        <v>39</v>
      </c>
      <c r="H330" s="34">
        <v>0</v>
      </c>
      <c r="I330" s="34">
        <v>590000000</v>
      </c>
      <c r="J330" s="35" t="s">
        <v>53</v>
      </c>
      <c r="K330" s="34" t="s">
        <v>439</v>
      </c>
      <c r="L330" s="34" t="s">
        <v>83</v>
      </c>
      <c r="M330" s="34" t="s">
        <v>84</v>
      </c>
      <c r="N330" s="34" t="s">
        <v>143</v>
      </c>
      <c r="O330" s="51" t="s">
        <v>185</v>
      </c>
      <c r="P330" s="34">
        <v>796</v>
      </c>
      <c r="Q330" s="34" t="s">
        <v>46</v>
      </c>
      <c r="R330" s="39">
        <v>4</v>
      </c>
      <c r="S330" s="44">
        <v>3700</v>
      </c>
      <c r="T330" s="74">
        <f t="shared" si="18"/>
        <v>14800</v>
      </c>
      <c r="U330" s="75">
        <f t="shared" si="24"/>
        <v>16576</v>
      </c>
      <c r="V330" s="34"/>
      <c r="W330" s="34">
        <v>2017</v>
      </c>
      <c r="X330" s="76"/>
    </row>
    <row r="331" spans="1:24" ht="50.1" customHeight="1">
      <c r="A331" s="34" t="s">
        <v>1145</v>
      </c>
      <c r="B331" s="43" t="s">
        <v>35</v>
      </c>
      <c r="C331" s="49" t="s">
        <v>1142</v>
      </c>
      <c r="D331" s="56" t="s">
        <v>1102</v>
      </c>
      <c r="E331" s="50" t="s">
        <v>1143</v>
      </c>
      <c r="F331" s="50" t="s">
        <v>1146</v>
      </c>
      <c r="G331" s="83" t="s">
        <v>39</v>
      </c>
      <c r="H331" s="83">
        <v>0</v>
      </c>
      <c r="I331" s="34">
        <v>590000000</v>
      </c>
      <c r="J331" s="35" t="s">
        <v>53</v>
      </c>
      <c r="K331" s="49" t="s">
        <v>439</v>
      </c>
      <c r="L331" s="84" t="s">
        <v>83</v>
      </c>
      <c r="M331" s="34" t="s">
        <v>84</v>
      </c>
      <c r="N331" s="85" t="s">
        <v>143</v>
      </c>
      <c r="O331" s="51" t="s">
        <v>185</v>
      </c>
      <c r="P331" s="34">
        <v>796</v>
      </c>
      <c r="Q331" s="34" t="s">
        <v>46</v>
      </c>
      <c r="R331" s="39">
        <v>4</v>
      </c>
      <c r="S331" s="44">
        <v>3700</v>
      </c>
      <c r="T331" s="74">
        <f t="shared" si="18"/>
        <v>14800</v>
      </c>
      <c r="U331" s="75">
        <f t="shared" si="24"/>
        <v>16576</v>
      </c>
      <c r="V331" s="45"/>
      <c r="W331" s="34">
        <v>2017</v>
      </c>
      <c r="X331" s="76"/>
    </row>
    <row r="332" spans="1:24" ht="50.1" customHeight="1">
      <c r="A332" s="34" t="s">
        <v>1147</v>
      </c>
      <c r="B332" s="34" t="s">
        <v>35</v>
      </c>
      <c r="C332" s="35" t="s">
        <v>1148</v>
      </c>
      <c r="D332" s="73" t="s">
        <v>1102</v>
      </c>
      <c r="E332" s="37" t="s">
        <v>1149</v>
      </c>
      <c r="F332" s="37" t="s">
        <v>1150</v>
      </c>
      <c r="G332" s="34" t="s">
        <v>39</v>
      </c>
      <c r="H332" s="82">
        <v>0</v>
      </c>
      <c r="I332" s="34">
        <v>590000000</v>
      </c>
      <c r="J332" s="35" t="s">
        <v>53</v>
      </c>
      <c r="K332" s="34" t="s">
        <v>439</v>
      </c>
      <c r="L332" s="34" t="s">
        <v>83</v>
      </c>
      <c r="M332" s="34" t="s">
        <v>84</v>
      </c>
      <c r="N332" s="34" t="s">
        <v>143</v>
      </c>
      <c r="O332" s="51" t="s">
        <v>185</v>
      </c>
      <c r="P332" s="34">
        <v>796</v>
      </c>
      <c r="Q332" s="34" t="s">
        <v>46</v>
      </c>
      <c r="R332" s="39">
        <v>4</v>
      </c>
      <c r="S332" s="44">
        <v>2000</v>
      </c>
      <c r="T332" s="74">
        <f t="shared" si="18"/>
        <v>8000</v>
      </c>
      <c r="U332" s="75">
        <f t="shared" si="24"/>
        <v>8960</v>
      </c>
      <c r="V332" s="34"/>
      <c r="W332" s="34">
        <v>2017</v>
      </c>
      <c r="X332" s="76"/>
    </row>
    <row r="333" spans="1:24" ht="50.1" customHeight="1">
      <c r="A333" s="34" t="s">
        <v>1151</v>
      </c>
      <c r="B333" s="43" t="s">
        <v>35</v>
      </c>
      <c r="C333" s="49" t="s">
        <v>1152</v>
      </c>
      <c r="D333" s="56" t="s">
        <v>1102</v>
      </c>
      <c r="E333" s="50" t="s">
        <v>1153</v>
      </c>
      <c r="F333" s="50" t="s">
        <v>1154</v>
      </c>
      <c r="G333" s="83" t="s">
        <v>39</v>
      </c>
      <c r="H333" s="83">
        <v>0</v>
      </c>
      <c r="I333" s="34">
        <v>590000000</v>
      </c>
      <c r="J333" s="35" t="s">
        <v>53</v>
      </c>
      <c r="K333" s="49" t="s">
        <v>439</v>
      </c>
      <c r="L333" s="84" t="s">
        <v>83</v>
      </c>
      <c r="M333" s="34" t="s">
        <v>84</v>
      </c>
      <c r="N333" s="85" t="s">
        <v>143</v>
      </c>
      <c r="O333" s="51" t="s">
        <v>185</v>
      </c>
      <c r="P333" s="34">
        <v>796</v>
      </c>
      <c r="Q333" s="34" t="s">
        <v>46</v>
      </c>
      <c r="R333" s="39">
        <v>4</v>
      </c>
      <c r="S333" s="44">
        <v>4000</v>
      </c>
      <c r="T333" s="74">
        <f t="shared" ref="T333:T407" si="25">R333*S333</f>
        <v>16000</v>
      </c>
      <c r="U333" s="75">
        <f t="shared" si="24"/>
        <v>17920</v>
      </c>
      <c r="V333" s="45"/>
      <c r="W333" s="34">
        <v>2017</v>
      </c>
      <c r="X333" s="76"/>
    </row>
    <row r="334" spans="1:24" ht="50.1" customHeight="1">
      <c r="A334" s="34" t="s">
        <v>1155</v>
      </c>
      <c r="B334" s="34" t="s">
        <v>35</v>
      </c>
      <c r="C334" s="49" t="s">
        <v>1156</v>
      </c>
      <c r="D334" s="36" t="s">
        <v>1102</v>
      </c>
      <c r="E334" s="50" t="s">
        <v>1157</v>
      </c>
      <c r="F334" s="50" t="s">
        <v>1158</v>
      </c>
      <c r="G334" s="83" t="s">
        <v>39</v>
      </c>
      <c r="H334" s="83">
        <v>0</v>
      </c>
      <c r="I334" s="34">
        <v>590000000</v>
      </c>
      <c r="J334" s="35" t="s">
        <v>53</v>
      </c>
      <c r="K334" s="35" t="s">
        <v>439</v>
      </c>
      <c r="L334" s="84" t="s">
        <v>83</v>
      </c>
      <c r="M334" s="34" t="s">
        <v>84</v>
      </c>
      <c r="N334" s="85" t="s">
        <v>143</v>
      </c>
      <c r="O334" s="51" t="s">
        <v>185</v>
      </c>
      <c r="P334" s="34">
        <v>796</v>
      </c>
      <c r="Q334" s="34" t="s">
        <v>46</v>
      </c>
      <c r="R334" s="39">
        <v>4</v>
      </c>
      <c r="S334" s="44">
        <v>125</v>
      </c>
      <c r="T334" s="74">
        <f t="shared" si="25"/>
        <v>500</v>
      </c>
      <c r="U334" s="75">
        <f t="shared" si="24"/>
        <v>560</v>
      </c>
      <c r="V334" s="34"/>
      <c r="W334" s="34">
        <v>2017</v>
      </c>
      <c r="X334" s="76"/>
    </row>
    <row r="335" spans="1:24" ht="50.1" customHeight="1">
      <c r="A335" s="34" t="s">
        <v>1159</v>
      </c>
      <c r="B335" s="34" t="s">
        <v>35</v>
      </c>
      <c r="C335" s="35" t="s">
        <v>1160</v>
      </c>
      <c r="D335" s="73" t="s">
        <v>1102</v>
      </c>
      <c r="E335" s="37" t="s">
        <v>1161</v>
      </c>
      <c r="F335" s="37" t="s">
        <v>1162</v>
      </c>
      <c r="G335" s="34" t="s">
        <v>39</v>
      </c>
      <c r="H335" s="34">
        <v>0</v>
      </c>
      <c r="I335" s="34">
        <v>590000000</v>
      </c>
      <c r="J335" s="35" t="s">
        <v>53</v>
      </c>
      <c r="K335" s="34" t="s">
        <v>439</v>
      </c>
      <c r="L335" s="34" t="s">
        <v>83</v>
      </c>
      <c r="M335" s="34" t="s">
        <v>84</v>
      </c>
      <c r="N335" s="34" t="s">
        <v>143</v>
      </c>
      <c r="O335" s="51" t="s">
        <v>185</v>
      </c>
      <c r="P335" s="34">
        <v>796</v>
      </c>
      <c r="Q335" s="34" t="s">
        <v>46</v>
      </c>
      <c r="R335" s="39">
        <v>4</v>
      </c>
      <c r="S335" s="44">
        <v>160</v>
      </c>
      <c r="T335" s="74">
        <f t="shared" si="25"/>
        <v>640</v>
      </c>
      <c r="U335" s="75">
        <f t="shared" si="24"/>
        <v>716.80000000000007</v>
      </c>
      <c r="V335" s="45"/>
      <c r="W335" s="34">
        <v>2017</v>
      </c>
      <c r="X335" s="76"/>
    </row>
    <row r="336" spans="1:24" ht="50.1" customHeight="1">
      <c r="A336" s="34" t="s">
        <v>1163</v>
      </c>
      <c r="B336" s="34" t="s">
        <v>35</v>
      </c>
      <c r="C336" s="35" t="s">
        <v>1164</v>
      </c>
      <c r="D336" s="73" t="s">
        <v>1102</v>
      </c>
      <c r="E336" s="37" t="s">
        <v>1165</v>
      </c>
      <c r="F336" s="37" t="s">
        <v>1166</v>
      </c>
      <c r="G336" s="34" t="s">
        <v>39</v>
      </c>
      <c r="H336" s="34">
        <v>0</v>
      </c>
      <c r="I336" s="34">
        <v>590000000</v>
      </c>
      <c r="J336" s="35" t="s">
        <v>53</v>
      </c>
      <c r="K336" s="34" t="s">
        <v>439</v>
      </c>
      <c r="L336" s="34" t="s">
        <v>83</v>
      </c>
      <c r="M336" s="34" t="s">
        <v>84</v>
      </c>
      <c r="N336" s="34" t="s">
        <v>143</v>
      </c>
      <c r="O336" s="51" t="s">
        <v>185</v>
      </c>
      <c r="P336" s="34">
        <v>796</v>
      </c>
      <c r="Q336" s="34" t="s">
        <v>46</v>
      </c>
      <c r="R336" s="39">
        <v>4</v>
      </c>
      <c r="S336" s="44">
        <v>180</v>
      </c>
      <c r="T336" s="74">
        <f t="shared" si="25"/>
        <v>720</v>
      </c>
      <c r="U336" s="75">
        <f t="shared" si="24"/>
        <v>806.40000000000009</v>
      </c>
      <c r="V336" s="34"/>
      <c r="W336" s="34">
        <v>2017</v>
      </c>
      <c r="X336" s="76"/>
    </row>
    <row r="337" spans="1:24" ht="50.1" customHeight="1">
      <c r="A337" s="34" t="s">
        <v>1167</v>
      </c>
      <c r="B337" s="34" t="s">
        <v>35</v>
      </c>
      <c r="C337" s="35" t="s">
        <v>1168</v>
      </c>
      <c r="D337" s="73" t="s">
        <v>1102</v>
      </c>
      <c r="E337" s="37" t="s">
        <v>1169</v>
      </c>
      <c r="F337" s="37" t="s">
        <v>1170</v>
      </c>
      <c r="G337" s="34" t="s">
        <v>39</v>
      </c>
      <c r="H337" s="34">
        <v>0</v>
      </c>
      <c r="I337" s="34">
        <v>590000000</v>
      </c>
      <c r="J337" s="35" t="s">
        <v>53</v>
      </c>
      <c r="K337" s="34" t="s">
        <v>439</v>
      </c>
      <c r="L337" s="34" t="s">
        <v>83</v>
      </c>
      <c r="M337" s="34" t="s">
        <v>84</v>
      </c>
      <c r="N337" s="34" t="s">
        <v>143</v>
      </c>
      <c r="O337" s="51" t="s">
        <v>185</v>
      </c>
      <c r="P337" s="34">
        <v>796</v>
      </c>
      <c r="Q337" s="34" t="s">
        <v>46</v>
      </c>
      <c r="R337" s="39">
        <v>4</v>
      </c>
      <c r="S337" s="44">
        <v>160</v>
      </c>
      <c r="T337" s="74">
        <f t="shared" si="25"/>
        <v>640</v>
      </c>
      <c r="U337" s="75">
        <f t="shared" si="24"/>
        <v>716.80000000000007</v>
      </c>
      <c r="V337" s="45"/>
      <c r="W337" s="34">
        <v>2017</v>
      </c>
      <c r="X337" s="76"/>
    </row>
    <row r="338" spans="1:24" ht="50.1" customHeight="1">
      <c r="A338" s="34" t="s">
        <v>1171</v>
      </c>
      <c r="B338" s="34" t="s">
        <v>35</v>
      </c>
      <c r="C338" s="35" t="s">
        <v>1172</v>
      </c>
      <c r="D338" s="73" t="s">
        <v>1102</v>
      </c>
      <c r="E338" s="37" t="s">
        <v>1173</v>
      </c>
      <c r="F338" s="37" t="s">
        <v>1174</v>
      </c>
      <c r="G338" s="34" t="s">
        <v>39</v>
      </c>
      <c r="H338" s="34">
        <v>0</v>
      </c>
      <c r="I338" s="34">
        <v>590000000</v>
      </c>
      <c r="J338" s="35" t="s">
        <v>53</v>
      </c>
      <c r="K338" s="34" t="s">
        <v>439</v>
      </c>
      <c r="L338" s="34" t="s">
        <v>83</v>
      </c>
      <c r="M338" s="34" t="s">
        <v>84</v>
      </c>
      <c r="N338" s="34" t="s">
        <v>143</v>
      </c>
      <c r="O338" s="51" t="s">
        <v>185</v>
      </c>
      <c r="P338" s="34">
        <v>796</v>
      </c>
      <c r="Q338" s="34" t="s">
        <v>46</v>
      </c>
      <c r="R338" s="39">
        <v>4</v>
      </c>
      <c r="S338" s="44">
        <v>455</v>
      </c>
      <c r="T338" s="74">
        <f t="shared" si="25"/>
        <v>1820</v>
      </c>
      <c r="U338" s="75">
        <f t="shared" si="24"/>
        <v>2038.4</v>
      </c>
      <c r="V338" s="34"/>
      <c r="W338" s="34">
        <v>2017</v>
      </c>
      <c r="X338" s="76"/>
    </row>
    <row r="339" spans="1:24" ht="50.1" customHeight="1">
      <c r="A339" s="34" t="s">
        <v>1175</v>
      </c>
      <c r="B339" s="34" t="s">
        <v>35</v>
      </c>
      <c r="C339" s="35" t="s">
        <v>1176</v>
      </c>
      <c r="D339" s="73" t="s">
        <v>1102</v>
      </c>
      <c r="E339" s="37" t="s">
        <v>1177</v>
      </c>
      <c r="F339" s="37" t="s">
        <v>1178</v>
      </c>
      <c r="G339" s="34" t="s">
        <v>39</v>
      </c>
      <c r="H339" s="34">
        <v>0</v>
      </c>
      <c r="I339" s="34">
        <v>590000000</v>
      </c>
      <c r="J339" s="35" t="s">
        <v>53</v>
      </c>
      <c r="K339" s="34" t="s">
        <v>439</v>
      </c>
      <c r="L339" s="34" t="s">
        <v>83</v>
      </c>
      <c r="M339" s="34" t="s">
        <v>84</v>
      </c>
      <c r="N339" s="34" t="s">
        <v>143</v>
      </c>
      <c r="O339" s="51" t="s">
        <v>185</v>
      </c>
      <c r="P339" s="34">
        <v>796</v>
      </c>
      <c r="Q339" s="34" t="s">
        <v>46</v>
      </c>
      <c r="R339" s="39">
        <v>4</v>
      </c>
      <c r="S339" s="44">
        <v>500</v>
      </c>
      <c r="T339" s="74">
        <f t="shared" si="25"/>
        <v>2000</v>
      </c>
      <c r="U339" s="75">
        <f t="shared" si="24"/>
        <v>2240</v>
      </c>
      <c r="V339" s="45"/>
      <c r="W339" s="34">
        <v>2017</v>
      </c>
      <c r="X339" s="76"/>
    </row>
    <row r="340" spans="1:24" ht="50.1" customHeight="1">
      <c r="A340" s="34" t="s">
        <v>1179</v>
      </c>
      <c r="B340" s="34" t="s">
        <v>35</v>
      </c>
      <c r="C340" s="35" t="s">
        <v>1180</v>
      </c>
      <c r="D340" s="73" t="s">
        <v>1102</v>
      </c>
      <c r="E340" s="37" t="s">
        <v>1181</v>
      </c>
      <c r="F340" s="37" t="s">
        <v>1182</v>
      </c>
      <c r="G340" s="34" t="s">
        <v>39</v>
      </c>
      <c r="H340" s="34">
        <v>0</v>
      </c>
      <c r="I340" s="34">
        <v>590000000</v>
      </c>
      <c r="J340" s="35" t="s">
        <v>53</v>
      </c>
      <c r="K340" s="34" t="s">
        <v>439</v>
      </c>
      <c r="L340" s="34" t="s">
        <v>83</v>
      </c>
      <c r="M340" s="34" t="s">
        <v>84</v>
      </c>
      <c r="N340" s="34" t="s">
        <v>143</v>
      </c>
      <c r="O340" s="51" t="s">
        <v>185</v>
      </c>
      <c r="P340" s="34">
        <v>796</v>
      </c>
      <c r="Q340" s="34" t="s">
        <v>46</v>
      </c>
      <c r="R340" s="39">
        <v>4</v>
      </c>
      <c r="S340" s="44">
        <v>660</v>
      </c>
      <c r="T340" s="74">
        <f t="shared" si="25"/>
        <v>2640</v>
      </c>
      <c r="U340" s="75">
        <f t="shared" si="24"/>
        <v>2956.8</v>
      </c>
      <c r="V340" s="34"/>
      <c r="W340" s="34">
        <v>2017</v>
      </c>
      <c r="X340" s="76"/>
    </row>
    <row r="341" spans="1:24" ht="50.1" customHeight="1">
      <c r="A341" s="34" t="s">
        <v>1183</v>
      </c>
      <c r="B341" s="34" t="s">
        <v>35</v>
      </c>
      <c r="C341" s="35" t="s">
        <v>1184</v>
      </c>
      <c r="D341" s="73" t="s">
        <v>1102</v>
      </c>
      <c r="E341" s="37" t="s">
        <v>1185</v>
      </c>
      <c r="F341" s="37" t="s">
        <v>1186</v>
      </c>
      <c r="G341" s="34" t="s">
        <v>39</v>
      </c>
      <c r="H341" s="34">
        <v>0</v>
      </c>
      <c r="I341" s="34">
        <v>590000000</v>
      </c>
      <c r="J341" s="35" t="s">
        <v>53</v>
      </c>
      <c r="K341" s="34" t="s">
        <v>439</v>
      </c>
      <c r="L341" s="34" t="s">
        <v>83</v>
      </c>
      <c r="M341" s="34" t="s">
        <v>84</v>
      </c>
      <c r="N341" s="34" t="s">
        <v>143</v>
      </c>
      <c r="O341" s="51" t="s">
        <v>185</v>
      </c>
      <c r="P341" s="34">
        <v>796</v>
      </c>
      <c r="Q341" s="34" t="s">
        <v>46</v>
      </c>
      <c r="R341" s="39">
        <v>4</v>
      </c>
      <c r="S341" s="44">
        <v>1500</v>
      </c>
      <c r="T341" s="74">
        <f t="shared" si="25"/>
        <v>6000</v>
      </c>
      <c r="U341" s="75">
        <f t="shared" si="24"/>
        <v>6720.0000000000009</v>
      </c>
      <c r="V341" s="45"/>
      <c r="W341" s="34">
        <v>2017</v>
      </c>
      <c r="X341" s="76"/>
    </row>
    <row r="342" spans="1:24" ht="50.1" customHeight="1">
      <c r="A342" s="34" t="s">
        <v>1187</v>
      </c>
      <c r="B342" s="34" t="s">
        <v>35</v>
      </c>
      <c r="C342" s="35" t="s">
        <v>1188</v>
      </c>
      <c r="D342" s="73" t="s">
        <v>1102</v>
      </c>
      <c r="E342" s="37" t="s">
        <v>1189</v>
      </c>
      <c r="F342" s="37" t="s">
        <v>1190</v>
      </c>
      <c r="G342" s="34" t="s">
        <v>39</v>
      </c>
      <c r="H342" s="34">
        <v>0</v>
      </c>
      <c r="I342" s="34">
        <v>590000000</v>
      </c>
      <c r="J342" s="35" t="s">
        <v>53</v>
      </c>
      <c r="K342" s="34" t="s">
        <v>439</v>
      </c>
      <c r="L342" s="34" t="s">
        <v>83</v>
      </c>
      <c r="M342" s="34" t="s">
        <v>84</v>
      </c>
      <c r="N342" s="34" t="s">
        <v>143</v>
      </c>
      <c r="O342" s="51" t="s">
        <v>185</v>
      </c>
      <c r="P342" s="34">
        <v>796</v>
      </c>
      <c r="Q342" s="34" t="s">
        <v>46</v>
      </c>
      <c r="R342" s="39">
        <v>4</v>
      </c>
      <c r="S342" s="44">
        <v>1300</v>
      </c>
      <c r="T342" s="74">
        <f t="shared" si="25"/>
        <v>5200</v>
      </c>
      <c r="U342" s="75">
        <f t="shared" si="24"/>
        <v>5824.0000000000009</v>
      </c>
      <c r="V342" s="34"/>
      <c r="W342" s="34">
        <v>2017</v>
      </c>
      <c r="X342" s="76"/>
    </row>
    <row r="343" spans="1:24" ht="50.1" customHeight="1">
      <c r="A343" s="34" t="s">
        <v>1191</v>
      </c>
      <c r="B343" s="34" t="s">
        <v>35</v>
      </c>
      <c r="C343" s="35" t="s">
        <v>1192</v>
      </c>
      <c r="D343" s="73" t="s">
        <v>1102</v>
      </c>
      <c r="E343" s="37" t="s">
        <v>1193</v>
      </c>
      <c r="F343" s="37" t="s">
        <v>1194</v>
      </c>
      <c r="G343" s="34" t="s">
        <v>39</v>
      </c>
      <c r="H343" s="82">
        <v>0</v>
      </c>
      <c r="I343" s="34">
        <v>590000000</v>
      </c>
      <c r="J343" s="35" t="s">
        <v>53</v>
      </c>
      <c r="K343" s="34" t="s">
        <v>439</v>
      </c>
      <c r="L343" s="34" t="s">
        <v>83</v>
      </c>
      <c r="M343" s="34" t="s">
        <v>84</v>
      </c>
      <c r="N343" s="34" t="s">
        <v>143</v>
      </c>
      <c r="O343" s="51" t="s">
        <v>185</v>
      </c>
      <c r="P343" s="34">
        <v>796</v>
      </c>
      <c r="Q343" s="34" t="s">
        <v>46</v>
      </c>
      <c r="R343" s="39">
        <v>4</v>
      </c>
      <c r="S343" s="44">
        <v>2400</v>
      </c>
      <c r="T343" s="74">
        <f t="shared" si="25"/>
        <v>9600</v>
      </c>
      <c r="U343" s="75">
        <f t="shared" si="24"/>
        <v>10752.000000000002</v>
      </c>
      <c r="V343" s="45"/>
      <c r="W343" s="34">
        <v>2017</v>
      </c>
      <c r="X343" s="76"/>
    </row>
    <row r="344" spans="1:24" ht="50.1" customHeight="1">
      <c r="A344" s="35" t="s">
        <v>1195</v>
      </c>
      <c r="B344" s="35" t="s">
        <v>35</v>
      </c>
      <c r="C344" s="78" t="s">
        <v>1196</v>
      </c>
      <c r="D344" s="78" t="s">
        <v>1197</v>
      </c>
      <c r="E344" s="78" t="s">
        <v>1198</v>
      </c>
      <c r="F344" s="78" t="s">
        <v>1199</v>
      </c>
      <c r="G344" s="35" t="s">
        <v>92</v>
      </c>
      <c r="H344" s="35">
        <v>0</v>
      </c>
      <c r="I344" s="35">
        <v>590000000</v>
      </c>
      <c r="J344" s="35" t="s">
        <v>53</v>
      </c>
      <c r="K344" s="35" t="s">
        <v>768</v>
      </c>
      <c r="L344" s="35" t="s">
        <v>83</v>
      </c>
      <c r="M344" s="35" t="s">
        <v>84</v>
      </c>
      <c r="N344" s="35" t="s">
        <v>143</v>
      </c>
      <c r="O344" s="51" t="s">
        <v>185</v>
      </c>
      <c r="P344" s="35">
        <v>796</v>
      </c>
      <c r="Q344" s="35" t="s">
        <v>46</v>
      </c>
      <c r="R344" s="77">
        <v>12</v>
      </c>
      <c r="S344" s="77">
        <v>1310000</v>
      </c>
      <c r="T344" s="62">
        <v>0</v>
      </c>
      <c r="U344" s="339">
        <f>T344*1.12</f>
        <v>0</v>
      </c>
      <c r="V344" s="35"/>
      <c r="W344" s="35">
        <v>2017</v>
      </c>
      <c r="X344" s="49">
        <v>14.19</v>
      </c>
    </row>
    <row r="345" spans="1:24" ht="50.1" customHeight="1">
      <c r="A345" s="49" t="s">
        <v>1200</v>
      </c>
      <c r="B345" s="58" t="s">
        <v>35</v>
      </c>
      <c r="C345" s="50" t="s">
        <v>1196</v>
      </c>
      <c r="D345" s="50" t="s">
        <v>1197</v>
      </c>
      <c r="E345" s="50" t="s">
        <v>1198</v>
      </c>
      <c r="F345" s="50" t="s">
        <v>1201</v>
      </c>
      <c r="G345" s="49" t="s">
        <v>92</v>
      </c>
      <c r="H345" s="79">
        <v>0</v>
      </c>
      <c r="I345" s="80">
        <v>590000000</v>
      </c>
      <c r="J345" s="51" t="s">
        <v>293</v>
      </c>
      <c r="K345" s="49" t="s">
        <v>1202</v>
      </c>
      <c r="L345" s="49" t="s">
        <v>189</v>
      </c>
      <c r="M345" s="49" t="s">
        <v>84</v>
      </c>
      <c r="N345" s="49" t="s">
        <v>1203</v>
      </c>
      <c r="O345" s="51" t="s">
        <v>1204</v>
      </c>
      <c r="P345" s="49">
        <v>796</v>
      </c>
      <c r="Q345" s="49" t="s">
        <v>46</v>
      </c>
      <c r="R345" s="77">
        <v>12</v>
      </c>
      <c r="S345" s="77">
        <v>1181600</v>
      </c>
      <c r="T345" s="77">
        <f>R345*S345</f>
        <v>14179200</v>
      </c>
      <c r="U345" s="339">
        <f>T345*1.12</f>
        <v>15880704.000000002</v>
      </c>
      <c r="V345" s="47"/>
      <c r="W345" s="51">
        <v>2017</v>
      </c>
      <c r="X345" s="49"/>
    </row>
    <row r="346" spans="1:24" ht="50.1" customHeight="1">
      <c r="A346" s="34" t="s">
        <v>1205</v>
      </c>
      <c r="B346" s="34" t="s">
        <v>35</v>
      </c>
      <c r="C346" s="35" t="s">
        <v>1206</v>
      </c>
      <c r="D346" s="73" t="s">
        <v>1207</v>
      </c>
      <c r="E346" s="37" t="s">
        <v>1208</v>
      </c>
      <c r="F346" s="37" t="s">
        <v>1209</v>
      </c>
      <c r="G346" s="34" t="s">
        <v>39</v>
      </c>
      <c r="H346" s="34">
        <v>0</v>
      </c>
      <c r="I346" s="34">
        <v>590000000</v>
      </c>
      <c r="J346" s="35" t="s">
        <v>53</v>
      </c>
      <c r="K346" s="34" t="s">
        <v>595</v>
      </c>
      <c r="L346" s="34" t="s">
        <v>83</v>
      </c>
      <c r="M346" s="34" t="s">
        <v>84</v>
      </c>
      <c r="N346" s="34" t="s">
        <v>143</v>
      </c>
      <c r="O346" s="51" t="s">
        <v>185</v>
      </c>
      <c r="P346" s="34">
        <v>796</v>
      </c>
      <c r="Q346" s="34" t="s">
        <v>46</v>
      </c>
      <c r="R346" s="39">
        <v>3</v>
      </c>
      <c r="S346" s="44">
        <v>880</v>
      </c>
      <c r="T346" s="74">
        <f t="shared" si="25"/>
        <v>2640</v>
      </c>
      <c r="U346" s="75">
        <f t="shared" si="24"/>
        <v>2956.8</v>
      </c>
      <c r="V346" s="45"/>
      <c r="W346" s="34">
        <v>2017</v>
      </c>
      <c r="X346" s="76"/>
    </row>
    <row r="347" spans="1:24" ht="50.1" customHeight="1">
      <c r="A347" s="34" t="s">
        <v>1210</v>
      </c>
      <c r="B347" s="34" t="s">
        <v>35</v>
      </c>
      <c r="C347" s="35" t="s">
        <v>1206</v>
      </c>
      <c r="D347" s="73" t="s">
        <v>1207</v>
      </c>
      <c r="E347" s="37" t="s">
        <v>1208</v>
      </c>
      <c r="F347" s="37" t="s">
        <v>1211</v>
      </c>
      <c r="G347" s="34" t="s">
        <v>39</v>
      </c>
      <c r="H347" s="34">
        <v>0</v>
      </c>
      <c r="I347" s="34">
        <v>590000000</v>
      </c>
      <c r="J347" s="35" t="s">
        <v>53</v>
      </c>
      <c r="K347" s="34" t="s">
        <v>1068</v>
      </c>
      <c r="L347" s="34" t="s">
        <v>83</v>
      </c>
      <c r="M347" s="34" t="s">
        <v>84</v>
      </c>
      <c r="N347" s="34" t="s">
        <v>143</v>
      </c>
      <c r="O347" s="51" t="s">
        <v>185</v>
      </c>
      <c r="P347" s="34">
        <v>796</v>
      </c>
      <c r="Q347" s="34" t="s">
        <v>46</v>
      </c>
      <c r="R347" s="39">
        <v>20</v>
      </c>
      <c r="S347" s="44">
        <v>880</v>
      </c>
      <c r="T347" s="74">
        <f t="shared" si="25"/>
        <v>17600</v>
      </c>
      <c r="U347" s="75">
        <f t="shared" si="24"/>
        <v>19712.000000000004</v>
      </c>
      <c r="V347" s="34"/>
      <c r="W347" s="34">
        <v>2017</v>
      </c>
      <c r="X347" s="76"/>
    </row>
    <row r="348" spans="1:24" ht="50.1" customHeight="1">
      <c r="A348" s="46" t="s">
        <v>1212</v>
      </c>
      <c r="B348" s="49" t="s">
        <v>35</v>
      </c>
      <c r="C348" s="35" t="s">
        <v>1213</v>
      </c>
      <c r="D348" s="49" t="s">
        <v>11576</v>
      </c>
      <c r="E348" s="49" t="s">
        <v>11577</v>
      </c>
      <c r="F348" s="49" t="s">
        <v>1214</v>
      </c>
      <c r="G348" s="35" t="s">
        <v>39</v>
      </c>
      <c r="H348" s="35">
        <v>0</v>
      </c>
      <c r="I348" s="35">
        <v>590000000</v>
      </c>
      <c r="J348" s="35" t="s">
        <v>40</v>
      </c>
      <c r="K348" s="35" t="s">
        <v>142</v>
      </c>
      <c r="L348" s="35" t="s">
        <v>1215</v>
      </c>
      <c r="M348" s="43" t="s">
        <v>43</v>
      </c>
      <c r="N348" s="35" t="s">
        <v>102</v>
      </c>
      <c r="O348" s="35" t="s">
        <v>94</v>
      </c>
      <c r="P348" s="49">
        <v>796</v>
      </c>
      <c r="Q348" s="34" t="s">
        <v>46</v>
      </c>
      <c r="R348" s="34">
        <v>40</v>
      </c>
      <c r="S348" s="40">
        <v>1520</v>
      </c>
      <c r="T348" s="40">
        <v>0</v>
      </c>
      <c r="U348" s="40">
        <v>0</v>
      </c>
      <c r="V348" s="15"/>
      <c r="W348" s="35">
        <v>2017</v>
      </c>
      <c r="X348" s="98" t="s">
        <v>1216</v>
      </c>
    </row>
    <row r="349" spans="1:24" ht="50.1" customHeight="1">
      <c r="A349" s="46" t="s">
        <v>1217</v>
      </c>
      <c r="B349" s="49" t="s">
        <v>35</v>
      </c>
      <c r="C349" s="49" t="s">
        <v>1213</v>
      </c>
      <c r="D349" s="49" t="s">
        <v>11576</v>
      </c>
      <c r="E349" s="49" t="s">
        <v>11577</v>
      </c>
      <c r="F349" s="49" t="s">
        <v>1214</v>
      </c>
      <c r="G349" s="35" t="s">
        <v>39</v>
      </c>
      <c r="H349" s="35">
        <v>0</v>
      </c>
      <c r="I349" s="35">
        <v>590000000</v>
      </c>
      <c r="J349" s="35" t="s">
        <v>40</v>
      </c>
      <c r="K349" s="35" t="s">
        <v>1218</v>
      </c>
      <c r="L349" s="35" t="s">
        <v>1219</v>
      </c>
      <c r="M349" s="43" t="s">
        <v>43</v>
      </c>
      <c r="N349" s="35" t="s">
        <v>102</v>
      </c>
      <c r="O349" s="35" t="s">
        <v>1220</v>
      </c>
      <c r="P349" s="49">
        <v>796</v>
      </c>
      <c r="Q349" s="34" t="s">
        <v>46</v>
      </c>
      <c r="R349" s="34">
        <v>40</v>
      </c>
      <c r="S349" s="54">
        <v>1875</v>
      </c>
      <c r="T349" s="54">
        <f>S349*R349</f>
        <v>75000</v>
      </c>
      <c r="U349" s="54">
        <f>T349*1.12</f>
        <v>84000.000000000015</v>
      </c>
      <c r="V349" s="98"/>
      <c r="W349" s="35">
        <v>2017</v>
      </c>
      <c r="X349" s="98"/>
    </row>
    <row r="350" spans="1:24" ht="50.1" customHeight="1">
      <c r="A350" s="35" t="s">
        <v>1221</v>
      </c>
      <c r="B350" s="35" t="s">
        <v>35</v>
      </c>
      <c r="C350" s="93" t="s">
        <v>1222</v>
      </c>
      <c r="D350" s="36" t="s">
        <v>1223</v>
      </c>
      <c r="E350" s="93" t="s">
        <v>1224</v>
      </c>
      <c r="F350" s="93" t="s">
        <v>1225</v>
      </c>
      <c r="G350" s="35" t="s">
        <v>39</v>
      </c>
      <c r="H350" s="35">
        <v>0</v>
      </c>
      <c r="I350" s="35">
        <v>590000000</v>
      </c>
      <c r="J350" s="35" t="s">
        <v>40</v>
      </c>
      <c r="K350" s="35" t="s">
        <v>142</v>
      </c>
      <c r="L350" s="51" t="s">
        <v>53</v>
      </c>
      <c r="M350" s="35" t="s">
        <v>84</v>
      </c>
      <c r="N350" s="35" t="s">
        <v>1226</v>
      </c>
      <c r="O350" s="49" t="s">
        <v>45</v>
      </c>
      <c r="P350" s="35">
        <v>796</v>
      </c>
      <c r="Q350" s="35" t="s">
        <v>46</v>
      </c>
      <c r="R350" s="53">
        <v>1700</v>
      </c>
      <c r="S350" s="77">
        <v>1160</v>
      </c>
      <c r="T350" s="54">
        <v>0</v>
      </c>
      <c r="U350" s="63">
        <f t="shared" si="24"/>
        <v>0</v>
      </c>
      <c r="V350" s="35" t="s">
        <v>47</v>
      </c>
      <c r="W350" s="35">
        <v>2017</v>
      </c>
      <c r="X350" s="49" t="s">
        <v>1227</v>
      </c>
    </row>
    <row r="351" spans="1:24" ht="50.1" customHeight="1">
      <c r="A351" s="49" t="s">
        <v>1228</v>
      </c>
      <c r="B351" s="49" t="s">
        <v>35</v>
      </c>
      <c r="C351" s="38" t="s">
        <v>1222</v>
      </c>
      <c r="D351" s="56" t="s">
        <v>1223</v>
      </c>
      <c r="E351" s="38" t="s">
        <v>1224</v>
      </c>
      <c r="F351" s="38" t="s">
        <v>1229</v>
      </c>
      <c r="G351" s="49" t="s">
        <v>39</v>
      </c>
      <c r="H351" s="49">
        <v>0</v>
      </c>
      <c r="I351" s="49">
        <v>590000000</v>
      </c>
      <c r="J351" s="49" t="s">
        <v>40</v>
      </c>
      <c r="K351" s="49" t="s">
        <v>831</v>
      </c>
      <c r="L351" s="49" t="s">
        <v>53</v>
      </c>
      <c r="M351" s="49" t="s">
        <v>84</v>
      </c>
      <c r="N351" s="49" t="s">
        <v>1226</v>
      </c>
      <c r="O351" s="49" t="s">
        <v>45</v>
      </c>
      <c r="P351" s="49">
        <v>796</v>
      </c>
      <c r="Q351" s="49" t="s">
        <v>46</v>
      </c>
      <c r="R351" s="53">
        <v>1000</v>
      </c>
      <c r="S351" s="77">
        <v>1082</v>
      </c>
      <c r="T351" s="54">
        <f>R351*S351</f>
        <v>1082000</v>
      </c>
      <c r="U351" s="54">
        <f t="shared" si="24"/>
        <v>1211840</v>
      </c>
      <c r="V351" s="49"/>
      <c r="W351" s="49">
        <v>2017</v>
      </c>
      <c r="X351" s="49"/>
    </row>
    <row r="352" spans="1:24" ht="50.1" customHeight="1">
      <c r="A352" s="34" t="s">
        <v>1230</v>
      </c>
      <c r="B352" s="34" t="s">
        <v>35</v>
      </c>
      <c r="C352" s="35" t="s">
        <v>1231</v>
      </c>
      <c r="D352" s="73" t="s">
        <v>1232</v>
      </c>
      <c r="E352" s="37" t="s">
        <v>1233</v>
      </c>
      <c r="F352" s="37" t="s">
        <v>1234</v>
      </c>
      <c r="G352" s="34" t="s">
        <v>39</v>
      </c>
      <c r="H352" s="34">
        <v>0</v>
      </c>
      <c r="I352" s="34">
        <v>590000000</v>
      </c>
      <c r="J352" s="35" t="s">
        <v>53</v>
      </c>
      <c r="K352" s="34" t="s">
        <v>1235</v>
      </c>
      <c r="L352" s="34" t="s">
        <v>83</v>
      </c>
      <c r="M352" s="34" t="s">
        <v>84</v>
      </c>
      <c r="N352" s="34" t="s">
        <v>143</v>
      </c>
      <c r="O352" s="51" t="s">
        <v>185</v>
      </c>
      <c r="P352" s="34">
        <v>796</v>
      </c>
      <c r="Q352" s="34" t="s">
        <v>46</v>
      </c>
      <c r="R352" s="39">
        <v>10</v>
      </c>
      <c r="S352" s="44">
        <v>500</v>
      </c>
      <c r="T352" s="74">
        <f t="shared" si="25"/>
        <v>5000</v>
      </c>
      <c r="U352" s="75">
        <f t="shared" si="24"/>
        <v>5600.0000000000009</v>
      </c>
      <c r="V352" s="45"/>
      <c r="W352" s="34">
        <v>2017</v>
      </c>
      <c r="X352" s="76"/>
    </row>
    <row r="353" spans="1:24" ht="50.1" customHeight="1">
      <c r="A353" s="34" t="s">
        <v>1236</v>
      </c>
      <c r="B353" s="34" t="s">
        <v>35</v>
      </c>
      <c r="C353" s="35" t="s">
        <v>1231</v>
      </c>
      <c r="D353" s="73" t="s">
        <v>1232</v>
      </c>
      <c r="E353" s="37" t="s">
        <v>1233</v>
      </c>
      <c r="F353" s="37" t="s">
        <v>1237</v>
      </c>
      <c r="G353" s="34" t="s">
        <v>39</v>
      </c>
      <c r="H353" s="34">
        <v>0</v>
      </c>
      <c r="I353" s="34">
        <v>590000000</v>
      </c>
      <c r="J353" s="35" t="s">
        <v>53</v>
      </c>
      <c r="K353" s="34" t="s">
        <v>1238</v>
      </c>
      <c r="L353" s="34" t="s">
        <v>83</v>
      </c>
      <c r="M353" s="34" t="s">
        <v>84</v>
      </c>
      <c r="N353" s="34" t="s">
        <v>143</v>
      </c>
      <c r="O353" s="51" t="s">
        <v>185</v>
      </c>
      <c r="P353" s="34">
        <v>796</v>
      </c>
      <c r="Q353" s="34" t="s">
        <v>46</v>
      </c>
      <c r="R353" s="39">
        <v>4</v>
      </c>
      <c r="S353" s="44">
        <v>350</v>
      </c>
      <c r="T353" s="74">
        <f t="shared" si="25"/>
        <v>1400</v>
      </c>
      <c r="U353" s="75">
        <f t="shared" si="24"/>
        <v>1568.0000000000002</v>
      </c>
      <c r="V353" s="34"/>
      <c r="W353" s="34">
        <v>2017</v>
      </c>
      <c r="X353" s="76"/>
    </row>
    <row r="354" spans="1:24" ht="50.1" customHeight="1">
      <c r="A354" s="34" t="s">
        <v>1239</v>
      </c>
      <c r="B354" s="34" t="s">
        <v>35</v>
      </c>
      <c r="C354" s="35" t="s">
        <v>1231</v>
      </c>
      <c r="D354" s="73" t="s">
        <v>1232</v>
      </c>
      <c r="E354" s="37" t="s">
        <v>1233</v>
      </c>
      <c r="F354" s="37" t="s">
        <v>1240</v>
      </c>
      <c r="G354" s="34" t="s">
        <v>39</v>
      </c>
      <c r="H354" s="34">
        <v>0</v>
      </c>
      <c r="I354" s="34">
        <v>590000000</v>
      </c>
      <c r="J354" s="35" t="s">
        <v>53</v>
      </c>
      <c r="K354" s="34" t="s">
        <v>1235</v>
      </c>
      <c r="L354" s="34" t="s">
        <v>83</v>
      </c>
      <c r="M354" s="34" t="s">
        <v>84</v>
      </c>
      <c r="N354" s="34" t="s">
        <v>143</v>
      </c>
      <c r="O354" s="51" t="s">
        <v>185</v>
      </c>
      <c r="P354" s="34">
        <v>796</v>
      </c>
      <c r="Q354" s="34" t="s">
        <v>46</v>
      </c>
      <c r="R354" s="39">
        <v>10</v>
      </c>
      <c r="S354" s="44">
        <v>500</v>
      </c>
      <c r="T354" s="74">
        <f t="shared" si="25"/>
        <v>5000</v>
      </c>
      <c r="U354" s="75">
        <f t="shared" si="24"/>
        <v>5600.0000000000009</v>
      </c>
      <c r="V354" s="45"/>
      <c r="W354" s="34">
        <v>2017</v>
      </c>
      <c r="X354" s="76"/>
    </row>
    <row r="355" spans="1:24" ht="50.1" customHeight="1">
      <c r="A355" s="34" t="s">
        <v>1241</v>
      </c>
      <c r="B355" s="34" t="s">
        <v>35</v>
      </c>
      <c r="C355" s="35" t="s">
        <v>1231</v>
      </c>
      <c r="D355" s="73" t="s">
        <v>1232</v>
      </c>
      <c r="E355" s="37" t="s">
        <v>1233</v>
      </c>
      <c r="F355" s="37" t="s">
        <v>1242</v>
      </c>
      <c r="G355" s="34" t="s">
        <v>39</v>
      </c>
      <c r="H355" s="34">
        <v>0</v>
      </c>
      <c r="I355" s="34">
        <v>590000000</v>
      </c>
      <c r="J355" s="35" t="s">
        <v>53</v>
      </c>
      <c r="K355" s="34" t="s">
        <v>1238</v>
      </c>
      <c r="L355" s="34" t="s">
        <v>83</v>
      </c>
      <c r="M355" s="34" t="s">
        <v>84</v>
      </c>
      <c r="N355" s="34" t="s">
        <v>143</v>
      </c>
      <c r="O355" s="51" t="s">
        <v>185</v>
      </c>
      <c r="P355" s="34">
        <v>796</v>
      </c>
      <c r="Q355" s="34" t="s">
        <v>46</v>
      </c>
      <c r="R355" s="39">
        <v>4</v>
      </c>
      <c r="S355" s="72">
        <f>1550/1.12/4</f>
        <v>345.98214285714283</v>
      </c>
      <c r="T355" s="74">
        <f t="shared" si="25"/>
        <v>1383.9285714285713</v>
      </c>
      <c r="U355" s="75">
        <f t="shared" si="24"/>
        <v>1550</v>
      </c>
      <c r="V355" s="34"/>
      <c r="W355" s="34">
        <v>2017</v>
      </c>
      <c r="X355" s="76"/>
    </row>
    <row r="356" spans="1:24" ht="50.1" customHeight="1">
      <c r="A356" s="34" t="s">
        <v>1243</v>
      </c>
      <c r="B356" s="34" t="s">
        <v>35</v>
      </c>
      <c r="C356" s="35" t="s">
        <v>1231</v>
      </c>
      <c r="D356" s="73" t="s">
        <v>1232</v>
      </c>
      <c r="E356" s="37" t="s">
        <v>1233</v>
      </c>
      <c r="F356" s="37" t="s">
        <v>1244</v>
      </c>
      <c r="G356" s="34" t="s">
        <v>39</v>
      </c>
      <c r="H356" s="34">
        <v>0</v>
      </c>
      <c r="I356" s="34">
        <v>590000000</v>
      </c>
      <c r="J356" s="35" t="s">
        <v>53</v>
      </c>
      <c r="K356" s="34" t="s">
        <v>998</v>
      </c>
      <c r="L356" s="34" t="s">
        <v>83</v>
      </c>
      <c r="M356" s="34" t="s">
        <v>84</v>
      </c>
      <c r="N356" s="34" t="s">
        <v>143</v>
      </c>
      <c r="O356" s="51" t="s">
        <v>185</v>
      </c>
      <c r="P356" s="34">
        <v>796</v>
      </c>
      <c r="Q356" s="34" t="s">
        <v>46</v>
      </c>
      <c r="R356" s="39">
        <v>24</v>
      </c>
      <c r="S356" s="44">
        <v>800</v>
      </c>
      <c r="T356" s="74">
        <f t="shared" si="25"/>
        <v>19200</v>
      </c>
      <c r="U356" s="75">
        <f t="shared" si="24"/>
        <v>21504.000000000004</v>
      </c>
      <c r="V356" s="45"/>
      <c r="W356" s="34">
        <v>2017</v>
      </c>
      <c r="X356" s="76"/>
    </row>
    <row r="357" spans="1:24" ht="50.1" customHeight="1">
      <c r="A357" s="34" t="s">
        <v>1245</v>
      </c>
      <c r="B357" s="34" t="s">
        <v>35</v>
      </c>
      <c r="C357" s="35" t="s">
        <v>1246</v>
      </c>
      <c r="D357" s="36" t="s">
        <v>1247</v>
      </c>
      <c r="E357" s="35" t="s">
        <v>1248</v>
      </c>
      <c r="F357" s="37" t="s">
        <v>1249</v>
      </c>
      <c r="G357" s="34" t="s">
        <v>39</v>
      </c>
      <c r="H357" s="34">
        <v>0</v>
      </c>
      <c r="I357" s="34">
        <v>590000000</v>
      </c>
      <c r="J357" s="35" t="s">
        <v>40</v>
      </c>
      <c r="K357" s="35" t="s">
        <v>417</v>
      </c>
      <c r="L357" s="42" t="s">
        <v>53</v>
      </c>
      <c r="M357" s="34" t="s">
        <v>61</v>
      </c>
      <c r="N357" s="35" t="s">
        <v>551</v>
      </c>
      <c r="O357" s="34" t="s">
        <v>76</v>
      </c>
      <c r="P357" s="34">
        <v>796</v>
      </c>
      <c r="Q357" s="34" t="s">
        <v>46</v>
      </c>
      <c r="R357" s="39">
        <v>10</v>
      </c>
      <c r="S357" s="40">
        <v>3200</v>
      </c>
      <c r="T357" s="40">
        <f t="shared" si="25"/>
        <v>32000</v>
      </c>
      <c r="U357" s="41">
        <f t="shared" si="24"/>
        <v>35840</v>
      </c>
      <c r="V357" s="34"/>
      <c r="W357" s="34">
        <v>2017</v>
      </c>
      <c r="X357" s="35"/>
    </row>
    <row r="358" spans="1:24" ht="50.1" customHeight="1">
      <c r="A358" s="35" t="s">
        <v>1250</v>
      </c>
      <c r="B358" s="46" t="s">
        <v>35</v>
      </c>
      <c r="C358" s="50" t="s">
        <v>1251</v>
      </c>
      <c r="D358" s="56" t="s">
        <v>1252</v>
      </c>
      <c r="E358" s="50" t="s">
        <v>1248</v>
      </c>
      <c r="F358" s="50" t="s">
        <v>1253</v>
      </c>
      <c r="G358" s="51" t="s">
        <v>39</v>
      </c>
      <c r="H358" s="52">
        <v>0</v>
      </c>
      <c r="I358" s="35">
        <v>590000000</v>
      </c>
      <c r="J358" s="35" t="s">
        <v>40</v>
      </c>
      <c r="K358" s="46" t="s">
        <v>417</v>
      </c>
      <c r="L358" s="51" t="s">
        <v>53</v>
      </c>
      <c r="M358" s="46" t="s">
        <v>61</v>
      </c>
      <c r="N358" s="49" t="s">
        <v>551</v>
      </c>
      <c r="O358" s="35" t="s">
        <v>76</v>
      </c>
      <c r="P358" s="35">
        <v>796</v>
      </c>
      <c r="Q358" s="125" t="s">
        <v>46</v>
      </c>
      <c r="R358" s="53">
        <v>10</v>
      </c>
      <c r="S358" s="77">
        <v>4330</v>
      </c>
      <c r="T358" s="54">
        <v>0</v>
      </c>
      <c r="U358" s="63">
        <f t="shared" si="24"/>
        <v>0</v>
      </c>
      <c r="V358" s="70"/>
      <c r="W358" s="46">
        <v>2017</v>
      </c>
      <c r="X358" s="43">
        <v>11.14</v>
      </c>
    </row>
    <row r="359" spans="1:24" ht="50.1" customHeight="1">
      <c r="A359" s="34" t="s">
        <v>1254</v>
      </c>
      <c r="B359" s="35" t="s">
        <v>35</v>
      </c>
      <c r="C359" s="50" t="s">
        <v>1251</v>
      </c>
      <c r="D359" s="56" t="s">
        <v>1252</v>
      </c>
      <c r="E359" s="50" t="s">
        <v>1248</v>
      </c>
      <c r="F359" s="50" t="s">
        <v>1253</v>
      </c>
      <c r="G359" s="49" t="s">
        <v>39</v>
      </c>
      <c r="H359" s="34">
        <v>0</v>
      </c>
      <c r="I359" s="82">
        <v>590000000</v>
      </c>
      <c r="J359" s="49" t="s">
        <v>1255</v>
      </c>
      <c r="K359" s="35" t="s">
        <v>831</v>
      </c>
      <c r="L359" s="49" t="s">
        <v>1255</v>
      </c>
      <c r="M359" s="34" t="s">
        <v>61</v>
      </c>
      <c r="N359" s="49" t="s">
        <v>1256</v>
      </c>
      <c r="O359" s="49" t="s">
        <v>1204</v>
      </c>
      <c r="P359" s="35">
        <v>796</v>
      </c>
      <c r="Q359" s="49" t="s">
        <v>46</v>
      </c>
      <c r="R359" s="53">
        <v>10</v>
      </c>
      <c r="S359" s="100">
        <v>4330</v>
      </c>
      <c r="T359" s="40">
        <f>S359*R359</f>
        <v>43300</v>
      </c>
      <c r="U359" s="41">
        <f>T359*1.12</f>
        <v>48496.000000000007</v>
      </c>
      <c r="V359" s="34"/>
      <c r="W359" s="34">
        <v>2017</v>
      </c>
      <c r="X359" s="130"/>
    </row>
    <row r="360" spans="1:24" ht="50.1" customHeight="1">
      <c r="A360" s="35" t="s">
        <v>1257</v>
      </c>
      <c r="B360" s="35" t="s">
        <v>35</v>
      </c>
      <c r="C360" s="78" t="s">
        <v>1251</v>
      </c>
      <c r="D360" s="36" t="s">
        <v>1252</v>
      </c>
      <c r="E360" s="78" t="s">
        <v>1248</v>
      </c>
      <c r="F360" s="78" t="s">
        <v>1258</v>
      </c>
      <c r="G360" s="35" t="s">
        <v>39</v>
      </c>
      <c r="H360" s="35">
        <v>0</v>
      </c>
      <c r="I360" s="35">
        <v>590000000</v>
      </c>
      <c r="J360" s="35" t="s">
        <v>40</v>
      </c>
      <c r="K360" s="35" t="s">
        <v>417</v>
      </c>
      <c r="L360" s="51" t="s">
        <v>53</v>
      </c>
      <c r="M360" s="35" t="s">
        <v>61</v>
      </c>
      <c r="N360" s="35" t="s">
        <v>551</v>
      </c>
      <c r="O360" s="35" t="s">
        <v>76</v>
      </c>
      <c r="P360" s="35">
        <v>796</v>
      </c>
      <c r="Q360" s="35" t="s">
        <v>46</v>
      </c>
      <c r="R360" s="53">
        <v>10</v>
      </c>
      <c r="S360" s="77">
        <v>4330</v>
      </c>
      <c r="T360" s="54">
        <v>0</v>
      </c>
      <c r="U360" s="63">
        <f t="shared" ref="U360" si="26">T360*1.12</f>
        <v>0</v>
      </c>
      <c r="V360" s="35"/>
      <c r="W360" s="35">
        <v>2017</v>
      </c>
      <c r="X360" s="43">
        <v>11.14</v>
      </c>
    </row>
    <row r="361" spans="1:24" ht="50.1" customHeight="1">
      <c r="A361" s="34" t="s">
        <v>1259</v>
      </c>
      <c r="B361" s="35" t="s">
        <v>35</v>
      </c>
      <c r="C361" s="78" t="s">
        <v>1251</v>
      </c>
      <c r="D361" s="36" t="s">
        <v>1252</v>
      </c>
      <c r="E361" s="78" t="s">
        <v>1248</v>
      </c>
      <c r="F361" s="78" t="s">
        <v>1258</v>
      </c>
      <c r="G361" s="49" t="s">
        <v>39</v>
      </c>
      <c r="H361" s="60">
        <v>0</v>
      </c>
      <c r="I361" s="34">
        <v>590000000</v>
      </c>
      <c r="J361" s="49" t="s">
        <v>1255</v>
      </c>
      <c r="K361" s="35" t="s">
        <v>831</v>
      </c>
      <c r="L361" s="49" t="s">
        <v>1255</v>
      </c>
      <c r="M361" s="34" t="s">
        <v>61</v>
      </c>
      <c r="N361" s="49" t="s">
        <v>1256</v>
      </c>
      <c r="O361" s="49" t="s">
        <v>1204</v>
      </c>
      <c r="P361" s="35">
        <v>796</v>
      </c>
      <c r="Q361" s="49" t="s">
        <v>46</v>
      </c>
      <c r="R361" s="53">
        <v>10</v>
      </c>
      <c r="S361" s="100">
        <v>4330</v>
      </c>
      <c r="T361" s="40">
        <f>S361*R361</f>
        <v>43300</v>
      </c>
      <c r="U361" s="41">
        <f>T361*1.12</f>
        <v>48496.000000000007</v>
      </c>
      <c r="V361" s="70"/>
      <c r="W361" s="55">
        <v>2017</v>
      </c>
      <c r="X361" s="130"/>
    </row>
    <row r="362" spans="1:24" ht="50.1" customHeight="1">
      <c r="A362" s="34" t="s">
        <v>1260</v>
      </c>
      <c r="B362" s="34" t="s">
        <v>35</v>
      </c>
      <c r="C362" s="35" t="s">
        <v>1261</v>
      </c>
      <c r="D362" s="73" t="s">
        <v>1262</v>
      </c>
      <c r="E362" s="37" t="s">
        <v>1263</v>
      </c>
      <c r="F362" s="37" t="s">
        <v>1264</v>
      </c>
      <c r="G362" s="34" t="s">
        <v>39</v>
      </c>
      <c r="H362" s="34">
        <v>0</v>
      </c>
      <c r="I362" s="34">
        <v>590000000</v>
      </c>
      <c r="J362" s="35" t="s">
        <v>53</v>
      </c>
      <c r="K362" s="34" t="s">
        <v>1235</v>
      </c>
      <c r="L362" s="34" t="s">
        <v>83</v>
      </c>
      <c r="M362" s="34" t="s">
        <v>84</v>
      </c>
      <c r="N362" s="34" t="s">
        <v>143</v>
      </c>
      <c r="O362" s="51" t="s">
        <v>185</v>
      </c>
      <c r="P362" s="34">
        <v>796</v>
      </c>
      <c r="Q362" s="34" t="s">
        <v>46</v>
      </c>
      <c r="R362" s="39">
        <v>20</v>
      </c>
      <c r="S362" s="44">
        <v>1000</v>
      </c>
      <c r="T362" s="74">
        <f t="shared" si="25"/>
        <v>20000</v>
      </c>
      <c r="U362" s="75">
        <f t="shared" si="24"/>
        <v>22400.000000000004</v>
      </c>
      <c r="V362" s="45"/>
      <c r="W362" s="34">
        <v>2017</v>
      </c>
      <c r="X362" s="76"/>
    </row>
    <row r="363" spans="1:24" ht="50.1" customHeight="1">
      <c r="A363" s="34" t="s">
        <v>1265</v>
      </c>
      <c r="B363" s="51" t="s">
        <v>35</v>
      </c>
      <c r="C363" s="49" t="s">
        <v>1266</v>
      </c>
      <c r="D363" s="56" t="s">
        <v>1267</v>
      </c>
      <c r="E363" s="83" t="s">
        <v>1268</v>
      </c>
      <c r="F363" s="35" t="s">
        <v>1269</v>
      </c>
      <c r="G363" s="49" t="s">
        <v>39</v>
      </c>
      <c r="H363" s="125">
        <v>0</v>
      </c>
      <c r="I363" s="34">
        <v>590000000</v>
      </c>
      <c r="J363" s="51" t="s">
        <v>53</v>
      </c>
      <c r="K363" s="35" t="s">
        <v>1270</v>
      </c>
      <c r="L363" s="51" t="s">
        <v>83</v>
      </c>
      <c r="M363" s="51" t="s">
        <v>84</v>
      </c>
      <c r="N363" s="51" t="s">
        <v>243</v>
      </c>
      <c r="O363" s="51" t="s">
        <v>1271</v>
      </c>
      <c r="P363" s="51">
        <v>839</v>
      </c>
      <c r="Q363" s="51" t="s">
        <v>612</v>
      </c>
      <c r="R363" s="53">
        <v>127</v>
      </c>
      <c r="S363" s="53">
        <v>7600</v>
      </c>
      <c r="T363" s="40">
        <f t="shared" si="25"/>
        <v>965200</v>
      </c>
      <c r="U363" s="41">
        <f t="shared" si="24"/>
        <v>1081024</v>
      </c>
      <c r="V363" s="35"/>
      <c r="W363" s="35">
        <v>2017</v>
      </c>
      <c r="X363" s="34"/>
    </row>
    <row r="364" spans="1:24" ht="50.1" customHeight="1">
      <c r="A364" s="34" t="s">
        <v>1272</v>
      </c>
      <c r="B364" s="46" t="s">
        <v>1273</v>
      </c>
      <c r="C364" s="47" t="s">
        <v>1274</v>
      </c>
      <c r="D364" s="48" t="s">
        <v>1275</v>
      </c>
      <c r="E364" s="49" t="s">
        <v>1276</v>
      </c>
      <c r="F364" s="50" t="s">
        <v>1277</v>
      </c>
      <c r="G364" s="51" t="s">
        <v>39</v>
      </c>
      <c r="H364" s="52" t="s">
        <v>1278</v>
      </c>
      <c r="I364" s="34">
        <v>590000000</v>
      </c>
      <c r="J364" s="35" t="s">
        <v>40</v>
      </c>
      <c r="K364" s="46" t="s">
        <v>1279</v>
      </c>
      <c r="L364" s="42" t="s">
        <v>53</v>
      </c>
      <c r="M364" s="46" t="s">
        <v>61</v>
      </c>
      <c r="N364" s="49" t="s">
        <v>1280</v>
      </c>
      <c r="O364" s="38" t="s">
        <v>45</v>
      </c>
      <c r="P364" s="43">
        <v>839</v>
      </c>
      <c r="Q364" s="43" t="s">
        <v>612</v>
      </c>
      <c r="R364" s="69">
        <v>2</v>
      </c>
      <c r="S364" s="54">
        <v>50000</v>
      </c>
      <c r="T364" s="40">
        <f t="shared" si="25"/>
        <v>100000</v>
      </c>
      <c r="U364" s="41">
        <f t="shared" si="24"/>
        <v>112000.00000000001</v>
      </c>
      <c r="V364" s="70"/>
      <c r="W364" s="34">
        <v>2017</v>
      </c>
      <c r="X364" s="46"/>
    </row>
    <row r="365" spans="1:24" ht="50.1" customHeight="1">
      <c r="A365" s="34" t="s">
        <v>1281</v>
      </c>
      <c r="B365" s="34" t="s">
        <v>35</v>
      </c>
      <c r="C365" s="35" t="s">
        <v>1274</v>
      </c>
      <c r="D365" s="36" t="s">
        <v>1275</v>
      </c>
      <c r="E365" s="35" t="s">
        <v>1276</v>
      </c>
      <c r="F365" s="37"/>
      <c r="G365" s="34" t="s">
        <v>39</v>
      </c>
      <c r="H365" s="34">
        <v>0</v>
      </c>
      <c r="I365" s="34">
        <v>590000000</v>
      </c>
      <c r="J365" s="35" t="s">
        <v>40</v>
      </c>
      <c r="K365" s="35" t="s">
        <v>1282</v>
      </c>
      <c r="L365" s="42" t="s">
        <v>53</v>
      </c>
      <c r="M365" s="34" t="s">
        <v>61</v>
      </c>
      <c r="N365" s="35" t="s">
        <v>1283</v>
      </c>
      <c r="O365" s="35" t="s">
        <v>110</v>
      </c>
      <c r="P365" s="34">
        <v>839</v>
      </c>
      <c r="Q365" s="34" t="s">
        <v>612</v>
      </c>
      <c r="R365" s="44">
        <v>2</v>
      </c>
      <c r="S365" s="40">
        <v>22400</v>
      </c>
      <c r="T365" s="40">
        <f t="shared" si="25"/>
        <v>44800</v>
      </c>
      <c r="U365" s="41">
        <f t="shared" si="24"/>
        <v>50176.000000000007</v>
      </c>
      <c r="V365" s="34"/>
      <c r="W365" s="34">
        <v>2017</v>
      </c>
      <c r="X365" s="35"/>
    </row>
    <row r="366" spans="1:24" ht="50.1" customHeight="1">
      <c r="A366" s="34" t="s">
        <v>1284</v>
      </c>
      <c r="B366" s="34" t="s">
        <v>35</v>
      </c>
      <c r="C366" s="35" t="s">
        <v>1285</v>
      </c>
      <c r="D366" s="73" t="s">
        <v>1286</v>
      </c>
      <c r="E366" s="37" t="s">
        <v>1287</v>
      </c>
      <c r="F366" s="37" t="s">
        <v>1288</v>
      </c>
      <c r="G366" s="34" t="s">
        <v>39</v>
      </c>
      <c r="H366" s="34">
        <v>0</v>
      </c>
      <c r="I366" s="34">
        <v>590000000</v>
      </c>
      <c r="J366" s="35" t="s">
        <v>53</v>
      </c>
      <c r="K366" s="34" t="s">
        <v>1289</v>
      </c>
      <c r="L366" s="34" t="s">
        <v>83</v>
      </c>
      <c r="M366" s="34" t="s">
        <v>84</v>
      </c>
      <c r="N366" s="34" t="s">
        <v>143</v>
      </c>
      <c r="O366" s="51" t="s">
        <v>185</v>
      </c>
      <c r="P366" s="34">
        <v>796</v>
      </c>
      <c r="Q366" s="34" t="s">
        <v>46</v>
      </c>
      <c r="R366" s="39">
        <v>4</v>
      </c>
      <c r="S366" s="44">
        <v>33250</v>
      </c>
      <c r="T366" s="74">
        <f t="shared" si="25"/>
        <v>133000</v>
      </c>
      <c r="U366" s="75">
        <f t="shared" si="24"/>
        <v>148960</v>
      </c>
      <c r="V366" s="45"/>
      <c r="W366" s="34">
        <v>2017</v>
      </c>
      <c r="X366" s="76"/>
    </row>
    <row r="367" spans="1:24" ht="50.1" customHeight="1">
      <c r="A367" s="34" t="s">
        <v>1290</v>
      </c>
      <c r="B367" s="34" t="s">
        <v>35</v>
      </c>
      <c r="C367" s="35" t="s">
        <v>1291</v>
      </c>
      <c r="D367" s="36" t="s">
        <v>1292</v>
      </c>
      <c r="E367" s="35" t="s">
        <v>1293</v>
      </c>
      <c r="F367" s="37" t="s">
        <v>1294</v>
      </c>
      <c r="G367" s="34" t="s">
        <v>39</v>
      </c>
      <c r="H367" s="34">
        <v>0</v>
      </c>
      <c r="I367" s="34">
        <v>590000000</v>
      </c>
      <c r="J367" s="35" t="s">
        <v>40</v>
      </c>
      <c r="K367" s="35" t="s">
        <v>41</v>
      </c>
      <c r="L367" s="35" t="s">
        <v>42</v>
      </c>
      <c r="M367" s="34" t="s">
        <v>43</v>
      </c>
      <c r="N367" s="35" t="s">
        <v>75</v>
      </c>
      <c r="O367" s="34" t="s">
        <v>76</v>
      </c>
      <c r="P367" s="34">
        <v>796</v>
      </c>
      <c r="Q367" s="34" t="s">
        <v>46</v>
      </c>
      <c r="R367" s="39">
        <v>2000</v>
      </c>
      <c r="S367" s="40">
        <v>15</v>
      </c>
      <c r="T367" s="40">
        <f t="shared" si="25"/>
        <v>30000</v>
      </c>
      <c r="U367" s="41">
        <f t="shared" si="24"/>
        <v>33600</v>
      </c>
      <c r="V367" s="34" t="s">
        <v>47</v>
      </c>
      <c r="W367" s="34">
        <v>2017</v>
      </c>
      <c r="X367" s="35"/>
    </row>
    <row r="368" spans="1:24" ht="50.1" customHeight="1">
      <c r="A368" s="34" t="s">
        <v>1295</v>
      </c>
      <c r="B368" s="34" t="s">
        <v>35</v>
      </c>
      <c r="C368" s="35" t="s">
        <v>1296</v>
      </c>
      <c r="D368" s="36" t="s">
        <v>1292</v>
      </c>
      <c r="E368" s="35" t="s">
        <v>1297</v>
      </c>
      <c r="F368" s="37" t="s">
        <v>1298</v>
      </c>
      <c r="G368" s="34" t="s">
        <v>39</v>
      </c>
      <c r="H368" s="34">
        <v>0</v>
      </c>
      <c r="I368" s="34">
        <v>590000000</v>
      </c>
      <c r="J368" s="35" t="s">
        <v>40</v>
      </c>
      <c r="K368" s="35" t="s">
        <v>41</v>
      </c>
      <c r="L368" s="35" t="s">
        <v>42</v>
      </c>
      <c r="M368" s="34" t="s">
        <v>43</v>
      </c>
      <c r="N368" s="35" t="s">
        <v>75</v>
      </c>
      <c r="O368" s="34" t="s">
        <v>76</v>
      </c>
      <c r="P368" s="34">
        <v>796</v>
      </c>
      <c r="Q368" s="34" t="s">
        <v>46</v>
      </c>
      <c r="R368" s="39">
        <v>2000</v>
      </c>
      <c r="S368" s="40">
        <v>25</v>
      </c>
      <c r="T368" s="40">
        <f t="shared" si="25"/>
        <v>50000</v>
      </c>
      <c r="U368" s="41">
        <f t="shared" si="24"/>
        <v>56000.000000000007</v>
      </c>
      <c r="V368" s="45" t="s">
        <v>47</v>
      </c>
      <c r="W368" s="34">
        <v>2017</v>
      </c>
      <c r="X368" s="35"/>
    </row>
    <row r="369" spans="1:66" ht="50.1" customHeight="1">
      <c r="A369" s="34" t="s">
        <v>1299</v>
      </c>
      <c r="B369" s="34" t="s">
        <v>35</v>
      </c>
      <c r="C369" s="35" t="s">
        <v>1300</v>
      </c>
      <c r="D369" s="36" t="s">
        <v>1301</v>
      </c>
      <c r="E369" s="35" t="s">
        <v>1302</v>
      </c>
      <c r="F369" s="37" t="s">
        <v>1303</v>
      </c>
      <c r="G369" s="34" t="s">
        <v>39</v>
      </c>
      <c r="H369" s="34">
        <v>0</v>
      </c>
      <c r="I369" s="34">
        <v>590000000</v>
      </c>
      <c r="J369" s="35" t="s">
        <v>40</v>
      </c>
      <c r="K369" s="35" t="s">
        <v>41</v>
      </c>
      <c r="L369" s="35" t="s">
        <v>42</v>
      </c>
      <c r="M369" s="34" t="s">
        <v>43</v>
      </c>
      <c r="N369" s="35" t="s">
        <v>75</v>
      </c>
      <c r="O369" s="34" t="s">
        <v>76</v>
      </c>
      <c r="P369" s="34">
        <v>796</v>
      </c>
      <c r="Q369" s="34" t="s">
        <v>46</v>
      </c>
      <c r="R369" s="39">
        <v>500</v>
      </c>
      <c r="S369" s="40">
        <v>13</v>
      </c>
      <c r="T369" s="40">
        <f t="shared" si="25"/>
        <v>6500</v>
      </c>
      <c r="U369" s="41">
        <f t="shared" si="24"/>
        <v>7280.0000000000009</v>
      </c>
      <c r="V369" s="34" t="s">
        <v>47</v>
      </c>
      <c r="W369" s="34">
        <v>2017</v>
      </c>
      <c r="X369" s="35"/>
    </row>
    <row r="370" spans="1:66" ht="50.1" customHeight="1">
      <c r="A370" s="34" t="s">
        <v>1304</v>
      </c>
      <c r="B370" s="34" t="s">
        <v>35</v>
      </c>
      <c r="C370" s="35" t="s">
        <v>1305</v>
      </c>
      <c r="D370" s="73" t="s">
        <v>1306</v>
      </c>
      <c r="E370" s="37" t="s">
        <v>1307</v>
      </c>
      <c r="F370" s="37" t="s">
        <v>1308</v>
      </c>
      <c r="G370" s="34" t="s">
        <v>39</v>
      </c>
      <c r="H370" s="34">
        <v>0</v>
      </c>
      <c r="I370" s="34">
        <v>590000000</v>
      </c>
      <c r="J370" s="35" t="s">
        <v>53</v>
      </c>
      <c r="K370" s="34" t="s">
        <v>1309</v>
      </c>
      <c r="L370" s="34" t="s">
        <v>83</v>
      </c>
      <c r="M370" s="34" t="s">
        <v>84</v>
      </c>
      <c r="N370" s="34" t="s">
        <v>143</v>
      </c>
      <c r="O370" s="51" t="s">
        <v>185</v>
      </c>
      <c r="P370" s="34">
        <v>796</v>
      </c>
      <c r="Q370" s="34" t="s">
        <v>46</v>
      </c>
      <c r="R370" s="39">
        <v>12</v>
      </c>
      <c r="S370" s="44">
        <v>910</v>
      </c>
      <c r="T370" s="74">
        <f t="shared" si="25"/>
        <v>10920</v>
      </c>
      <c r="U370" s="75">
        <f t="shared" si="24"/>
        <v>12230.400000000001</v>
      </c>
      <c r="V370" s="45"/>
      <c r="W370" s="34">
        <v>2017</v>
      </c>
      <c r="X370" s="76"/>
    </row>
    <row r="371" spans="1:66" ht="50.1" customHeight="1">
      <c r="A371" s="34" t="s">
        <v>1310</v>
      </c>
      <c r="B371" s="34" t="s">
        <v>35</v>
      </c>
      <c r="C371" s="35" t="s">
        <v>1311</v>
      </c>
      <c r="D371" s="73" t="s">
        <v>1312</v>
      </c>
      <c r="E371" s="37" t="s">
        <v>1313</v>
      </c>
      <c r="F371" s="37" t="s">
        <v>1314</v>
      </c>
      <c r="G371" s="34" t="s">
        <v>39</v>
      </c>
      <c r="H371" s="34">
        <v>0</v>
      </c>
      <c r="I371" s="34">
        <v>590000000</v>
      </c>
      <c r="J371" s="35" t="s">
        <v>53</v>
      </c>
      <c r="K371" s="34" t="s">
        <v>1315</v>
      </c>
      <c r="L371" s="34" t="s">
        <v>83</v>
      </c>
      <c r="M371" s="34" t="s">
        <v>84</v>
      </c>
      <c r="N371" s="34" t="s">
        <v>143</v>
      </c>
      <c r="O371" s="51" t="s">
        <v>185</v>
      </c>
      <c r="P371" s="34">
        <v>796</v>
      </c>
      <c r="Q371" s="34" t="s">
        <v>46</v>
      </c>
      <c r="R371" s="39">
        <v>38</v>
      </c>
      <c r="S371" s="44">
        <v>40</v>
      </c>
      <c r="T371" s="74">
        <f t="shared" si="25"/>
        <v>1520</v>
      </c>
      <c r="U371" s="75">
        <f t="shared" si="24"/>
        <v>1702.4</v>
      </c>
      <c r="V371" s="34"/>
      <c r="W371" s="34">
        <v>2017</v>
      </c>
      <c r="X371" s="76"/>
    </row>
    <row r="372" spans="1:66" ht="50.1" customHeight="1">
      <c r="A372" s="35" t="s">
        <v>1316</v>
      </c>
      <c r="B372" s="35" t="s">
        <v>35</v>
      </c>
      <c r="C372" s="78" t="s">
        <v>1311</v>
      </c>
      <c r="D372" s="78" t="s">
        <v>1312</v>
      </c>
      <c r="E372" s="78" t="s">
        <v>1313</v>
      </c>
      <c r="F372" s="78" t="s">
        <v>1317</v>
      </c>
      <c r="G372" s="35" t="s">
        <v>39</v>
      </c>
      <c r="H372" s="35">
        <v>0</v>
      </c>
      <c r="I372" s="35">
        <v>590000000</v>
      </c>
      <c r="J372" s="35" t="s">
        <v>53</v>
      </c>
      <c r="K372" s="35" t="s">
        <v>1318</v>
      </c>
      <c r="L372" s="35" t="s">
        <v>83</v>
      </c>
      <c r="M372" s="35" t="s">
        <v>84</v>
      </c>
      <c r="N372" s="35" t="s">
        <v>143</v>
      </c>
      <c r="O372" s="51" t="s">
        <v>185</v>
      </c>
      <c r="P372" s="35">
        <v>796</v>
      </c>
      <c r="Q372" s="35" t="s">
        <v>46</v>
      </c>
      <c r="R372" s="77">
        <v>8</v>
      </c>
      <c r="S372" s="77">
        <v>40</v>
      </c>
      <c r="T372" s="62">
        <v>0</v>
      </c>
      <c r="U372" s="339">
        <f>T372*1.12</f>
        <v>0</v>
      </c>
      <c r="V372" s="92"/>
      <c r="W372" s="35">
        <v>2017</v>
      </c>
      <c r="X372" s="49" t="s">
        <v>1319</v>
      </c>
    </row>
    <row r="373" spans="1:66" ht="50.1" customHeight="1">
      <c r="A373" s="43" t="s">
        <v>1320</v>
      </c>
      <c r="B373" s="35" t="s">
        <v>35</v>
      </c>
      <c r="C373" s="78" t="s">
        <v>1311</v>
      </c>
      <c r="D373" s="78" t="s">
        <v>1312</v>
      </c>
      <c r="E373" s="78" t="s">
        <v>1313</v>
      </c>
      <c r="F373" s="50" t="s">
        <v>1321</v>
      </c>
      <c r="G373" s="49" t="s">
        <v>39</v>
      </c>
      <c r="H373" s="105">
        <v>0</v>
      </c>
      <c r="I373" s="80">
        <v>590000000</v>
      </c>
      <c r="J373" s="51" t="s">
        <v>293</v>
      </c>
      <c r="K373" s="49" t="s">
        <v>188</v>
      </c>
      <c r="L373" s="49" t="s">
        <v>295</v>
      </c>
      <c r="M373" s="49" t="s">
        <v>84</v>
      </c>
      <c r="N373" s="49" t="s">
        <v>102</v>
      </c>
      <c r="O373" s="51" t="s">
        <v>190</v>
      </c>
      <c r="P373" s="35">
        <v>796</v>
      </c>
      <c r="Q373" s="35" t="s">
        <v>46</v>
      </c>
      <c r="R373" s="77">
        <v>67</v>
      </c>
      <c r="S373" s="77">
        <v>40</v>
      </c>
      <c r="T373" s="237">
        <f>R373*S373</f>
        <v>2680</v>
      </c>
      <c r="U373" s="77">
        <f>T373*1.12</f>
        <v>3001.6000000000004</v>
      </c>
      <c r="V373" s="43"/>
      <c r="W373" s="51">
        <v>2017</v>
      </c>
      <c r="X373" s="363"/>
    </row>
    <row r="374" spans="1:66" ht="50.1" customHeight="1">
      <c r="A374" s="34" t="s">
        <v>1322</v>
      </c>
      <c r="B374" s="34" t="s">
        <v>35</v>
      </c>
      <c r="C374" s="35" t="s">
        <v>1311</v>
      </c>
      <c r="D374" s="73" t="s">
        <v>1312</v>
      </c>
      <c r="E374" s="37" t="s">
        <v>1313</v>
      </c>
      <c r="F374" s="37" t="s">
        <v>1323</v>
      </c>
      <c r="G374" s="34" t="s">
        <v>39</v>
      </c>
      <c r="H374" s="34">
        <v>0</v>
      </c>
      <c r="I374" s="34">
        <v>590000000</v>
      </c>
      <c r="J374" s="35" t="s">
        <v>53</v>
      </c>
      <c r="K374" s="34" t="s">
        <v>1324</v>
      </c>
      <c r="L374" s="34" t="s">
        <v>83</v>
      </c>
      <c r="M374" s="34" t="s">
        <v>84</v>
      </c>
      <c r="N374" s="34" t="s">
        <v>143</v>
      </c>
      <c r="O374" s="51" t="s">
        <v>185</v>
      </c>
      <c r="P374" s="34">
        <v>796</v>
      </c>
      <c r="Q374" s="34" t="s">
        <v>46</v>
      </c>
      <c r="R374" s="39">
        <v>8</v>
      </c>
      <c r="S374" s="44">
        <v>40</v>
      </c>
      <c r="T374" s="74">
        <f t="shared" si="25"/>
        <v>320</v>
      </c>
      <c r="U374" s="75">
        <f t="shared" si="24"/>
        <v>358.40000000000003</v>
      </c>
      <c r="V374" s="34"/>
      <c r="W374" s="34">
        <v>2017</v>
      </c>
      <c r="X374" s="76"/>
    </row>
    <row r="375" spans="1:66" ht="50.1" customHeight="1">
      <c r="A375" s="34" t="s">
        <v>1325</v>
      </c>
      <c r="B375" s="46" t="s">
        <v>35</v>
      </c>
      <c r="C375" s="47" t="s">
        <v>1326</v>
      </c>
      <c r="D375" s="48" t="s">
        <v>1312</v>
      </c>
      <c r="E375" s="49" t="s">
        <v>1327</v>
      </c>
      <c r="F375" s="50" t="s">
        <v>1328</v>
      </c>
      <c r="G375" s="51" t="s">
        <v>39</v>
      </c>
      <c r="H375" s="52">
        <v>0</v>
      </c>
      <c r="I375" s="34">
        <v>590000000</v>
      </c>
      <c r="J375" s="35" t="s">
        <v>40</v>
      </c>
      <c r="K375" s="46" t="s">
        <v>218</v>
      </c>
      <c r="L375" s="42" t="s">
        <v>53</v>
      </c>
      <c r="M375" s="46" t="s">
        <v>61</v>
      </c>
      <c r="N375" s="49" t="s">
        <v>566</v>
      </c>
      <c r="O375" s="34" t="s">
        <v>76</v>
      </c>
      <c r="P375" s="34">
        <v>796</v>
      </c>
      <c r="Q375" s="43" t="s">
        <v>46</v>
      </c>
      <c r="R375" s="53">
        <v>7</v>
      </c>
      <c r="S375" s="54">
        <v>3030</v>
      </c>
      <c r="T375" s="40">
        <f t="shared" si="25"/>
        <v>21210</v>
      </c>
      <c r="U375" s="41">
        <f t="shared" si="24"/>
        <v>23755.200000000001</v>
      </c>
      <c r="V375" s="70"/>
      <c r="W375" s="55">
        <v>2017</v>
      </c>
      <c r="X375" s="35"/>
    </row>
    <row r="376" spans="1:66" ht="50.1" customHeight="1">
      <c r="A376" s="34" t="s">
        <v>1329</v>
      </c>
      <c r="B376" s="46" t="s">
        <v>35</v>
      </c>
      <c r="C376" s="47" t="s">
        <v>1330</v>
      </c>
      <c r="D376" s="48" t="s">
        <v>1331</v>
      </c>
      <c r="E376" s="49" t="s">
        <v>1332</v>
      </c>
      <c r="F376" s="50" t="s">
        <v>1333</v>
      </c>
      <c r="G376" s="51" t="s">
        <v>39</v>
      </c>
      <c r="H376" s="52">
        <v>0</v>
      </c>
      <c r="I376" s="34">
        <v>590000000</v>
      </c>
      <c r="J376" s="35" t="s">
        <v>40</v>
      </c>
      <c r="K376" s="46" t="s">
        <v>417</v>
      </c>
      <c r="L376" s="35" t="s">
        <v>42</v>
      </c>
      <c r="M376" s="46" t="s">
        <v>43</v>
      </c>
      <c r="N376" s="49" t="s">
        <v>566</v>
      </c>
      <c r="O376" s="34" t="s">
        <v>76</v>
      </c>
      <c r="P376" s="34">
        <v>796</v>
      </c>
      <c r="Q376" s="43" t="s">
        <v>46</v>
      </c>
      <c r="R376" s="53">
        <v>24</v>
      </c>
      <c r="S376" s="54">
        <v>150</v>
      </c>
      <c r="T376" s="40">
        <f t="shared" si="25"/>
        <v>3600</v>
      </c>
      <c r="U376" s="41">
        <f t="shared" si="24"/>
        <v>4032.0000000000005</v>
      </c>
      <c r="V376" s="46"/>
      <c r="W376" s="55">
        <v>2017</v>
      </c>
      <c r="X376" s="35"/>
    </row>
    <row r="377" spans="1:66" ht="50.1" customHeight="1">
      <c r="A377" s="34" t="s">
        <v>1334</v>
      </c>
      <c r="B377" s="34" t="s">
        <v>35</v>
      </c>
      <c r="C377" s="35" t="s">
        <v>1330</v>
      </c>
      <c r="D377" s="36" t="s">
        <v>1331</v>
      </c>
      <c r="E377" s="35" t="s">
        <v>1332</v>
      </c>
      <c r="F377" s="37" t="s">
        <v>1335</v>
      </c>
      <c r="G377" s="34" t="s">
        <v>39</v>
      </c>
      <c r="H377" s="34">
        <v>0</v>
      </c>
      <c r="I377" s="34">
        <v>590000000</v>
      </c>
      <c r="J377" s="35" t="s">
        <v>40</v>
      </c>
      <c r="K377" s="35" t="s">
        <v>417</v>
      </c>
      <c r="L377" s="35" t="s">
        <v>42</v>
      </c>
      <c r="M377" s="34" t="s">
        <v>43</v>
      </c>
      <c r="N377" s="49" t="s">
        <v>566</v>
      </c>
      <c r="O377" s="34" t="s">
        <v>76</v>
      </c>
      <c r="P377" s="34">
        <v>796</v>
      </c>
      <c r="Q377" s="34" t="s">
        <v>46</v>
      </c>
      <c r="R377" s="39">
        <v>24</v>
      </c>
      <c r="S377" s="40">
        <v>95</v>
      </c>
      <c r="T377" s="40">
        <f t="shared" si="25"/>
        <v>2280</v>
      </c>
      <c r="U377" s="41">
        <f t="shared" si="24"/>
        <v>2553.6000000000004</v>
      </c>
      <c r="V377" s="45"/>
      <c r="W377" s="34">
        <v>2017</v>
      </c>
      <c r="X377" s="35"/>
    </row>
    <row r="378" spans="1:66" ht="50.1" customHeight="1">
      <c r="A378" s="34" t="s">
        <v>1336</v>
      </c>
      <c r="B378" s="46" t="s">
        <v>35</v>
      </c>
      <c r="C378" s="47" t="s">
        <v>1330</v>
      </c>
      <c r="D378" s="48" t="s">
        <v>1331</v>
      </c>
      <c r="E378" s="49" t="s">
        <v>1332</v>
      </c>
      <c r="F378" s="50" t="s">
        <v>1337</v>
      </c>
      <c r="G378" s="51" t="s">
        <v>39</v>
      </c>
      <c r="H378" s="52">
        <v>0</v>
      </c>
      <c r="I378" s="34">
        <v>590000000</v>
      </c>
      <c r="J378" s="35" t="s">
        <v>40</v>
      </c>
      <c r="K378" s="46" t="s">
        <v>417</v>
      </c>
      <c r="L378" s="35" t="s">
        <v>42</v>
      </c>
      <c r="M378" s="46" t="s">
        <v>43</v>
      </c>
      <c r="N378" s="49" t="s">
        <v>566</v>
      </c>
      <c r="O378" s="34" t="s">
        <v>76</v>
      </c>
      <c r="P378" s="34">
        <v>796</v>
      </c>
      <c r="Q378" s="43" t="s">
        <v>46</v>
      </c>
      <c r="R378" s="53">
        <v>24</v>
      </c>
      <c r="S378" s="54">
        <v>75</v>
      </c>
      <c r="T378" s="40">
        <f t="shared" si="25"/>
        <v>1800</v>
      </c>
      <c r="U378" s="41">
        <f t="shared" si="24"/>
        <v>2016.0000000000002</v>
      </c>
      <c r="V378" s="46"/>
      <c r="W378" s="55">
        <v>2017</v>
      </c>
      <c r="X378" s="35"/>
    </row>
    <row r="379" spans="1:66" ht="50.1" customHeight="1">
      <c r="A379" s="34" t="s">
        <v>1338</v>
      </c>
      <c r="B379" s="34" t="s">
        <v>35</v>
      </c>
      <c r="C379" s="35" t="s">
        <v>1330</v>
      </c>
      <c r="D379" s="36" t="s">
        <v>1331</v>
      </c>
      <c r="E379" s="35" t="s">
        <v>1332</v>
      </c>
      <c r="F379" s="37" t="s">
        <v>1339</v>
      </c>
      <c r="G379" s="34" t="s">
        <v>39</v>
      </c>
      <c r="H379" s="34">
        <v>0</v>
      </c>
      <c r="I379" s="34">
        <v>590000000</v>
      </c>
      <c r="J379" s="35" t="s">
        <v>40</v>
      </c>
      <c r="K379" s="35" t="s">
        <v>417</v>
      </c>
      <c r="L379" s="35" t="s">
        <v>42</v>
      </c>
      <c r="M379" s="34" t="s">
        <v>43</v>
      </c>
      <c r="N379" s="49" t="s">
        <v>566</v>
      </c>
      <c r="O379" s="34" t="s">
        <v>76</v>
      </c>
      <c r="P379" s="34">
        <v>796</v>
      </c>
      <c r="Q379" s="34" t="s">
        <v>46</v>
      </c>
      <c r="R379" s="39">
        <v>24</v>
      </c>
      <c r="S379" s="40">
        <v>75</v>
      </c>
      <c r="T379" s="40">
        <f t="shared" si="25"/>
        <v>1800</v>
      </c>
      <c r="U379" s="41">
        <f t="shared" si="24"/>
        <v>2016.0000000000002</v>
      </c>
      <c r="V379" s="45"/>
      <c r="W379" s="34">
        <v>2017</v>
      </c>
      <c r="X379" s="35"/>
    </row>
    <row r="380" spans="1:66" s="527" customFormat="1" ht="50.1" customHeight="1">
      <c r="A380" s="603" t="s">
        <v>1340</v>
      </c>
      <c r="B380" s="609" t="s">
        <v>35</v>
      </c>
      <c r="C380" s="1169" t="s">
        <v>1341</v>
      </c>
      <c r="D380" s="1479" t="s">
        <v>1342</v>
      </c>
      <c r="E380" s="1169" t="s">
        <v>1343</v>
      </c>
      <c r="F380" s="1169"/>
      <c r="G380" s="1171" t="s">
        <v>39</v>
      </c>
      <c r="H380" s="1294">
        <v>0</v>
      </c>
      <c r="I380" s="603">
        <v>590000000</v>
      </c>
      <c r="J380" s="603" t="s">
        <v>40</v>
      </c>
      <c r="K380" s="609" t="s">
        <v>301</v>
      </c>
      <c r="L380" s="603" t="s">
        <v>42</v>
      </c>
      <c r="M380" s="1172" t="s">
        <v>43</v>
      </c>
      <c r="N380" s="787" t="s">
        <v>405</v>
      </c>
      <c r="O380" s="603" t="s">
        <v>76</v>
      </c>
      <c r="P380" s="603">
        <v>796</v>
      </c>
      <c r="Q380" s="787" t="s">
        <v>46</v>
      </c>
      <c r="R380" s="606">
        <v>14</v>
      </c>
      <c r="S380" s="606">
        <v>200</v>
      </c>
      <c r="T380" s="606">
        <v>0</v>
      </c>
      <c r="U380" s="607">
        <f>T380*1.12</f>
        <v>0</v>
      </c>
      <c r="V380" s="609"/>
      <c r="W380" s="609">
        <v>2017</v>
      </c>
      <c r="X380" s="1480" t="s">
        <v>4297</v>
      </c>
      <c r="Y380" s="1478"/>
      <c r="Z380" s="1165"/>
      <c r="AA380" s="1166"/>
      <c r="AB380" s="1165"/>
      <c r="AC380" s="528"/>
      <c r="AD380" s="528"/>
      <c r="AE380" s="528"/>
      <c r="AF380" s="528"/>
      <c r="AG380" s="528"/>
      <c r="AH380" s="528"/>
      <c r="AI380" s="528"/>
      <c r="AJ380" s="528"/>
      <c r="AK380" s="528"/>
      <c r="AL380" s="528"/>
      <c r="AM380" s="528"/>
      <c r="AN380" s="528"/>
      <c r="AO380" s="528"/>
      <c r="AP380" s="518"/>
      <c r="AQ380" s="518"/>
      <c r="AR380" s="518"/>
      <c r="AS380" s="518"/>
      <c r="AT380" s="518"/>
      <c r="AU380" s="518"/>
      <c r="AV380" s="518"/>
      <c r="AW380" s="518"/>
      <c r="AX380" s="518"/>
      <c r="AY380" s="518"/>
      <c r="AZ380" s="518"/>
      <c r="BA380" s="518"/>
      <c r="BB380" s="518"/>
      <c r="BC380" s="518"/>
      <c r="BD380" s="518"/>
      <c r="BE380" s="518"/>
      <c r="BF380" s="518"/>
      <c r="BG380" s="518"/>
      <c r="BH380" s="518"/>
      <c r="BI380" s="518"/>
      <c r="BJ380" s="518"/>
      <c r="BK380" s="518"/>
      <c r="BL380" s="518"/>
      <c r="BM380" s="518"/>
      <c r="BN380" s="518"/>
    </row>
    <row r="381" spans="1:66" s="527" customFormat="1" ht="50.1" customHeight="1">
      <c r="A381" s="1481" t="s">
        <v>13957</v>
      </c>
      <c r="B381" s="1470" t="s">
        <v>35</v>
      </c>
      <c r="C381" s="962" t="s">
        <v>1341</v>
      </c>
      <c r="D381" s="962" t="s">
        <v>1342</v>
      </c>
      <c r="E381" s="962" t="s">
        <v>1343</v>
      </c>
      <c r="F381" s="962" t="s">
        <v>13958</v>
      </c>
      <c r="G381" s="1471" t="s">
        <v>39</v>
      </c>
      <c r="H381" s="1472">
        <v>0</v>
      </c>
      <c r="I381" s="1473">
        <v>590000000</v>
      </c>
      <c r="J381" s="1474" t="s">
        <v>53</v>
      </c>
      <c r="K381" s="1471" t="s">
        <v>13382</v>
      </c>
      <c r="L381" s="1474" t="s">
        <v>53</v>
      </c>
      <c r="M381" s="1475" t="s">
        <v>43</v>
      </c>
      <c r="N381" s="1471" t="s">
        <v>5378</v>
      </c>
      <c r="O381" s="1474" t="s">
        <v>1424</v>
      </c>
      <c r="P381" s="1474">
        <v>796</v>
      </c>
      <c r="Q381" s="1471" t="s">
        <v>46</v>
      </c>
      <c r="R381" s="1476">
        <v>5</v>
      </c>
      <c r="S381" s="1476">
        <v>80</v>
      </c>
      <c r="T381" s="1476">
        <f t="shared" ref="T381" si="27">R381*S381</f>
        <v>400</v>
      </c>
      <c r="U381" s="1476">
        <f>T381*1.12</f>
        <v>448.00000000000006</v>
      </c>
      <c r="V381" s="1470"/>
      <c r="W381" s="1470">
        <v>2017</v>
      </c>
      <c r="X381" s="1477"/>
      <c r="Y381" s="1478"/>
      <c r="Z381" s="1165"/>
      <c r="AA381" s="1166"/>
      <c r="AB381" s="1165"/>
      <c r="AC381" s="528"/>
      <c r="AD381" s="528"/>
      <c r="AE381" s="528"/>
      <c r="AF381" s="528"/>
      <c r="AG381" s="528"/>
      <c r="AH381" s="528"/>
      <c r="AI381" s="528"/>
      <c r="AJ381" s="528"/>
      <c r="AK381" s="528"/>
      <c r="AL381" s="528"/>
      <c r="AM381" s="528"/>
      <c r="AN381" s="528"/>
      <c r="AO381" s="528"/>
      <c r="AP381" s="518"/>
      <c r="AQ381" s="518"/>
      <c r="AR381" s="518"/>
      <c r="AS381" s="518"/>
      <c r="AT381" s="518"/>
      <c r="AU381" s="518"/>
      <c r="AV381" s="518"/>
      <c r="AW381" s="518"/>
      <c r="AX381" s="518"/>
      <c r="AY381" s="518"/>
      <c r="AZ381" s="518"/>
      <c r="BA381" s="518"/>
      <c r="BB381" s="518"/>
      <c r="BC381" s="518"/>
      <c r="BD381" s="518"/>
      <c r="BE381" s="518"/>
      <c r="BF381" s="518"/>
      <c r="BG381" s="518"/>
      <c r="BH381" s="518"/>
      <c r="BI381" s="518"/>
      <c r="BJ381" s="518"/>
      <c r="BK381" s="518"/>
      <c r="BL381" s="518"/>
      <c r="BM381" s="518"/>
      <c r="BN381" s="518"/>
    </row>
    <row r="382" spans="1:66" ht="50.1" customHeight="1">
      <c r="A382" s="34" t="s">
        <v>1344</v>
      </c>
      <c r="B382" s="34" t="s">
        <v>35</v>
      </c>
      <c r="C382" s="35" t="s">
        <v>1345</v>
      </c>
      <c r="D382" s="73" t="s">
        <v>1342</v>
      </c>
      <c r="E382" s="37" t="s">
        <v>1346</v>
      </c>
      <c r="F382" s="37" t="s">
        <v>1347</v>
      </c>
      <c r="G382" s="34" t="s">
        <v>39</v>
      </c>
      <c r="H382" s="34">
        <v>0</v>
      </c>
      <c r="I382" s="34">
        <v>590000000</v>
      </c>
      <c r="J382" s="35" t="s">
        <v>53</v>
      </c>
      <c r="K382" s="34" t="s">
        <v>1318</v>
      </c>
      <c r="L382" s="34" t="s">
        <v>83</v>
      </c>
      <c r="M382" s="34" t="s">
        <v>84</v>
      </c>
      <c r="N382" s="34" t="s">
        <v>143</v>
      </c>
      <c r="O382" s="51" t="s">
        <v>185</v>
      </c>
      <c r="P382" s="34">
        <v>796</v>
      </c>
      <c r="Q382" s="34" t="s">
        <v>46</v>
      </c>
      <c r="R382" s="39">
        <v>12</v>
      </c>
      <c r="S382" s="44">
        <v>12000</v>
      </c>
      <c r="T382" s="74">
        <f t="shared" si="25"/>
        <v>144000</v>
      </c>
      <c r="U382" s="75">
        <f t="shared" si="24"/>
        <v>161280.00000000003</v>
      </c>
      <c r="V382" s="45"/>
      <c r="W382" s="34">
        <v>2017</v>
      </c>
      <c r="X382" s="76"/>
    </row>
    <row r="383" spans="1:66" ht="50.1" customHeight="1">
      <c r="A383" s="34" t="s">
        <v>1348</v>
      </c>
      <c r="B383" s="34" t="s">
        <v>35</v>
      </c>
      <c r="C383" s="35" t="s">
        <v>1345</v>
      </c>
      <c r="D383" s="73" t="s">
        <v>1342</v>
      </c>
      <c r="E383" s="37" t="s">
        <v>1346</v>
      </c>
      <c r="F383" s="37" t="s">
        <v>1349</v>
      </c>
      <c r="G383" s="34" t="s">
        <v>39</v>
      </c>
      <c r="H383" s="34">
        <v>0</v>
      </c>
      <c r="I383" s="34">
        <v>590000000</v>
      </c>
      <c r="J383" s="35" t="s">
        <v>53</v>
      </c>
      <c r="K383" s="34" t="s">
        <v>1324</v>
      </c>
      <c r="L383" s="34" t="s">
        <v>83</v>
      </c>
      <c r="M383" s="34" t="s">
        <v>84</v>
      </c>
      <c r="N383" s="34" t="s">
        <v>143</v>
      </c>
      <c r="O383" s="51" t="s">
        <v>185</v>
      </c>
      <c r="P383" s="34">
        <v>796</v>
      </c>
      <c r="Q383" s="34" t="s">
        <v>46</v>
      </c>
      <c r="R383" s="39">
        <v>16</v>
      </c>
      <c r="S383" s="44">
        <v>12000</v>
      </c>
      <c r="T383" s="74">
        <f t="shared" si="25"/>
        <v>192000</v>
      </c>
      <c r="U383" s="75">
        <f t="shared" si="24"/>
        <v>215040.00000000003</v>
      </c>
      <c r="V383" s="34"/>
      <c r="W383" s="34">
        <v>2017</v>
      </c>
      <c r="X383" s="76"/>
    </row>
    <row r="384" spans="1:66" ht="50.1" customHeight="1">
      <c r="A384" s="34" t="s">
        <v>1350</v>
      </c>
      <c r="B384" s="34" t="s">
        <v>35</v>
      </c>
      <c r="C384" s="35" t="s">
        <v>1345</v>
      </c>
      <c r="D384" s="73" t="s">
        <v>1342</v>
      </c>
      <c r="E384" s="37" t="s">
        <v>1346</v>
      </c>
      <c r="F384" s="37" t="s">
        <v>1351</v>
      </c>
      <c r="G384" s="34" t="s">
        <v>39</v>
      </c>
      <c r="H384" s="34">
        <v>0</v>
      </c>
      <c r="I384" s="34">
        <v>590000000</v>
      </c>
      <c r="J384" s="35" t="s">
        <v>53</v>
      </c>
      <c r="K384" s="34" t="s">
        <v>1235</v>
      </c>
      <c r="L384" s="34" t="s">
        <v>83</v>
      </c>
      <c r="M384" s="34" t="s">
        <v>84</v>
      </c>
      <c r="N384" s="34" t="s">
        <v>143</v>
      </c>
      <c r="O384" s="51" t="s">
        <v>185</v>
      </c>
      <c r="P384" s="34">
        <v>796</v>
      </c>
      <c r="Q384" s="34" t="s">
        <v>46</v>
      </c>
      <c r="R384" s="39">
        <v>28</v>
      </c>
      <c r="S384" s="44">
        <v>12000</v>
      </c>
      <c r="T384" s="74">
        <f t="shared" si="25"/>
        <v>336000</v>
      </c>
      <c r="U384" s="75">
        <f t="shared" si="24"/>
        <v>376320.00000000006</v>
      </c>
      <c r="V384" s="45"/>
      <c r="W384" s="34">
        <v>2017</v>
      </c>
      <c r="X384" s="76"/>
    </row>
    <row r="385" spans="1:24" ht="50.1" customHeight="1">
      <c r="A385" s="34" t="s">
        <v>1352</v>
      </c>
      <c r="B385" s="34" t="s">
        <v>35</v>
      </c>
      <c r="C385" s="35" t="s">
        <v>1345</v>
      </c>
      <c r="D385" s="73" t="s">
        <v>1342</v>
      </c>
      <c r="E385" s="37" t="s">
        <v>1346</v>
      </c>
      <c r="F385" s="37" t="s">
        <v>1353</v>
      </c>
      <c r="G385" s="34" t="s">
        <v>39</v>
      </c>
      <c r="H385" s="34">
        <v>0</v>
      </c>
      <c r="I385" s="34">
        <v>590000000</v>
      </c>
      <c r="J385" s="35" t="s">
        <v>53</v>
      </c>
      <c r="K385" s="34" t="s">
        <v>1324</v>
      </c>
      <c r="L385" s="34" t="s">
        <v>83</v>
      </c>
      <c r="M385" s="34" t="s">
        <v>84</v>
      </c>
      <c r="N385" s="34" t="s">
        <v>143</v>
      </c>
      <c r="O385" s="51" t="s">
        <v>185</v>
      </c>
      <c r="P385" s="34">
        <v>796</v>
      </c>
      <c r="Q385" s="34" t="s">
        <v>46</v>
      </c>
      <c r="R385" s="39">
        <v>24</v>
      </c>
      <c r="S385" s="44">
        <v>12000</v>
      </c>
      <c r="T385" s="74">
        <f t="shared" si="25"/>
        <v>288000</v>
      </c>
      <c r="U385" s="75">
        <f t="shared" si="24"/>
        <v>322560.00000000006</v>
      </c>
      <c r="V385" s="45"/>
      <c r="W385" s="34">
        <v>2017</v>
      </c>
      <c r="X385" s="76"/>
    </row>
    <row r="386" spans="1:24" ht="50.1" customHeight="1">
      <c r="A386" s="34" t="s">
        <v>1354</v>
      </c>
      <c r="B386" s="34" t="s">
        <v>35</v>
      </c>
      <c r="C386" s="35" t="s">
        <v>1345</v>
      </c>
      <c r="D386" s="73" t="s">
        <v>1342</v>
      </c>
      <c r="E386" s="37" t="s">
        <v>1346</v>
      </c>
      <c r="F386" s="37" t="s">
        <v>1355</v>
      </c>
      <c r="G386" s="34" t="s">
        <v>39</v>
      </c>
      <c r="H386" s="34">
        <v>0</v>
      </c>
      <c r="I386" s="34">
        <v>590000000</v>
      </c>
      <c r="J386" s="35" t="s">
        <v>53</v>
      </c>
      <c r="K386" s="34" t="s">
        <v>1318</v>
      </c>
      <c r="L386" s="34" t="s">
        <v>83</v>
      </c>
      <c r="M386" s="34" t="s">
        <v>84</v>
      </c>
      <c r="N386" s="34" t="s">
        <v>143</v>
      </c>
      <c r="O386" s="51" t="s">
        <v>185</v>
      </c>
      <c r="P386" s="34">
        <v>796</v>
      </c>
      <c r="Q386" s="34" t="s">
        <v>46</v>
      </c>
      <c r="R386" s="39">
        <v>4</v>
      </c>
      <c r="S386" s="44">
        <v>12000</v>
      </c>
      <c r="T386" s="74">
        <f t="shared" si="25"/>
        <v>48000</v>
      </c>
      <c r="U386" s="75">
        <f t="shared" si="24"/>
        <v>53760.000000000007</v>
      </c>
      <c r="V386" s="34"/>
      <c r="W386" s="34">
        <v>2017</v>
      </c>
      <c r="X386" s="76"/>
    </row>
    <row r="387" spans="1:24" ht="50.1" customHeight="1">
      <c r="A387" s="35" t="s">
        <v>1356</v>
      </c>
      <c r="B387" s="35" t="s">
        <v>35</v>
      </c>
      <c r="C387" s="78" t="s">
        <v>1345</v>
      </c>
      <c r="D387" s="78" t="s">
        <v>1342</v>
      </c>
      <c r="E387" s="78" t="s">
        <v>1346</v>
      </c>
      <c r="F387" s="78" t="s">
        <v>1357</v>
      </c>
      <c r="G387" s="35" t="s">
        <v>39</v>
      </c>
      <c r="H387" s="35">
        <v>0</v>
      </c>
      <c r="I387" s="35">
        <v>590000000</v>
      </c>
      <c r="J387" s="35" t="s">
        <v>53</v>
      </c>
      <c r="K387" s="35" t="s">
        <v>1324</v>
      </c>
      <c r="L387" s="35" t="s">
        <v>83</v>
      </c>
      <c r="M387" s="35" t="s">
        <v>84</v>
      </c>
      <c r="N387" s="35" t="s">
        <v>143</v>
      </c>
      <c r="O387" s="51" t="s">
        <v>185</v>
      </c>
      <c r="P387" s="35">
        <v>796</v>
      </c>
      <c r="Q387" s="35" t="s">
        <v>46</v>
      </c>
      <c r="R387" s="77">
        <v>8</v>
      </c>
      <c r="S387" s="77">
        <v>12000</v>
      </c>
      <c r="T387" s="62">
        <v>0</v>
      </c>
      <c r="U387" s="339">
        <f>T387*1.12</f>
        <v>0</v>
      </c>
      <c r="V387" s="92"/>
      <c r="W387" s="35">
        <v>2017</v>
      </c>
      <c r="X387" s="35" t="s">
        <v>1358</v>
      </c>
    </row>
    <row r="388" spans="1:24" ht="50.1" customHeight="1">
      <c r="A388" s="51" t="s">
        <v>1359</v>
      </c>
      <c r="B388" s="58" t="s">
        <v>35</v>
      </c>
      <c r="C388" s="50" t="s">
        <v>1360</v>
      </c>
      <c r="D388" s="50" t="s">
        <v>1342</v>
      </c>
      <c r="E388" s="50" t="s">
        <v>1361</v>
      </c>
      <c r="F388" s="50" t="s">
        <v>1362</v>
      </c>
      <c r="G388" s="49" t="s">
        <v>39</v>
      </c>
      <c r="H388" s="105">
        <v>0</v>
      </c>
      <c r="I388" s="80">
        <v>590000000</v>
      </c>
      <c r="J388" s="51" t="s">
        <v>293</v>
      </c>
      <c r="K388" s="49" t="s">
        <v>554</v>
      </c>
      <c r="L388" s="49" t="s">
        <v>189</v>
      </c>
      <c r="M388" s="49" t="s">
        <v>84</v>
      </c>
      <c r="N388" s="49" t="s">
        <v>1363</v>
      </c>
      <c r="O388" s="51" t="s">
        <v>185</v>
      </c>
      <c r="P388" s="43">
        <v>796</v>
      </c>
      <c r="Q388" s="49" t="s">
        <v>46</v>
      </c>
      <c r="R388" s="81">
        <v>5</v>
      </c>
      <c r="S388" s="81">
        <v>12000</v>
      </c>
      <c r="T388" s="81">
        <f>R388*S388</f>
        <v>60000</v>
      </c>
      <c r="U388" s="81">
        <f>T388*1.12</f>
        <v>67200</v>
      </c>
      <c r="V388" s="98"/>
      <c r="W388" s="51">
        <v>2017</v>
      </c>
      <c r="X388" s="49"/>
    </row>
    <row r="389" spans="1:24" ht="50.1" customHeight="1">
      <c r="A389" s="34" t="s">
        <v>1364</v>
      </c>
      <c r="B389" s="34" t="s">
        <v>35</v>
      </c>
      <c r="C389" s="35" t="s">
        <v>1365</v>
      </c>
      <c r="D389" s="73" t="s">
        <v>1342</v>
      </c>
      <c r="E389" s="37" t="s">
        <v>1366</v>
      </c>
      <c r="F389" s="37" t="s">
        <v>1367</v>
      </c>
      <c r="G389" s="34" t="s">
        <v>39</v>
      </c>
      <c r="H389" s="34">
        <v>0</v>
      </c>
      <c r="I389" s="34">
        <v>590000000</v>
      </c>
      <c r="J389" s="35" t="s">
        <v>53</v>
      </c>
      <c r="K389" s="34" t="s">
        <v>82</v>
      </c>
      <c r="L389" s="34" t="s">
        <v>83</v>
      </c>
      <c r="M389" s="34" t="s">
        <v>84</v>
      </c>
      <c r="N389" s="34" t="s">
        <v>143</v>
      </c>
      <c r="O389" s="51" t="s">
        <v>185</v>
      </c>
      <c r="P389" s="34">
        <v>796</v>
      </c>
      <c r="Q389" s="34" t="s">
        <v>46</v>
      </c>
      <c r="R389" s="39">
        <v>1</v>
      </c>
      <c r="S389" s="44">
        <v>500</v>
      </c>
      <c r="T389" s="74">
        <f t="shared" si="25"/>
        <v>500</v>
      </c>
      <c r="U389" s="75">
        <f t="shared" si="24"/>
        <v>560</v>
      </c>
      <c r="V389" s="34"/>
      <c r="W389" s="34">
        <v>2017</v>
      </c>
      <c r="X389" s="76"/>
    </row>
    <row r="390" spans="1:24" ht="50.1" customHeight="1">
      <c r="A390" s="34" t="s">
        <v>1368</v>
      </c>
      <c r="B390" s="103" t="s">
        <v>35</v>
      </c>
      <c r="C390" s="35" t="s">
        <v>1369</v>
      </c>
      <c r="D390" s="73" t="s">
        <v>1370</v>
      </c>
      <c r="E390" s="37" t="s">
        <v>1371</v>
      </c>
      <c r="F390" s="37" t="s">
        <v>1372</v>
      </c>
      <c r="G390" s="103" t="s">
        <v>196</v>
      </c>
      <c r="H390" s="103">
        <v>0</v>
      </c>
      <c r="I390" s="34">
        <v>590000000</v>
      </c>
      <c r="J390" s="35" t="s">
        <v>53</v>
      </c>
      <c r="K390" s="103" t="s">
        <v>1373</v>
      </c>
      <c r="L390" s="34" t="s">
        <v>83</v>
      </c>
      <c r="M390" s="103" t="s">
        <v>84</v>
      </c>
      <c r="N390" s="34" t="s">
        <v>143</v>
      </c>
      <c r="O390" s="51" t="s">
        <v>185</v>
      </c>
      <c r="P390" s="34">
        <v>796</v>
      </c>
      <c r="Q390" s="34" t="s">
        <v>46</v>
      </c>
      <c r="R390" s="39">
        <v>4</v>
      </c>
      <c r="S390" s="44">
        <v>1250000</v>
      </c>
      <c r="T390" s="74">
        <f t="shared" si="25"/>
        <v>5000000</v>
      </c>
      <c r="U390" s="75">
        <f t="shared" si="24"/>
        <v>5600000.0000000009</v>
      </c>
      <c r="V390" s="34"/>
      <c r="W390" s="34">
        <v>2017</v>
      </c>
      <c r="X390" s="76"/>
    </row>
    <row r="391" spans="1:24" ht="50.1" customHeight="1">
      <c r="A391" s="34" t="s">
        <v>1374</v>
      </c>
      <c r="B391" s="49" t="s">
        <v>35</v>
      </c>
      <c r="C391" s="131" t="s">
        <v>1375</v>
      </c>
      <c r="D391" s="56" t="s">
        <v>1376</v>
      </c>
      <c r="E391" s="49" t="s">
        <v>1377</v>
      </c>
      <c r="F391" s="49" t="s">
        <v>1378</v>
      </c>
      <c r="G391" s="49" t="s">
        <v>39</v>
      </c>
      <c r="H391" s="49">
        <v>0</v>
      </c>
      <c r="I391" s="34">
        <v>590000000</v>
      </c>
      <c r="J391" s="35" t="s">
        <v>40</v>
      </c>
      <c r="K391" s="49" t="s">
        <v>82</v>
      </c>
      <c r="L391" s="49" t="s">
        <v>83</v>
      </c>
      <c r="M391" s="49" t="s">
        <v>84</v>
      </c>
      <c r="N391" s="49" t="s">
        <v>85</v>
      </c>
      <c r="O391" s="49" t="s">
        <v>86</v>
      </c>
      <c r="P391" s="49">
        <v>796</v>
      </c>
      <c r="Q391" s="49" t="s">
        <v>46</v>
      </c>
      <c r="R391" s="124">
        <v>1</v>
      </c>
      <c r="S391" s="57">
        <v>2100</v>
      </c>
      <c r="T391" s="40">
        <f t="shared" si="25"/>
        <v>2100</v>
      </c>
      <c r="U391" s="41">
        <f t="shared" si="24"/>
        <v>2352</v>
      </c>
      <c r="V391" s="43"/>
      <c r="W391" s="49">
        <v>2017</v>
      </c>
      <c r="X391" s="49"/>
    </row>
    <row r="392" spans="1:24" ht="50.1" customHeight="1">
      <c r="A392" s="35" t="s">
        <v>1379</v>
      </c>
      <c r="B392" s="35" t="s">
        <v>35</v>
      </c>
      <c r="C392" s="78" t="s">
        <v>1380</v>
      </c>
      <c r="D392" s="36" t="s">
        <v>1381</v>
      </c>
      <c r="E392" s="78" t="s">
        <v>1382</v>
      </c>
      <c r="F392" s="78" t="s">
        <v>1383</v>
      </c>
      <c r="G392" s="35" t="s">
        <v>196</v>
      </c>
      <c r="H392" s="35">
        <v>87.5</v>
      </c>
      <c r="I392" s="35">
        <v>590000000</v>
      </c>
      <c r="J392" s="35" t="s">
        <v>40</v>
      </c>
      <c r="K392" s="35" t="s">
        <v>197</v>
      </c>
      <c r="L392" s="35" t="s">
        <v>42</v>
      </c>
      <c r="M392" s="35" t="s">
        <v>61</v>
      </c>
      <c r="N392" s="35" t="s">
        <v>198</v>
      </c>
      <c r="O392" s="35" t="s">
        <v>94</v>
      </c>
      <c r="P392" s="35">
        <v>839</v>
      </c>
      <c r="Q392" s="35" t="s">
        <v>612</v>
      </c>
      <c r="R392" s="63">
        <v>713</v>
      </c>
      <c r="S392" s="77">
        <v>4100</v>
      </c>
      <c r="T392" s="54">
        <v>0</v>
      </c>
      <c r="U392" s="63">
        <f>T392*1.12</f>
        <v>0</v>
      </c>
      <c r="V392" s="35"/>
      <c r="W392" s="35">
        <v>2017</v>
      </c>
      <c r="X392" s="51" t="s">
        <v>1384</v>
      </c>
    </row>
    <row r="393" spans="1:24" ht="50.1" customHeight="1">
      <c r="A393" s="35" t="s">
        <v>1385</v>
      </c>
      <c r="B393" s="132" t="s">
        <v>35</v>
      </c>
      <c r="C393" s="50" t="s">
        <v>1380</v>
      </c>
      <c r="D393" s="56" t="s">
        <v>1381</v>
      </c>
      <c r="E393" s="50" t="s">
        <v>1382</v>
      </c>
      <c r="F393" s="50" t="s">
        <v>1383</v>
      </c>
      <c r="G393" s="51" t="s">
        <v>39</v>
      </c>
      <c r="H393" s="35">
        <v>87.5</v>
      </c>
      <c r="I393" s="125">
        <v>590000000</v>
      </c>
      <c r="J393" s="51" t="s">
        <v>53</v>
      </c>
      <c r="K393" s="51" t="s">
        <v>1386</v>
      </c>
      <c r="L393" s="51" t="s">
        <v>53</v>
      </c>
      <c r="M393" s="51" t="s">
        <v>61</v>
      </c>
      <c r="N393" s="49" t="s">
        <v>143</v>
      </c>
      <c r="O393" s="49" t="s">
        <v>503</v>
      </c>
      <c r="P393" s="51">
        <v>839</v>
      </c>
      <c r="Q393" s="49" t="s">
        <v>612</v>
      </c>
      <c r="R393" s="54">
        <v>598</v>
      </c>
      <c r="S393" s="77">
        <v>12000</v>
      </c>
      <c r="T393" s="133">
        <f>R393*S393</f>
        <v>7176000</v>
      </c>
      <c r="U393" s="133">
        <f>T393*1.12</f>
        <v>8037120.0000000009</v>
      </c>
      <c r="V393" s="51"/>
      <c r="W393" s="125">
        <v>2017</v>
      </c>
      <c r="X393" s="134"/>
    </row>
    <row r="394" spans="1:24" ht="50.1" customHeight="1">
      <c r="A394" s="35" t="s">
        <v>1387</v>
      </c>
      <c r="B394" s="35" t="s">
        <v>35</v>
      </c>
      <c r="C394" s="78" t="s">
        <v>1388</v>
      </c>
      <c r="D394" s="36" t="s">
        <v>1381</v>
      </c>
      <c r="E394" s="78" t="s">
        <v>1389</v>
      </c>
      <c r="F394" s="78" t="s">
        <v>1390</v>
      </c>
      <c r="G394" s="35" t="s">
        <v>196</v>
      </c>
      <c r="H394" s="35">
        <v>90.5</v>
      </c>
      <c r="I394" s="35">
        <v>590000000</v>
      </c>
      <c r="J394" s="35" t="s">
        <v>40</v>
      </c>
      <c r="K394" s="35" t="s">
        <v>197</v>
      </c>
      <c r="L394" s="35" t="s">
        <v>42</v>
      </c>
      <c r="M394" s="35" t="s">
        <v>61</v>
      </c>
      <c r="N394" s="35" t="s">
        <v>198</v>
      </c>
      <c r="O394" s="35" t="s">
        <v>94</v>
      </c>
      <c r="P394" s="35">
        <v>839</v>
      </c>
      <c r="Q394" s="35" t="s">
        <v>612</v>
      </c>
      <c r="R394" s="54">
        <v>12</v>
      </c>
      <c r="S394" s="77">
        <v>6500</v>
      </c>
      <c r="T394" s="54">
        <v>0</v>
      </c>
      <c r="U394" s="63">
        <f>T394*1.12</f>
        <v>0</v>
      </c>
      <c r="V394" s="92"/>
      <c r="W394" s="35">
        <v>2017</v>
      </c>
      <c r="X394" s="51" t="s">
        <v>1391</v>
      </c>
    </row>
    <row r="395" spans="1:24" ht="50.1" customHeight="1">
      <c r="A395" s="35" t="s">
        <v>1392</v>
      </c>
      <c r="B395" s="132" t="s">
        <v>35</v>
      </c>
      <c r="C395" s="78" t="s">
        <v>1388</v>
      </c>
      <c r="D395" s="36" t="s">
        <v>1381</v>
      </c>
      <c r="E395" s="78" t="s">
        <v>1389</v>
      </c>
      <c r="F395" s="78" t="s">
        <v>1390</v>
      </c>
      <c r="G395" s="51" t="s">
        <v>39</v>
      </c>
      <c r="H395" s="51">
        <v>90.5</v>
      </c>
      <c r="I395" s="125">
        <v>590000000</v>
      </c>
      <c r="J395" s="51" t="s">
        <v>53</v>
      </c>
      <c r="K395" s="51" t="s">
        <v>1393</v>
      </c>
      <c r="L395" s="51" t="s">
        <v>53</v>
      </c>
      <c r="M395" s="51" t="s">
        <v>61</v>
      </c>
      <c r="N395" s="49" t="s">
        <v>143</v>
      </c>
      <c r="O395" s="49" t="s">
        <v>503</v>
      </c>
      <c r="P395" s="35">
        <v>839</v>
      </c>
      <c r="Q395" s="35" t="s">
        <v>612</v>
      </c>
      <c r="R395" s="54">
        <v>12</v>
      </c>
      <c r="S395" s="77">
        <v>10500</v>
      </c>
      <c r="T395" s="54">
        <f>R395*S395</f>
        <v>126000</v>
      </c>
      <c r="U395" s="54">
        <f>T395*1.12</f>
        <v>141120</v>
      </c>
      <c r="V395" s="51"/>
      <c r="W395" s="125">
        <v>2017</v>
      </c>
      <c r="X395" s="134"/>
    </row>
    <row r="396" spans="1:24" ht="50.1" customHeight="1">
      <c r="A396" s="34" t="s">
        <v>1394</v>
      </c>
      <c r="B396" s="46" t="s">
        <v>35</v>
      </c>
      <c r="C396" s="47" t="s">
        <v>1395</v>
      </c>
      <c r="D396" s="48" t="s">
        <v>1381</v>
      </c>
      <c r="E396" s="49" t="s">
        <v>1396</v>
      </c>
      <c r="F396" s="50" t="s">
        <v>1397</v>
      </c>
      <c r="G396" s="51" t="s">
        <v>196</v>
      </c>
      <c r="H396" s="52">
        <v>45</v>
      </c>
      <c r="I396" s="34">
        <v>590000000</v>
      </c>
      <c r="J396" s="35" t="s">
        <v>40</v>
      </c>
      <c r="K396" s="46" t="s">
        <v>197</v>
      </c>
      <c r="L396" s="35" t="s">
        <v>42</v>
      </c>
      <c r="M396" s="46" t="s">
        <v>61</v>
      </c>
      <c r="N396" s="49" t="s">
        <v>198</v>
      </c>
      <c r="O396" s="34" t="s">
        <v>94</v>
      </c>
      <c r="P396" s="43">
        <v>839</v>
      </c>
      <c r="Q396" s="43" t="s">
        <v>612</v>
      </c>
      <c r="R396" s="69">
        <v>76</v>
      </c>
      <c r="S396" s="54">
        <v>7450</v>
      </c>
      <c r="T396" s="40">
        <f t="shared" si="25"/>
        <v>566200</v>
      </c>
      <c r="U396" s="41">
        <f t="shared" ref="U396:U483" si="28">T396*1.12</f>
        <v>634144.00000000012</v>
      </c>
      <c r="V396" s="46"/>
      <c r="W396" s="55">
        <v>2017</v>
      </c>
      <c r="X396" s="71"/>
    </row>
    <row r="397" spans="1:24" ht="50.1" customHeight="1">
      <c r="A397" s="34" t="s">
        <v>1398</v>
      </c>
      <c r="B397" s="103" t="s">
        <v>35</v>
      </c>
      <c r="C397" s="35" t="s">
        <v>1399</v>
      </c>
      <c r="D397" s="73" t="s">
        <v>1400</v>
      </c>
      <c r="E397" s="37" t="s">
        <v>1401</v>
      </c>
      <c r="F397" s="37" t="s">
        <v>1402</v>
      </c>
      <c r="G397" s="103" t="s">
        <v>39</v>
      </c>
      <c r="H397" s="103">
        <v>0</v>
      </c>
      <c r="I397" s="34">
        <v>590000000</v>
      </c>
      <c r="J397" s="35" t="s">
        <v>53</v>
      </c>
      <c r="K397" s="103" t="s">
        <v>1403</v>
      </c>
      <c r="L397" s="34" t="s">
        <v>83</v>
      </c>
      <c r="M397" s="103" t="s">
        <v>84</v>
      </c>
      <c r="N397" s="34" t="s">
        <v>143</v>
      </c>
      <c r="O397" s="51" t="s">
        <v>185</v>
      </c>
      <c r="P397" s="34">
        <v>796</v>
      </c>
      <c r="Q397" s="34" t="s">
        <v>46</v>
      </c>
      <c r="R397" s="39">
        <v>56</v>
      </c>
      <c r="S397" s="44">
        <v>360</v>
      </c>
      <c r="T397" s="74">
        <f t="shared" si="25"/>
        <v>20160</v>
      </c>
      <c r="U397" s="75">
        <f t="shared" si="28"/>
        <v>22579.200000000001</v>
      </c>
      <c r="V397" s="34"/>
      <c r="W397" s="34">
        <v>2017</v>
      </c>
      <c r="X397" s="76"/>
    </row>
    <row r="398" spans="1:24" ht="50.1" customHeight="1">
      <c r="A398" s="34" t="s">
        <v>1404</v>
      </c>
      <c r="B398" s="34" t="s">
        <v>35</v>
      </c>
      <c r="C398" s="116" t="s">
        <v>1405</v>
      </c>
      <c r="D398" s="73" t="s">
        <v>1400</v>
      </c>
      <c r="E398" s="37" t="s">
        <v>1406</v>
      </c>
      <c r="F398" s="37" t="s">
        <v>1407</v>
      </c>
      <c r="G398" s="34" t="s">
        <v>39</v>
      </c>
      <c r="H398" s="34">
        <v>0</v>
      </c>
      <c r="I398" s="34">
        <v>590000000</v>
      </c>
      <c r="J398" s="35" t="s">
        <v>53</v>
      </c>
      <c r="K398" s="34" t="s">
        <v>1403</v>
      </c>
      <c r="L398" s="34" t="s">
        <v>83</v>
      </c>
      <c r="M398" s="34" t="s">
        <v>84</v>
      </c>
      <c r="N398" s="34" t="s">
        <v>143</v>
      </c>
      <c r="O398" s="51" t="s">
        <v>185</v>
      </c>
      <c r="P398" s="34">
        <v>796</v>
      </c>
      <c r="Q398" s="34" t="s">
        <v>46</v>
      </c>
      <c r="R398" s="120">
        <v>204</v>
      </c>
      <c r="S398" s="44">
        <v>550</v>
      </c>
      <c r="T398" s="74">
        <f t="shared" si="25"/>
        <v>112200</v>
      </c>
      <c r="U398" s="75">
        <f t="shared" si="28"/>
        <v>125664.00000000001</v>
      </c>
      <c r="V398" s="34"/>
      <c r="W398" s="34">
        <v>2017</v>
      </c>
      <c r="X398" s="76"/>
    </row>
    <row r="399" spans="1:24" ht="50.1" customHeight="1">
      <c r="A399" s="34" t="s">
        <v>1408</v>
      </c>
      <c r="B399" s="34" t="s">
        <v>35</v>
      </c>
      <c r="C399" s="35" t="s">
        <v>1409</v>
      </c>
      <c r="D399" s="73" t="s">
        <v>1410</v>
      </c>
      <c r="E399" s="37" t="s">
        <v>1411</v>
      </c>
      <c r="F399" s="37" t="s">
        <v>1412</v>
      </c>
      <c r="G399" s="34" t="s">
        <v>39</v>
      </c>
      <c r="H399" s="34">
        <v>0</v>
      </c>
      <c r="I399" s="34">
        <v>590000000</v>
      </c>
      <c r="J399" s="35" t="s">
        <v>53</v>
      </c>
      <c r="K399" s="34" t="s">
        <v>254</v>
      </c>
      <c r="L399" s="34" t="s">
        <v>83</v>
      </c>
      <c r="M399" s="34" t="s">
        <v>84</v>
      </c>
      <c r="N399" s="34" t="s">
        <v>143</v>
      </c>
      <c r="O399" s="51" t="s">
        <v>185</v>
      </c>
      <c r="P399" s="34">
        <v>796</v>
      </c>
      <c r="Q399" s="34" t="s">
        <v>46</v>
      </c>
      <c r="R399" s="120">
        <v>9</v>
      </c>
      <c r="S399" s="44">
        <v>7100</v>
      </c>
      <c r="T399" s="74">
        <f t="shared" si="25"/>
        <v>63900</v>
      </c>
      <c r="U399" s="75">
        <f t="shared" si="28"/>
        <v>71568</v>
      </c>
      <c r="V399" s="34"/>
      <c r="W399" s="34">
        <v>2017</v>
      </c>
      <c r="X399" s="76"/>
    </row>
    <row r="400" spans="1:24" ht="50.1" customHeight="1">
      <c r="A400" s="34" t="s">
        <v>1413</v>
      </c>
      <c r="B400" s="34" t="s">
        <v>35</v>
      </c>
      <c r="C400" s="35" t="s">
        <v>1409</v>
      </c>
      <c r="D400" s="73" t="s">
        <v>1410</v>
      </c>
      <c r="E400" s="37" t="s">
        <v>1411</v>
      </c>
      <c r="F400" s="37" t="s">
        <v>1414</v>
      </c>
      <c r="G400" s="34" t="s">
        <v>39</v>
      </c>
      <c r="H400" s="34">
        <v>0</v>
      </c>
      <c r="I400" s="34">
        <v>590000000</v>
      </c>
      <c r="J400" s="35" t="s">
        <v>53</v>
      </c>
      <c r="K400" s="34" t="s">
        <v>1415</v>
      </c>
      <c r="L400" s="34" t="s">
        <v>83</v>
      </c>
      <c r="M400" s="34" t="s">
        <v>84</v>
      </c>
      <c r="N400" s="34" t="s">
        <v>143</v>
      </c>
      <c r="O400" s="51" t="s">
        <v>185</v>
      </c>
      <c r="P400" s="34">
        <v>796</v>
      </c>
      <c r="Q400" s="34" t="s">
        <v>46</v>
      </c>
      <c r="R400" s="39">
        <v>8</v>
      </c>
      <c r="S400" s="44">
        <v>14200</v>
      </c>
      <c r="T400" s="74">
        <f t="shared" si="25"/>
        <v>113600</v>
      </c>
      <c r="U400" s="75">
        <f t="shared" si="28"/>
        <v>127232.00000000001</v>
      </c>
      <c r="V400" s="45"/>
      <c r="W400" s="34">
        <v>2017</v>
      </c>
      <c r="X400" s="76"/>
    </row>
    <row r="401" spans="1:56" ht="50.1" customHeight="1">
      <c r="A401" s="35" t="s">
        <v>1416</v>
      </c>
      <c r="B401" s="35" t="s">
        <v>35</v>
      </c>
      <c r="C401" s="78" t="s">
        <v>1417</v>
      </c>
      <c r="D401" s="36" t="s">
        <v>1410</v>
      </c>
      <c r="E401" s="78" t="s">
        <v>1418</v>
      </c>
      <c r="F401" s="78"/>
      <c r="G401" s="35" t="s">
        <v>39</v>
      </c>
      <c r="H401" s="35">
        <v>0</v>
      </c>
      <c r="I401" s="35">
        <v>590000000</v>
      </c>
      <c r="J401" s="35" t="s">
        <v>40</v>
      </c>
      <c r="K401" s="35" t="s">
        <v>301</v>
      </c>
      <c r="L401" s="35" t="s">
        <v>42</v>
      </c>
      <c r="M401" s="35" t="s">
        <v>43</v>
      </c>
      <c r="N401" s="49" t="s">
        <v>566</v>
      </c>
      <c r="O401" s="35" t="s">
        <v>76</v>
      </c>
      <c r="P401" s="35">
        <v>796</v>
      </c>
      <c r="Q401" s="35" t="s">
        <v>46</v>
      </c>
      <c r="R401" s="77">
        <v>7</v>
      </c>
      <c r="S401" s="77">
        <v>700</v>
      </c>
      <c r="T401" s="54">
        <v>0</v>
      </c>
      <c r="U401" s="63">
        <f>T401*1.12</f>
        <v>0</v>
      </c>
      <c r="V401" s="35"/>
      <c r="W401" s="35">
        <v>2017</v>
      </c>
      <c r="X401" s="35" t="s">
        <v>1419</v>
      </c>
    </row>
    <row r="402" spans="1:56" ht="50.1" customHeight="1">
      <c r="A402" s="43" t="s">
        <v>1420</v>
      </c>
      <c r="B402" s="49" t="s">
        <v>35</v>
      </c>
      <c r="C402" s="78" t="s">
        <v>1417</v>
      </c>
      <c r="D402" s="36" t="s">
        <v>1410</v>
      </c>
      <c r="E402" s="78" t="s">
        <v>1418</v>
      </c>
      <c r="F402" s="50" t="s">
        <v>1421</v>
      </c>
      <c r="G402" s="49" t="s">
        <v>39</v>
      </c>
      <c r="H402" s="49">
        <v>0</v>
      </c>
      <c r="I402" s="35">
        <v>590000000</v>
      </c>
      <c r="J402" s="35" t="s">
        <v>1255</v>
      </c>
      <c r="K402" s="49" t="s">
        <v>1422</v>
      </c>
      <c r="L402" s="35" t="s">
        <v>1423</v>
      </c>
      <c r="M402" s="49" t="s">
        <v>43</v>
      </c>
      <c r="N402" s="49" t="s">
        <v>226</v>
      </c>
      <c r="O402" s="49" t="s">
        <v>1424</v>
      </c>
      <c r="P402" s="35">
        <v>796</v>
      </c>
      <c r="Q402" s="49" t="s">
        <v>46</v>
      </c>
      <c r="R402" s="77">
        <v>21</v>
      </c>
      <c r="S402" s="77">
        <v>700</v>
      </c>
      <c r="T402" s="54">
        <f t="shared" ref="T402" si="29">R402*S402</f>
        <v>14700</v>
      </c>
      <c r="U402" s="54">
        <f>T402*1.12</f>
        <v>16464</v>
      </c>
      <c r="V402" s="135"/>
      <c r="W402" s="35">
        <v>2017</v>
      </c>
      <c r="X402" s="43"/>
    </row>
    <row r="403" spans="1:56" s="527" customFormat="1" ht="50.1" customHeight="1">
      <c r="A403" s="35" t="s">
        <v>1425</v>
      </c>
      <c r="B403" s="119" t="s">
        <v>35</v>
      </c>
      <c r="C403" s="78" t="s">
        <v>1426</v>
      </c>
      <c r="D403" s="78" t="s">
        <v>1410</v>
      </c>
      <c r="E403" s="78" t="s">
        <v>1427</v>
      </c>
      <c r="F403" s="78" t="s">
        <v>1428</v>
      </c>
      <c r="G403" s="119" t="s">
        <v>39</v>
      </c>
      <c r="H403" s="119">
        <v>0</v>
      </c>
      <c r="I403" s="35">
        <v>590000000</v>
      </c>
      <c r="J403" s="35" t="s">
        <v>53</v>
      </c>
      <c r="K403" s="119" t="s">
        <v>254</v>
      </c>
      <c r="L403" s="35" t="s">
        <v>83</v>
      </c>
      <c r="M403" s="119" t="s">
        <v>84</v>
      </c>
      <c r="N403" s="35" t="s">
        <v>143</v>
      </c>
      <c r="O403" s="51" t="s">
        <v>185</v>
      </c>
      <c r="P403" s="35">
        <v>796</v>
      </c>
      <c r="Q403" s="35" t="s">
        <v>46</v>
      </c>
      <c r="R403" s="77">
        <v>4</v>
      </c>
      <c r="S403" s="77">
        <v>23000</v>
      </c>
      <c r="T403" s="62">
        <v>0</v>
      </c>
      <c r="U403" s="339">
        <f t="shared" ref="U403" si="30">T403*1.12</f>
        <v>0</v>
      </c>
      <c r="V403" s="35"/>
      <c r="W403" s="35">
        <v>2017</v>
      </c>
      <c r="X403" s="49">
        <v>18.190000000000001</v>
      </c>
      <c r="Y403" s="528"/>
      <c r="Z403" s="528"/>
      <c r="AA403" s="528"/>
      <c r="AB403" s="528"/>
      <c r="AC403" s="528"/>
      <c r="AD403" s="528"/>
      <c r="AE403" s="528"/>
      <c r="AF403" s="518"/>
      <c r="AG403" s="518"/>
      <c r="AH403" s="518"/>
      <c r="AI403" s="518"/>
      <c r="AJ403" s="518"/>
      <c r="AK403" s="518"/>
      <c r="AL403" s="518"/>
      <c r="AM403" s="518"/>
      <c r="AN403" s="518"/>
      <c r="AO403" s="518"/>
      <c r="AP403" s="518"/>
      <c r="AQ403" s="518"/>
      <c r="AR403" s="518"/>
      <c r="AS403" s="518"/>
      <c r="AT403" s="518"/>
      <c r="AU403" s="518"/>
      <c r="AV403" s="518"/>
      <c r="AW403" s="518"/>
      <c r="AX403" s="518"/>
      <c r="AY403" s="518"/>
      <c r="AZ403" s="518"/>
      <c r="BA403" s="518"/>
      <c r="BB403" s="518"/>
      <c r="BC403" s="518"/>
      <c r="BD403" s="518"/>
    </row>
    <row r="404" spans="1:56" s="527" customFormat="1" ht="50.1" customHeight="1">
      <c r="A404" s="34" t="s">
        <v>12269</v>
      </c>
      <c r="B404" s="58" t="s">
        <v>35</v>
      </c>
      <c r="C404" s="78" t="s">
        <v>1426</v>
      </c>
      <c r="D404" s="78" t="s">
        <v>1410</v>
      </c>
      <c r="E404" s="78" t="s">
        <v>1427</v>
      </c>
      <c r="F404" s="78" t="s">
        <v>1428</v>
      </c>
      <c r="G404" s="49" t="s">
        <v>39</v>
      </c>
      <c r="H404" s="105">
        <v>0</v>
      </c>
      <c r="I404" s="80">
        <v>590000000</v>
      </c>
      <c r="J404" s="51" t="s">
        <v>293</v>
      </c>
      <c r="K404" s="49" t="s">
        <v>10818</v>
      </c>
      <c r="L404" s="49" t="s">
        <v>189</v>
      </c>
      <c r="M404" s="49" t="s">
        <v>84</v>
      </c>
      <c r="N404" s="49" t="s">
        <v>143</v>
      </c>
      <c r="O404" s="49" t="s">
        <v>1424</v>
      </c>
      <c r="P404" s="43">
        <v>796</v>
      </c>
      <c r="Q404" s="49" t="s">
        <v>46</v>
      </c>
      <c r="R404" s="77">
        <v>5</v>
      </c>
      <c r="S404" s="77">
        <v>27000</v>
      </c>
      <c r="T404" s="77">
        <f>R404*S404</f>
        <v>135000</v>
      </c>
      <c r="U404" s="77">
        <f>T404*1.12</f>
        <v>151200</v>
      </c>
      <c r="V404" s="109"/>
      <c r="W404" s="51">
        <v>2017</v>
      </c>
      <c r="X404" s="98"/>
      <c r="Y404" s="528"/>
      <c r="Z404" s="528"/>
      <c r="AA404" s="528"/>
      <c r="AB404" s="528"/>
      <c r="AC404" s="528"/>
      <c r="AD404" s="528"/>
      <c r="AE404" s="528"/>
      <c r="AF404" s="518"/>
      <c r="AG404" s="518"/>
      <c r="AH404" s="518"/>
      <c r="AI404" s="518"/>
      <c r="AJ404" s="518"/>
      <c r="AK404" s="518"/>
      <c r="AL404" s="518"/>
      <c r="AM404" s="518"/>
      <c r="AN404" s="518"/>
      <c r="AO404" s="518"/>
      <c r="AP404" s="518"/>
      <c r="AQ404" s="518"/>
      <c r="AR404" s="518"/>
      <c r="AS404" s="518"/>
      <c r="AT404" s="518"/>
      <c r="AU404" s="518"/>
      <c r="AV404" s="518"/>
      <c r="AW404" s="518"/>
      <c r="AX404" s="518"/>
      <c r="AY404" s="518"/>
      <c r="AZ404" s="518"/>
      <c r="BA404" s="518"/>
      <c r="BB404" s="518"/>
      <c r="BC404" s="518"/>
      <c r="BD404" s="518"/>
    </row>
    <row r="405" spans="1:56" ht="50.1" customHeight="1">
      <c r="A405" s="34" t="s">
        <v>1429</v>
      </c>
      <c r="B405" s="34" t="s">
        <v>35</v>
      </c>
      <c r="C405" s="116" t="s">
        <v>1430</v>
      </c>
      <c r="D405" s="73" t="s">
        <v>1410</v>
      </c>
      <c r="E405" s="37" t="s">
        <v>1431</v>
      </c>
      <c r="F405" s="37" t="s">
        <v>1432</v>
      </c>
      <c r="G405" s="34" t="s">
        <v>39</v>
      </c>
      <c r="H405" s="34">
        <v>0</v>
      </c>
      <c r="I405" s="34">
        <v>590000000</v>
      </c>
      <c r="J405" s="35" t="s">
        <v>53</v>
      </c>
      <c r="K405" s="34" t="s">
        <v>82</v>
      </c>
      <c r="L405" s="34" t="s">
        <v>83</v>
      </c>
      <c r="M405" s="34" t="s">
        <v>84</v>
      </c>
      <c r="N405" s="34" t="s">
        <v>143</v>
      </c>
      <c r="O405" s="51" t="s">
        <v>185</v>
      </c>
      <c r="P405" s="34">
        <v>796</v>
      </c>
      <c r="Q405" s="34" t="s">
        <v>46</v>
      </c>
      <c r="R405" s="120">
        <v>1</v>
      </c>
      <c r="S405" s="44">
        <v>1000</v>
      </c>
      <c r="T405" s="74">
        <f t="shared" si="25"/>
        <v>1000</v>
      </c>
      <c r="U405" s="75">
        <f t="shared" si="28"/>
        <v>1120</v>
      </c>
      <c r="V405" s="34"/>
      <c r="W405" s="34">
        <v>2017</v>
      </c>
      <c r="X405" s="76"/>
    </row>
    <row r="406" spans="1:56" ht="50.1" customHeight="1">
      <c r="A406" s="34" t="s">
        <v>1433</v>
      </c>
      <c r="B406" s="46" t="s">
        <v>35</v>
      </c>
      <c r="C406" s="47" t="s">
        <v>1434</v>
      </c>
      <c r="D406" s="48" t="s">
        <v>1410</v>
      </c>
      <c r="E406" s="49" t="s">
        <v>1435</v>
      </c>
      <c r="F406" s="50" t="s">
        <v>1436</v>
      </c>
      <c r="G406" s="51" t="s">
        <v>39</v>
      </c>
      <c r="H406" s="52">
        <v>0</v>
      </c>
      <c r="I406" s="34">
        <v>590000000</v>
      </c>
      <c r="J406" s="35" t="s">
        <v>40</v>
      </c>
      <c r="K406" s="46" t="s">
        <v>417</v>
      </c>
      <c r="L406" s="35" t="s">
        <v>42</v>
      </c>
      <c r="M406" s="46" t="s">
        <v>61</v>
      </c>
      <c r="N406" s="49" t="s">
        <v>1437</v>
      </c>
      <c r="O406" s="34" t="s">
        <v>76</v>
      </c>
      <c r="P406" s="34">
        <v>796</v>
      </c>
      <c r="Q406" s="43" t="s">
        <v>46</v>
      </c>
      <c r="R406" s="124">
        <v>40</v>
      </c>
      <c r="S406" s="54">
        <v>715</v>
      </c>
      <c r="T406" s="40">
        <f t="shared" si="25"/>
        <v>28600</v>
      </c>
      <c r="U406" s="41">
        <f t="shared" si="28"/>
        <v>32032.000000000004</v>
      </c>
      <c r="V406" s="46"/>
      <c r="W406" s="55">
        <v>2017</v>
      </c>
      <c r="X406" s="35"/>
    </row>
    <row r="407" spans="1:56" ht="50.1" customHeight="1">
      <c r="A407" s="34" t="s">
        <v>1438</v>
      </c>
      <c r="B407" s="34" t="s">
        <v>35</v>
      </c>
      <c r="C407" s="35" t="s">
        <v>1434</v>
      </c>
      <c r="D407" s="36" t="s">
        <v>1410</v>
      </c>
      <c r="E407" s="35" t="s">
        <v>1435</v>
      </c>
      <c r="F407" s="37" t="s">
        <v>1439</v>
      </c>
      <c r="G407" s="34" t="s">
        <v>39</v>
      </c>
      <c r="H407" s="34">
        <v>0</v>
      </c>
      <c r="I407" s="34">
        <v>590000000</v>
      </c>
      <c r="J407" s="35" t="s">
        <v>40</v>
      </c>
      <c r="K407" s="35" t="s">
        <v>417</v>
      </c>
      <c r="L407" s="35" t="s">
        <v>42</v>
      </c>
      <c r="M407" s="34" t="s">
        <v>61</v>
      </c>
      <c r="N407" s="35" t="s">
        <v>1437</v>
      </c>
      <c r="O407" s="34" t="s">
        <v>76</v>
      </c>
      <c r="P407" s="34">
        <v>796</v>
      </c>
      <c r="Q407" s="34" t="s">
        <v>46</v>
      </c>
      <c r="R407" s="39">
        <v>15</v>
      </c>
      <c r="S407" s="40">
        <v>1165</v>
      </c>
      <c r="T407" s="40">
        <f t="shared" si="25"/>
        <v>17475</v>
      </c>
      <c r="U407" s="41">
        <f t="shared" si="28"/>
        <v>19572.000000000004</v>
      </c>
      <c r="V407" s="45"/>
      <c r="W407" s="34">
        <v>2017</v>
      </c>
      <c r="X407" s="35"/>
    </row>
    <row r="408" spans="1:56" ht="50.1" customHeight="1">
      <c r="A408" s="34" t="s">
        <v>1440</v>
      </c>
      <c r="B408" s="46" t="s">
        <v>35</v>
      </c>
      <c r="C408" s="50" t="s">
        <v>1434</v>
      </c>
      <c r="D408" s="48" t="s">
        <v>1410</v>
      </c>
      <c r="E408" s="50" t="s">
        <v>1435</v>
      </c>
      <c r="F408" s="50" t="s">
        <v>1441</v>
      </c>
      <c r="G408" s="51" t="s">
        <v>39</v>
      </c>
      <c r="H408" s="52">
        <v>0</v>
      </c>
      <c r="I408" s="136">
        <v>590000000</v>
      </c>
      <c r="J408" s="35" t="s">
        <v>40</v>
      </c>
      <c r="K408" s="46" t="s">
        <v>417</v>
      </c>
      <c r="L408" s="35" t="s">
        <v>42</v>
      </c>
      <c r="M408" s="46" t="s">
        <v>61</v>
      </c>
      <c r="N408" s="49" t="s">
        <v>1437</v>
      </c>
      <c r="O408" s="35" t="s">
        <v>1442</v>
      </c>
      <c r="P408" s="34">
        <v>796</v>
      </c>
      <c r="Q408" s="43" t="s">
        <v>46</v>
      </c>
      <c r="R408" s="53">
        <v>32</v>
      </c>
      <c r="S408" s="77">
        <v>2180</v>
      </c>
      <c r="T408" s="40">
        <v>0</v>
      </c>
      <c r="U408" s="41">
        <f>T408*1.12</f>
        <v>0</v>
      </c>
      <c r="V408" s="46"/>
      <c r="W408" s="55">
        <v>2017</v>
      </c>
      <c r="X408" s="35" t="s">
        <v>828</v>
      </c>
    </row>
    <row r="409" spans="1:56" ht="50.1" customHeight="1">
      <c r="A409" s="43" t="s">
        <v>1443</v>
      </c>
      <c r="B409" s="49" t="s">
        <v>35</v>
      </c>
      <c r="C409" s="50" t="s">
        <v>1434</v>
      </c>
      <c r="D409" s="56" t="s">
        <v>1410</v>
      </c>
      <c r="E409" s="50" t="s">
        <v>1435</v>
      </c>
      <c r="F409" s="50" t="s">
        <v>1444</v>
      </c>
      <c r="G409" s="51" t="s">
        <v>39</v>
      </c>
      <c r="H409" s="49">
        <v>0</v>
      </c>
      <c r="I409" s="78">
        <v>590000000</v>
      </c>
      <c r="J409" s="35" t="s">
        <v>42</v>
      </c>
      <c r="K409" s="49" t="s">
        <v>1445</v>
      </c>
      <c r="L409" s="35" t="s">
        <v>42</v>
      </c>
      <c r="M409" s="49" t="s">
        <v>43</v>
      </c>
      <c r="N409" s="49" t="s">
        <v>1437</v>
      </c>
      <c r="O409" s="35" t="s">
        <v>227</v>
      </c>
      <c r="P409" s="35">
        <v>796</v>
      </c>
      <c r="Q409" s="43" t="s">
        <v>46</v>
      </c>
      <c r="R409" s="53">
        <v>10</v>
      </c>
      <c r="S409" s="77">
        <v>2180</v>
      </c>
      <c r="T409" s="40">
        <f t="shared" ref="T409:T478" si="31">R409*S409</f>
        <v>21800</v>
      </c>
      <c r="U409" s="41">
        <f>T409*1.12</f>
        <v>24416.000000000004</v>
      </c>
      <c r="V409" s="135"/>
      <c r="W409" s="35">
        <v>2017</v>
      </c>
      <c r="X409" s="49"/>
    </row>
    <row r="410" spans="1:56" ht="50.1" customHeight="1">
      <c r="A410" s="34" t="s">
        <v>1446</v>
      </c>
      <c r="B410" s="103" t="s">
        <v>35</v>
      </c>
      <c r="C410" s="35" t="s">
        <v>1434</v>
      </c>
      <c r="D410" s="36" t="s">
        <v>1410</v>
      </c>
      <c r="E410" s="35" t="s">
        <v>1435</v>
      </c>
      <c r="F410" s="37" t="s">
        <v>1447</v>
      </c>
      <c r="G410" s="103" t="s">
        <v>39</v>
      </c>
      <c r="H410" s="103">
        <v>0</v>
      </c>
      <c r="I410" s="34">
        <v>590000000</v>
      </c>
      <c r="J410" s="35" t="s">
        <v>40</v>
      </c>
      <c r="K410" s="119" t="s">
        <v>417</v>
      </c>
      <c r="L410" s="35" t="s">
        <v>42</v>
      </c>
      <c r="M410" s="103" t="s">
        <v>61</v>
      </c>
      <c r="N410" s="35" t="s">
        <v>1437</v>
      </c>
      <c r="O410" s="34" t="s">
        <v>76</v>
      </c>
      <c r="P410" s="34">
        <v>796</v>
      </c>
      <c r="Q410" s="34" t="s">
        <v>46</v>
      </c>
      <c r="R410" s="39">
        <v>8</v>
      </c>
      <c r="S410" s="40">
        <v>5675</v>
      </c>
      <c r="T410" s="40">
        <f t="shared" si="31"/>
        <v>45400</v>
      </c>
      <c r="U410" s="41">
        <f t="shared" si="28"/>
        <v>50848.000000000007</v>
      </c>
      <c r="V410" s="34"/>
      <c r="W410" s="34">
        <v>2017</v>
      </c>
      <c r="X410" s="35"/>
    </row>
    <row r="411" spans="1:56" ht="50.1" customHeight="1">
      <c r="A411" s="34" t="s">
        <v>1448</v>
      </c>
      <c r="B411" s="46" t="s">
        <v>35</v>
      </c>
      <c r="C411" s="123" t="s">
        <v>1434</v>
      </c>
      <c r="D411" s="48" t="s">
        <v>1410</v>
      </c>
      <c r="E411" s="49" t="s">
        <v>1435</v>
      </c>
      <c r="F411" s="50"/>
      <c r="G411" s="51" t="s">
        <v>39</v>
      </c>
      <c r="H411" s="52">
        <v>0</v>
      </c>
      <c r="I411" s="34">
        <v>590000000</v>
      </c>
      <c r="J411" s="35" t="s">
        <v>40</v>
      </c>
      <c r="K411" s="46" t="s">
        <v>301</v>
      </c>
      <c r="L411" s="35" t="s">
        <v>42</v>
      </c>
      <c r="M411" s="46" t="s">
        <v>43</v>
      </c>
      <c r="N411" s="49" t="s">
        <v>566</v>
      </c>
      <c r="O411" s="34" t="s">
        <v>76</v>
      </c>
      <c r="P411" s="34">
        <v>796</v>
      </c>
      <c r="Q411" s="43" t="s">
        <v>46</v>
      </c>
      <c r="R411" s="124">
        <v>5</v>
      </c>
      <c r="S411" s="54">
        <v>715</v>
      </c>
      <c r="T411" s="40">
        <f t="shared" si="31"/>
        <v>3575</v>
      </c>
      <c r="U411" s="41">
        <f t="shared" si="28"/>
        <v>4004.0000000000005</v>
      </c>
      <c r="V411" s="46"/>
      <c r="W411" s="55">
        <v>2017</v>
      </c>
      <c r="X411" s="35"/>
    </row>
    <row r="412" spans="1:56" ht="50.1" customHeight="1">
      <c r="A412" s="34" t="s">
        <v>1449</v>
      </c>
      <c r="B412" s="34" t="s">
        <v>35</v>
      </c>
      <c r="C412" s="35" t="s">
        <v>1450</v>
      </c>
      <c r="D412" s="73" t="s">
        <v>1410</v>
      </c>
      <c r="E412" s="37" t="s">
        <v>1451</v>
      </c>
      <c r="F412" s="37" t="s">
        <v>1436</v>
      </c>
      <c r="G412" s="34" t="s">
        <v>39</v>
      </c>
      <c r="H412" s="34">
        <v>0</v>
      </c>
      <c r="I412" s="34">
        <v>590000000</v>
      </c>
      <c r="J412" s="35" t="s">
        <v>53</v>
      </c>
      <c r="K412" s="34" t="s">
        <v>1068</v>
      </c>
      <c r="L412" s="34" t="s">
        <v>83</v>
      </c>
      <c r="M412" s="34" t="s">
        <v>84</v>
      </c>
      <c r="N412" s="34" t="s">
        <v>143</v>
      </c>
      <c r="O412" s="51" t="s">
        <v>185</v>
      </c>
      <c r="P412" s="34">
        <v>796</v>
      </c>
      <c r="Q412" s="34" t="s">
        <v>46</v>
      </c>
      <c r="R412" s="120">
        <v>50</v>
      </c>
      <c r="S412" s="44">
        <v>900</v>
      </c>
      <c r="T412" s="74">
        <f t="shared" si="31"/>
        <v>45000</v>
      </c>
      <c r="U412" s="75">
        <f t="shared" si="28"/>
        <v>50400.000000000007</v>
      </c>
      <c r="V412" s="34"/>
      <c r="W412" s="34">
        <v>2017</v>
      </c>
      <c r="X412" s="76"/>
    </row>
    <row r="413" spans="1:56" ht="50.1" customHeight="1">
      <c r="A413" s="34" t="s">
        <v>1452</v>
      </c>
      <c r="B413" s="34" t="s">
        <v>35</v>
      </c>
      <c r="C413" s="35" t="s">
        <v>1450</v>
      </c>
      <c r="D413" s="73" t="s">
        <v>1410</v>
      </c>
      <c r="E413" s="37" t="s">
        <v>1451</v>
      </c>
      <c r="F413" s="37" t="s">
        <v>1453</v>
      </c>
      <c r="G413" s="34" t="s">
        <v>39</v>
      </c>
      <c r="H413" s="34">
        <v>0</v>
      </c>
      <c r="I413" s="34">
        <v>590000000</v>
      </c>
      <c r="J413" s="35" t="s">
        <v>53</v>
      </c>
      <c r="K413" s="34" t="s">
        <v>1068</v>
      </c>
      <c r="L413" s="34" t="s">
        <v>83</v>
      </c>
      <c r="M413" s="34" t="s">
        <v>84</v>
      </c>
      <c r="N413" s="34" t="s">
        <v>143</v>
      </c>
      <c r="O413" s="51" t="s">
        <v>185</v>
      </c>
      <c r="P413" s="34">
        <v>796</v>
      </c>
      <c r="Q413" s="34" t="s">
        <v>46</v>
      </c>
      <c r="R413" s="39">
        <v>10</v>
      </c>
      <c r="S413" s="44">
        <v>5000</v>
      </c>
      <c r="T413" s="74">
        <f t="shared" si="31"/>
        <v>50000</v>
      </c>
      <c r="U413" s="75">
        <f t="shared" si="28"/>
        <v>56000.000000000007</v>
      </c>
      <c r="V413" s="45"/>
      <c r="W413" s="34">
        <v>2017</v>
      </c>
      <c r="X413" s="76"/>
    </row>
    <row r="414" spans="1:56" ht="50.1" customHeight="1">
      <c r="A414" s="34" t="s">
        <v>1454</v>
      </c>
      <c r="B414" s="34" t="s">
        <v>35</v>
      </c>
      <c r="C414" s="35" t="s">
        <v>1450</v>
      </c>
      <c r="D414" s="73" t="s">
        <v>1410</v>
      </c>
      <c r="E414" s="37" t="s">
        <v>1451</v>
      </c>
      <c r="F414" s="37" t="s">
        <v>1455</v>
      </c>
      <c r="G414" s="34" t="s">
        <v>39</v>
      </c>
      <c r="H414" s="34">
        <v>0</v>
      </c>
      <c r="I414" s="34">
        <v>590000000</v>
      </c>
      <c r="J414" s="35" t="s">
        <v>53</v>
      </c>
      <c r="K414" s="34" t="s">
        <v>1068</v>
      </c>
      <c r="L414" s="34" t="s">
        <v>83</v>
      </c>
      <c r="M414" s="34" t="s">
        <v>84</v>
      </c>
      <c r="N414" s="34" t="s">
        <v>143</v>
      </c>
      <c r="O414" s="51" t="s">
        <v>185</v>
      </c>
      <c r="P414" s="34">
        <v>796</v>
      </c>
      <c r="Q414" s="34" t="s">
        <v>46</v>
      </c>
      <c r="R414" s="39">
        <v>10</v>
      </c>
      <c r="S414" s="44">
        <v>7000</v>
      </c>
      <c r="T414" s="74">
        <f t="shared" si="31"/>
        <v>70000</v>
      </c>
      <c r="U414" s="75">
        <f t="shared" si="28"/>
        <v>78400.000000000015</v>
      </c>
      <c r="V414" s="34"/>
      <c r="W414" s="34">
        <v>2017</v>
      </c>
      <c r="X414" s="76"/>
    </row>
    <row r="415" spans="1:56" ht="50.1" customHeight="1">
      <c r="A415" s="34" t="s">
        <v>1456</v>
      </c>
      <c r="B415" s="103" t="s">
        <v>35</v>
      </c>
      <c r="C415" s="35" t="s">
        <v>1450</v>
      </c>
      <c r="D415" s="73" t="s">
        <v>1410</v>
      </c>
      <c r="E415" s="37" t="s">
        <v>1451</v>
      </c>
      <c r="F415" s="37" t="s">
        <v>1457</v>
      </c>
      <c r="G415" s="103" t="s">
        <v>39</v>
      </c>
      <c r="H415" s="103">
        <v>0</v>
      </c>
      <c r="I415" s="34">
        <v>590000000</v>
      </c>
      <c r="J415" s="35" t="s">
        <v>53</v>
      </c>
      <c r="K415" s="103" t="s">
        <v>854</v>
      </c>
      <c r="L415" s="34" t="s">
        <v>83</v>
      </c>
      <c r="M415" s="103" t="s">
        <v>84</v>
      </c>
      <c r="N415" s="34" t="s">
        <v>143</v>
      </c>
      <c r="O415" s="51" t="s">
        <v>185</v>
      </c>
      <c r="P415" s="34">
        <v>796</v>
      </c>
      <c r="Q415" s="34" t="s">
        <v>46</v>
      </c>
      <c r="R415" s="39">
        <v>8</v>
      </c>
      <c r="S415" s="44">
        <v>1000</v>
      </c>
      <c r="T415" s="74">
        <f t="shared" si="31"/>
        <v>8000</v>
      </c>
      <c r="U415" s="75">
        <f t="shared" si="28"/>
        <v>8960</v>
      </c>
      <c r="V415" s="34"/>
      <c r="W415" s="34">
        <v>2017</v>
      </c>
      <c r="X415" s="76"/>
    </row>
    <row r="416" spans="1:56" ht="50.1" customHeight="1">
      <c r="A416" s="34" t="s">
        <v>1458</v>
      </c>
      <c r="B416" s="34" t="s">
        <v>35</v>
      </c>
      <c r="C416" s="116" t="s">
        <v>1459</v>
      </c>
      <c r="D416" s="73" t="s">
        <v>1410</v>
      </c>
      <c r="E416" s="37" t="s">
        <v>1460</v>
      </c>
      <c r="F416" s="37" t="s">
        <v>1461</v>
      </c>
      <c r="G416" s="34" t="s">
        <v>39</v>
      </c>
      <c r="H416" s="34">
        <v>0</v>
      </c>
      <c r="I416" s="34">
        <v>590000000</v>
      </c>
      <c r="J416" s="35" t="s">
        <v>53</v>
      </c>
      <c r="K416" s="34" t="s">
        <v>439</v>
      </c>
      <c r="L416" s="34" t="s">
        <v>83</v>
      </c>
      <c r="M416" s="34" t="s">
        <v>84</v>
      </c>
      <c r="N416" s="34" t="s">
        <v>143</v>
      </c>
      <c r="O416" s="51" t="s">
        <v>185</v>
      </c>
      <c r="P416" s="34">
        <v>796</v>
      </c>
      <c r="Q416" s="34" t="s">
        <v>46</v>
      </c>
      <c r="R416" s="120">
        <v>3</v>
      </c>
      <c r="S416" s="44">
        <v>65000</v>
      </c>
      <c r="T416" s="74">
        <f t="shared" si="31"/>
        <v>195000</v>
      </c>
      <c r="U416" s="75">
        <f t="shared" si="28"/>
        <v>218400.00000000003</v>
      </c>
      <c r="V416" s="34"/>
      <c r="W416" s="34">
        <v>2017</v>
      </c>
      <c r="X416" s="76"/>
    </row>
    <row r="417" spans="1:24" ht="50.1" customHeight="1">
      <c r="A417" s="34" t="s">
        <v>1462</v>
      </c>
      <c r="B417" s="34" t="s">
        <v>35</v>
      </c>
      <c r="C417" s="35" t="s">
        <v>1463</v>
      </c>
      <c r="D417" s="73" t="s">
        <v>1410</v>
      </c>
      <c r="E417" s="37" t="s">
        <v>1464</v>
      </c>
      <c r="F417" s="37" t="s">
        <v>1465</v>
      </c>
      <c r="G417" s="34" t="s">
        <v>39</v>
      </c>
      <c r="H417" s="34">
        <v>0</v>
      </c>
      <c r="I417" s="34">
        <v>590000000</v>
      </c>
      <c r="J417" s="35" t="s">
        <v>53</v>
      </c>
      <c r="K417" s="34" t="s">
        <v>439</v>
      </c>
      <c r="L417" s="34" t="s">
        <v>83</v>
      </c>
      <c r="M417" s="34" t="s">
        <v>84</v>
      </c>
      <c r="N417" s="34" t="s">
        <v>143</v>
      </c>
      <c r="O417" s="51" t="s">
        <v>185</v>
      </c>
      <c r="P417" s="34">
        <v>796</v>
      </c>
      <c r="Q417" s="34" t="s">
        <v>46</v>
      </c>
      <c r="R417" s="120">
        <v>3</v>
      </c>
      <c r="S417" s="44">
        <v>60000</v>
      </c>
      <c r="T417" s="74">
        <f t="shared" si="31"/>
        <v>180000</v>
      </c>
      <c r="U417" s="75">
        <f t="shared" si="28"/>
        <v>201600.00000000003</v>
      </c>
      <c r="V417" s="34"/>
      <c r="W417" s="34">
        <v>2017</v>
      </c>
      <c r="X417" s="76"/>
    </row>
    <row r="418" spans="1:24" ht="50.1" customHeight="1">
      <c r="A418" s="34" t="s">
        <v>1466</v>
      </c>
      <c r="B418" s="34" t="s">
        <v>35</v>
      </c>
      <c r="C418" s="35" t="s">
        <v>1467</v>
      </c>
      <c r="D418" s="73" t="s">
        <v>1410</v>
      </c>
      <c r="E418" s="37" t="s">
        <v>1468</v>
      </c>
      <c r="F418" s="37" t="s">
        <v>1469</v>
      </c>
      <c r="G418" s="34" t="s">
        <v>39</v>
      </c>
      <c r="H418" s="34">
        <v>0</v>
      </c>
      <c r="I418" s="34">
        <v>590000000</v>
      </c>
      <c r="J418" s="35" t="s">
        <v>53</v>
      </c>
      <c r="K418" s="34" t="s">
        <v>1309</v>
      </c>
      <c r="L418" s="34" t="s">
        <v>83</v>
      </c>
      <c r="M418" s="34" t="s">
        <v>84</v>
      </c>
      <c r="N418" s="34" t="s">
        <v>143</v>
      </c>
      <c r="O418" s="51" t="s">
        <v>185</v>
      </c>
      <c r="P418" s="34">
        <v>796</v>
      </c>
      <c r="Q418" s="34" t="s">
        <v>46</v>
      </c>
      <c r="R418" s="39">
        <v>8</v>
      </c>
      <c r="S418" s="44">
        <v>2650</v>
      </c>
      <c r="T418" s="74">
        <f t="shared" si="31"/>
        <v>21200</v>
      </c>
      <c r="U418" s="75">
        <f t="shared" si="28"/>
        <v>23744.000000000004</v>
      </c>
      <c r="V418" s="45"/>
      <c r="W418" s="34">
        <v>2017</v>
      </c>
      <c r="X418" s="76"/>
    </row>
    <row r="419" spans="1:24" ht="50.1" customHeight="1">
      <c r="A419" s="34" t="s">
        <v>1470</v>
      </c>
      <c r="B419" s="34" t="s">
        <v>35</v>
      </c>
      <c r="C419" s="35" t="s">
        <v>1471</v>
      </c>
      <c r="D419" s="73" t="s">
        <v>1410</v>
      </c>
      <c r="E419" s="37" t="s">
        <v>1472</v>
      </c>
      <c r="F419" s="37" t="s">
        <v>1473</v>
      </c>
      <c r="G419" s="34" t="s">
        <v>39</v>
      </c>
      <c r="H419" s="34">
        <v>0</v>
      </c>
      <c r="I419" s="34">
        <v>590000000</v>
      </c>
      <c r="J419" s="35" t="s">
        <v>53</v>
      </c>
      <c r="K419" s="34" t="s">
        <v>1324</v>
      </c>
      <c r="L419" s="34" t="s">
        <v>83</v>
      </c>
      <c r="M419" s="34" t="s">
        <v>84</v>
      </c>
      <c r="N419" s="34" t="s">
        <v>328</v>
      </c>
      <c r="O419" s="51" t="s">
        <v>185</v>
      </c>
      <c r="P419" s="34">
        <v>796</v>
      </c>
      <c r="Q419" s="34" t="s">
        <v>46</v>
      </c>
      <c r="R419" s="39">
        <v>12</v>
      </c>
      <c r="S419" s="44">
        <v>25000</v>
      </c>
      <c r="T419" s="74">
        <f t="shared" si="31"/>
        <v>300000</v>
      </c>
      <c r="U419" s="75">
        <f t="shared" si="28"/>
        <v>336000.00000000006</v>
      </c>
      <c r="V419" s="34"/>
      <c r="W419" s="34">
        <v>2017</v>
      </c>
      <c r="X419" s="76"/>
    </row>
    <row r="420" spans="1:24" ht="50.1" customHeight="1">
      <c r="A420" s="34" t="s">
        <v>1474</v>
      </c>
      <c r="B420" s="34" t="s">
        <v>35</v>
      </c>
      <c r="C420" s="116" t="s">
        <v>1471</v>
      </c>
      <c r="D420" s="73" t="s">
        <v>1410</v>
      </c>
      <c r="E420" s="37" t="s">
        <v>1472</v>
      </c>
      <c r="F420" s="37" t="s">
        <v>1475</v>
      </c>
      <c r="G420" s="34" t="s">
        <v>39</v>
      </c>
      <c r="H420" s="34">
        <v>0</v>
      </c>
      <c r="I420" s="34">
        <v>590000000</v>
      </c>
      <c r="J420" s="35" t="s">
        <v>53</v>
      </c>
      <c r="K420" s="34" t="s">
        <v>1476</v>
      </c>
      <c r="L420" s="34" t="s">
        <v>83</v>
      </c>
      <c r="M420" s="34" t="s">
        <v>84</v>
      </c>
      <c r="N420" s="34" t="s">
        <v>143</v>
      </c>
      <c r="O420" s="51" t="s">
        <v>185</v>
      </c>
      <c r="P420" s="34">
        <v>796</v>
      </c>
      <c r="Q420" s="34" t="s">
        <v>46</v>
      </c>
      <c r="R420" s="120">
        <v>8</v>
      </c>
      <c r="S420" s="44">
        <v>21000</v>
      </c>
      <c r="T420" s="74">
        <f t="shared" si="31"/>
        <v>168000</v>
      </c>
      <c r="U420" s="75">
        <f t="shared" si="28"/>
        <v>188160.00000000003</v>
      </c>
      <c r="V420" s="34"/>
      <c r="W420" s="34">
        <v>2017</v>
      </c>
      <c r="X420" s="76"/>
    </row>
    <row r="421" spans="1:24" ht="50.1" customHeight="1">
      <c r="A421" s="34" t="s">
        <v>1477</v>
      </c>
      <c r="B421" s="34" t="s">
        <v>35</v>
      </c>
      <c r="C421" s="35" t="s">
        <v>1478</v>
      </c>
      <c r="D421" s="73" t="s">
        <v>1410</v>
      </c>
      <c r="E421" s="37" t="s">
        <v>1479</v>
      </c>
      <c r="F421" s="37" t="s">
        <v>1480</v>
      </c>
      <c r="G421" s="34" t="s">
        <v>39</v>
      </c>
      <c r="H421" s="34">
        <v>0</v>
      </c>
      <c r="I421" s="34">
        <v>590000000</v>
      </c>
      <c r="J421" s="35" t="s">
        <v>53</v>
      </c>
      <c r="K421" s="34" t="s">
        <v>1235</v>
      </c>
      <c r="L421" s="34" t="s">
        <v>83</v>
      </c>
      <c r="M421" s="34" t="s">
        <v>84</v>
      </c>
      <c r="N421" s="34" t="s">
        <v>143</v>
      </c>
      <c r="O421" s="51" t="s">
        <v>185</v>
      </c>
      <c r="P421" s="34">
        <v>796</v>
      </c>
      <c r="Q421" s="34" t="s">
        <v>46</v>
      </c>
      <c r="R421" s="120">
        <v>12</v>
      </c>
      <c r="S421" s="44">
        <v>5000</v>
      </c>
      <c r="T421" s="74">
        <f t="shared" si="31"/>
        <v>60000</v>
      </c>
      <c r="U421" s="75">
        <f t="shared" si="28"/>
        <v>67200</v>
      </c>
      <c r="V421" s="34"/>
      <c r="W421" s="34">
        <v>2017</v>
      </c>
      <c r="X421" s="76"/>
    </row>
    <row r="422" spans="1:24" ht="50.1" customHeight="1">
      <c r="A422" s="34" t="s">
        <v>1481</v>
      </c>
      <c r="B422" s="34" t="s">
        <v>35</v>
      </c>
      <c r="C422" s="35" t="s">
        <v>1482</v>
      </c>
      <c r="D422" s="73" t="s">
        <v>1410</v>
      </c>
      <c r="E422" s="37" t="s">
        <v>1483</v>
      </c>
      <c r="F422" s="37" t="s">
        <v>1484</v>
      </c>
      <c r="G422" s="34" t="s">
        <v>39</v>
      </c>
      <c r="H422" s="34">
        <v>0</v>
      </c>
      <c r="I422" s="34">
        <v>590000000</v>
      </c>
      <c r="J422" s="35" t="s">
        <v>53</v>
      </c>
      <c r="K422" s="34" t="s">
        <v>1476</v>
      </c>
      <c r="L422" s="34" t="s">
        <v>83</v>
      </c>
      <c r="M422" s="34" t="s">
        <v>84</v>
      </c>
      <c r="N422" s="34" t="s">
        <v>328</v>
      </c>
      <c r="O422" s="51" t="s">
        <v>185</v>
      </c>
      <c r="P422" s="34">
        <v>796</v>
      </c>
      <c r="Q422" s="34" t="s">
        <v>46</v>
      </c>
      <c r="R422" s="39">
        <v>8</v>
      </c>
      <c r="S422" s="44">
        <v>1000</v>
      </c>
      <c r="T422" s="74">
        <f t="shared" si="31"/>
        <v>8000</v>
      </c>
      <c r="U422" s="75">
        <f t="shared" si="28"/>
        <v>8960</v>
      </c>
      <c r="V422" s="45"/>
      <c r="W422" s="34">
        <v>2017</v>
      </c>
      <c r="X422" s="76"/>
    </row>
    <row r="423" spans="1:24" ht="50.1" customHeight="1">
      <c r="A423" s="34" t="s">
        <v>1485</v>
      </c>
      <c r="B423" s="34" t="s">
        <v>35</v>
      </c>
      <c r="C423" s="35" t="s">
        <v>1486</v>
      </c>
      <c r="D423" s="73" t="s">
        <v>1487</v>
      </c>
      <c r="E423" s="37" t="s">
        <v>1488</v>
      </c>
      <c r="F423" s="37" t="s">
        <v>1489</v>
      </c>
      <c r="G423" s="34" t="s">
        <v>39</v>
      </c>
      <c r="H423" s="34">
        <v>0</v>
      </c>
      <c r="I423" s="34">
        <v>590000000</v>
      </c>
      <c r="J423" s="35" t="s">
        <v>53</v>
      </c>
      <c r="K423" s="34" t="s">
        <v>1476</v>
      </c>
      <c r="L423" s="34" t="s">
        <v>83</v>
      </c>
      <c r="M423" s="34" t="s">
        <v>84</v>
      </c>
      <c r="N423" s="34" t="s">
        <v>143</v>
      </c>
      <c r="O423" s="51" t="s">
        <v>185</v>
      </c>
      <c r="P423" s="34">
        <v>796</v>
      </c>
      <c r="Q423" s="34" t="s">
        <v>46</v>
      </c>
      <c r="R423" s="39">
        <v>8</v>
      </c>
      <c r="S423" s="44">
        <v>7400</v>
      </c>
      <c r="T423" s="74">
        <f t="shared" si="31"/>
        <v>59200</v>
      </c>
      <c r="U423" s="75">
        <f t="shared" si="28"/>
        <v>66304</v>
      </c>
      <c r="V423" s="34"/>
      <c r="W423" s="34">
        <v>2017</v>
      </c>
      <c r="X423" s="76"/>
    </row>
    <row r="424" spans="1:24" ht="50.1" customHeight="1">
      <c r="A424" s="34" t="s">
        <v>1490</v>
      </c>
      <c r="B424" s="103" t="s">
        <v>35</v>
      </c>
      <c r="C424" s="35" t="s">
        <v>1491</v>
      </c>
      <c r="D424" s="36" t="s">
        <v>1492</v>
      </c>
      <c r="E424" s="35" t="s">
        <v>1493</v>
      </c>
      <c r="F424" s="37" t="s">
        <v>1494</v>
      </c>
      <c r="G424" s="103" t="s">
        <v>39</v>
      </c>
      <c r="H424" s="103">
        <v>0</v>
      </c>
      <c r="I424" s="34">
        <v>590000000</v>
      </c>
      <c r="J424" s="35" t="s">
        <v>40</v>
      </c>
      <c r="K424" s="119" t="s">
        <v>417</v>
      </c>
      <c r="L424" s="35" t="s">
        <v>42</v>
      </c>
      <c r="M424" s="103" t="s">
        <v>43</v>
      </c>
      <c r="N424" s="49" t="s">
        <v>566</v>
      </c>
      <c r="O424" s="34" t="s">
        <v>76</v>
      </c>
      <c r="P424" s="34">
        <v>796</v>
      </c>
      <c r="Q424" s="34" t="s">
        <v>46</v>
      </c>
      <c r="R424" s="39">
        <v>20</v>
      </c>
      <c r="S424" s="40">
        <v>225</v>
      </c>
      <c r="T424" s="40">
        <f t="shared" si="31"/>
        <v>4500</v>
      </c>
      <c r="U424" s="41">
        <f t="shared" si="28"/>
        <v>5040.0000000000009</v>
      </c>
      <c r="V424" s="34"/>
      <c r="W424" s="34">
        <v>2017</v>
      </c>
      <c r="X424" s="35"/>
    </row>
    <row r="425" spans="1:24" ht="50.1" customHeight="1">
      <c r="A425" s="34" t="s">
        <v>1495</v>
      </c>
      <c r="B425" s="58" t="s">
        <v>35</v>
      </c>
      <c r="C425" s="137" t="s">
        <v>1496</v>
      </c>
      <c r="D425" s="56" t="s">
        <v>1497</v>
      </c>
      <c r="E425" s="38" t="s">
        <v>1498</v>
      </c>
      <c r="F425" s="50" t="s">
        <v>1499</v>
      </c>
      <c r="G425" s="51" t="s">
        <v>470</v>
      </c>
      <c r="H425" s="59">
        <v>0</v>
      </c>
      <c r="I425" s="34">
        <v>590000000</v>
      </c>
      <c r="J425" s="35" t="s">
        <v>40</v>
      </c>
      <c r="K425" s="51" t="s">
        <v>1500</v>
      </c>
      <c r="L425" s="35" t="s">
        <v>42</v>
      </c>
      <c r="M425" s="51" t="s">
        <v>61</v>
      </c>
      <c r="N425" s="51" t="s">
        <v>405</v>
      </c>
      <c r="O425" s="34" t="s">
        <v>94</v>
      </c>
      <c r="P425" s="51" t="s">
        <v>449</v>
      </c>
      <c r="Q425" s="51" t="s">
        <v>103</v>
      </c>
      <c r="R425" s="138">
        <v>50</v>
      </c>
      <c r="S425" s="89">
        <v>500</v>
      </c>
      <c r="T425" s="40">
        <f t="shared" si="31"/>
        <v>25000</v>
      </c>
      <c r="U425" s="41">
        <f t="shared" si="28"/>
        <v>28000.000000000004</v>
      </c>
      <c r="V425" s="51"/>
      <c r="W425" s="51">
        <v>2017</v>
      </c>
      <c r="X425" s="35"/>
    </row>
    <row r="426" spans="1:24" ht="50.1" customHeight="1">
      <c r="A426" s="34" t="s">
        <v>1501</v>
      </c>
      <c r="B426" s="83" t="s">
        <v>35</v>
      </c>
      <c r="C426" s="38" t="s">
        <v>1502</v>
      </c>
      <c r="D426" s="56" t="s">
        <v>1497</v>
      </c>
      <c r="E426" s="50" t="s">
        <v>1503</v>
      </c>
      <c r="F426" s="50" t="s">
        <v>1504</v>
      </c>
      <c r="G426" s="49" t="s">
        <v>196</v>
      </c>
      <c r="H426" s="59">
        <v>0</v>
      </c>
      <c r="I426" s="34">
        <v>590000000</v>
      </c>
      <c r="J426" s="35" t="s">
        <v>53</v>
      </c>
      <c r="K426" s="51" t="s">
        <v>575</v>
      </c>
      <c r="L426" s="51" t="s">
        <v>42</v>
      </c>
      <c r="M426" s="34" t="s">
        <v>84</v>
      </c>
      <c r="N426" s="51" t="s">
        <v>268</v>
      </c>
      <c r="O426" s="51" t="s">
        <v>185</v>
      </c>
      <c r="P426" s="46" t="s">
        <v>449</v>
      </c>
      <c r="Q426" s="35" t="s">
        <v>103</v>
      </c>
      <c r="R426" s="139">
        <v>100</v>
      </c>
      <c r="S426" s="110">
        <v>850</v>
      </c>
      <c r="T426" s="74">
        <f t="shared" si="31"/>
        <v>85000</v>
      </c>
      <c r="U426" s="75">
        <f t="shared" si="28"/>
        <v>95200.000000000015</v>
      </c>
      <c r="V426" s="51"/>
      <c r="W426" s="51">
        <v>2017</v>
      </c>
      <c r="X426" s="46"/>
    </row>
    <row r="427" spans="1:24" ht="50.1" customHeight="1">
      <c r="A427" s="34" t="s">
        <v>1505</v>
      </c>
      <c r="B427" s="34" t="s">
        <v>35</v>
      </c>
      <c r="C427" s="35" t="s">
        <v>1506</v>
      </c>
      <c r="D427" s="36" t="s">
        <v>1507</v>
      </c>
      <c r="E427" s="35" t="s">
        <v>1508</v>
      </c>
      <c r="F427" s="37"/>
      <c r="G427" s="34" t="s">
        <v>39</v>
      </c>
      <c r="H427" s="34">
        <v>0</v>
      </c>
      <c r="I427" s="34">
        <v>590000000</v>
      </c>
      <c r="J427" s="35" t="s">
        <v>40</v>
      </c>
      <c r="K427" s="35" t="s">
        <v>41</v>
      </c>
      <c r="L427" s="35" t="s">
        <v>42</v>
      </c>
      <c r="M427" s="34" t="s">
        <v>43</v>
      </c>
      <c r="N427" s="35" t="s">
        <v>75</v>
      </c>
      <c r="O427" s="34" t="s">
        <v>76</v>
      </c>
      <c r="P427" s="34">
        <v>796</v>
      </c>
      <c r="Q427" s="34" t="s">
        <v>46</v>
      </c>
      <c r="R427" s="39">
        <v>12</v>
      </c>
      <c r="S427" s="40">
        <v>250</v>
      </c>
      <c r="T427" s="40">
        <f t="shared" si="31"/>
        <v>3000</v>
      </c>
      <c r="U427" s="41">
        <f t="shared" si="28"/>
        <v>3360.0000000000005</v>
      </c>
      <c r="V427" s="45" t="s">
        <v>47</v>
      </c>
      <c r="W427" s="34">
        <v>2017</v>
      </c>
      <c r="X427" s="35"/>
    </row>
    <row r="428" spans="1:24" ht="50.1" customHeight="1">
      <c r="A428" s="34" t="s">
        <v>1509</v>
      </c>
      <c r="B428" s="34" t="s">
        <v>35</v>
      </c>
      <c r="C428" s="35" t="s">
        <v>1510</v>
      </c>
      <c r="D428" s="36" t="s">
        <v>1511</v>
      </c>
      <c r="E428" s="35" t="s">
        <v>1512</v>
      </c>
      <c r="F428" s="37" t="s">
        <v>1513</v>
      </c>
      <c r="G428" s="34" t="s">
        <v>39</v>
      </c>
      <c r="H428" s="34">
        <v>0</v>
      </c>
      <c r="I428" s="34">
        <v>590000000</v>
      </c>
      <c r="J428" s="35" t="s">
        <v>40</v>
      </c>
      <c r="K428" s="35" t="s">
        <v>142</v>
      </c>
      <c r="L428" s="42" t="s">
        <v>53</v>
      </c>
      <c r="M428" s="34" t="s">
        <v>43</v>
      </c>
      <c r="N428" s="35" t="s">
        <v>102</v>
      </c>
      <c r="O428" s="38" t="s">
        <v>45</v>
      </c>
      <c r="P428" s="34">
        <v>778</v>
      </c>
      <c r="Q428" s="34" t="s">
        <v>1085</v>
      </c>
      <c r="R428" s="39">
        <v>100</v>
      </c>
      <c r="S428" s="40">
        <v>135</v>
      </c>
      <c r="T428" s="40">
        <f t="shared" si="31"/>
        <v>13500</v>
      </c>
      <c r="U428" s="41">
        <f t="shared" si="28"/>
        <v>15120.000000000002</v>
      </c>
      <c r="V428" s="34"/>
      <c r="W428" s="34">
        <v>2017</v>
      </c>
      <c r="X428" s="35"/>
    </row>
    <row r="429" spans="1:24" ht="50.1" customHeight="1">
      <c r="A429" s="34" t="s">
        <v>1514</v>
      </c>
      <c r="B429" s="34" t="s">
        <v>35</v>
      </c>
      <c r="C429" s="35" t="s">
        <v>1515</v>
      </c>
      <c r="D429" s="36" t="s">
        <v>1516</v>
      </c>
      <c r="E429" s="35" t="s">
        <v>1517</v>
      </c>
      <c r="F429" s="37" t="s">
        <v>1518</v>
      </c>
      <c r="G429" s="34" t="s">
        <v>196</v>
      </c>
      <c r="H429" s="34" t="s">
        <v>1519</v>
      </c>
      <c r="I429" s="34">
        <v>590000000</v>
      </c>
      <c r="J429" s="35" t="s">
        <v>40</v>
      </c>
      <c r="K429" s="35" t="s">
        <v>1520</v>
      </c>
      <c r="L429" s="42" t="s">
        <v>53</v>
      </c>
      <c r="M429" s="34" t="s">
        <v>61</v>
      </c>
      <c r="N429" s="35" t="s">
        <v>1521</v>
      </c>
      <c r="O429" s="34" t="s">
        <v>94</v>
      </c>
      <c r="P429" s="34">
        <v>796</v>
      </c>
      <c r="Q429" s="34" t="s">
        <v>46</v>
      </c>
      <c r="R429" s="39">
        <v>2000</v>
      </c>
      <c r="S429" s="40">
        <v>687</v>
      </c>
      <c r="T429" s="40">
        <f t="shared" si="31"/>
        <v>1374000</v>
      </c>
      <c r="U429" s="41">
        <f t="shared" si="28"/>
        <v>1538880.0000000002</v>
      </c>
      <c r="V429" s="45"/>
      <c r="W429" s="34">
        <v>2017</v>
      </c>
      <c r="X429" s="35"/>
    </row>
    <row r="430" spans="1:24" s="574" customFormat="1" ht="50.1" customHeight="1">
      <c r="A430" s="35" t="s">
        <v>1522</v>
      </c>
      <c r="B430" s="35" t="s">
        <v>35</v>
      </c>
      <c r="C430" s="78" t="s">
        <v>1523</v>
      </c>
      <c r="D430" s="78" t="s">
        <v>1516</v>
      </c>
      <c r="E430" s="78" t="s">
        <v>1524</v>
      </c>
      <c r="F430" s="78" t="s">
        <v>1525</v>
      </c>
      <c r="G430" s="35" t="s">
        <v>196</v>
      </c>
      <c r="H430" s="35">
        <v>0</v>
      </c>
      <c r="I430" s="35">
        <v>590000000</v>
      </c>
      <c r="J430" s="35" t="s">
        <v>40</v>
      </c>
      <c r="K430" s="35" t="s">
        <v>1526</v>
      </c>
      <c r="L430" s="51" t="s">
        <v>53</v>
      </c>
      <c r="M430" s="35" t="s">
        <v>61</v>
      </c>
      <c r="N430" s="35" t="s">
        <v>1527</v>
      </c>
      <c r="O430" s="35" t="s">
        <v>94</v>
      </c>
      <c r="P430" s="35">
        <v>796</v>
      </c>
      <c r="Q430" s="35" t="s">
        <v>46</v>
      </c>
      <c r="R430" s="77">
        <v>70</v>
      </c>
      <c r="S430" s="77">
        <v>625</v>
      </c>
      <c r="T430" s="77">
        <v>0</v>
      </c>
      <c r="U430" s="77">
        <f t="shared" ref="U430:U447" si="32">T430*1.12</f>
        <v>0</v>
      </c>
      <c r="V430" s="538"/>
      <c r="W430" s="35">
        <v>2017</v>
      </c>
      <c r="X430" s="35">
        <v>11.19</v>
      </c>
    </row>
    <row r="431" spans="1:24" s="574" customFormat="1" ht="50.1" customHeight="1">
      <c r="A431" s="49" t="s">
        <v>13010</v>
      </c>
      <c r="B431" s="83" t="s">
        <v>35</v>
      </c>
      <c r="C431" s="50" t="s">
        <v>1523</v>
      </c>
      <c r="D431" s="50" t="s">
        <v>1516</v>
      </c>
      <c r="E431" s="50" t="s">
        <v>1524</v>
      </c>
      <c r="F431" s="50" t="s">
        <v>1525</v>
      </c>
      <c r="G431" s="46" t="s">
        <v>196</v>
      </c>
      <c r="H431" s="35">
        <v>0</v>
      </c>
      <c r="I431" s="35">
        <v>590000000</v>
      </c>
      <c r="J431" s="46" t="s">
        <v>40</v>
      </c>
      <c r="K431" s="46" t="s">
        <v>11310</v>
      </c>
      <c r="L431" s="46" t="s">
        <v>40</v>
      </c>
      <c r="M431" s="46" t="s">
        <v>61</v>
      </c>
      <c r="N431" s="49" t="s">
        <v>143</v>
      </c>
      <c r="O431" s="49" t="s">
        <v>283</v>
      </c>
      <c r="P431" s="49">
        <v>796</v>
      </c>
      <c r="Q431" s="49" t="s">
        <v>46</v>
      </c>
      <c r="R431" s="77">
        <v>70</v>
      </c>
      <c r="S431" s="100">
        <v>780</v>
      </c>
      <c r="T431" s="100">
        <f>S431*R431</f>
        <v>54600</v>
      </c>
      <c r="U431" s="77">
        <f t="shared" si="32"/>
        <v>61152.000000000007</v>
      </c>
      <c r="V431" s="593"/>
      <c r="W431" s="34">
        <v>2017</v>
      </c>
      <c r="X431" s="593"/>
    </row>
    <row r="432" spans="1:24" s="574" customFormat="1" ht="50.1" customHeight="1">
      <c r="A432" s="35" t="s">
        <v>1528</v>
      </c>
      <c r="B432" s="35" t="s">
        <v>35</v>
      </c>
      <c r="C432" s="78" t="s">
        <v>1523</v>
      </c>
      <c r="D432" s="78" t="s">
        <v>1516</v>
      </c>
      <c r="E432" s="78" t="s">
        <v>1524</v>
      </c>
      <c r="F432" s="78" t="s">
        <v>1529</v>
      </c>
      <c r="G432" s="35" t="s">
        <v>196</v>
      </c>
      <c r="H432" s="35">
        <v>0</v>
      </c>
      <c r="I432" s="35">
        <v>590000000</v>
      </c>
      <c r="J432" s="35" t="s">
        <v>40</v>
      </c>
      <c r="K432" s="35" t="s">
        <v>1526</v>
      </c>
      <c r="L432" s="51" t="s">
        <v>53</v>
      </c>
      <c r="M432" s="35" t="s">
        <v>61</v>
      </c>
      <c r="N432" s="35" t="s">
        <v>1527</v>
      </c>
      <c r="O432" s="35" t="s">
        <v>94</v>
      </c>
      <c r="P432" s="35">
        <v>796</v>
      </c>
      <c r="Q432" s="35" t="s">
        <v>46</v>
      </c>
      <c r="R432" s="77">
        <v>70</v>
      </c>
      <c r="S432" s="77">
        <v>705</v>
      </c>
      <c r="T432" s="77">
        <v>0</v>
      </c>
      <c r="U432" s="77">
        <f t="shared" si="32"/>
        <v>0</v>
      </c>
      <c r="V432" s="594"/>
      <c r="W432" s="35">
        <v>2017</v>
      </c>
      <c r="X432" s="35">
        <v>11.19</v>
      </c>
    </row>
    <row r="433" spans="1:24" s="574" customFormat="1" ht="50.1" customHeight="1">
      <c r="A433" s="49" t="s">
        <v>13009</v>
      </c>
      <c r="B433" s="83" t="s">
        <v>35</v>
      </c>
      <c r="C433" s="50" t="s">
        <v>1523</v>
      </c>
      <c r="D433" s="50" t="s">
        <v>1516</v>
      </c>
      <c r="E433" s="50" t="s">
        <v>1524</v>
      </c>
      <c r="F433" s="50" t="s">
        <v>1529</v>
      </c>
      <c r="G433" s="46" t="s">
        <v>196</v>
      </c>
      <c r="H433" s="35">
        <v>0</v>
      </c>
      <c r="I433" s="35">
        <v>590000000</v>
      </c>
      <c r="J433" s="46" t="s">
        <v>40</v>
      </c>
      <c r="K433" s="46" t="s">
        <v>11310</v>
      </c>
      <c r="L433" s="46" t="s">
        <v>40</v>
      </c>
      <c r="M433" s="46" t="s">
        <v>61</v>
      </c>
      <c r="N433" s="49" t="s">
        <v>143</v>
      </c>
      <c r="O433" s="49" t="s">
        <v>283</v>
      </c>
      <c r="P433" s="49">
        <v>796</v>
      </c>
      <c r="Q433" s="49" t="s">
        <v>46</v>
      </c>
      <c r="R433" s="77">
        <v>70</v>
      </c>
      <c r="S433" s="100">
        <v>945</v>
      </c>
      <c r="T433" s="100">
        <f>S433*R433</f>
        <v>66150</v>
      </c>
      <c r="U433" s="77">
        <f t="shared" si="32"/>
        <v>74088</v>
      </c>
      <c r="V433" s="593"/>
      <c r="W433" s="34">
        <v>2017</v>
      </c>
      <c r="X433" s="593"/>
    </row>
    <row r="434" spans="1:24" s="574" customFormat="1" ht="50.1" customHeight="1">
      <c r="A434" s="35" t="s">
        <v>1530</v>
      </c>
      <c r="B434" s="35" t="s">
        <v>35</v>
      </c>
      <c r="C434" s="78" t="s">
        <v>1523</v>
      </c>
      <c r="D434" s="78" t="s">
        <v>1516</v>
      </c>
      <c r="E434" s="78" t="s">
        <v>1524</v>
      </c>
      <c r="F434" s="78" t="s">
        <v>1531</v>
      </c>
      <c r="G434" s="35" t="s">
        <v>196</v>
      </c>
      <c r="H434" s="35">
        <v>0</v>
      </c>
      <c r="I434" s="35">
        <v>590000000</v>
      </c>
      <c r="J434" s="35" t="s">
        <v>40</v>
      </c>
      <c r="K434" s="35" t="s">
        <v>1526</v>
      </c>
      <c r="L434" s="51" t="s">
        <v>53</v>
      </c>
      <c r="M434" s="35" t="s">
        <v>61</v>
      </c>
      <c r="N434" s="35" t="s">
        <v>1527</v>
      </c>
      <c r="O434" s="35" t="s">
        <v>94</v>
      </c>
      <c r="P434" s="35">
        <v>796</v>
      </c>
      <c r="Q434" s="35" t="s">
        <v>46</v>
      </c>
      <c r="R434" s="77">
        <v>70</v>
      </c>
      <c r="S434" s="77">
        <v>805</v>
      </c>
      <c r="T434" s="77">
        <v>0</v>
      </c>
      <c r="U434" s="77">
        <f t="shared" si="32"/>
        <v>0</v>
      </c>
      <c r="V434" s="594"/>
      <c r="W434" s="35">
        <v>2017</v>
      </c>
      <c r="X434" s="35">
        <v>11.19</v>
      </c>
    </row>
    <row r="435" spans="1:24" s="574" customFormat="1" ht="50.1" customHeight="1">
      <c r="A435" s="49" t="s">
        <v>13008</v>
      </c>
      <c r="B435" s="83" t="s">
        <v>35</v>
      </c>
      <c r="C435" s="50" t="s">
        <v>1523</v>
      </c>
      <c r="D435" s="50" t="s">
        <v>1516</v>
      </c>
      <c r="E435" s="50" t="s">
        <v>1524</v>
      </c>
      <c r="F435" s="50" t="s">
        <v>1531</v>
      </c>
      <c r="G435" s="46" t="s">
        <v>196</v>
      </c>
      <c r="H435" s="35">
        <v>0</v>
      </c>
      <c r="I435" s="35">
        <v>590000000</v>
      </c>
      <c r="J435" s="46" t="s">
        <v>40</v>
      </c>
      <c r="K435" s="46" t="s">
        <v>11310</v>
      </c>
      <c r="L435" s="46" t="s">
        <v>40</v>
      </c>
      <c r="M435" s="46" t="s">
        <v>61</v>
      </c>
      <c r="N435" s="49" t="s">
        <v>143</v>
      </c>
      <c r="O435" s="49" t="s">
        <v>283</v>
      </c>
      <c r="P435" s="49">
        <v>796</v>
      </c>
      <c r="Q435" s="49" t="s">
        <v>46</v>
      </c>
      <c r="R435" s="77">
        <v>70</v>
      </c>
      <c r="S435" s="77">
        <v>1080</v>
      </c>
      <c r="T435" s="77">
        <f>S435*R435</f>
        <v>75600</v>
      </c>
      <c r="U435" s="77">
        <f t="shared" si="32"/>
        <v>84672.000000000015</v>
      </c>
      <c r="V435" s="593"/>
      <c r="W435" s="34">
        <v>2017</v>
      </c>
      <c r="X435" s="593"/>
    </row>
    <row r="436" spans="1:24" s="574" customFormat="1" ht="50.1" customHeight="1">
      <c r="A436" s="35" t="s">
        <v>1532</v>
      </c>
      <c r="B436" s="35" t="s">
        <v>35</v>
      </c>
      <c r="C436" s="78" t="s">
        <v>1523</v>
      </c>
      <c r="D436" s="78" t="s">
        <v>1516</v>
      </c>
      <c r="E436" s="78" t="s">
        <v>1524</v>
      </c>
      <c r="F436" s="78" t="s">
        <v>1533</v>
      </c>
      <c r="G436" s="35" t="s">
        <v>196</v>
      </c>
      <c r="H436" s="35">
        <v>0</v>
      </c>
      <c r="I436" s="35">
        <v>590000000</v>
      </c>
      <c r="J436" s="35" t="s">
        <v>40</v>
      </c>
      <c r="K436" s="35" t="s">
        <v>1526</v>
      </c>
      <c r="L436" s="51" t="s">
        <v>53</v>
      </c>
      <c r="M436" s="35" t="s">
        <v>61</v>
      </c>
      <c r="N436" s="35" t="s">
        <v>1527</v>
      </c>
      <c r="O436" s="35" t="s">
        <v>94</v>
      </c>
      <c r="P436" s="35">
        <v>796</v>
      </c>
      <c r="Q436" s="35" t="s">
        <v>46</v>
      </c>
      <c r="R436" s="77">
        <v>70</v>
      </c>
      <c r="S436" s="77">
        <v>965</v>
      </c>
      <c r="T436" s="77">
        <v>0</v>
      </c>
      <c r="U436" s="77">
        <f t="shared" si="32"/>
        <v>0</v>
      </c>
      <c r="V436" s="593"/>
      <c r="W436" s="34">
        <v>2017</v>
      </c>
      <c r="X436" s="34">
        <v>11.19</v>
      </c>
    </row>
    <row r="437" spans="1:24" s="574" customFormat="1" ht="50.1" customHeight="1">
      <c r="A437" s="49" t="s">
        <v>13007</v>
      </c>
      <c r="B437" s="83" t="s">
        <v>35</v>
      </c>
      <c r="C437" s="50" t="s">
        <v>1523</v>
      </c>
      <c r="D437" s="50" t="s">
        <v>1516</v>
      </c>
      <c r="E437" s="50" t="s">
        <v>1524</v>
      </c>
      <c r="F437" s="50" t="s">
        <v>1533</v>
      </c>
      <c r="G437" s="46" t="s">
        <v>196</v>
      </c>
      <c r="H437" s="35">
        <v>0</v>
      </c>
      <c r="I437" s="35">
        <v>590000000</v>
      </c>
      <c r="J437" s="46" t="s">
        <v>40</v>
      </c>
      <c r="K437" s="46" t="s">
        <v>11310</v>
      </c>
      <c r="L437" s="46" t="s">
        <v>40</v>
      </c>
      <c r="M437" s="46" t="s">
        <v>61</v>
      </c>
      <c r="N437" s="49" t="s">
        <v>143</v>
      </c>
      <c r="O437" s="49" t="s">
        <v>283</v>
      </c>
      <c r="P437" s="49">
        <v>796</v>
      </c>
      <c r="Q437" s="49" t="s">
        <v>46</v>
      </c>
      <c r="R437" s="77">
        <v>70</v>
      </c>
      <c r="S437" s="77">
        <v>1275</v>
      </c>
      <c r="T437" s="77">
        <f>S437*R437</f>
        <v>89250</v>
      </c>
      <c r="U437" s="77">
        <f t="shared" si="32"/>
        <v>99960.000000000015</v>
      </c>
      <c r="V437" s="593"/>
      <c r="W437" s="34">
        <v>2017</v>
      </c>
      <c r="X437" s="593"/>
    </row>
    <row r="438" spans="1:24" s="574" customFormat="1" ht="50.1" customHeight="1">
      <c r="A438" s="35" t="s">
        <v>1534</v>
      </c>
      <c r="B438" s="35" t="s">
        <v>35</v>
      </c>
      <c r="C438" s="78" t="s">
        <v>1523</v>
      </c>
      <c r="D438" s="78" t="s">
        <v>1516</v>
      </c>
      <c r="E438" s="78" t="s">
        <v>1524</v>
      </c>
      <c r="F438" s="78" t="s">
        <v>1535</v>
      </c>
      <c r="G438" s="35" t="s">
        <v>196</v>
      </c>
      <c r="H438" s="35">
        <v>0</v>
      </c>
      <c r="I438" s="35">
        <v>590000000</v>
      </c>
      <c r="J438" s="35" t="s">
        <v>40</v>
      </c>
      <c r="K438" s="35" t="s">
        <v>1526</v>
      </c>
      <c r="L438" s="51" t="s">
        <v>53</v>
      </c>
      <c r="M438" s="35" t="s">
        <v>61</v>
      </c>
      <c r="N438" s="35" t="s">
        <v>1527</v>
      </c>
      <c r="O438" s="35" t="s">
        <v>94</v>
      </c>
      <c r="P438" s="35">
        <v>796</v>
      </c>
      <c r="Q438" s="35" t="s">
        <v>46</v>
      </c>
      <c r="R438" s="77">
        <v>30</v>
      </c>
      <c r="S438" s="77">
        <v>4060</v>
      </c>
      <c r="T438" s="77">
        <v>0</v>
      </c>
      <c r="U438" s="77">
        <f t="shared" si="32"/>
        <v>0</v>
      </c>
      <c r="V438" s="594"/>
      <c r="W438" s="35">
        <v>2017</v>
      </c>
      <c r="X438" s="35">
        <v>11.19</v>
      </c>
    </row>
    <row r="439" spans="1:24" s="574" customFormat="1" ht="50.1" customHeight="1">
      <c r="A439" s="49" t="s">
        <v>13006</v>
      </c>
      <c r="B439" s="83" t="s">
        <v>35</v>
      </c>
      <c r="C439" s="50" t="s">
        <v>1523</v>
      </c>
      <c r="D439" s="50" t="s">
        <v>1516</v>
      </c>
      <c r="E439" s="50" t="s">
        <v>1524</v>
      </c>
      <c r="F439" s="50" t="s">
        <v>1535</v>
      </c>
      <c r="G439" s="46" t="s">
        <v>196</v>
      </c>
      <c r="H439" s="35">
        <v>0</v>
      </c>
      <c r="I439" s="35">
        <v>590000000</v>
      </c>
      <c r="J439" s="46" t="s">
        <v>40</v>
      </c>
      <c r="K439" s="46" t="s">
        <v>11310</v>
      </c>
      <c r="L439" s="46" t="s">
        <v>40</v>
      </c>
      <c r="M439" s="46" t="s">
        <v>61</v>
      </c>
      <c r="N439" s="49" t="s">
        <v>143</v>
      </c>
      <c r="O439" s="49" t="s">
        <v>283</v>
      </c>
      <c r="P439" s="49">
        <v>796</v>
      </c>
      <c r="Q439" s="49" t="s">
        <v>46</v>
      </c>
      <c r="R439" s="77">
        <v>30</v>
      </c>
      <c r="S439" s="77">
        <v>5315</v>
      </c>
      <c r="T439" s="77">
        <f>S439*R439</f>
        <v>159450</v>
      </c>
      <c r="U439" s="77">
        <f t="shared" si="32"/>
        <v>178584.00000000003</v>
      </c>
      <c r="V439" s="593"/>
      <c r="W439" s="34">
        <v>2017</v>
      </c>
      <c r="X439" s="593"/>
    </row>
    <row r="440" spans="1:24" s="574" customFormat="1" ht="50.1" customHeight="1">
      <c r="A440" s="35" t="s">
        <v>1536</v>
      </c>
      <c r="B440" s="35" t="s">
        <v>35</v>
      </c>
      <c r="C440" s="78" t="s">
        <v>1523</v>
      </c>
      <c r="D440" s="78" t="s">
        <v>1516</v>
      </c>
      <c r="E440" s="78" t="s">
        <v>1524</v>
      </c>
      <c r="F440" s="78" t="s">
        <v>1537</v>
      </c>
      <c r="G440" s="35" t="s">
        <v>196</v>
      </c>
      <c r="H440" s="35">
        <v>0</v>
      </c>
      <c r="I440" s="35">
        <v>590000000</v>
      </c>
      <c r="J440" s="35" t="s">
        <v>40</v>
      </c>
      <c r="K440" s="35" t="s">
        <v>1526</v>
      </c>
      <c r="L440" s="51" t="s">
        <v>53</v>
      </c>
      <c r="M440" s="35" t="s">
        <v>61</v>
      </c>
      <c r="N440" s="35" t="s">
        <v>1527</v>
      </c>
      <c r="O440" s="35" t="s">
        <v>94</v>
      </c>
      <c r="P440" s="35">
        <v>796</v>
      </c>
      <c r="Q440" s="35" t="s">
        <v>46</v>
      </c>
      <c r="R440" s="77">
        <v>10</v>
      </c>
      <c r="S440" s="77">
        <v>4450</v>
      </c>
      <c r="T440" s="77">
        <v>0</v>
      </c>
      <c r="U440" s="77">
        <f t="shared" si="32"/>
        <v>0</v>
      </c>
      <c r="V440" s="593"/>
      <c r="W440" s="34">
        <v>2017</v>
      </c>
      <c r="X440" s="34" t="s">
        <v>2592</v>
      </c>
    </row>
    <row r="441" spans="1:24" s="574" customFormat="1" ht="50.1" customHeight="1">
      <c r="A441" s="49" t="s">
        <v>13005</v>
      </c>
      <c r="B441" s="83" t="s">
        <v>35</v>
      </c>
      <c r="C441" s="50" t="s">
        <v>1523</v>
      </c>
      <c r="D441" s="50" t="s">
        <v>1516</v>
      </c>
      <c r="E441" s="50" t="s">
        <v>1524</v>
      </c>
      <c r="F441" s="50" t="s">
        <v>13004</v>
      </c>
      <c r="G441" s="46" t="s">
        <v>196</v>
      </c>
      <c r="H441" s="35">
        <v>0</v>
      </c>
      <c r="I441" s="35">
        <v>590000000</v>
      </c>
      <c r="J441" s="46" t="s">
        <v>40</v>
      </c>
      <c r="K441" s="46" t="s">
        <v>11310</v>
      </c>
      <c r="L441" s="46" t="s">
        <v>40</v>
      </c>
      <c r="M441" s="46" t="s">
        <v>61</v>
      </c>
      <c r="N441" s="49" t="s">
        <v>143</v>
      </c>
      <c r="O441" s="49" t="s">
        <v>283</v>
      </c>
      <c r="P441" s="49">
        <v>796</v>
      </c>
      <c r="Q441" s="49" t="s">
        <v>46</v>
      </c>
      <c r="R441" s="77">
        <v>10</v>
      </c>
      <c r="S441" s="77">
        <v>7610</v>
      </c>
      <c r="T441" s="77">
        <f>S441*R441</f>
        <v>76100</v>
      </c>
      <c r="U441" s="77">
        <f t="shared" si="32"/>
        <v>85232.000000000015</v>
      </c>
      <c r="V441" s="593"/>
      <c r="W441" s="34">
        <v>2017</v>
      </c>
      <c r="X441" s="593"/>
    </row>
    <row r="442" spans="1:24" s="574" customFormat="1" ht="50.1" customHeight="1">
      <c r="A442" s="35" t="s">
        <v>1538</v>
      </c>
      <c r="B442" s="35" t="s">
        <v>35</v>
      </c>
      <c r="C442" s="78" t="s">
        <v>1523</v>
      </c>
      <c r="D442" s="78" t="s">
        <v>1516</v>
      </c>
      <c r="E442" s="78" t="s">
        <v>1524</v>
      </c>
      <c r="F442" s="78" t="s">
        <v>1539</v>
      </c>
      <c r="G442" s="35" t="s">
        <v>196</v>
      </c>
      <c r="H442" s="35">
        <v>0</v>
      </c>
      <c r="I442" s="35">
        <v>590000000</v>
      </c>
      <c r="J442" s="35" t="s">
        <v>40</v>
      </c>
      <c r="K442" s="35" t="s">
        <v>1526</v>
      </c>
      <c r="L442" s="51" t="s">
        <v>53</v>
      </c>
      <c r="M442" s="35" t="s">
        <v>61</v>
      </c>
      <c r="N442" s="35" t="s">
        <v>1527</v>
      </c>
      <c r="O442" s="35" t="s">
        <v>94</v>
      </c>
      <c r="P442" s="35">
        <v>796</v>
      </c>
      <c r="Q442" s="35" t="s">
        <v>46</v>
      </c>
      <c r="R442" s="77">
        <v>15</v>
      </c>
      <c r="S442" s="77">
        <v>5810</v>
      </c>
      <c r="T442" s="77">
        <v>0</v>
      </c>
      <c r="U442" s="77">
        <f t="shared" si="32"/>
        <v>0</v>
      </c>
      <c r="V442" s="594"/>
      <c r="W442" s="35">
        <v>2017</v>
      </c>
      <c r="X442" s="35" t="s">
        <v>2592</v>
      </c>
    </row>
    <row r="443" spans="1:24" s="574" customFormat="1" ht="50.1" customHeight="1">
      <c r="A443" s="43" t="s">
        <v>13003</v>
      </c>
      <c r="B443" s="83" t="s">
        <v>35</v>
      </c>
      <c r="C443" s="50" t="s">
        <v>1523</v>
      </c>
      <c r="D443" s="50" t="s">
        <v>1516</v>
      </c>
      <c r="E443" s="50" t="s">
        <v>1524</v>
      </c>
      <c r="F443" s="50" t="s">
        <v>13002</v>
      </c>
      <c r="G443" s="46" t="s">
        <v>196</v>
      </c>
      <c r="H443" s="35">
        <v>0</v>
      </c>
      <c r="I443" s="35">
        <v>590000000</v>
      </c>
      <c r="J443" s="46" t="s">
        <v>40</v>
      </c>
      <c r="K443" s="46" t="s">
        <v>11310</v>
      </c>
      <c r="L443" s="46" t="s">
        <v>40</v>
      </c>
      <c r="M443" s="46" t="s">
        <v>61</v>
      </c>
      <c r="N443" s="49" t="s">
        <v>143</v>
      </c>
      <c r="O443" s="49" t="s">
        <v>283</v>
      </c>
      <c r="P443" s="49">
        <v>796</v>
      </c>
      <c r="Q443" s="49" t="s">
        <v>46</v>
      </c>
      <c r="R443" s="77">
        <v>15</v>
      </c>
      <c r="S443" s="77">
        <v>7470</v>
      </c>
      <c r="T443" s="77">
        <f>S443*R443</f>
        <v>112050</v>
      </c>
      <c r="U443" s="77">
        <f t="shared" si="32"/>
        <v>125496.00000000001</v>
      </c>
      <c r="V443" s="593"/>
      <c r="W443" s="34">
        <v>2017</v>
      </c>
      <c r="X443" s="593"/>
    </row>
    <row r="444" spans="1:24" s="574" customFormat="1" ht="50.1" customHeight="1">
      <c r="A444" s="35" t="s">
        <v>1540</v>
      </c>
      <c r="B444" s="35" t="s">
        <v>35</v>
      </c>
      <c r="C444" s="78" t="s">
        <v>1523</v>
      </c>
      <c r="D444" s="78" t="s">
        <v>1516</v>
      </c>
      <c r="E444" s="78" t="s">
        <v>1524</v>
      </c>
      <c r="F444" s="78" t="s">
        <v>1541</v>
      </c>
      <c r="G444" s="35" t="s">
        <v>196</v>
      </c>
      <c r="H444" s="35">
        <v>0</v>
      </c>
      <c r="I444" s="35">
        <v>590000000</v>
      </c>
      <c r="J444" s="35" t="s">
        <v>40</v>
      </c>
      <c r="K444" s="35" t="s">
        <v>1526</v>
      </c>
      <c r="L444" s="51" t="s">
        <v>53</v>
      </c>
      <c r="M444" s="35" t="s">
        <v>61</v>
      </c>
      <c r="N444" s="35" t="s">
        <v>1527</v>
      </c>
      <c r="O444" s="35" t="s">
        <v>94</v>
      </c>
      <c r="P444" s="35">
        <v>796</v>
      </c>
      <c r="Q444" s="35" t="s">
        <v>46</v>
      </c>
      <c r="R444" s="77">
        <v>15</v>
      </c>
      <c r="S444" s="77">
        <v>6900</v>
      </c>
      <c r="T444" s="77">
        <v>0</v>
      </c>
      <c r="U444" s="77">
        <f t="shared" si="32"/>
        <v>0</v>
      </c>
      <c r="V444" s="594"/>
      <c r="W444" s="35">
        <v>2017</v>
      </c>
      <c r="X444" s="35" t="s">
        <v>2592</v>
      </c>
    </row>
    <row r="445" spans="1:24" s="574" customFormat="1" ht="50.1" customHeight="1">
      <c r="A445" s="43" t="s">
        <v>13001</v>
      </c>
      <c r="B445" s="83" t="s">
        <v>35</v>
      </c>
      <c r="C445" s="50" t="s">
        <v>1523</v>
      </c>
      <c r="D445" s="50" t="s">
        <v>1516</v>
      </c>
      <c r="E445" s="50" t="s">
        <v>1524</v>
      </c>
      <c r="F445" s="50" t="s">
        <v>13000</v>
      </c>
      <c r="G445" s="46" t="s">
        <v>196</v>
      </c>
      <c r="H445" s="35">
        <v>0</v>
      </c>
      <c r="I445" s="35">
        <v>590000000</v>
      </c>
      <c r="J445" s="46" t="s">
        <v>40</v>
      </c>
      <c r="K445" s="46" t="s">
        <v>11310</v>
      </c>
      <c r="L445" s="46" t="s">
        <v>40</v>
      </c>
      <c r="M445" s="46" t="s">
        <v>61</v>
      </c>
      <c r="N445" s="49" t="s">
        <v>143</v>
      </c>
      <c r="O445" s="49" t="s">
        <v>283</v>
      </c>
      <c r="P445" s="49">
        <v>796</v>
      </c>
      <c r="Q445" s="49" t="s">
        <v>46</v>
      </c>
      <c r="R445" s="77">
        <v>15</v>
      </c>
      <c r="S445" s="77">
        <v>8610</v>
      </c>
      <c r="T445" s="77">
        <f>S445*R445</f>
        <v>129150</v>
      </c>
      <c r="U445" s="77">
        <f t="shared" si="32"/>
        <v>144648</v>
      </c>
      <c r="V445" s="593"/>
      <c r="W445" s="34">
        <v>2017</v>
      </c>
      <c r="X445" s="593"/>
    </row>
    <row r="446" spans="1:24" s="574" customFormat="1" ht="50.1" customHeight="1">
      <c r="A446" s="35" t="s">
        <v>1542</v>
      </c>
      <c r="B446" s="35" t="s">
        <v>35</v>
      </c>
      <c r="C446" s="78" t="s">
        <v>1523</v>
      </c>
      <c r="D446" s="78" t="s">
        <v>1516</v>
      </c>
      <c r="E446" s="78" t="s">
        <v>1524</v>
      </c>
      <c r="F446" s="78" t="s">
        <v>1543</v>
      </c>
      <c r="G446" s="35" t="s">
        <v>196</v>
      </c>
      <c r="H446" s="35">
        <v>0</v>
      </c>
      <c r="I446" s="35">
        <v>590000000</v>
      </c>
      <c r="J446" s="35" t="s">
        <v>40</v>
      </c>
      <c r="K446" s="35" t="s">
        <v>1526</v>
      </c>
      <c r="L446" s="51" t="s">
        <v>53</v>
      </c>
      <c r="M446" s="35" t="s">
        <v>61</v>
      </c>
      <c r="N446" s="35" t="s">
        <v>1527</v>
      </c>
      <c r="O446" s="35" t="s">
        <v>94</v>
      </c>
      <c r="P446" s="35">
        <v>796</v>
      </c>
      <c r="Q446" s="35" t="s">
        <v>46</v>
      </c>
      <c r="R446" s="77">
        <v>30</v>
      </c>
      <c r="S446" s="77">
        <v>990</v>
      </c>
      <c r="T446" s="77">
        <v>0</v>
      </c>
      <c r="U446" s="77">
        <f t="shared" si="32"/>
        <v>0</v>
      </c>
      <c r="V446" s="594"/>
      <c r="W446" s="35">
        <v>2017</v>
      </c>
      <c r="X446" s="35" t="s">
        <v>2592</v>
      </c>
    </row>
    <row r="447" spans="1:24" s="574" customFormat="1" ht="50.1" customHeight="1">
      <c r="A447" s="49" t="s">
        <v>12999</v>
      </c>
      <c r="B447" s="83" t="s">
        <v>35</v>
      </c>
      <c r="C447" s="50" t="s">
        <v>1523</v>
      </c>
      <c r="D447" s="50" t="s">
        <v>1516</v>
      </c>
      <c r="E447" s="50" t="s">
        <v>1524</v>
      </c>
      <c r="F447" s="50" t="s">
        <v>12998</v>
      </c>
      <c r="G447" s="46" t="s">
        <v>196</v>
      </c>
      <c r="H447" s="35">
        <v>0</v>
      </c>
      <c r="I447" s="35">
        <v>590000000</v>
      </c>
      <c r="J447" s="46" t="s">
        <v>40</v>
      </c>
      <c r="K447" s="46" t="s">
        <v>11310</v>
      </c>
      <c r="L447" s="46" t="s">
        <v>40</v>
      </c>
      <c r="M447" s="46" t="s">
        <v>61</v>
      </c>
      <c r="N447" s="49" t="s">
        <v>143</v>
      </c>
      <c r="O447" s="49" t="s">
        <v>283</v>
      </c>
      <c r="P447" s="49">
        <v>796</v>
      </c>
      <c r="Q447" s="49" t="s">
        <v>46</v>
      </c>
      <c r="R447" s="77">
        <v>30</v>
      </c>
      <c r="S447" s="77">
        <v>1200</v>
      </c>
      <c r="T447" s="77">
        <f>S447*R447</f>
        <v>36000</v>
      </c>
      <c r="U447" s="77">
        <f t="shared" si="32"/>
        <v>40320.000000000007</v>
      </c>
      <c r="V447" s="593"/>
      <c r="W447" s="34">
        <v>2017</v>
      </c>
      <c r="X447" s="593"/>
    </row>
    <row r="448" spans="1:24" s="574" customFormat="1" ht="50.1" customHeight="1">
      <c r="A448" s="34" t="s">
        <v>1544</v>
      </c>
      <c r="B448" s="34" t="s">
        <v>35</v>
      </c>
      <c r="C448" s="35" t="s">
        <v>1545</v>
      </c>
      <c r="D448" s="36" t="s">
        <v>1516</v>
      </c>
      <c r="E448" s="35" t="s">
        <v>1546</v>
      </c>
      <c r="F448" s="37" t="s">
        <v>1547</v>
      </c>
      <c r="G448" s="34" t="s">
        <v>196</v>
      </c>
      <c r="H448" s="34">
        <v>50</v>
      </c>
      <c r="I448" s="34">
        <v>590000000</v>
      </c>
      <c r="J448" s="35" t="s">
        <v>40</v>
      </c>
      <c r="K448" s="35" t="s">
        <v>1520</v>
      </c>
      <c r="L448" s="42" t="s">
        <v>53</v>
      </c>
      <c r="M448" s="34" t="s">
        <v>61</v>
      </c>
      <c r="N448" s="35" t="s">
        <v>1548</v>
      </c>
      <c r="O448" s="34" t="s">
        <v>94</v>
      </c>
      <c r="P448" s="34">
        <v>796</v>
      </c>
      <c r="Q448" s="34" t="s">
        <v>46</v>
      </c>
      <c r="R448" s="39">
        <v>4000</v>
      </c>
      <c r="S448" s="40">
        <v>230</v>
      </c>
      <c r="T448" s="40">
        <f t="shared" si="31"/>
        <v>920000</v>
      </c>
      <c r="U448" s="41">
        <f t="shared" si="28"/>
        <v>1030400.0000000001</v>
      </c>
      <c r="V448" s="45"/>
      <c r="W448" s="34">
        <v>2017</v>
      </c>
      <c r="X448" s="35"/>
    </row>
    <row r="449" spans="1:24" s="574" customFormat="1" ht="50.1" customHeight="1">
      <c r="A449" s="34" t="s">
        <v>1549</v>
      </c>
      <c r="B449" s="34" t="s">
        <v>35</v>
      </c>
      <c r="C449" s="35" t="s">
        <v>1545</v>
      </c>
      <c r="D449" s="36" t="s">
        <v>1516</v>
      </c>
      <c r="E449" s="35" t="s">
        <v>1546</v>
      </c>
      <c r="F449" s="37" t="s">
        <v>1550</v>
      </c>
      <c r="G449" s="34" t="s">
        <v>196</v>
      </c>
      <c r="H449" s="34">
        <v>54</v>
      </c>
      <c r="I449" s="34">
        <v>590000000</v>
      </c>
      <c r="J449" s="35" t="s">
        <v>40</v>
      </c>
      <c r="K449" s="35" t="s">
        <v>1520</v>
      </c>
      <c r="L449" s="42" t="s">
        <v>53</v>
      </c>
      <c r="M449" s="34" t="s">
        <v>61</v>
      </c>
      <c r="N449" s="35" t="s">
        <v>1548</v>
      </c>
      <c r="O449" s="34" t="s">
        <v>94</v>
      </c>
      <c r="P449" s="34">
        <v>796</v>
      </c>
      <c r="Q449" s="34" t="s">
        <v>46</v>
      </c>
      <c r="R449" s="39">
        <v>800</v>
      </c>
      <c r="S449" s="40">
        <v>546</v>
      </c>
      <c r="T449" s="40">
        <f t="shared" si="31"/>
        <v>436800</v>
      </c>
      <c r="U449" s="41">
        <f t="shared" si="28"/>
        <v>489216.00000000006</v>
      </c>
      <c r="V449" s="34"/>
      <c r="W449" s="34">
        <v>2017</v>
      </c>
      <c r="X449" s="35"/>
    </row>
    <row r="450" spans="1:24" s="574" customFormat="1" ht="50.1" customHeight="1">
      <c r="A450" s="34" t="s">
        <v>1551</v>
      </c>
      <c r="B450" s="34" t="s">
        <v>35</v>
      </c>
      <c r="C450" s="35" t="s">
        <v>1545</v>
      </c>
      <c r="D450" s="36" t="s">
        <v>1516</v>
      </c>
      <c r="E450" s="35" t="s">
        <v>1546</v>
      </c>
      <c r="F450" s="37" t="s">
        <v>1552</v>
      </c>
      <c r="G450" s="34" t="s">
        <v>196</v>
      </c>
      <c r="H450" s="34">
        <v>54</v>
      </c>
      <c r="I450" s="34">
        <v>590000000</v>
      </c>
      <c r="J450" s="35" t="s">
        <v>40</v>
      </c>
      <c r="K450" s="35" t="s">
        <v>1520</v>
      </c>
      <c r="L450" s="42" t="s">
        <v>53</v>
      </c>
      <c r="M450" s="34" t="s">
        <v>61</v>
      </c>
      <c r="N450" s="35" t="s">
        <v>1548</v>
      </c>
      <c r="O450" s="34" t="s">
        <v>94</v>
      </c>
      <c r="P450" s="34">
        <v>796</v>
      </c>
      <c r="Q450" s="34" t="s">
        <v>46</v>
      </c>
      <c r="R450" s="39">
        <v>150</v>
      </c>
      <c r="S450" s="40">
        <v>380</v>
      </c>
      <c r="T450" s="40">
        <f t="shared" si="31"/>
        <v>57000</v>
      </c>
      <c r="U450" s="41">
        <f t="shared" si="28"/>
        <v>63840.000000000007</v>
      </c>
      <c r="V450" s="45"/>
      <c r="W450" s="34">
        <v>2017</v>
      </c>
      <c r="X450" s="35"/>
    </row>
    <row r="451" spans="1:24" s="574" customFormat="1" ht="50.1" customHeight="1">
      <c r="A451" s="34" t="s">
        <v>1553</v>
      </c>
      <c r="B451" s="34" t="s">
        <v>35</v>
      </c>
      <c r="C451" s="35" t="s">
        <v>1545</v>
      </c>
      <c r="D451" s="36" t="s">
        <v>1516</v>
      </c>
      <c r="E451" s="35" t="s">
        <v>1546</v>
      </c>
      <c r="F451" s="37" t="s">
        <v>1554</v>
      </c>
      <c r="G451" s="34" t="s">
        <v>196</v>
      </c>
      <c r="H451" s="34">
        <v>0</v>
      </c>
      <c r="I451" s="34">
        <v>590000000</v>
      </c>
      <c r="J451" s="35" t="s">
        <v>40</v>
      </c>
      <c r="K451" s="35" t="s">
        <v>1526</v>
      </c>
      <c r="L451" s="42" t="s">
        <v>53</v>
      </c>
      <c r="M451" s="34" t="s">
        <v>61</v>
      </c>
      <c r="N451" s="35" t="s">
        <v>1527</v>
      </c>
      <c r="O451" s="34" t="s">
        <v>94</v>
      </c>
      <c r="P451" s="34">
        <v>796</v>
      </c>
      <c r="Q451" s="34" t="s">
        <v>46</v>
      </c>
      <c r="R451" s="39">
        <v>20</v>
      </c>
      <c r="S451" s="40">
        <v>6000</v>
      </c>
      <c r="T451" s="40">
        <f t="shared" si="31"/>
        <v>120000</v>
      </c>
      <c r="U451" s="41">
        <f t="shared" si="28"/>
        <v>134400</v>
      </c>
      <c r="V451" s="34"/>
      <c r="W451" s="34">
        <v>2017</v>
      </c>
      <c r="X451" s="35"/>
    </row>
    <row r="452" spans="1:24" s="574" customFormat="1" ht="50.1" customHeight="1">
      <c r="A452" s="34" t="s">
        <v>1555</v>
      </c>
      <c r="B452" s="34" t="s">
        <v>35</v>
      </c>
      <c r="C452" s="35" t="s">
        <v>1556</v>
      </c>
      <c r="D452" s="36" t="s">
        <v>1516</v>
      </c>
      <c r="E452" s="35" t="s">
        <v>1557</v>
      </c>
      <c r="F452" s="37" t="s">
        <v>1558</v>
      </c>
      <c r="G452" s="34" t="s">
        <v>196</v>
      </c>
      <c r="H452" s="34">
        <v>0</v>
      </c>
      <c r="I452" s="34">
        <v>590000000</v>
      </c>
      <c r="J452" s="35" t="s">
        <v>40</v>
      </c>
      <c r="K452" s="35" t="s">
        <v>1526</v>
      </c>
      <c r="L452" s="42" t="s">
        <v>53</v>
      </c>
      <c r="M452" s="34" t="s">
        <v>61</v>
      </c>
      <c r="N452" s="35" t="s">
        <v>1527</v>
      </c>
      <c r="O452" s="34" t="s">
        <v>94</v>
      </c>
      <c r="P452" s="34">
        <v>796</v>
      </c>
      <c r="Q452" s="34" t="s">
        <v>46</v>
      </c>
      <c r="R452" s="39">
        <v>70</v>
      </c>
      <c r="S452" s="40">
        <v>845</v>
      </c>
      <c r="T452" s="40">
        <f t="shared" si="31"/>
        <v>59150</v>
      </c>
      <c r="U452" s="41">
        <f t="shared" si="28"/>
        <v>66248</v>
      </c>
      <c r="V452" s="45"/>
      <c r="W452" s="34">
        <v>2017</v>
      </c>
      <c r="X452" s="35"/>
    </row>
    <row r="453" spans="1:24" ht="50.1" customHeight="1">
      <c r="A453" s="34" t="s">
        <v>1559</v>
      </c>
      <c r="B453" s="34" t="s">
        <v>35</v>
      </c>
      <c r="C453" s="35" t="s">
        <v>1556</v>
      </c>
      <c r="D453" s="36" t="s">
        <v>1516</v>
      </c>
      <c r="E453" s="35" t="s">
        <v>1557</v>
      </c>
      <c r="F453" s="37" t="s">
        <v>1560</v>
      </c>
      <c r="G453" s="34" t="s">
        <v>196</v>
      </c>
      <c r="H453" s="34">
        <v>0</v>
      </c>
      <c r="I453" s="34">
        <v>590000000</v>
      </c>
      <c r="J453" s="35" t="s">
        <v>40</v>
      </c>
      <c r="K453" s="35" t="s">
        <v>1526</v>
      </c>
      <c r="L453" s="42" t="s">
        <v>53</v>
      </c>
      <c r="M453" s="34" t="s">
        <v>61</v>
      </c>
      <c r="N453" s="35" t="s">
        <v>1527</v>
      </c>
      <c r="O453" s="34" t="s">
        <v>94</v>
      </c>
      <c r="P453" s="34">
        <v>796</v>
      </c>
      <c r="Q453" s="34" t="s">
        <v>46</v>
      </c>
      <c r="R453" s="39">
        <v>70</v>
      </c>
      <c r="S453" s="40">
        <v>932</v>
      </c>
      <c r="T453" s="40">
        <f t="shared" si="31"/>
        <v>65240</v>
      </c>
      <c r="U453" s="41">
        <f t="shared" si="28"/>
        <v>73068.800000000003</v>
      </c>
      <c r="V453" s="34"/>
      <c r="W453" s="34">
        <v>2017</v>
      </c>
      <c r="X453" s="35"/>
    </row>
    <row r="454" spans="1:24" s="574" customFormat="1" ht="50.1" customHeight="1">
      <c r="A454" s="35" t="s">
        <v>1561</v>
      </c>
      <c r="B454" s="35" t="s">
        <v>35</v>
      </c>
      <c r="C454" s="78" t="s">
        <v>1556</v>
      </c>
      <c r="D454" s="78" t="s">
        <v>1516</v>
      </c>
      <c r="E454" s="78" t="s">
        <v>1557</v>
      </c>
      <c r="F454" s="78" t="s">
        <v>1562</v>
      </c>
      <c r="G454" s="35" t="s">
        <v>196</v>
      </c>
      <c r="H454" s="35">
        <v>0</v>
      </c>
      <c r="I454" s="35">
        <v>590000000</v>
      </c>
      <c r="J454" s="35" t="s">
        <v>40</v>
      </c>
      <c r="K454" s="35" t="s">
        <v>1526</v>
      </c>
      <c r="L454" s="51" t="s">
        <v>53</v>
      </c>
      <c r="M454" s="35" t="s">
        <v>61</v>
      </c>
      <c r="N454" s="35" t="s">
        <v>1527</v>
      </c>
      <c r="O454" s="35" t="s">
        <v>94</v>
      </c>
      <c r="P454" s="35">
        <v>796</v>
      </c>
      <c r="Q454" s="35" t="s">
        <v>46</v>
      </c>
      <c r="R454" s="77">
        <v>70</v>
      </c>
      <c r="S454" s="77">
        <v>935</v>
      </c>
      <c r="T454" s="77">
        <v>0</v>
      </c>
      <c r="U454" s="77">
        <f>T454*1.12</f>
        <v>0</v>
      </c>
      <c r="V454" s="594"/>
      <c r="W454" s="35">
        <v>2017</v>
      </c>
      <c r="X454" s="35">
        <v>11.19</v>
      </c>
    </row>
    <row r="455" spans="1:24" s="574" customFormat="1" ht="50.1" customHeight="1">
      <c r="A455" s="43" t="s">
        <v>13011</v>
      </c>
      <c r="B455" s="83" t="s">
        <v>35</v>
      </c>
      <c r="C455" s="50" t="s">
        <v>1556</v>
      </c>
      <c r="D455" s="50" t="s">
        <v>1516</v>
      </c>
      <c r="E455" s="50" t="s">
        <v>1557</v>
      </c>
      <c r="F455" s="50" t="s">
        <v>1562</v>
      </c>
      <c r="G455" s="46" t="s">
        <v>196</v>
      </c>
      <c r="H455" s="35">
        <v>0</v>
      </c>
      <c r="I455" s="35">
        <v>590000000</v>
      </c>
      <c r="J455" s="46" t="s">
        <v>40</v>
      </c>
      <c r="K455" s="46" t="s">
        <v>11310</v>
      </c>
      <c r="L455" s="46" t="s">
        <v>40</v>
      </c>
      <c r="M455" s="46" t="s">
        <v>61</v>
      </c>
      <c r="N455" s="49" t="s">
        <v>143</v>
      </c>
      <c r="O455" s="49" t="s">
        <v>283</v>
      </c>
      <c r="P455" s="49">
        <v>796</v>
      </c>
      <c r="Q455" s="49" t="s">
        <v>46</v>
      </c>
      <c r="R455" s="77">
        <v>70</v>
      </c>
      <c r="S455" s="77">
        <v>1300</v>
      </c>
      <c r="T455" s="77">
        <f>S455*R455</f>
        <v>91000</v>
      </c>
      <c r="U455" s="77">
        <f>T455*1.12</f>
        <v>101920.00000000001</v>
      </c>
      <c r="V455" s="593"/>
      <c r="W455" s="34">
        <v>2017</v>
      </c>
      <c r="X455" s="593"/>
    </row>
    <row r="456" spans="1:24" ht="50.1" customHeight="1">
      <c r="A456" s="34" t="s">
        <v>1563</v>
      </c>
      <c r="B456" s="34" t="s">
        <v>35</v>
      </c>
      <c r="C456" s="35" t="s">
        <v>1556</v>
      </c>
      <c r="D456" s="36" t="s">
        <v>1516</v>
      </c>
      <c r="E456" s="35" t="s">
        <v>1557</v>
      </c>
      <c r="F456" s="37" t="s">
        <v>1564</v>
      </c>
      <c r="G456" s="34" t="s">
        <v>196</v>
      </c>
      <c r="H456" s="34">
        <v>0</v>
      </c>
      <c r="I456" s="34">
        <v>590000000</v>
      </c>
      <c r="J456" s="35" t="s">
        <v>40</v>
      </c>
      <c r="K456" s="35" t="s">
        <v>1526</v>
      </c>
      <c r="L456" s="42" t="s">
        <v>53</v>
      </c>
      <c r="M456" s="34" t="s">
        <v>61</v>
      </c>
      <c r="N456" s="35" t="s">
        <v>1527</v>
      </c>
      <c r="O456" s="34" t="s">
        <v>94</v>
      </c>
      <c r="P456" s="34">
        <v>796</v>
      </c>
      <c r="Q456" s="34" t="s">
        <v>46</v>
      </c>
      <c r="R456" s="39">
        <v>70</v>
      </c>
      <c r="S456" s="40">
        <v>1345</v>
      </c>
      <c r="T456" s="40">
        <f t="shared" si="31"/>
        <v>94150</v>
      </c>
      <c r="U456" s="41">
        <f t="shared" si="28"/>
        <v>105448.00000000001</v>
      </c>
      <c r="V456" s="34"/>
      <c r="W456" s="34">
        <v>2017</v>
      </c>
      <c r="X456" s="35"/>
    </row>
    <row r="457" spans="1:24" ht="50.1" customHeight="1">
      <c r="A457" s="34" t="s">
        <v>1565</v>
      </c>
      <c r="B457" s="34" t="s">
        <v>35</v>
      </c>
      <c r="C457" s="35" t="s">
        <v>1556</v>
      </c>
      <c r="D457" s="36" t="s">
        <v>1516</v>
      </c>
      <c r="E457" s="35" t="s">
        <v>1557</v>
      </c>
      <c r="F457" s="37" t="s">
        <v>1566</v>
      </c>
      <c r="G457" s="34" t="s">
        <v>196</v>
      </c>
      <c r="H457" s="34">
        <v>0</v>
      </c>
      <c r="I457" s="34">
        <v>590000000</v>
      </c>
      <c r="J457" s="35" t="s">
        <v>40</v>
      </c>
      <c r="K457" s="35" t="s">
        <v>1526</v>
      </c>
      <c r="L457" s="42" t="s">
        <v>53</v>
      </c>
      <c r="M457" s="34" t="s">
        <v>61</v>
      </c>
      <c r="N457" s="35" t="s">
        <v>1527</v>
      </c>
      <c r="O457" s="34" t="s">
        <v>94</v>
      </c>
      <c r="P457" s="34">
        <v>796</v>
      </c>
      <c r="Q457" s="34" t="s">
        <v>46</v>
      </c>
      <c r="R457" s="39">
        <v>25</v>
      </c>
      <c r="S457" s="40">
        <v>5675</v>
      </c>
      <c r="T457" s="40">
        <f t="shared" si="31"/>
        <v>141875</v>
      </c>
      <c r="U457" s="41">
        <f t="shared" si="28"/>
        <v>158900.00000000003</v>
      </c>
      <c r="V457" s="45"/>
      <c r="W457" s="34">
        <v>2017</v>
      </c>
      <c r="X457" s="35"/>
    </row>
    <row r="458" spans="1:24" s="574" customFormat="1" ht="50.1" customHeight="1">
      <c r="A458" s="35" t="s">
        <v>1567</v>
      </c>
      <c r="B458" s="35" t="s">
        <v>35</v>
      </c>
      <c r="C458" s="78" t="s">
        <v>1556</v>
      </c>
      <c r="D458" s="78" t="s">
        <v>1516</v>
      </c>
      <c r="E458" s="78" t="s">
        <v>1557</v>
      </c>
      <c r="F458" s="78" t="s">
        <v>1568</v>
      </c>
      <c r="G458" s="35" t="s">
        <v>196</v>
      </c>
      <c r="H458" s="35">
        <v>0</v>
      </c>
      <c r="I458" s="35">
        <v>590000000</v>
      </c>
      <c r="J458" s="35" t="s">
        <v>40</v>
      </c>
      <c r="K458" s="35" t="s">
        <v>1526</v>
      </c>
      <c r="L458" s="51" t="s">
        <v>53</v>
      </c>
      <c r="M458" s="35" t="s">
        <v>61</v>
      </c>
      <c r="N458" s="35" t="s">
        <v>1527</v>
      </c>
      <c r="O458" s="35" t="s">
        <v>94</v>
      </c>
      <c r="P458" s="35">
        <v>796</v>
      </c>
      <c r="Q458" s="35" t="s">
        <v>46</v>
      </c>
      <c r="R458" s="77">
        <v>20</v>
      </c>
      <c r="S458" s="77">
        <v>5480</v>
      </c>
      <c r="T458" s="77">
        <v>0</v>
      </c>
      <c r="U458" s="77">
        <f>T458*1.12</f>
        <v>0</v>
      </c>
      <c r="V458" s="594"/>
      <c r="W458" s="35">
        <v>2017</v>
      </c>
      <c r="X458" s="35" t="s">
        <v>2592</v>
      </c>
    </row>
    <row r="459" spans="1:24" s="574" customFormat="1" ht="50.1" customHeight="1">
      <c r="A459" s="43" t="s">
        <v>13013</v>
      </c>
      <c r="B459" s="83" t="s">
        <v>35</v>
      </c>
      <c r="C459" s="50" t="s">
        <v>1556</v>
      </c>
      <c r="D459" s="50" t="s">
        <v>1516</v>
      </c>
      <c r="E459" s="50" t="s">
        <v>1557</v>
      </c>
      <c r="F459" s="50" t="s">
        <v>13012</v>
      </c>
      <c r="G459" s="46" t="s">
        <v>196</v>
      </c>
      <c r="H459" s="35">
        <v>0</v>
      </c>
      <c r="I459" s="35">
        <v>590000000</v>
      </c>
      <c r="J459" s="46" t="s">
        <v>40</v>
      </c>
      <c r="K459" s="46" t="s">
        <v>11310</v>
      </c>
      <c r="L459" s="46" t="s">
        <v>40</v>
      </c>
      <c r="M459" s="46" t="s">
        <v>61</v>
      </c>
      <c r="N459" s="49" t="s">
        <v>143</v>
      </c>
      <c r="O459" s="49" t="s">
        <v>283</v>
      </c>
      <c r="P459" s="49">
        <v>796</v>
      </c>
      <c r="Q459" s="49" t="s">
        <v>46</v>
      </c>
      <c r="R459" s="77">
        <v>20</v>
      </c>
      <c r="S459" s="77">
        <v>6600</v>
      </c>
      <c r="T459" s="77">
        <f>S459*R459</f>
        <v>132000</v>
      </c>
      <c r="U459" s="77">
        <f>T459*1.12</f>
        <v>147840</v>
      </c>
      <c r="V459" s="593"/>
      <c r="W459" s="34">
        <v>2017</v>
      </c>
      <c r="X459" s="593"/>
    </row>
    <row r="460" spans="1:24" ht="50.1" customHeight="1">
      <c r="A460" s="34" t="s">
        <v>1569</v>
      </c>
      <c r="B460" s="34" t="s">
        <v>35</v>
      </c>
      <c r="C460" s="35" t="s">
        <v>1556</v>
      </c>
      <c r="D460" s="36" t="s">
        <v>1516</v>
      </c>
      <c r="E460" s="35" t="s">
        <v>1557</v>
      </c>
      <c r="F460" s="37" t="s">
        <v>1570</v>
      </c>
      <c r="G460" s="34" t="s">
        <v>196</v>
      </c>
      <c r="H460" s="34">
        <v>0</v>
      </c>
      <c r="I460" s="34">
        <v>590000000</v>
      </c>
      <c r="J460" s="35" t="s">
        <v>40</v>
      </c>
      <c r="K460" s="35" t="s">
        <v>1526</v>
      </c>
      <c r="L460" s="42" t="s">
        <v>53</v>
      </c>
      <c r="M460" s="34" t="s">
        <v>61</v>
      </c>
      <c r="N460" s="35" t="s">
        <v>1527</v>
      </c>
      <c r="O460" s="34" t="s">
        <v>94</v>
      </c>
      <c r="P460" s="34">
        <v>796</v>
      </c>
      <c r="Q460" s="34" t="s">
        <v>46</v>
      </c>
      <c r="R460" s="39">
        <v>20</v>
      </c>
      <c r="S460" s="40">
        <v>8125</v>
      </c>
      <c r="T460" s="40">
        <f t="shared" si="31"/>
        <v>162500</v>
      </c>
      <c r="U460" s="41">
        <f t="shared" si="28"/>
        <v>182000.00000000003</v>
      </c>
      <c r="V460" s="45"/>
      <c r="W460" s="34">
        <v>2017</v>
      </c>
      <c r="X460" s="35"/>
    </row>
    <row r="461" spans="1:24" ht="50.1" customHeight="1">
      <c r="A461" s="34" t="s">
        <v>1571</v>
      </c>
      <c r="B461" s="34" t="s">
        <v>35</v>
      </c>
      <c r="C461" s="35" t="s">
        <v>1556</v>
      </c>
      <c r="D461" s="36" t="s">
        <v>1516</v>
      </c>
      <c r="E461" s="35" t="s">
        <v>1557</v>
      </c>
      <c r="F461" s="37" t="s">
        <v>1572</v>
      </c>
      <c r="G461" s="34" t="s">
        <v>196</v>
      </c>
      <c r="H461" s="34">
        <v>0</v>
      </c>
      <c r="I461" s="34">
        <v>590000000</v>
      </c>
      <c r="J461" s="35" t="s">
        <v>40</v>
      </c>
      <c r="K461" s="35" t="s">
        <v>1526</v>
      </c>
      <c r="L461" s="42" t="s">
        <v>53</v>
      </c>
      <c r="M461" s="34" t="s">
        <v>61</v>
      </c>
      <c r="N461" s="35" t="s">
        <v>1527</v>
      </c>
      <c r="O461" s="34" t="s">
        <v>94</v>
      </c>
      <c r="P461" s="34">
        <v>796</v>
      </c>
      <c r="Q461" s="34" t="s">
        <v>46</v>
      </c>
      <c r="R461" s="39">
        <v>10</v>
      </c>
      <c r="S461" s="40">
        <v>9860</v>
      </c>
      <c r="T461" s="40">
        <f t="shared" si="31"/>
        <v>98600</v>
      </c>
      <c r="U461" s="41">
        <f t="shared" si="28"/>
        <v>110432.00000000001</v>
      </c>
      <c r="V461" s="34"/>
      <c r="W461" s="34">
        <v>2017</v>
      </c>
      <c r="X461" s="35"/>
    </row>
    <row r="462" spans="1:24" ht="50.1" customHeight="1">
      <c r="A462" s="34" t="s">
        <v>1573</v>
      </c>
      <c r="B462" s="34" t="s">
        <v>35</v>
      </c>
      <c r="C462" s="35" t="s">
        <v>1574</v>
      </c>
      <c r="D462" s="36" t="s">
        <v>1516</v>
      </c>
      <c r="E462" s="35" t="s">
        <v>1575</v>
      </c>
      <c r="F462" s="37" t="s">
        <v>1576</v>
      </c>
      <c r="G462" s="34" t="s">
        <v>196</v>
      </c>
      <c r="H462" s="34">
        <v>50</v>
      </c>
      <c r="I462" s="34">
        <v>590000000</v>
      </c>
      <c r="J462" s="35" t="s">
        <v>40</v>
      </c>
      <c r="K462" s="35" t="s">
        <v>1520</v>
      </c>
      <c r="L462" s="42" t="s">
        <v>53</v>
      </c>
      <c r="M462" s="34" t="s">
        <v>61</v>
      </c>
      <c r="N462" s="35" t="s">
        <v>1548</v>
      </c>
      <c r="O462" s="34" t="s">
        <v>94</v>
      </c>
      <c r="P462" s="34">
        <v>796</v>
      </c>
      <c r="Q462" s="34" t="s">
        <v>46</v>
      </c>
      <c r="R462" s="39">
        <v>3000</v>
      </c>
      <c r="S462" s="40">
        <v>134</v>
      </c>
      <c r="T462" s="40">
        <f t="shared" si="31"/>
        <v>402000</v>
      </c>
      <c r="U462" s="41">
        <f t="shared" si="28"/>
        <v>450240.00000000006</v>
      </c>
      <c r="V462" s="45"/>
      <c r="W462" s="34">
        <v>2017</v>
      </c>
      <c r="X462" s="35"/>
    </row>
    <row r="463" spans="1:24" ht="50.1" customHeight="1">
      <c r="A463" s="34" t="s">
        <v>1577</v>
      </c>
      <c r="B463" s="34" t="s">
        <v>35</v>
      </c>
      <c r="C463" s="35" t="s">
        <v>1578</v>
      </c>
      <c r="D463" s="36" t="s">
        <v>1516</v>
      </c>
      <c r="E463" s="35" t="s">
        <v>1579</v>
      </c>
      <c r="F463" s="37" t="s">
        <v>1580</v>
      </c>
      <c r="G463" s="34" t="s">
        <v>196</v>
      </c>
      <c r="H463" s="34">
        <v>50</v>
      </c>
      <c r="I463" s="34">
        <v>590000000</v>
      </c>
      <c r="J463" s="35" t="s">
        <v>40</v>
      </c>
      <c r="K463" s="35" t="s">
        <v>1520</v>
      </c>
      <c r="L463" s="42" t="s">
        <v>53</v>
      </c>
      <c r="M463" s="34" t="s">
        <v>61</v>
      </c>
      <c r="N463" s="35" t="s">
        <v>1548</v>
      </c>
      <c r="O463" s="34" t="s">
        <v>94</v>
      </c>
      <c r="P463" s="34">
        <v>796</v>
      </c>
      <c r="Q463" s="34" t="s">
        <v>46</v>
      </c>
      <c r="R463" s="39">
        <v>200</v>
      </c>
      <c r="S463" s="40">
        <v>215</v>
      </c>
      <c r="T463" s="40">
        <f t="shared" si="31"/>
        <v>43000</v>
      </c>
      <c r="U463" s="41">
        <f t="shared" si="28"/>
        <v>48160.000000000007</v>
      </c>
      <c r="V463" s="34"/>
      <c r="W463" s="34">
        <v>2017</v>
      </c>
      <c r="X463" s="35"/>
    </row>
    <row r="464" spans="1:24" ht="50.1" customHeight="1">
      <c r="A464" s="34" t="s">
        <v>1581</v>
      </c>
      <c r="B464" s="34" t="s">
        <v>35</v>
      </c>
      <c r="C464" s="35" t="s">
        <v>1582</v>
      </c>
      <c r="D464" s="36" t="s">
        <v>1516</v>
      </c>
      <c r="E464" s="35" t="s">
        <v>1583</v>
      </c>
      <c r="F464" s="37" t="s">
        <v>1584</v>
      </c>
      <c r="G464" s="34" t="s">
        <v>196</v>
      </c>
      <c r="H464" s="34">
        <v>54</v>
      </c>
      <c r="I464" s="34">
        <v>590000000</v>
      </c>
      <c r="J464" s="35" t="s">
        <v>40</v>
      </c>
      <c r="K464" s="35" t="s">
        <v>1520</v>
      </c>
      <c r="L464" s="42" t="s">
        <v>53</v>
      </c>
      <c r="M464" s="34" t="s">
        <v>61</v>
      </c>
      <c r="N464" s="35" t="s">
        <v>1548</v>
      </c>
      <c r="O464" s="34" t="s">
        <v>94</v>
      </c>
      <c r="P464" s="34">
        <v>796</v>
      </c>
      <c r="Q464" s="34" t="s">
        <v>46</v>
      </c>
      <c r="R464" s="39">
        <v>1500</v>
      </c>
      <c r="S464" s="40">
        <v>266</v>
      </c>
      <c r="T464" s="40">
        <f t="shared" si="31"/>
        <v>399000</v>
      </c>
      <c r="U464" s="41">
        <f t="shared" si="28"/>
        <v>446880.00000000006</v>
      </c>
      <c r="V464" s="45"/>
      <c r="W464" s="34">
        <v>2017</v>
      </c>
      <c r="X464" s="35"/>
    </row>
    <row r="465" spans="1:24" s="574" customFormat="1" ht="50.1" customHeight="1">
      <c r="A465" s="35" t="s">
        <v>1585</v>
      </c>
      <c r="B465" s="35" t="s">
        <v>35</v>
      </c>
      <c r="C465" s="78" t="s">
        <v>1586</v>
      </c>
      <c r="D465" s="78" t="s">
        <v>1516</v>
      </c>
      <c r="E465" s="78" t="s">
        <v>1587</v>
      </c>
      <c r="F465" s="78" t="s">
        <v>1588</v>
      </c>
      <c r="G465" s="35" t="s">
        <v>196</v>
      </c>
      <c r="H465" s="35">
        <v>50</v>
      </c>
      <c r="I465" s="35">
        <v>590000000</v>
      </c>
      <c r="J465" s="35" t="s">
        <v>40</v>
      </c>
      <c r="K465" s="35" t="s">
        <v>1520</v>
      </c>
      <c r="L465" s="51" t="s">
        <v>53</v>
      </c>
      <c r="M465" s="35" t="s">
        <v>61</v>
      </c>
      <c r="N465" s="35" t="s">
        <v>1548</v>
      </c>
      <c r="O465" s="35" t="s">
        <v>94</v>
      </c>
      <c r="P465" s="35">
        <v>796</v>
      </c>
      <c r="Q465" s="35" t="s">
        <v>46</v>
      </c>
      <c r="R465" s="77">
        <v>300</v>
      </c>
      <c r="S465" s="77">
        <v>590</v>
      </c>
      <c r="T465" s="77">
        <v>0</v>
      </c>
      <c r="U465" s="77">
        <f>T465*1.12</f>
        <v>0</v>
      </c>
      <c r="V465" s="593"/>
      <c r="W465" s="34">
        <v>2017</v>
      </c>
      <c r="X465" s="34" t="s">
        <v>1854</v>
      </c>
    </row>
    <row r="466" spans="1:24" s="574" customFormat="1" ht="50.1" customHeight="1">
      <c r="A466" s="103" t="s">
        <v>13014</v>
      </c>
      <c r="B466" s="179" t="s">
        <v>35</v>
      </c>
      <c r="C466" s="202" t="s">
        <v>1586</v>
      </c>
      <c r="D466" s="266" t="s">
        <v>1516</v>
      </c>
      <c r="E466" s="202" t="s">
        <v>1587</v>
      </c>
      <c r="F466" s="203" t="s">
        <v>1588</v>
      </c>
      <c r="G466" s="121" t="s">
        <v>196</v>
      </c>
      <c r="H466" s="119">
        <v>0</v>
      </c>
      <c r="I466" s="119">
        <v>590000000</v>
      </c>
      <c r="J466" s="121" t="s">
        <v>40</v>
      </c>
      <c r="K466" s="121" t="s">
        <v>11310</v>
      </c>
      <c r="L466" s="121" t="s">
        <v>40</v>
      </c>
      <c r="M466" s="121" t="s">
        <v>61</v>
      </c>
      <c r="N466" s="232" t="s">
        <v>328</v>
      </c>
      <c r="O466" s="232" t="s">
        <v>283</v>
      </c>
      <c r="P466" s="232">
        <v>796</v>
      </c>
      <c r="Q466" s="232" t="s">
        <v>46</v>
      </c>
      <c r="R466" s="207">
        <v>300</v>
      </c>
      <c r="S466" s="239">
        <v>1055</v>
      </c>
      <c r="T466" s="239">
        <f>S466*R466</f>
        <v>316500</v>
      </c>
      <c r="U466" s="239">
        <f>T466*1.12</f>
        <v>354480.00000000006</v>
      </c>
      <c r="V466" s="595"/>
      <c r="W466" s="103">
        <v>2017</v>
      </c>
      <c r="X466" s="595"/>
    </row>
    <row r="467" spans="1:24" ht="50.1" customHeight="1">
      <c r="A467" s="34" t="s">
        <v>1589</v>
      </c>
      <c r="B467" s="34" t="s">
        <v>35</v>
      </c>
      <c r="C467" s="35" t="s">
        <v>1590</v>
      </c>
      <c r="D467" s="36" t="s">
        <v>1516</v>
      </c>
      <c r="E467" s="35" t="s">
        <v>1591</v>
      </c>
      <c r="F467" s="37" t="s">
        <v>1592</v>
      </c>
      <c r="G467" s="34" t="s">
        <v>196</v>
      </c>
      <c r="H467" s="34">
        <v>0</v>
      </c>
      <c r="I467" s="34">
        <v>590000000</v>
      </c>
      <c r="J467" s="35" t="s">
        <v>40</v>
      </c>
      <c r="K467" s="35" t="s">
        <v>1526</v>
      </c>
      <c r="L467" s="42" t="s">
        <v>53</v>
      </c>
      <c r="M467" s="34" t="s">
        <v>61</v>
      </c>
      <c r="N467" s="35" t="s">
        <v>1593</v>
      </c>
      <c r="O467" s="34" t="s">
        <v>94</v>
      </c>
      <c r="P467" s="34">
        <v>796</v>
      </c>
      <c r="Q467" s="34" t="s">
        <v>46</v>
      </c>
      <c r="R467" s="39">
        <v>10</v>
      </c>
      <c r="S467" s="40">
        <v>14000</v>
      </c>
      <c r="T467" s="40">
        <f t="shared" si="31"/>
        <v>140000</v>
      </c>
      <c r="U467" s="41">
        <f t="shared" si="28"/>
        <v>156800.00000000003</v>
      </c>
      <c r="V467" s="45"/>
      <c r="W467" s="34">
        <v>2017</v>
      </c>
      <c r="X467" s="35"/>
    </row>
    <row r="468" spans="1:24" ht="50.1" customHeight="1">
      <c r="A468" s="34" t="s">
        <v>1594</v>
      </c>
      <c r="B468" s="34" t="s">
        <v>35</v>
      </c>
      <c r="C468" s="35" t="s">
        <v>1590</v>
      </c>
      <c r="D468" s="36" t="s">
        <v>1516</v>
      </c>
      <c r="E468" s="35" t="s">
        <v>1591</v>
      </c>
      <c r="F468" s="37" t="s">
        <v>1595</v>
      </c>
      <c r="G468" s="34" t="s">
        <v>196</v>
      </c>
      <c r="H468" s="34">
        <v>0</v>
      </c>
      <c r="I468" s="34">
        <v>590000000</v>
      </c>
      <c r="J468" s="35" t="s">
        <v>40</v>
      </c>
      <c r="K468" s="35" t="s">
        <v>1526</v>
      </c>
      <c r="L468" s="42" t="s">
        <v>53</v>
      </c>
      <c r="M468" s="34" t="s">
        <v>61</v>
      </c>
      <c r="N468" s="35" t="s">
        <v>1593</v>
      </c>
      <c r="O468" s="34" t="s">
        <v>94</v>
      </c>
      <c r="P468" s="34">
        <v>796</v>
      </c>
      <c r="Q468" s="34" t="s">
        <v>46</v>
      </c>
      <c r="R468" s="39">
        <v>10</v>
      </c>
      <c r="S468" s="40">
        <v>12500</v>
      </c>
      <c r="T468" s="40">
        <f t="shared" si="31"/>
        <v>125000</v>
      </c>
      <c r="U468" s="41">
        <f t="shared" si="28"/>
        <v>140000</v>
      </c>
      <c r="V468" s="34"/>
      <c r="W468" s="34">
        <v>2017</v>
      </c>
      <c r="X468" s="35"/>
    </row>
    <row r="469" spans="1:24" ht="50.1" customHeight="1">
      <c r="A469" s="34" t="s">
        <v>1596</v>
      </c>
      <c r="B469" s="34" t="s">
        <v>35</v>
      </c>
      <c r="C469" s="35" t="s">
        <v>1597</v>
      </c>
      <c r="D469" s="36" t="s">
        <v>1516</v>
      </c>
      <c r="E469" s="35" t="s">
        <v>1598</v>
      </c>
      <c r="F469" s="37" t="s">
        <v>1599</v>
      </c>
      <c r="G469" s="34" t="s">
        <v>196</v>
      </c>
      <c r="H469" s="34">
        <v>0</v>
      </c>
      <c r="I469" s="34">
        <v>590000000</v>
      </c>
      <c r="J469" s="35" t="s">
        <v>40</v>
      </c>
      <c r="K469" s="35" t="s">
        <v>1526</v>
      </c>
      <c r="L469" s="42" t="s">
        <v>53</v>
      </c>
      <c r="M469" s="34" t="s">
        <v>61</v>
      </c>
      <c r="N469" s="35" t="s">
        <v>1593</v>
      </c>
      <c r="O469" s="34" t="s">
        <v>94</v>
      </c>
      <c r="P469" s="34">
        <v>796</v>
      </c>
      <c r="Q469" s="34" t="s">
        <v>46</v>
      </c>
      <c r="R469" s="39">
        <v>15</v>
      </c>
      <c r="S469" s="40">
        <v>4600</v>
      </c>
      <c r="T469" s="40">
        <f t="shared" si="31"/>
        <v>69000</v>
      </c>
      <c r="U469" s="41">
        <f t="shared" si="28"/>
        <v>77280.000000000015</v>
      </c>
      <c r="V469" s="45"/>
      <c r="W469" s="34">
        <v>2017</v>
      </c>
      <c r="X469" s="35"/>
    </row>
    <row r="470" spans="1:24" ht="50.1" customHeight="1">
      <c r="A470" s="34" t="s">
        <v>1600</v>
      </c>
      <c r="B470" s="34" t="s">
        <v>35</v>
      </c>
      <c r="C470" s="35" t="s">
        <v>1601</v>
      </c>
      <c r="D470" s="36" t="s">
        <v>1516</v>
      </c>
      <c r="E470" s="35" t="s">
        <v>1602</v>
      </c>
      <c r="F470" s="37" t="s">
        <v>1603</v>
      </c>
      <c r="G470" s="34" t="s">
        <v>196</v>
      </c>
      <c r="H470" s="34">
        <v>0</v>
      </c>
      <c r="I470" s="34">
        <v>590000000</v>
      </c>
      <c r="J470" s="35" t="s">
        <v>40</v>
      </c>
      <c r="K470" s="35" t="s">
        <v>1526</v>
      </c>
      <c r="L470" s="42" t="s">
        <v>53</v>
      </c>
      <c r="M470" s="34" t="s">
        <v>61</v>
      </c>
      <c r="N470" s="35" t="s">
        <v>1593</v>
      </c>
      <c r="O470" s="34" t="s">
        <v>94</v>
      </c>
      <c r="P470" s="34">
        <v>796</v>
      </c>
      <c r="Q470" s="34" t="s">
        <v>46</v>
      </c>
      <c r="R470" s="39">
        <v>10</v>
      </c>
      <c r="S470" s="40">
        <v>18000</v>
      </c>
      <c r="T470" s="40">
        <f t="shared" si="31"/>
        <v>180000</v>
      </c>
      <c r="U470" s="41">
        <f t="shared" si="28"/>
        <v>201600.00000000003</v>
      </c>
      <c r="V470" s="34"/>
      <c r="W470" s="34">
        <v>2017</v>
      </c>
      <c r="X470" s="35"/>
    </row>
    <row r="471" spans="1:24" ht="50.1" customHeight="1">
      <c r="A471" s="34" t="s">
        <v>1604</v>
      </c>
      <c r="B471" s="34" t="s">
        <v>35</v>
      </c>
      <c r="C471" s="35" t="s">
        <v>1601</v>
      </c>
      <c r="D471" s="36" t="s">
        <v>1516</v>
      </c>
      <c r="E471" s="35" t="s">
        <v>1602</v>
      </c>
      <c r="F471" s="37" t="s">
        <v>1605</v>
      </c>
      <c r="G471" s="34" t="s">
        <v>196</v>
      </c>
      <c r="H471" s="34">
        <v>0</v>
      </c>
      <c r="I471" s="34">
        <v>590000000</v>
      </c>
      <c r="J471" s="35" t="s">
        <v>40</v>
      </c>
      <c r="K471" s="35" t="s">
        <v>1526</v>
      </c>
      <c r="L471" s="42" t="s">
        <v>53</v>
      </c>
      <c r="M471" s="34" t="s">
        <v>61</v>
      </c>
      <c r="N471" s="35" t="s">
        <v>1593</v>
      </c>
      <c r="O471" s="34" t="s">
        <v>94</v>
      </c>
      <c r="P471" s="34">
        <v>796</v>
      </c>
      <c r="Q471" s="34" t="s">
        <v>46</v>
      </c>
      <c r="R471" s="39">
        <v>10</v>
      </c>
      <c r="S471" s="40">
        <v>15560</v>
      </c>
      <c r="T471" s="40">
        <f t="shared" si="31"/>
        <v>155600</v>
      </c>
      <c r="U471" s="41">
        <f t="shared" si="28"/>
        <v>174272.00000000003</v>
      </c>
      <c r="V471" s="45"/>
      <c r="W471" s="34">
        <v>2017</v>
      </c>
      <c r="X471" s="35"/>
    </row>
    <row r="472" spans="1:24" ht="50.1" customHeight="1">
      <c r="A472" s="34" t="s">
        <v>1606</v>
      </c>
      <c r="B472" s="34" t="s">
        <v>35</v>
      </c>
      <c r="C472" s="35" t="s">
        <v>1607</v>
      </c>
      <c r="D472" s="36" t="s">
        <v>1516</v>
      </c>
      <c r="E472" s="35" t="s">
        <v>1608</v>
      </c>
      <c r="F472" s="37" t="s">
        <v>1609</v>
      </c>
      <c r="G472" s="34" t="s">
        <v>196</v>
      </c>
      <c r="H472" s="34">
        <v>0</v>
      </c>
      <c r="I472" s="34">
        <v>590000000</v>
      </c>
      <c r="J472" s="35" t="s">
        <v>40</v>
      </c>
      <c r="K472" s="35" t="s">
        <v>1526</v>
      </c>
      <c r="L472" s="42" t="s">
        <v>53</v>
      </c>
      <c r="M472" s="34" t="s">
        <v>61</v>
      </c>
      <c r="N472" s="35" t="s">
        <v>1593</v>
      </c>
      <c r="O472" s="34" t="s">
        <v>94</v>
      </c>
      <c r="P472" s="34">
        <v>796</v>
      </c>
      <c r="Q472" s="34" t="s">
        <v>46</v>
      </c>
      <c r="R472" s="39">
        <v>10</v>
      </c>
      <c r="S472" s="40">
        <v>9000</v>
      </c>
      <c r="T472" s="40">
        <f t="shared" si="31"/>
        <v>90000</v>
      </c>
      <c r="U472" s="41">
        <f t="shared" si="28"/>
        <v>100800.00000000001</v>
      </c>
      <c r="V472" s="34"/>
      <c r="W472" s="34">
        <v>2017</v>
      </c>
      <c r="X472" s="35"/>
    </row>
    <row r="473" spans="1:24" ht="50.1" customHeight="1">
      <c r="A473" s="34" t="s">
        <v>1610</v>
      </c>
      <c r="B473" s="34" t="s">
        <v>35</v>
      </c>
      <c r="C473" s="35" t="s">
        <v>1607</v>
      </c>
      <c r="D473" s="36" t="s">
        <v>1516</v>
      </c>
      <c r="E473" s="35" t="s">
        <v>1608</v>
      </c>
      <c r="F473" s="37" t="s">
        <v>1611</v>
      </c>
      <c r="G473" s="34" t="s">
        <v>196</v>
      </c>
      <c r="H473" s="34">
        <v>0</v>
      </c>
      <c r="I473" s="34">
        <v>590000000</v>
      </c>
      <c r="J473" s="35" t="s">
        <v>40</v>
      </c>
      <c r="K473" s="35" t="s">
        <v>1526</v>
      </c>
      <c r="L473" s="42" t="s">
        <v>53</v>
      </c>
      <c r="M473" s="34" t="s">
        <v>61</v>
      </c>
      <c r="N473" s="35" t="s">
        <v>1593</v>
      </c>
      <c r="O473" s="34" t="s">
        <v>94</v>
      </c>
      <c r="P473" s="34">
        <v>796</v>
      </c>
      <c r="Q473" s="34" t="s">
        <v>46</v>
      </c>
      <c r="R473" s="39">
        <v>10</v>
      </c>
      <c r="S473" s="40">
        <v>9000</v>
      </c>
      <c r="T473" s="40">
        <f t="shared" si="31"/>
        <v>90000</v>
      </c>
      <c r="U473" s="41">
        <f t="shared" si="28"/>
        <v>100800.00000000001</v>
      </c>
      <c r="V473" s="45"/>
      <c r="W473" s="34">
        <v>2017</v>
      </c>
      <c r="X473" s="35"/>
    </row>
    <row r="474" spans="1:24" ht="50.1" customHeight="1">
      <c r="A474" s="34" t="s">
        <v>1612</v>
      </c>
      <c r="B474" s="46" t="s">
        <v>35</v>
      </c>
      <c r="C474" s="47" t="s">
        <v>1613</v>
      </c>
      <c r="D474" s="48" t="s">
        <v>1516</v>
      </c>
      <c r="E474" s="49" t="s">
        <v>1614</v>
      </c>
      <c r="F474" s="50" t="s">
        <v>1615</v>
      </c>
      <c r="G474" s="51" t="s">
        <v>39</v>
      </c>
      <c r="H474" s="52">
        <v>0</v>
      </c>
      <c r="I474" s="34">
        <v>590000000</v>
      </c>
      <c r="J474" s="35" t="s">
        <v>40</v>
      </c>
      <c r="K474" s="51" t="s">
        <v>108</v>
      </c>
      <c r="L474" s="35" t="s">
        <v>42</v>
      </c>
      <c r="M474" s="46" t="s">
        <v>61</v>
      </c>
      <c r="N474" s="49" t="s">
        <v>109</v>
      </c>
      <c r="O474" s="35" t="s">
        <v>110</v>
      </c>
      <c r="P474" s="43" t="s">
        <v>449</v>
      </c>
      <c r="Q474" s="43" t="s">
        <v>103</v>
      </c>
      <c r="R474" s="69">
        <v>2000</v>
      </c>
      <c r="S474" s="54">
        <v>1530</v>
      </c>
      <c r="T474" s="40">
        <f t="shared" si="31"/>
        <v>3060000</v>
      </c>
      <c r="U474" s="41">
        <f t="shared" si="28"/>
        <v>3427200.0000000005</v>
      </c>
      <c r="V474" s="46" t="s">
        <v>47</v>
      </c>
      <c r="W474" s="51">
        <v>2017</v>
      </c>
      <c r="X474" s="42"/>
    </row>
    <row r="475" spans="1:24" ht="50.1" customHeight="1">
      <c r="A475" s="34" t="s">
        <v>1616</v>
      </c>
      <c r="B475" s="49" t="s">
        <v>35</v>
      </c>
      <c r="C475" s="49" t="s">
        <v>1613</v>
      </c>
      <c r="D475" s="56" t="s">
        <v>1516</v>
      </c>
      <c r="E475" s="49" t="s">
        <v>1614</v>
      </c>
      <c r="F475" s="49" t="s">
        <v>1617</v>
      </c>
      <c r="G475" s="46" t="s">
        <v>39</v>
      </c>
      <c r="H475" s="49">
        <v>0</v>
      </c>
      <c r="I475" s="34">
        <v>590000000</v>
      </c>
      <c r="J475" s="46" t="s">
        <v>1618</v>
      </c>
      <c r="K475" s="35" t="s">
        <v>1619</v>
      </c>
      <c r="L475" s="46" t="s">
        <v>1618</v>
      </c>
      <c r="M475" s="49" t="s">
        <v>61</v>
      </c>
      <c r="N475" s="49" t="s">
        <v>1620</v>
      </c>
      <c r="O475" s="35" t="s">
        <v>468</v>
      </c>
      <c r="P475" s="140">
        <v>166</v>
      </c>
      <c r="Q475" s="140" t="s">
        <v>103</v>
      </c>
      <c r="R475" s="69">
        <v>219</v>
      </c>
      <c r="S475" s="54">
        <v>17500</v>
      </c>
      <c r="T475" s="141">
        <f t="shared" si="31"/>
        <v>3832500</v>
      </c>
      <c r="U475" s="142">
        <f t="shared" si="28"/>
        <v>4292400</v>
      </c>
      <c r="V475" s="118"/>
      <c r="W475" s="51">
        <v>2017</v>
      </c>
      <c r="X475" s="43"/>
    </row>
    <row r="476" spans="1:24" ht="50.1" customHeight="1">
      <c r="A476" s="34" t="s">
        <v>1621</v>
      </c>
      <c r="B476" s="46" t="s">
        <v>35</v>
      </c>
      <c r="C476" s="49" t="s">
        <v>1622</v>
      </c>
      <c r="D476" s="56" t="s">
        <v>1516</v>
      </c>
      <c r="E476" s="49" t="s">
        <v>1623</v>
      </c>
      <c r="F476" s="50" t="s">
        <v>47</v>
      </c>
      <c r="G476" s="51" t="s">
        <v>39</v>
      </c>
      <c r="H476" s="52">
        <v>0</v>
      </c>
      <c r="I476" s="34">
        <v>590000000</v>
      </c>
      <c r="J476" s="35" t="s">
        <v>40</v>
      </c>
      <c r="K476" s="51" t="s">
        <v>108</v>
      </c>
      <c r="L476" s="35" t="s">
        <v>42</v>
      </c>
      <c r="M476" s="46" t="s">
        <v>61</v>
      </c>
      <c r="N476" s="49" t="s">
        <v>109</v>
      </c>
      <c r="O476" s="35" t="s">
        <v>110</v>
      </c>
      <c r="P476" s="67">
        <v>168</v>
      </c>
      <c r="Q476" s="67" t="s">
        <v>117</v>
      </c>
      <c r="R476" s="68">
        <v>0.5</v>
      </c>
      <c r="S476" s="54">
        <v>324850</v>
      </c>
      <c r="T476" s="40">
        <f t="shared" si="31"/>
        <v>162425</v>
      </c>
      <c r="U476" s="41">
        <f t="shared" si="28"/>
        <v>181916.00000000003</v>
      </c>
      <c r="V476" s="46" t="s">
        <v>47</v>
      </c>
      <c r="W476" s="51">
        <v>2017</v>
      </c>
      <c r="X476" s="42"/>
    </row>
    <row r="477" spans="1:24" ht="50.1" customHeight="1">
      <c r="A477" s="34" t="s">
        <v>1624</v>
      </c>
      <c r="B477" s="46" t="s">
        <v>35</v>
      </c>
      <c r="C477" s="47" t="s">
        <v>1625</v>
      </c>
      <c r="D477" s="48" t="s">
        <v>1516</v>
      </c>
      <c r="E477" s="49" t="s">
        <v>1626</v>
      </c>
      <c r="F477" s="50" t="s">
        <v>47</v>
      </c>
      <c r="G477" s="51" t="s">
        <v>39</v>
      </c>
      <c r="H477" s="52">
        <v>0</v>
      </c>
      <c r="I477" s="34">
        <v>590000000</v>
      </c>
      <c r="J477" s="35" t="s">
        <v>40</v>
      </c>
      <c r="K477" s="51" t="s">
        <v>108</v>
      </c>
      <c r="L477" s="35" t="s">
        <v>42</v>
      </c>
      <c r="M477" s="46" t="s">
        <v>61</v>
      </c>
      <c r="N477" s="49" t="s">
        <v>109</v>
      </c>
      <c r="O477" s="35" t="s">
        <v>110</v>
      </c>
      <c r="P477" s="67">
        <v>168</v>
      </c>
      <c r="Q477" s="43" t="s">
        <v>117</v>
      </c>
      <c r="R477" s="69">
        <v>2</v>
      </c>
      <c r="S477" s="54">
        <v>260000</v>
      </c>
      <c r="T477" s="40">
        <f t="shared" si="31"/>
        <v>520000</v>
      </c>
      <c r="U477" s="41">
        <f t="shared" si="28"/>
        <v>582400</v>
      </c>
      <c r="V477" s="70" t="s">
        <v>47</v>
      </c>
      <c r="W477" s="51">
        <v>2017</v>
      </c>
      <c r="X477" s="42"/>
    </row>
    <row r="478" spans="1:24" ht="50.1" customHeight="1">
      <c r="A478" s="34" t="s">
        <v>1627</v>
      </c>
      <c r="B478" s="34" t="s">
        <v>35</v>
      </c>
      <c r="C478" s="35" t="s">
        <v>1628</v>
      </c>
      <c r="D478" s="36" t="s">
        <v>1516</v>
      </c>
      <c r="E478" s="35" t="s">
        <v>1629</v>
      </c>
      <c r="F478" s="37" t="s">
        <v>47</v>
      </c>
      <c r="G478" s="34" t="s">
        <v>39</v>
      </c>
      <c r="H478" s="34">
        <v>0</v>
      </c>
      <c r="I478" s="34">
        <v>590000000</v>
      </c>
      <c r="J478" s="35" t="s">
        <v>40</v>
      </c>
      <c r="K478" s="51" t="s">
        <v>108</v>
      </c>
      <c r="L478" s="35" t="s">
        <v>42</v>
      </c>
      <c r="M478" s="34" t="s">
        <v>61</v>
      </c>
      <c r="N478" s="35" t="s">
        <v>109</v>
      </c>
      <c r="O478" s="35" t="s">
        <v>110</v>
      </c>
      <c r="P478" s="67">
        <v>168</v>
      </c>
      <c r="Q478" s="34" t="s">
        <v>117</v>
      </c>
      <c r="R478" s="44">
        <v>2</v>
      </c>
      <c r="S478" s="54">
        <v>260000</v>
      </c>
      <c r="T478" s="40">
        <f t="shared" si="31"/>
        <v>520000</v>
      </c>
      <c r="U478" s="41">
        <f t="shared" si="28"/>
        <v>582400</v>
      </c>
      <c r="V478" s="34" t="s">
        <v>47</v>
      </c>
      <c r="W478" s="51">
        <v>2017</v>
      </c>
      <c r="X478" s="42"/>
    </row>
    <row r="479" spans="1:24" s="574" customFormat="1" ht="50.1" customHeight="1">
      <c r="A479" s="35" t="s">
        <v>1630</v>
      </c>
      <c r="B479" s="46" t="s">
        <v>35</v>
      </c>
      <c r="C479" s="50" t="s">
        <v>1631</v>
      </c>
      <c r="D479" s="145" t="s">
        <v>1516</v>
      </c>
      <c r="E479" s="50" t="s">
        <v>1632</v>
      </c>
      <c r="F479" s="50" t="s">
        <v>47</v>
      </c>
      <c r="G479" s="51" t="s">
        <v>39</v>
      </c>
      <c r="H479" s="52">
        <v>0</v>
      </c>
      <c r="I479" s="35">
        <v>590000000</v>
      </c>
      <c r="J479" s="35" t="s">
        <v>40</v>
      </c>
      <c r="K479" s="51" t="s">
        <v>108</v>
      </c>
      <c r="L479" s="35" t="s">
        <v>42</v>
      </c>
      <c r="M479" s="46" t="s">
        <v>61</v>
      </c>
      <c r="N479" s="49" t="s">
        <v>109</v>
      </c>
      <c r="O479" s="35" t="s">
        <v>110</v>
      </c>
      <c r="P479" s="125">
        <v>168</v>
      </c>
      <c r="Q479" s="49" t="s">
        <v>117</v>
      </c>
      <c r="R479" s="143">
        <v>0.2</v>
      </c>
      <c r="S479" s="77">
        <v>1530000</v>
      </c>
      <c r="T479" s="77">
        <v>0</v>
      </c>
      <c r="U479" s="146">
        <f>T479*1.12</f>
        <v>0</v>
      </c>
      <c r="V479" s="70" t="s">
        <v>47</v>
      </c>
      <c r="W479" s="51">
        <v>2017</v>
      </c>
      <c r="X479" s="575" t="s">
        <v>1808</v>
      </c>
    </row>
    <row r="480" spans="1:24" s="574" customFormat="1" ht="50.1" customHeight="1">
      <c r="A480" s="576" t="s">
        <v>12799</v>
      </c>
      <c r="B480" s="575" t="s">
        <v>35</v>
      </c>
      <c r="C480" s="186" t="s">
        <v>1631</v>
      </c>
      <c r="D480" s="577" t="s">
        <v>1516</v>
      </c>
      <c r="E480" s="186" t="s">
        <v>1632</v>
      </c>
      <c r="F480" s="186" t="s">
        <v>47</v>
      </c>
      <c r="G480" s="140" t="s">
        <v>39</v>
      </c>
      <c r="H480" s="52">
        <v>0</v>
      </c>
      <c r="I480" s="152">
        <v>590000000</v>
      </c>
      <c r="J480" s="578" t="s">
        <v>40</v>
      </c>
      <c r="K480" s="51" t="s">
        <v>12357</v>
      </c>
      <c r="L480" s="578" t="s">
        <v>42</v>
      </c>
      <c r="M480" s="575" t="s">
        <v>61</v>
      </c>
      <c r="N480" s="140" t="s">
        <v>109</v>
      </c>
      <c r="O480" s="578" t="s">
        <v>110</v>
      </c>
      <c r="P480" s="125">
        <v>168</v>
      </c>
      <c r="Q480" s="140" t="s">
        <v>117</v>
      </c>
      <c r="R480" s="579">
        <v>1.5669999999999999</v>
      </c>
      <c r="S480" s="530">
        <v>1560000</v>
      </c>
      <c r="T480" s="580">
        <f>R480*S480</f>
        <v>2444520</v>
      </c>
      <c r="U480" s="581">
        <f>T480*1.12</f>
        <v>2737862.4000000004</v>
      </c>
      <c r="V480" s="582"/>
      <c r="W480" s="51">
        <v>2017</v>
      </c>
      <c r="X480" s="575" t="s">
        <v>47</v>
      </c>
    </row>
    <row r="481" spans="1:24" ht="50.1" customHeight="1">
      <c r="A481" s="35" t="s">
        <v>1633</v>
      </c>
      <c r="B481" s="35" t="s">
        <v>35</v>
      </c>
      <c r="C481" s="78" t="s">
        <v>1634</v>
      </c>
      <c r="D481" s="36" t="s">
        <v>1516</v>
      </c>
      <c r="E481" s="78" t="s">
        <v>1635</v>
      </c>
      <c r="F481" s="78" t="s">
        <v>47</v>
      </c>
      <c r="G481" s="35" t="s">
        <v>39</v>
      </c>
      <c r="H481" s="35">
        <v>0</v>
      </c>
      <c r="I481" s="35">
        <v>590000000</v>
      </c>
      <c r="J481" s="35" t="s">
        <v>40</v>
      </c>
      <c r="K481" s="51" t="s">
        <v>108</v>
      </c>
      <c r="L481" s="35" t="s">
        <v>42</v>
      </c>
      <c r="M481" s="35" t="s">
        <v>61</v>
      </c>
      <c r="N481" s="35" t="s">
        <v>109</v>
      </c>
      <c r="O481" s="35" t="s">
        <v>110</v>
      </c>
      <c r="P481" s="125">
        <v>168</v>
      </c>
      <c r="Q481" s="35" t="s">
        <v>117</v>
      </c>
      <c r="R481" s="143">
        <v>5</v>
      </c>
      <c r="S481" s="77">
        <v>250000</v>
      </c>
      <c r="T481" s="54">
        <v>0</v>
      </c>
      <c r="U481" s="63">
        <f t="shared" si="28"/>
        <v>0</v>
      </c>
      <c r="V481" s="35" t="s">
        <v>47</v>
      </c>
      <c r="W481" s="51">
        <v>2017</v>
      </c>
      <c r="X481" s="49">
        <v>11.19</v>
      </c>
    </row>
    <row r="482" spans="1:24" ht="50.1" customHeight="1">
      <c r="A482" s="34" t="s">
        <v>1636</v>
      </c>
      <c r="B482" s="35" t="s">
        <v>35</v>
      </c>
      <c r="C482" s="78" t="s">
        <v>1634</v>
      </c>
      <c r="D482" s="36" t="s">
        <v>1516</v>
      </c>
      <c r="E482" s="78" t="s">
        <v>1635</v>
      </c>
      <c r="F482" s="78" t="s">
        <v>47</v>
      </c>
      <c r="G482" s="34" t="s">
        <v>39</v>
      </c>
      <c r="H482" s="34">
        <v>0</v>
      </c>
      <c r="I482" s="34">
        <v>590000000</v>
      </c>
      <c r="J482" s="35" t="s">
        <v>40</v>
      </c>
      <c r="K482" s="51" t="s">
        <v>1637</v>
      </c>
      <c r="L482" s="35" t="s">
        <v>42</v>
      </c>
      <c r="M482" s="34" t="s">
        <v>61</v>
      </c>
      <c r="N482" s="35" t="s">
        <v>109</v>
      </c>
      <c r="O482" s="35" t="s">
        <v>110</v>
      </c>
      <c r="P482" s="125">
        <v>168</v>
      </c>
      <c r="Q482" s="35" t="s">
        <v>117</v>
      </c>
      <c r="R482" s="144">
        <v>5</v>
      </c>
      <c r="S482" s="100">
        <v>315000</v>
      </c>
      <c r="T482" s="40">
        <f>R482*S482</f>
        <v>1575000</v>
      </c>
      <c r="U482" s="41">
        <f t="shared" si="28"/>
        <v>1764000.0000000002</v>
      </c>
      <c r="V482" s="34" t="s">
        <v>47</v>
      </c>
      <c r="W482" s="51">
        <v>2017</v>
      </c>
      <c r="X482" s="49"/>
    </row>
    <row r="483" spans="1:24" ht="50.1" customHeight="1">
      <c r="A483" s="35" t="s">
        <v>1638</v>
      </c>
      <c r="B483" s="46" t="s">
        <v>35</v>
      </c>
      <c r="C483" s="50" t="s">
        <v>1639</v>
      </c>
      <c r="D483" s="48" t="s">
        <v>1516</v>
      </c>
      <c r="E483" s="50" t="s">
        <v>1640</v>
      </c>
      <c r="F483" s="50" t="s">
        <v>47</v>
      </c>
      <c r="G483" s="51" t="s">
        <v>39</v>
      </c>
      <c r="H483" s="52">
        <v>0</v>
      </c>
      <c r="I483" s="35">
        <v>590000000</v>
      </c>
      <c r="J483" s="35" t="s">
        <v>40</v>
      </c>
      <c r="K483" s="51" t="s">
        <v>108</v>
      </c>
      <c r="L483" s="35" t="s">
        <v>42</v>
      </c>
      <c r="M483" s="46" t="s">
        <v>61</v>
      </c>
      <c r="N483" s="49" t="s">
        <v>109</v>
      </c>
      <c r="O483" s="35" t="s">
        <v>110</v>
      </c>
      <c r="P483" s="125">
        <v>168</v>
      </c>
      <c r="Q483" s="49" t="s">
        <v>117</v>
      </c>
      <c r="R483" s="143">
        <v>5</v>
      </c>
      <c r="S483" s="77">
        <v>250000</v>
      </c>
      <c r="T483" s="54">
        <v>0</v>
      </c>
      <c r="U483" s="63">
        <f t="shared" si="28"/>
        <v>0</v>
      </c>
      <c r="V483" s="70" t="s">
        <v>47</v>
      </c>
      <c r="W483" s="51">
        <v>2017</v>
      </c>
      <c r="X483" s="49">
        <v>11.19</v>
      </c>
    </row>
    <row r="484" spans="1:24" ht="50.1" customHeight="1">
      <c r="A484" s="34" t="s">
        <v>1641</v>
      </c>
      <c r="B484" s="46" t="s">
        <v>35</v>
      </c>
      <c r="C484" s="50" t="s">
        <v>1639</v>
      </c>
      <c r="D484" s="48" t="s">
        <v>1516</v>
      </c>
      <c r="E484" s="50" t="s">
        <v>1640</v>
      </c>
      <c r="F484" s="50" t="s">
        <v>47</v>
      </c>
      <c r="G484" s="34" t="s">
        <v>39</v>
      </c>
      <c r="H484" s="52">
        <v>0</v>
      </c>
      <c r="I484" s="136">
        <v>590000000</v>
      </c>
      <c r="J484" s="35" t="s">
        <v>40</v>
      </c>
      <c r="K484" s="51" t="s">
        <v>1637</v>
      </c>
      <c r="L484" s="35" t="s">
        <v>42</v>
      </c>
      <c r="M484" s="46" t="s">
        <v>61</v>
      </c>
      <c r="N484" s="49" t="s">
        <v>109</v>
      </c>
      <c r="O484" s="35" t="s">
        <v>110</v>
      </c>
      <c r="P484" s="125">
        <v>168</v>
      </c>
      <c r="Q484" s="49" t="s">
        <v>117</v>
      </c>
      <c r="R484" s="143">
        <v>5</v>
      </c>
      <c r="S484" s="100">
        <v>315000</v>
      </c>
      <c r="T484" s="40">
        <f>R484*S484</f>
        <v>1575000</v>
      </c>
      <c r="U484" s="41">
        <f t="shared" ref="U484:U548" si="33">T484*1.12</f>
        <v>1764000.0000000002</v>
      </c>
      <c r="V484" s="70" t="s">
        <v>47</v>
      </c>
      <c r="W484" s="51">
        <v>2017</v>
      </c>
      <c r="X484" s="49"/>
    </row>
    <row r="485" spans="1:24" ht="50.1" customHeight="1">
      <c r="A485" s="35" t="s">
        <v>1642</v>
      </c>
      <c r="B485" s="35" t="s">
        <v>35</v>
      </c>
      <c r="C485" s="78" t="s">
        <v>1643</v>
      </c>
      <c r="D485" s="36" t="s">
        <v>1516</v>
      </c>
      <c r="E485" s="78" t="s">
        <v>1644</v>
      </c>
      <c r="F485" s="78" t="s">
        <v>47</v>
      </c>
      <c r="G485" s="35" t="s">
        <v>39</v>
      </c>
      <c r="H485" s="35">
        <v>0</v>
      </c>
      <c r="I485" s="35">
        <v>590000000</v>
      </c>
      <c r="J485" s="35" t="s">
        <v>40</v>
      </c>
      <c r="K485" s="51" t="s">
        <v>108</v>
      </c>
      <c r="L485" s="35" t="s">
        <v>42</v>
      </c>
      <c r="M485" s="35" t="s">
        <v>61</v>
      </c>
      <c r="N485" s="35" t="s">
        <v>109</v>
      </c>
      <c r="O485" s="35" t="s">
        <v>110</v>
      </c>
      <c r="P485" s="125">
        <v>168</v>
      </c>
      <c r="Q485" s="35" t="s">
        <v>117</v>
      </c>
      <c r="R485" s="143">
        <v>5</v>
      </c>
      <c r="S485" s="77">
        <v>250000</v>
      </c>
      <c r="T485" s="54">
        <v>0</v>
      </c>
      <c r="U485" s="63">
        <f t="shared" si="33"/>
        <v>0</v>
      </c>
      <c r="V485" s="35" t="s">
        <v>47</v>
      </c>
      <c r="W485" s="51">
        <v>2017</v>
      </c>
      <c r="X485" s="49">
        <v>11.19</v>
      </c>
    </row>
    <row r="486" spans="1:24" ht="50.1" customHeight="1">
      <c r="A486" s="34" t="s">
        <v>1645</v>
      </c>
      <c r="B486" s="35" t="s">
        <v>35</v>
      </c>
      <c r="C486" s="78" t="s">
        <v>1643</v>
      </c>
      <c r="D486" s="36" t="s">
        <v>1516</v>
      </c>
      <c r="E486" s="78" t="s">
        <v>1644</v>
      </c>
      <c r="F486" s="78" t="s">
        <v>47</v>
      </c>
      <c r="G486" s="34" t="s">
        <v>39</v>
      </c>
      <c r="H486" s="34">
        <v>0</v>
      </c>
      <c r="I486" s="34">
        <v>590000000</v>
      </c>
      <c r="J486" s="35" t="s">
        <v>40</v>
      </c>
      <c r="K486" s="51" t="s">
        <v>1637</v>
      </c>
      <c r="L486" s="35" t="s">
        <v>42</v>
      </c>
      <c r="M486" s="34" t="s">
        <v>61</v>
      </c>
      <c r="N486" s="35" t="s">
        <v>109</v>
      </c>
      <c r="O486" s="35" t="s">
        <v>110</v>
      </c>
      <c r="P486" s="125">
        <v>168</v>
      </c>
      <c r="Q486" s="35" t="s">
        <v>117</v>
      </c>
      <c r="R486" s="144">
        <v>5</v>
      </c>
      <c r="S486" s="100">
        <v>315000</v>
      </c>
      <c r="T486" s="40">
        <f>R486*S486</f>
        <v>1575000</v>
      </c>
      <c r="U486" s="41">
        <f t="shared" si="33"/>
        <v>1764000.0000000002</v>
      </c>
      <c r="V486" s="34" t="s">
        <v>47</v>
      </c>
      <c r="W486" s="51">
        <v>2017</v>
      </c>
      <c r="X486" s="49"/>
    </row>
    <row r="487" spans="1:24" ht="50.1" customHeight="1">
      <c r="A487" s="35" t="s">
        <v>1646</v>
      </c>
      <c r="B487" s="46" t="s">
        <v>35</v>
      </c>
      <c r="C487" s="50" t="s">
        <v>1647</v>
      </c>
      <c r="D487" s="48" t="s">
        <v>1516</v>
      </c>
      <c r="E487" s="50" t="s">
        <v>1648</v>
      </c>
      <c r="F487" s="50" t="s">
        <v>47</v>
      </c>
      <c r="G487" s="51" t="s">
        <v>39</v>
      </c>
      <c r="H487" s="52">
        <v>0</v>
      </c>
      <c r="I487" s="35">
        <v>590000000</v>
      </c>
      <c r="J487" s="35" t="s">
        <v>40</v>
      </c>
      <c r="K487" s="51" t="s">
        <v>108</v>
      </c>
      <c r="L487" s="35" t="s">
        <v>42</v>
      </c>
      <c r="M487" s="46" t="s">
        <v>61</v>
      </c>
      <c r="N487" s="49" t="s">
        <v>109</v>
      </c>
      <c r="O487" s="35" t="s">
        <v>110</v>
      </c>
      <c r="P487" s="125">
        <v>168</v>
      </c>
      <c r="Q487" s="49" t="s">
        <v>117</v>
      </c>
      <c r="R487" s="143">
        <v>1</v>
      </c>
      <c r="S487" s="77">
        <v>260000</v>
      </c>
      <c r="T487" s="54">
        <v>0</v>
      </c>
      <c r="U487" s="63">
        <f t="shared" si="33"/>
        <v>0</v>
      </c>
      <c r="V487" s="70" t="s">
        <v>47</v>
      </c>
      <c r="W487" s="51">
        <v>2017</v>
      </c>
      <c r="X487" s="49">
        <v>11.19</v>
      </c>
    </row>
    <row r="488" spans="1:24" ht="50.1" customHeight="1">
      <c r="A488" s="34" t="s">
        <v>1649</v>
      </c>
      <c r="B488" s="46" t="s">
        <v>35</v>
      </c>
      <c r="C488" s="50" t="s">
        <v>1647</v>
      </c>
      <c r="D488" s="48" t="s">
        <v>1516</v>
      </c>
      <c r="E488" s="50" t="s">
        <v>1648</v>
      </c>
      <c r="F488" s="50" t="s">
        <v>47</v>
      </c>
      <c r="G488" s="34" t="s">
        <v>39</v>
      </c>
      <c r="H488" s="52">
        <v>0</v>
      </c>
      <c r="I488" s="136">
        <v>590000000</v>
      </c>
      <c r="J488" s="35" t="s">
        <v>40</v>
      </c>
      <c r="K488" s="51" t="s">
        <v>1637</v>
      </c>
      <c r="L488" s="35" t="s">
        <v>42</v>
      </c>
      <c r="M488" s="46" t="s">
        <v>61</v>
      </c>
      <c r="N488" s="49" t="s">
        <v>109</v>
      </c>
      <c r="O488" s="35" t="s">
        <v>110</v>
      </c>
      <c r="P488" s="125">
        <v>168</v>
      </c>
      <c r="Q488" s="49" t="s">
        <v>117</v>
      </c>
      <c r="R488" s="143">
        <v>1</v>
      </c>
      <c r="S488" s="100">
        <v>315000</v>
      </c>
      <c r="T488" s="40">
        <f>R488*S488</f>
        <v>315000</v>
      </c>
      <c r="U488" s="41">
        <f t="shared" si="33"/>
        <v>352800.00000000006</v>
      </c>
      <c r="V488" s="70" t="s">
        <v>47</v>
      </c>
      <c r="W488" s="51">
        <v>2017</v>
      </c>
      <c r="X488" s="49"/>
    </row>
    <row r="489" spans="1:24" ht="50.1" customHeight="1">
      <c r="A489" s="35" t="s">
        <v>1650</v>
      </c>
      <c r="B489" s="35" t="s">
        <v>35</v>
      </c>
      <c r="C489" s="78" t="s">
        <v>1651</v>
      </c>
      <c r="D489" s="36" t="s">
        <v>1516</v>
      </c>
      <c r="E489" s="78" t="s">
        <v>1652</v>
      </c>
      <c r="F489" s="78" t="s">
        <v>47</v>
      </c>
      <c r="G489" s="35" t="s">
        <v>39</v>
      </c>
      <c r="H489" s="35">
        <v>0</v>
      </c>
      <c r="I489" s="35">
        <v>590000000</v>
      </c>
      <c r="J489" s="35" t="s">
        <v>40</v>
      </c>
      <c r="K489" s="51" t="s">
        <v>108</v>
      </c>
      <c r="L489" s="35" t="s">
        <v>42</v>
      </c>
      <c r="M489" s="35" t="s">
        <v>61</v>
      </c>
      <c r="N489" s="35" t="s">
        <v>109</v>
      </c>
      <c r="O489" s="35" t="s">
        <v>110</v>
      </c>
      <c r="P489" s="125">
        <v>168</v>
      </c>
      <c r="Q489" s="35" t="s">
        <v>117</v>
      </c>
      <c r="R489" s="143">
        <v>5</v>
      </c>
      <c r="S489" s="77">
        <v>260000</v>
      </c>
      <c r="T489" s="54">
        <v>0</v>
      </c>
      <c r="U489" s="63">
        <f t="shared" si="33"/>
        <v>0</v>
      </c>
      <c r="V489" s="35" t="s">
        <v>47</v>
      </c>
      <c r="W489" s="51">
        <v>2017</v>
      </c>
      <c r="X489" s="49">
        <v>11.19</v>
      </c>
    </row>
    <row r="490" spans="1:24" ht="50.1" customHeight="1">
      <c r="A490" s="34" t="s">
        <v>1653</v>
      </c>
      <c r="B490" s="35" t="s">
        <v>35</v>
      </c>
      <c r="C490" s="78" t="s">
        <v>1651</v>
      </c>
      <c r="D490" s="36" t="s">
        <v>1516</v>
      </c>
      <c r="E490" s="78" t="s">
        <v>1652</v>
      </c>
      <c r="F490" s="78" t="s">
        <v>47</v>
      </c>
      <c r="G490" s="34" t="s">
        <v>39</v>
      </c>
      <c r="H490" s="34">
        <v>0</v>
      </c>
      <c r="I490" s="34">
        <v>590000000</v>
      </c>
      <c r="J490" s="35" t="s">
        <v>40</v>
      </c>
      <c r="K490" s="51" t="s">
        <v>1637</v>
      </c>
      <c r="L490" s="35" t="s">
        <v>42</v>
      </c>
      <c r="M490" s="34" t="s">
        <v>61</v>
      </c>
      <c r="N490" s="35" t="s">
        <v>109</v>
      </c>
      <c r="O490" s="35" t="s">
        <v>110</v>
      </c>
      <c r="P490" s="125">
        <v>168</v>
      </c>
      <c r="Q490" s="35" t="s">
        <v>117</v>
      </c>
      <c r="R490" s="144">
        <v>5</v>
      </c>
      <c r="S490" s="100">
        <v>315000</v>
      </c>
      <c r="T490" s="40">
        <f>R490*S490</f>
        <v>1575000</v>
      </c>
      <c r="U490" s="41">
        <f t="shared" si="33"/>
        <v>1764000.0000000002</v>
      </c>
      <c r="V490" s="34" t="s">
        <v>47</v>
      </c>
      <c r="W490" s="51">
        <v>2017</v>
      </c>
      <c r="X490" s="49"/>
    </row>
    <row r="491" spans="1:24" ht="50.1" customHeight="1">
      <c r="A491" s="35" t="s">
        <v>1654</v>
      </c>
      <c r="B491" s="46" t="s">
        <v>35</v>
      </c>
      <c r="C491" s="50" t="s">
        <v>1655</v>
      </c>
      <c r="D491" s="48" t="s">
        <v>1516</v>
      </c>
      <c r="E491" s="50" t="s">
        <v>1656</v>
      </c>
      <c r="F491" s="50" t="s">
        <v>47</v>
      </c>
      <c r="G491" s="51" t="s">
        <v>39</v>
      </c>
      <c r="H491" s="52">
        <v>0</v>
      </c>
      <c r="I491" s="35">
        <v>590000000</v>
      </c>
      <c r="J491" s="35" t="s">
        <v>40</v>
      </c>
      <c r="K491" s="51" t="s">
        <v>108</v>
      </c>
      <c r="L491" s="35" t="s">
        <v>42</v>
      </c>
      <c r="M491" s="46" t="s">
        <v>61</v>
      </c>
      <c r="N491" s="49" t="s">
        <v>109</v>
      </c>
      <c r="O491" s="35" t="s">
        <v>110</v>
      </c>
      <c r="P491" s="125">
        <v>168</v>
      </c>
      <c r="Q491" s="49" t="s">
        <v>117</v>
      </c>
      <c r="R491" s="143">
        <v>5</v>
      </c>
      <c r="S491" s="77">
        <v>260000</v>
      </c>
      <c r="T491" s="54">
        <v>0</v>
      </c>
      <c r="U491" s="63">
        <f t="shared" si="33"/>
        <v>0</v>
      </c>
      <c r="V491" s="70" t="s">
        <v>47</v>
      </c>
      <c r="W491" s="51">
        <v>2017</v>
      </c>
      <c r="X491" s="49">
        <v>11.19</v>
      </c>
    </row>
    <row r="492" spans="1:24" ht="50.1" customHeight="1">
      <c r="A492" s="34" t="s">
        <v>1657</v>
      </c>
      <c r="B492" s="46" t="s">
        <v>35</v>
      </c>
      <c r="C492" s="50" t="s">
        <v>1655</v>
      </c>
      <c r="D492" s="48" t="s">
        <v>1516</v>
      </c>
      <c r="E492" s="50" t="s">
        <v>1656</v>
      </c>
      <c r="F492" s="50" t="s">
        <v>47</v>
      </c>
      <c r="G492" s="34" t="s">
        <v>39</v>
      </c>
      <c r="H492" s="52">
        <v>0</v>
      </c>
      <c r="I492" s="136">
        <v>590000000</v>
      </c>
      <c r="J492" s="35" t="s">
        <v>40</v>
      </c>
      <c r="K492" s="51" t="s">
        <v>1637</v>
      </c>
      <c r="L492" s="35" t="s">
        <v>42</v>
      </c>
      <c r="M492" s="46" t="s">
        <v>61</v>
      </c>
      <c r="N492" s="49" t="s">
        <v>109</v>
      </c>
      <c r="O492" s="35" t="s">
        <v>110</v>
      </c>
      <c r="P492" s="125">
        <v>168</v>
      </c>
      <c r="Q492" s="49" t="s">
        <v>117</v>
      </c>
      <c r="R492" s="143">
        <v>5</v>
      </c>
      <c r="S492" s="100">
        <v>315000</v>
      </c>
      <c r="T492" s="40">
        <f>R492*S492</f>
        <v>1575000</v>
      </c>
      <c r="U492" s="41">
        <f t="shared" si="33"/>
        <v>1764000.0000000002</v>
      </c>
      <c r="V492" s="70" t="s">
        <v>47</v>
      </c>
      <c r="W492" s="51">
        <v>2017</v>
      </c>
      <c r="X492" s="49"/>
    </row>
    <row r="493" spans="1:24" ht="50.1" customHeight="1">
      <c r="A493" s="35" t="s">
        <v>1658</v>
      </c>
      <c r="B493" s="35" t="s">
        <v>35</v>
      </c>
      <c r="C493" s="78" t="s">
        <v>1659</v>
      </c>
      <c r="D493" s="36" t="s">
        <v>1516</v>
      </c>
      <c r="E493" s="78" t="s">
        <v>1660</v>
      </c>
      <c r="F493" s="78" t="s">
        <v>47</v>
      </c>
      <c r="G493" s="35" t="s">
        <v>39</v>
      </c>
      <c r="H493" s="35">
        <v>0</v>
      </c>
      <c r="I493" s="35">
        <v>590000000</v>
      </c>
      <c r="J493" s="35" t="s">
        <v>40</v>
      </c>
      <c r="K493" s="51" t="s">
        <v>108</v>
      </c>
      <c r="L493" s="35" t="s">
        <v>42</v>
      </c>
      <c r="M493" s="35" t="s">
        <v>61</v>
      </c>
      <c r="N493" s="35" t="s">
        <v>109</v>
      </c>
      <c r="O493" s="35" t="s">
        <v>110</v>
      </c>
      <c r="P493" s="125">
        <v>168</v>
      </c>
      <c r="Q493" s="35" t="s">
        <v>117</v>
      </c>
      <c r="R493" s="143">
        <v>1</v>
      </c>
      <c r="S493" s="77">
        <v>260000</v>
      </c>
      <c r="T493" s="54">
        <v>0</v>
      </c>
      <c r="U493" s="63">
        <f t="shared" si="33"/>
        <v>0</v>
      </c>
      <c r="V493" s="35" t="s">
        <v>47</v>
      </c>
      <c r="W493" s="51">
        <v>2017</v>
      </c>
      <c r="X493" s="49">
        <v>11.19</v>
      </c>
    </row>
    <row r="494" spans="1:24" ht="50.1" customHeight="1">
      <c r="A494" s="34" t="s">
        <v>1661</v>
      </c>
      <c r="B494" s="35" t="s">
        <v>35</v>
      </c>
      <c r="C494" s="78" t="s">
        <v>1659</v>
      </c>
      <c r="D494" s="36" t="s">
        <v>1516</v>
      </c>
      <c r="E494" s="78" t="s">
        <v>1660</v>
      </c>
      <c r="F494" s="78" t="s">
        <v>47</v>
      </c>
      <c r="G494" s="34" t="s">
        <v>39</v>
      </c>
      <c r="H494" s="34">
        <v>0</v>
      </c>
      <c r="I494" s="34">
        <v>590000000</v>
      </c>
      <c r="J494" s="35" t="s">
        <v>40</v>
      </c>
      <c r="K494" s="51" t="s">
        <v>1637</v>
      </c>
      <c r="L494" s="35" t="s">
        <v>42</v>
      </c>
      <c r="M494" s="34" t="s">
        <v>61</v>
      </c>
      <c r="N494" s="35" t="s">
        <v>109</v>
      </c>
      <c r="O494" s="35" t="s">
        <v>110</v>
      </c>
      <c r="P494" s="125">
        <v>168</v>
      </c>
      <c r="Q494" s="35" t="s">
        <v>117</v>
      </c>
      <c r="R494" s="144">
        <v>1</v>
      </c>
      <c r="S494" s="100">
        <v>330000</v>
      </c>
      <c r="T494" s="40">
        <f>R494*S494</f>
        <v>330000</v>
      </c>
      <c r="U494" s="41">
        <f t="shared" si="33"/>
        <v>369600.00000000006</v>
      </c>
      <c r="V494" s="34" t="s">
        <v>47</v>
      </c>
      <c r="W494" s="51">
        <v>2017</v>
      </c>
      <c r="X494" s="49"/>
    </row>
    <row r="495" spans="1:24" ht="50.1" customHeight="1">
      <c r="A495" s="35" t="s">
        <v>1662</v>
      </c>
      <c r="B495" s="46" t="s">
        <v>35</v>
      </c>
      <c r="C495" s="50" t="s">
        <v>1663</v>
      </c>
      <c r="D495" s="48" t="s">
        <v>1516</v>
      </c>
      <c r="E495" s="50" t="s">
        <v>1664</v>
      </c>
      <c r="F495" s="50" t="s">
        <v>47</v>
      </c>
      <c r="G495" s="51" t="s">
        <v>39</v>
      </c>
      <c r="H495" s="52">
        <v>0</v>
      </c>
      <c r="I495" s="35">
        <v>590000000</v>
      </c>
      <c r="J495" s="35" t="s">
        <v>40</v>
      </c>
      <c r="K495" s="51" t="s">
        <v>108</v>
      </c>
      <c r="L495" s="35" t="s">
        <v>42</v>
      </c>
      <c r="M495" s="46" t="s">
        <v>61</v>
      </c>
      <c r="N495" s="49" t="s">
        <v>109</v>
      </c>
      <c r="O495" s="35" t="s">
        <v>110</v>
      </c>
      <c r="P495" s="125">
        <v>168</v>
      </c>
      <c r="Q495" s="49" t="s">
        <v>117</v>
      </c>
      <c r="R495" s="143">
        <v>5</v>
      </c>
      <c r="S495" s="77">
        <v>260000</v>
      </c>
      <c r="T495" s="54">
        <v>0</v>
      </c>
      <c r="U495" s="63">
        <f t="shared" si="33"/>
        <v>0</v>
      </c>
      <c r="V495" s="70" t="s">
        <v>47</v>
      </c>
      <c r="W495" s="51">
        <v>2017</v>
      </c>
      <c r="X495" s="49">
        <v>11.19</v>
      </c>
    </row>
    <row r="496" spans="1:24" ht="50.1" customHeight="1">
      <c r="A496" s="34" t="s">
        <v>1665</v>
      </c>
      <c r="B496" s="46" t="s">
        <v>35</v>
      </c>
      <c r="C496" s="50" t="s">
        <v>1663</v>
      </c>
      <c r="D496" s="48" t="s">
        <v>1516</v>
      </c>
      <c r="E496" s="50" t="s">
        <v>1664</v>
      </c>
      <c r="F496" s="50" t="s">
        <v>47</v>
      </c>
      <c r="G496" s="34" t="s">
        <v>39</v>
      </c>
      <c r="H496" s="52">
        <v>0</v>
      </c>
      <c r="I496" s="136">
        <v>590000000</v>
      </c>
      <c r="J496" s="35" t="s">
        <v>40</v>
      </c>
      <c r="K496" s="51" t="s">
        <v>112</v>
      </c>
      <c r="L496" s="35" t="s">
        <v>42</v>
      </c>
      <c r="M496" s="46" t="s">
        <v>61</v>
      </c>
      <c r="N496" s="49" t="s">
        <v>109</v>
      </c>
      <c r="O496" s="35" t="s">
        <v>110</v>
      </c>
      <c r="P496" s="125">
        <v>168</v>
      </c>
      <c r="Q496" s="49" t="s">
        <v>117</v>
      </c>
      <c r="R496" s="143">
        <v>5</v>
      </c>
      <c r="S496" s="100">
        <v>315000</v>
      </c>
      <c r="T496" s="40">
        <f>R496*S496</f>
        <v>1575000</v>
      </c>
      <c r="U496" s="41">
        <f t="shared" si="33"/>
        <v>1764000.0000000002</v>
      </c>
      <c r="V496" s="70"/>
      <c r="W496" s="51">
        <v>2017</v>
      </c>
      <c r="X496" s="43"/>
    </row>
    <row r="497" spans="1:24" ht="50.1" customHeight="1">
      <c r="A497" s="35" t="s">
        <v>1666</v>
      </c>
      <c r="B497" s="35" t="s">
        <v>35</v>
      </c>
      <c r="C497" s="78" t="s">
        <v>1667</v>
      </c>
      <c r="D497" s="78" t="s">
        <v>1516</v>
      </c>
      <c r="E497" s="78" t="s">
        <v>1668</v>
      </c>
      <c r="F497" s="78" t="s">
        <v>47</v>
      </c>
      <c r="G497" s="35" t="s">
        <v>39</v>
      </c>
      <c r="H497" s="35">
        <v>0</v>
      </c>
      <c r="I497" s="35">
        <v>590000000</v>
      </c>
      <c r="J497" s="35" t="s">
        <v>40</v>
      </c>
      <c r="K497" s="51" t="s">
        <v>108</v>
      </c>
      <c r="L497" s="35" t="s">
        <v>42</v>
      </c>
      <c r="M497" s="35" t="s">
        <v>61</v>
      </c>
      <c r="N497" s="35" t="s">
        <v>109</v>
      </c>
      <c r="O497" s="35" t="s">
        <v>110</v>
      </c>
      <c r="P497" s="125">
        <v>168</v>
      </c>
      <c r="Q497" s="35" t="s">
        <v>117</v>
      </c>
      <c r="R497" s="143">
        <v>5</v>
      </c>
      <c r="S497" s="77">
        <v>260000</v>
      </c>
      <c r="T497" s="77">
        <v>0</v>
      </c>
      <c r="U497" s="146">
        <f>T497*1.12</f>
        <v>0</v>
      </c>
      <c r="V497" s="35" t="s">
        <v>47</v>
      </c>
      <c r="W497" s="51">
        <v>2017</v>
      </c>
      <c r="X497" s="34">
        <v>11.19</v>
      </c>
    </row>
    <row r="498" spans="1:24" ht="50.1" customHeight="1">
      <c r="A498" s="34" t="s">
        <v>1669</v>
      </c>
      <c r="B498" s="35" t="s">
        <v>35</v>
      </c>
      <c r="C498" s="78" t="s">
        <v>1667</v>
      </c>
      <c r="D498" s="78" t="s">
        <v>1516</v>
      </c>
      <c r="E498" s="78" t="s">
        <v>1668</v>
      </c>
      <c r="F498" s="78" t="s">
        <v>47</v>
      </c>
      <c r="G498" s="49" t="s">
        <v>39</v>
      </c>
      <c r="H498" s="34">
        <v>0</v>
      </c>
      <c r="I498" s="34">
        <v>590000000</v>
      </c>
      <c r="J498" s="35" t="s">
        <v>40</v>
      </c>
      <c r="K498" s="51" t="s">
        <v>1670</v>
      </c>
      <c r="L498" s="35" t="s">
        <v>42</v>
      </c>
      <c r="M498" s="34" t="s">
        <v>61</v>
      </c>
      <c r="N498" s="35" t="s">
        <v>109</v>
      </c>
      <c r="O498" s="35" t="s">
        <v>110</v>
      </c>
      <c r="P498" s="125">
        <v>168</v>
      </c>
      <c r="Q498" s="35" t="s">
        <v>117</v>
      </c>
      <c r="R498" s="144">
        <v>5</v>
      </c>
      <c r="S498" s="100">
        <v>350000</v>
      </c>
      <c r="T498" s="100">
        <f>R498*S498</f>
        <v>1750000</v>
      </c>
      <c r="U498" s="147">
        <f>T498*1.12</f>
        <v>1960000.0000000002</v>
      </c>
      <c r="V498" s="149"/>
      <c r="W498" s="51">
        <v>2017</v>
      </c>
      <c r="X498" s="34" t="s">
        <v>47</v>
      </c>
    </row>
    <row r="499" spans="1:24" ht="50.1" customHeight="1">
      <c r="A499" s="35" t="s">
        <v>1671</v>
      </c>
      <c r="B499" s="46" t="s">
        <v>35</v>
      </c>
      <c r="C499" s="50" t="s">
        <v>1672</v>
      </c>
      <c r="D499" s="48" t="s">
        <v>1516</v>
      </c>
      <c r="E499" s="50" t="s">
        <v>1673</v>
      </c>
      <c r="F499" s="50" t="s">
        <v>47</v>
      </c>
      <c r="G499" s="51" t="s">
        <v>39</v>
      </c>
      <c r="H499" s="52">
        <v>0</v>
      </c>
      <c r="I499" s="35">
        <v>590000000</v>
      </c>
      <c r="J499" s="35" t="s">
        <v>40</v>
      </c>
      <c r="K499" s="51" t="s">
        <v>108</v>
      </c>
      <c r="L499" s="35" t="s">
        <v>42</v>
      </c>
      <c r="M499" s="46" t="s">
        <v>61</v>
      </c>
      <c r="N499" s="49" t="s">
        <v>109</v>
      </c>
      <c r="O499" s="35" t="s">
        <v>110</v>
      </c>
      <c r="P499" s="125">
        <v>168</v>
      </c>
      <c r="Q499" s="49" t="s">
        <v>117</v>
      </c>
      <c r="R499" s="143">
        <v>5</v>
      </c>
      <c r="S499" s="77">
        <v>260000</v>
      </c>
      <c r="T499" s="54">
        <v>0</v>
      </c>
      <c r="U499" s="63">
        <f>T499*1.12</f>
        <v>0</v>
      </c>
      <c r="V499" s="70" t="s">
        <v>47</v>
      </c>
      <c r="W499" s="51">
        <v>2017</v>
      </c>
      <c r="X499" s="49">
        <v>11.19</v>
      </c>
    </row>
    <row r="500" spans="1:24" ht="50.1" customHeight="1">
      <c r="A500" s="34" t="s">
        <v>1674</v>
      </c>
      <c r="B500" s="46" t="s">
        <v>35</v>
      </c>
      <c r="C500" s="50" t="s">
        <v>1672</v>
      </c>
      <c r="D500" s="48" t="s">
        <v>1516</v>
      </c>
      <c r="E500" s="50" t="s">
        <v>1673</v>
      </c>
      <c r="F500" s="50" t="s">
        <v>47</v>
      </c>
      <c r="G500" s="34" t="s">
        <v>39</v>
      </c>
      <c r="H500" s="52">
        <v>0</v>
      </c>
      <c r="I500" s="136">
        <v>590000000</v>
      </c>
      <c r="J500" s="35" t="s">
        <v>40</v>
      </c>
      <c r="K500" s="51" t="s">
        <v>1637</v>
      </c>
      <c r="L500" s="35" t="s">
        <v>42</v>
      </c>
      <c r="M500" s="46" t="s">
        <v>61</v>
      </c>
      <c r="N500" s="49" t="s">
        <v>109</v>
      </c>
      <c r="O500" s="35" t="s">
        <v>110</v>
      </c>
      <c r="P500" s="125">
        <v>168</v>
      </c>
      <c r="Q500" s="49" t="s">
        <v>117</v>
      </c>
      <c r="R500" s="143">
        <v>5</v>
      </c>
      <c r="S500" s="100">
        <v>315000</v>
      </c>
      <c r="T500" s="40">
        <f>R500*S500</f>
        <v>1575000</v>
      </c>
      <c r="U500" s="41">
        <f>T500*1.12</f>
        <v>1764000.0000000002</v>
      </c>
      <c r="V500" s="70" t="s">
        <v>47</v>
      </c>
      <c r="W500" s="51">
        <v>2017</v>
      </c>
      <c r="X500" s="49"/>
    </row>
    <row r="501" spans="1:24" ht="50.1" customHeight="1">
      <c r="A501" s="34" t="s">
        <v>1675</v>
      </c>
      <c r="B501" s="34" t="s">
        <v>35</v>
      </c>
      <c r="C501" s="35" t="s">
        <v>1676</v>
      </c>
      <c r="D501" s="36" t="s">
        <v>1516</v>
      </c>
      <c r="E501" s="35" t="s">
        <v>1677</v>
      </c>
      <c r="F501" s="37" t="s">
        <v>47</v>
      </c>
      <c r="G501" s="34" t="s">
        <v>39</v>
      </c>
      <c r="H501" s="34">
        <v>0</v>
      </c>
      <c r="I501" s="34">
        <v>590000000</v>
      </c>
      <c r="J501" s="35" t="s">
        <v>40</v>
      </c>
      <c r="K501" s="51" t="s">
        <v>108</v>
      </c>
      <c r="L501" s="35" t="s">
        <v>42</v>
      </c>
      <c r="M501" s="34" t="s">
        <v>61</v>
      </c>
      <c r="N501" s="35" t="s">
        <v>109</v>
      </c>
      <c r="O501" s="35" t="s">
        <v>110</v>
      </c>
      <c r="P501" s="67">
        <v>168</v>
      </c>
      <c r="Q501" s="34" t="s">
        <v>117</v>
      </c>
      <c r="R501" s="44">
        <v>1</v>
      </c>
      <c r="S501" s="40">
        <v>260000</v>
      </c>
      <c r="T501" s="40">
        <f t="shared" ref="T501:T569" si="34">R501*S501</f>
        <v>260000</v>
      </c>
      <c r="U501" s="41">
        <f t="shared" si="33"/>
        <v>291200</v>
      </c>
      <c r="V501" s="34" t="s">
        <v>47</v>
      </c>
      <c r="W501" s="51">
        <v>2017</v>
      </c>
      <c r="X501" s="42"/>
    </row>
    <row r="502" spans="1:24" ht="50.1" customHeight="1">
      <c r="A502" s="35" t="s">
        <v>1678</v>
      </c>
      <c r="B502" s="46" t="s">
        <v>35</v>
      </c>
      <c r="C502" s="50" t="s">
        <v>1679</v>
      </c>
      <c r="D502" s="48" t="s">
        <v>1516</v>
      </c>
      <c r="E502" s="50" t="s">
        <v>1680</v>
      </c>
      <c r="F502" s="50" t="s">
        <v>47</v>
      </c>
      <c r="G502" s="51" t="s">
        <v>39</v>
      </c>
      <c r="H502" s="52">
        <v>0</v>
      </c>
      <c r="I502" s="35">
        <v>590000000</v>
      </c>
      <c r="J502" s="35" t="s">
        <v>40</v>
      </c>
      <c r="K502" s="51" t="s">
        <v>108</v>
      </c>
      <c r="L502" s="35" t="s">
        <v>42</v>
      </c>
      <c r="M502" s="46" t="s">
        <v>61</v>
      </c>
      <c r="N502" s="49" t="s">
        <v>109</v>
      </c>
      <c r="O502" s="35" t="s">
        <v>110</v>
      </c>
      <c r="P502" s="125">
        <v>168</v>
      </c>
      <c r="Q502" s="49" t="s">
        <v>117</v>
      </c>
      <c r="R502" s="143">
        <v>1</v>
      </c>
      <c r="S502" s="77">
        <v>260000</v>
      </c>
      <c r="T502" s="54">
        <v>0</v>
      </c>
      <c r="U502" s="63">
        <f>T502*1.12</f>
        <v>0</v>
      </c>
      <c r="V502" s="70" t="s">
        <v>47</v>
      </c>
      <c r="W502" s="51">
        <v>2017</v>
      </c>
      <c r="X502" s="49">
        <v>11.19</v>
      </c>
    </row>
    <row r="503" spans="1:24" ht="50.1" customHeight="1">
      <c r="A503" s="34" t="s">
        <v>1681</v>
      </c>
      <c r="B503" s="46" t="s">
        <v>35</v>
      </c>
      <c r="C503" s="50" t="s">
        <v>1679</v>
      </c>
      <c r="D503" s="48" t="s">
        <v>1516</v>
      </c>
      <c r="E503" s="50" t="s">
        <v>1680</v>
      </c>
      <c r="F503" s="50" t="s">
        <v>47</v>
      </c>
      <c r="G503" s="34" t="s">
        <v>39</v>
      </c>
      <c r="H503" s="52">
        <v>0</v>
      </c>
      <c r="I503" s="136">
        <v>590000000</v>
      </c>
      <c r="J503" s="35" t="s">
        <v>40</v>
      </c>
      <c r="K503" s="51" t="s">
        <v>112</v>
      </c>
      <c r="L503" s="35" t="s">
        <v>42</v>
      </c>
      <c r="M503" s="46" t="s">
        <v>61</v>
      </c>
      <c r="N503" s="49" t="s">
        <v>109</v>
      </c>
      <c r="O503" s="35" t="s">
        <v>110</v>
      </c>
      <c r="P503" s="125">
        <v>168</v>
      </c>
      <c r="Q503" s="49" t="s">
        <v>117</v>
      </c>
      <c r="R503" s="143">
        <v>1</v>
      </c>
      <c r="S503" s="77">
        <v>315000</v>
      </c>
      <c r="T503" s="40">
        <f>R503*S503</f>
        <v>315000</v>
      </c>
      <c r="U503" s="41">
        <f>T503*1.12</f>
        <v>352800.00000000006</v>
      </c>
      <c r="V503" s="70" t="s">
        <v>47</v>
      </c>
      <c r="W503" s="51">
        <v>2017</v>
      </c>
      <c r="X503" s="43"/>
    </row>
    <row r="504" spans="1:24" ht="50.1" customHeight="1">
      <c r="A504" s="34" t="s">
        <v>1682</v>
      </c>
      <c r="B504" s="34" t="s">
        <v>35</v>
      </c>
      <c r="C504" s="35" t="s">
        <v>1683</v>
      </c>
      <c r="D504" s="36" t="s">
        <v>1516</v>
      </c>
      <c r="E504" s="35" t="s">
        <v>1684</v>
      </c>
      <c r="F504" s="37" t="s">
        <v>47</v>
      </c>
      <c r="G504" s="34" t="s">
        <v>39</v>
      </c>
      <c r="H504" s="34">
        <v>0</v>
      </c>
      <c r="I504" s="34">
        <v>590000000</v>
      </c>
      <c r="J504" s="35" t="s">
        <v>40</v>
      </c>
      <c r="K504" s="51" t="s">
        <v>108</v>
      </c>
      <c r="L504" s="35" t="s">
        <v>42</v>
      </c>
      <c r="M504" s="34" t="s">
        <v>61</v>
      </c>
      <c r="N504" s="35" t="s">
        <v>109</v>
      </c>
      <c r="O504" s="35" t="s">
        <v>110</v>
      </c>
      <c r="P504" s="67">
        <v>168</v>
      </c>
      <c r="Q504" s="34" t="s">
        <v>117</v>
      </c>
      <c r="R504" s="44">
        <v>1</v>
      </c>
      <c r="S504" s="40">
        <v>260000</v>
      </c>
      <c r="T504" s="40">
        <f t="shared" si="34"/>
        <v>260000</v>
      </c>
      <c r="U504" s="41">
        <f t="shared" si="33"/>
        <v>291200</v>
      </c>
      <c r="V504" s="34" t="s">
        <v>47</v>
      </c>
      <c r="W504" s="51">
        <v>2017</v>
      </c>
      <c r="X504" s="42"/>
    </row>
    <row r="505" spans="1:24" ht="50.1" customHeight="1">
      <c r="A505" s="34" t="s">
        <v>1685</v>
      </c>
      <c r="B505" s="46" t="s">
        <v>35</v>
      </c>
      <c r="C505" s="47" t="s">
        <v>1686</v>
      </c>
      <c r="D505" s="48" t="s">
        <v>1516</v>
      </c>
      <c r="E505" s="49" t="s">
        <v>1687</v>
      </c>
      <c r="F505" s="50" t="s">
        <v>47</v>
      </c>
      <c r="G505" s="51" t="s">
        <v>39</v>
      </c>
      <c r="H505" s="52">
        <v>0</v>
      </c>
      <c r="I505" s="34">
        <v>590000000</v>
      </c>
      <c r="J505" s="35" t="s">
        <v>40</v>
      </c>
      <c r="K505" s="51" t="s">
        <v>108</v>
      </c>
      <c r="L505" s="35" t="s">
        <v>42</v>
      </c>
      <c r="M505" s="46" t="s">
        <v>61</v>
      </c>
      <c r="N505" s="49" t="s">
        <v>109</v>
      </c>
      <c r="O505" s="35" t="s">
        <v>110</v>
      </c>
      <c r="P505" s="67">
        <v>168</v>
      </c>
      <c r="Q505" s="43" t="s">
        <v>117</v>
      </c>
      <c r="R505" s="69">
        <v>2</v>
      </c>
      <c r="S505" s="54">
        <v>260000</v>
      </c>
      <c r="T505" s="40">
        <f t="shared" si="34"/>
        <v>520000</v>
      </c>
      <c r="U505" s="41">
        <f t="shared" si="33"/>
        <v>582400</v>
      </c>
      <c r="V505" s="70" t="s">
        <v>47</v>
      </c>
      <c r="W505" s="51">
        <v>2017</v>
      </c>
      <c r="X505" s="42"/>
    </row>
    <row r="506" spans="1:24" ht="50.1" customHeight="1">
      <c r="A506" s="35" t="s">
        <v>1688</v>
      </c>
      <c r="B506" s="35" t="s">
        <v>35</v>
      </c>
      <c r="C506" s="78" t="s">
        <v>1689</v>
      </c>
      <c r="D506" s="36" t="s">
        <v>1516</v>
      </c>
      <c r="E506" s="78" t="s">
        <v>1690</v>
      </c>
      <c r="F506" s="78" t="s">
        <v>47</v>
      </c>
      <c r="G506" s="35" t="s">
        <v>39</v>
      </c>
      <c r="H506" s="35">
        <v>0</v>
      </c>
      <c r="I506" s="35">
        <v>590000000</v>
      </c>
      <c r="J506" s="35" t="s">
        <v>40</v>
      </c>
      <c r="K506" s="51" t="s">
        <v>108</v>
      </c>
      <c r="L506" s="35" t="s">
        <v>42</v>
      </c>
      <c r="M506" s="35" t="s">
        <v>61</v>
      </c>
      <c r="N506" s="35" t="s">
        <v>109</v>
      </c>
      <c r="O506" s="35" t="s">
        <v>110</v>
      </c>
      <c r="P506" s="125">
        <v>168</v>
      </c>
      <c r="Q506" s="35" t="s">
        <v>117</v>
      </c>
      <c r="R506" s="143">
        <v>0.2</v>
      </c>
      <c r="S506" s="77">
        <v>325000</v>
      </c>
      <c r="T506" s="54">
        <v>0</v>
      </c>
      <c r="U506" s="63">
        <f t="shared" si="33"/>
        <v>0</v>
      </c>
      <c r="V506" s="35" t="s">
        <v>47</v>
      </c>
      <c r="W506" s="51">
        <v>2017</v>
      </c>
      <c r="X506" s="49">
        <v>11.19</v>
      </c>
    </row>
    <row r="507" spans="1:24" ht="50.1" customHeight="1">
      <c r="A507" s="34" t="s">
        <v>1691</v>
      </c>
      <c r="B507" s="35" t="s">
        <v>35</v>
      </c>
      <c r="C507" s="78" t="s">
        <v>1689</v>
      </c>
      <c r="D507" s="36" t="s">
        <v>1516</v>
      </c>
      <c r="E507" s="78" t="s">
        <v>1690</v>
      </c>
      <c r="F507" s="78" t="s">
        <v>47</v>
      </c>
      <c r="G507" s="34" t="s">
        <v>39</v>
      </c>
      <c r="H507" s="34">
        <v>0</v>
      </c>
      <c r="I507" s="34">
        <v>590000000</v>
      </c>
      <c r="J507" s="35" t="s">
        <v>40</v>
      </c>
      <c r="K507" s="51" t="s">
        <v>1637</v>
      </c>
      <c r="L507" s="35" t="s">
        <v>42</v>
      </c>
      <c r="M507" s="34" t="s">
        <v>61</v>
      </c>
      <c r="N507" s="35" t="s">
        <v>109</v>
      </c>
      <c r="O507" s="35" t="s">
        <v>110</v>
      </c>
      <c r="P507" s="125">
        <v>168</v>
      </c>
      <c r="Q507" s="35" t="s">
        <v>117</v>
      </c>
      <c r="R507" s="144">
        <v>0.2</v>
      </c>
      <c r="S507" s="100">
        <v>450000</v>
      </c>
      <c r="T507" s="40">
        <f>R507*S507</f>
        <v>90000</v>
      </c>
      <c r="U507" s="41">
        <f>T507*1.12</f>
        <v>100800.00000000001</v>
      </c>
      <c r="V507" s="34" t="s">
        <v>47</v>
      </c>
      <c r="W507" s="51">
        <v>2017</v>
      </c>
      <c r="X507" s="49"/>
    </row>
    <row r="508" spans="1:24" ht="50.1" customHeight="1">
      <c r="A508" s="34" t="s">
        <v>1692</v>
      </c>
      <c r="B508" s="46" t="s">
        <v>35</v>
      </c>
      <c r="C508" s="50" t="s">
        <v>1693</v>
      </c>
      <c r="D508" s="48" t="s">
        <v>1516</v>
      </c>
      <c r="E508" s="50" t="s">
        <v>1694</v>
      </c>
      <c r="F508" s="50" t="s">
        <v>47</v>
      </c>
      <c r="G508" s="51" t="s">
        <v>39</v>
      </c>
      <c r="H508" s="52">
        <v>0</v>
      </c>
      <c r="I508" s="34">
        <v>590000000</v>
      </c>
      <c r="J508" s="35" t="s">
        <v>40</v>
      </c>
      <c r="K508" s="51" t="s">
        <v>108</v>
      </c>
      <c r="L508" s="35" t="s">
        <v>42</v>
      </c>
      <c r="M508" s="46" t="s">
        <v>61</v>
      </c>
      <c r="N508" s="49" t="s">
        <v>109</v>
      </c>
      <c r="O508" s="35" t="s">
        <v>110</v>
      </c>
      <c r="P508" s="67">
        <v>168</v>
      </c>
      <c r="Q508" s="49" t="s">
        <v>117</v>
      </c>
      <c r="R508" s="143">
        <v>2</v>
      </c>
      <c r="S508" s="77">
        <v>260000</v>
      </c>
      <c r="T508" s="40">
        <v>0</v>
      </c>
      <c r="U508" s="41">
        <f>T508*1.12</f>
        <v>0</v>
      </c>
      <c r="V508" s="70" t="s">
        <v>47</v>
      </c>
      <c r="W508" s="51">
        <v>2017</v>
      </c>
      <c r="X508" s="49">
        <v>11.19</v>
      </c>
    </row>
    <row r="509" spans="1:24" ht="50.1" customHeight="1">
      <c r="A509" s="34" t="s">
        <v>1695</v>
      </c>
      <c r="B509" s="46" t="s">
        <v>35</v>
      </c>
      <c r="C509" s="50" t="s">
        <v>1693</v>
      </c>
      <c r="D509" s="48" t="s">
        <v>1516</v>
      </c>
      <c r="E509" s="50" t="s">
        <v>1694</v>
      </c>
      <c r="F509" s="50" t="s">
        <v>47</v>
      </c>
      <c r="G509" s="34" t="s">
        <v>39</v>
      </c>
      <c r="H509" s="52">
        <v>0</v>
      </c>
      <c r="I509" s="136">
        <v>590000000</v>
      </c>
      <c r="J509" s="35" t="s">
        <v>40</v>
      </c>
      <c r="K509" s="51" t="s">
        <v>1637</v>
      </c>
      <c r="L509" s="35" t="s">
        <v>42</v>
      </c>
      <c r="M509" s="46" t="s">
        <v>61</v>
      </c>
      <c r="N509" s="49" t="s">
        <v>109</v>
      </c>
      <c r="O509" s="35" t="s">
        <v>110</v>
      </c>
      <c r="P509" s="125">
        <v>168</v>
      </c>
      <c r="Q509" s="49" t="s">
        <v>117</v>
      </c>
      <c r="R509" s="143">
        <v>2</v>
      </c>
      <c r="S509" s="77">
        <v>315000</v>
      </c>
      <c r="T509" s="40">
        <f>R509*S509</f>
        <v>630000</v>
      </c>
      <c r="U509" s="41">
        <f>T509*1.12</f>
        <v>705600.00000000012</v>
      </c>
      <c r="V509" s="70" t="s">
        <v>47</v>
      </c>
      <c r="W509" s="51">
        <v>2017</v>
      </c>
      <c r="X509" s="49"/>
    </row>
    <row r="510" spans="1:24" ht="50.1" customHeight="1">
      <c r="A510" s="34" t="s">
        <v>1696</v>
      </c>
      <c r="B510" s="34" t="s">
        <v>35</v>
      </c>
      <c r="C510" s="35" t="s">
        <v>1697</v>
      </c>
      <c r="D510" s="36" t="s">
        <v>1516</v>
      </c>
      <c r="E510" s="35" t="s">
        <v>1698</v>
      </c>
      <c r="F510" s="37" t="s">
        <v>47</v>
      </c>
      <c r="G510" s="34" t="s">
        <v>39</v>
      </c>
      <c r="H510" s="34">
        <v>0</v>
      </c>
      <c r="I510" s="34">
        <v>590000000</v>
      </c>
      <c r="J510" s="35" t="s">
        <v>40</v>
      </c>
      <c r="K510" s="51" t="s">
        <v>108</v>
      </c>
      <c r="L510" s="35" t="s">
        <v>42</v>
      </c>
      <c r="M510" s="34" t="s">
        <v>61</v>
      </c>
      <c r="N510" s="35" t="s">
        <v>109</v>
      </c>
      <c r="O510" s="35" t="s">
        <v>110</v>
      </c>
      <c r="P510" s="67">
        <v>168</v>
      </c>
      <c r="Q510" s="34" t="s">
        <v>117</v>
      </c>
      <c r="R510" s="44">
        <v>5</v>
      </c>
      <c r="S510" s="40">
        <v>260000</v>
      </c>
      <c r="T510" s="40">
        <f t="shared" si="34"/>
        <v>1300000</v>
      </c>
      <c r="U510" s="41">
        <f t="shared" si="33"/>
        <v>1456000.0000000002</v>
      </c>
      <c r="V510" s="34" t="s">
        <v>47</v>
      </c>
      <c r="W510" s="51">
        <v>2017</v>
      </c>
      <c r="X510" s="42"/>
    </row>
    <row r="511" spans="1:24" ht="50.1" customHeight="1">
      <c r="A511" s="35" t="s">
        <v>1699</v>
      </c>
      <c r="B511" s="46" t="s">
        <v>35</v>
      </c>
      <c r="C511" s="50" t="s">
        <v>1700</v>
      </c>
      <c r="D511" s="48" t="s">
        <v>1516</v>
      </c>
      <c r="E511" s="50" t="s">
        <v>1701</v>
      </c>
      <c r="F511" s="50" t="s">
        <v>47</v>
      </c>
      <c r="G511" s="51" t="s">
        <v>39</v>
      </c>
      <c r="H511" s="52">
        <v>0</v>
      </c>
      <c r="I511" s="35">
        <v>590000000</v>
      </c>
      <c r="J511" s="35" t="s">
        <v>40</v>
      </c>
      <c r="K511" s="51" t="s">
        <v>108</v>
      </c>
      <c r="L511" s="35" t="s">
        <v>42</v>
      </c>
      <c r="M511" s="46" t="s">
        <v>61</v>
      </c>
      <c r="N511" s="49" t="s">
        <v>109</v>
      </c>
      <c r="O511" s="35" t="s">
        <v>110</v>
      </c>
      <c r="P511" s="125">
        <v>168</v>
      </c>
      <c r="Q511" s="49" t="s">
        <v>117</v>
      </c>
      <c r="R511" s="143">
        <v>5</v>
      </c>
      <c r="S511" s="77">
        <v>260000</v>
      </c>
      <c r="T511" s="54">
        <v>0</v>
      </c>
      <c r="U511" s="63">
        <f>T511*1.12</f>
        <v>0</v>
      </c>
      <c r="V511" s="70" t="s">
        <v>47</v>
      </c>
      <c r="W511" s="51">
        <v>2017</v>
      </c>
      <c r="X511" s="49">
        <v>11.19</v>
      </c>
    </row>
    <row r="512" spans="1:24" ht="50.1" customHeight="1">
      <c r="A512" s="35" t="s">
        <v>1702</v>
      </c>
      <c r="B512" s="46" t="s">
        <v>35</v>
      </c>
      <c r="C512" s="50" t="s">
        <v>1700</v>
      </c>
      <c r="D512" s="48" t="s">
        <v>1516</v>
      </c>
      <c r="E512" s="50" t="s">
        <v>1701</v>
      </c>
      <c r="F512" s="50" t="s">
        <v>47</v>
      </c>
      <c r="G512" s="35" t="s">
        <v>39</v>
      </c>
      <c r="H512" s="52">
        <v>0</v>
      </c>
      <c r="I512" s="60">
        <v>590000000</v>
      </c>
      <c r="J512" s="35" t="s">
        <v>40</v>
      </c>
      <c r="K512" s="51" t="s">
        <v>1703</v>
      </c>
      <c r="L512" s="35" t="s">
        <v>42</v>
      </c>
      <c r="M512" s="46" t="s">
        <v>61</v>
      </c>
      <c r="N512" s="49" t="s">
        <v>109</v>
      </c>
      <c r="O512" s="35" t="s">
        <v>110</v>
      </c>
      <c r="P512" s="125">
        <v>168</v>
      </c>
      <c r="Q512" s="49" t="s">
        <v>117</v>
      </c>
      <c r="R512" s="143">
        <v>5</v>
      </c>
      <c r="S512" s="77">
        <v>350000</v>
      </c>
      <c r="T512" s="54">
        <f>R512*S512</f>
        <v>1750000</v>
      </c>
      <c r="U512" s="54">
        <f>T512*1.12</f>
        <v>1960000.0000000002</v>
      </c>
      <c r="V512" s="46" t="s">
        <v>47</v>
      </c>
      <c r="W512" s="51">
        <v>2017</v>
      </c>
      <c r="X512" s="49"/>
    </row>
    <row r="513" spans="1:66" ht="50.1" customHeight="1">
      <c r="A513" s="34" t="s">
        <v>1704</v>
      </c>
      <c r="B513" s="34" t="s">
        <v>35</v>
      </c>
      <c r="C513" s="35" t="s">
        <v>1705</v>
      </c>
      <c r="D513" s="36" t="s">
        <v>1516</v>
      </c>
      <c r="E513" s="35" t="s">
        <v>1706</v>
      </c>
      <c r="F513" s="37" t="s">
        <v>47</v>
      </c>
      <c r="G513" s="34" t="s">
        <v>39</v>
      </c>
      <c r="H513" s="34">
        <v>0</v>
      </c>
      <c r="I513" s="34">
        <v>590000000</v>
      </c>
      <c r="J513" s="35" t="s">
        <v>40</v>
      </c>
      <c r="K513" s="51" t="s">
        <v>108</v>
      </c>
      <c r="L513" s="35" t="s">
        <v>42</v>
      </c>
      <c r="M513" s="34" t="s">
        <v>61</v>
      </c>
      <c r="N513" s="35" t="s">
        <v>109</v>
      </c>
      <c r="O513" s="35" t="s">
        <v>110</v>
      </c>
      <c r="P513" s="67">
        <v>168</v>
      </c>
      <c r="Q513" s="34" t="s">
        <v>117</v>
      </c>
      <c r="R513" s="44">
        <v>5</v>
      </c>
      <c r="S513" s="40">
        <v>260000</v>
      </c>
      <c r="T513" s="40">
        <f t="shared" si="34"/>
        <v>1300000</v>
      </c>
      <c r="U513" s="41">
        <f t="shared" si="33"/>
        <v>1456000.0000000002</v>
      </c>
      <c r="V513" s="34" t="s">
        <v>47</v>
      </c>
      <c r="W513" s="51">
        <v>2017</v>
      </c>
      <c r="X513" s="42"/>
    </row>
    <row r="514" spans="1:66" ht="50.1" customHeight="1">
      <c r="A514" s="34" t="s">
        <v>1707</v>
      </c>
      <c r="B514" s="46" t="s">
        <v>35</v>
      </c>
      <c r="C514" s="50" t="s">
        <v>1708</v>
      </c>
      <c r="D514" s="145" t="s">
        <v>1516</v>
      </c>
      <c r="E514" s="50" t="s">
        <v>1709</v>
      </c>
      <c r="F514" s="50" t="s">
        <v>47</v>
      </c>
      <c r="G514" s="51" t="s">
        <v>39</v>
      </c>
      <c r="H514" s="52">
        <v>0</v>
      </c>
      <c r="I514" s="34">
        <v>590000000</v>
      </c>
      <c r="J514" s="35" t="s">
        <v>40</v>
      </c>
      <c r="K514" s="51" t="s">
        <v>108</v>
      </c>
      <c r="L514" s="35" t="s">
        <v>42</v>
      </c>
      <c r="M514" s="46" t="s">
        <v>61</v>
      </c>
      <c r="N514" s="49" t="s">
        <v>109</v>
      </c>
      <c r="O514" s="35" t="s">
        <v>110</v>
      </c>
      <c r="P514" s="67">
        <v>168</v>
      </c>
      <c r="Q514" s="43" t="s">
        <v>117</v>
      </c>
      <c r="R514" s="143">
        <v>5</v>
      </c>
      <c r="S514" s="77">
        <v>260000</v>
      </c>
      <c r="T514" s="100">
        <v>0</v>
      </c>
      <c r="U514" s="147">
        <f>T514*1.12</f>
        <v>0</v>
      </c>
      <c r="V514" s="70" t="s">
        <v>47</v>
      </c>
      <c r="W514" s="51">
        <v>2017</v>
      </c>
      <c r="X514" s="35">
        <v>11.19</v>
      </c>
    </row>
    <row r="515" spans="1:66" ht="50.1" customHeight="1">
      <c r="A515" s="34" t="s">
        <v>1710</v>
      </c>
      <c r="B515" s="46" t="s">
        <v>35</v>
      </c>
      <c r="C515" s="50" t="s">
        <v>1708</v>
      </c>
      <c r="D515" s="145" t="s">
        <v>1516</v>
      </c>
      <c r="E515" s="50" t="s">
        <v>1709</v>
      </c>
      <c r="F515" s="50" t="s">
        <v>47</v>
      </c>
      <c r="G515" s="49" t="s">
        <v>39</v>
      </c>
      <c r="H515" s="52">
        <v>0</v>
      </c>
      <c r="I515" s="136">
        <v>590000000</v>
      </c>
      <c r="J515" s="35" t="s">
        <v>40</v>
      </c>
      <c r="K515" s="51" t="s">
        <v>1670</v>
      </c>
      <c r="L515" s="35" t="s">
        <v>42</v>
      </c>
      <c r="M515" s="46" t="s">
        <v>61</v>
      </c>
      <c r="N515" s="49" t="s">
        <v>109</v>
      </c>
      <c r="O515" s="35" t="s">
        <v>110</v>
      </c>
      <c r="P515" s="125">
        <v>168</v>
      </c>
      <c r="Q515" s="49" t="s">
        <v>117</v>
      </c>
      <c r="R515" s="143">
        <v>5</v>
      </c>
      <c r="S515" s="77">
        <v>470000</v>
      </c>
      <c r="T515" s="100">
        <f>R515*S515</f>
        <v>2350000</v>
      </c>
      <c r="U515" s="147">
        <f>T515*1.12</f>
        <v>2632000.0000000005</v>
      </c>
      <c r="V515" s="149"/>
      <c r="W515" s="51">
        <v>2017</v>
      </c>
      <c r="X515" s="46" t="s">
        <v>47</v>
      </c>
    </row>
    <row r="516" spans="1:66" s="527" customFormat="1" ht="50.1" customHeight="1">
      <c r="A516" s="603" t="s">
        <v>1711</v>
      </c>
      <c r="B516" s="603" t="s">
        <v>35</v>
      </c>
      <c r="C516" s="604" t="s">
        <v>1712</v>
      </c>
      <c r="D516" s="604" t="s">
        <v>1516</v>
      </c>
      <c r="E516" s="604" t="s">
        <v>1713</v>
      </c>
      <c r="F516" s="604" t="s">
        <v>47</v>
      </c>
      <c r="G516" s="603" t="s">
        <v>39</v>
      </c>
      <c r="H516" s="603">
        <v>0</v>
      </c>
      <c r="I516" s="603">
        <v>590000000</v>
      </c>
      <c r="J516" s="603" t="s">
        <v>40</v>
      </c>
      <c r="K516" s="1171" t="s">
        <v>108</v>
      </c>
      <c r="L516" s="603" t="s">
        <v>42</v>
      </c>
      <c r="M516" s="603" t="s">
        <v>61</v>
      </c>
      <c r="N516" s="603" t="s">
        <v>109</v>
      </c>
      <c r="O516" s="603" t="s">
        <v>110</v>
      </c>
      <c r="P516" s="1499">
        <v>168</v>
      </c>
      <c r="Q516" s="603" t="s">
        <v>117</v>
      </c>
      <c r="R516" s="1500">
        <v>5</v>
      </c>
      <c r="S516" s="606">
        <v>260000</v>
      </c>
      <c r="T516" s="606">
        <v>0</v>
      </c>
      <c r="U516" s="607">
        <f>T516*1.12</f>
        <v>0</v>
      </c>
      <c r="V516" s="603" t="s">
        <v>47</v>
      </c>
      <c r="W516" s="1171">
        <v>2017</v>
      </c>
      <c r="X516" s="1173">
        <v>11.19</v>
      </c>
      <c r="Y516" s="1501"/>
      <c r="Z516" s="1165"/>
      <c r="AA516" s="1166"/>
      <c r="AB516" s="1165"/>
      <c r="AC516" s="528"/>
      <c r="AD516" s="528"/>
      <c r="AE516" s="528"/>
      <c r="AF516" s="528"/>
      <c r="AG516" s="528"/>
      <c r="AH516" s="528"/>
      <c r="AI516" s="528"/>
      <c r="AJ516" s="528"/>
      <c r="AK516" s="528"/>
      <c r="AL516" s="528"/>
      <c r="AM516" s="528"/>
      <c r="AN516" s="528"/>
      <c r="AO516" s="528"/>
      <c r="AP516" s="518"/>
      <c r="AQ516" s="518"/>
      <c r="AR516" s="518"/>
      <c r="AS516" s="518"/>
      <c r="AT516" s="518"/>
      <c r="AU516" s="518"/>
      <c r="AV516" s="518"/>
      <c r="AW516" s="518"/>
      <c r="AX516" s="518"/>
      <c r="AY516" s="518"/>
      <c r="AZ516" s="518"/>
      <c r="BA516" s="518"/>
      <c r="BB516" s="518"/>
      <c r="BC516" s="518"/>
      <c r="BD516" s="518"/>
      <c r="BE516" s="518"/>
      <c r="BF516" s="518"/>
      <c r="BG516" s="518"/>
      <c r="BH516" s="518"/>
      <c r="BI516" s="518"/>
      <c r="BJ516" s="518"/>
      <c r="BK516" s="518"/>
      <c r="BL516" s="518"/>
      <c r="BM516" s="518"/>
      <c r="BN516" s="518"/>
    </row>
    <row r="517" spans="1:66" s="527" customFormat="1" ht="50.1" customHeight="1">
      <c r="A517" s="1502" t="s">
        <v>13986</v>
      </c>
      <c r="B517" s="1503" t="s">
        <v>35</v>
      </c>
      <c r="C517" s="1504" t="s">
        <v>1712</v>
      </c>
      <c r="D517" s="1504" t="s">
        <v>1516</v>
      </c>
      <c r="E517" s="1504" t="s">
        <v>1713</v>
      </c>
      <c r="F517" s="1504" t="s">
        <v>47</v>
      </c>
      <c r="G517" s="1505" t="s">
        <v>39</v>
      </c>
      <c r="H517" s="1502">
        <v>0</v>
      </c>
      <c r="I517" s="1502">
        <v>590000000</v>
      </c>
      <c r="J517" s="1503" t="s">
        <v>40</v>
      </c>
      <c r="K517" s="1506" t="s">
        <v>439</v>
      </c>
      <c r="L517" s="1503" t="s">
        <v>42</v>
      </c>
      <c r="M517" s="1502" t="s">
        <v>61</v>
      </c>
      <c r="N517" s="1503" t="s">
        <v>109</v>
      </c>
      <c r="O517" s="1503" t="s">
        <v>110</v>
      </c>
      <c r="P517" s="1507">
        <v>168</v>
      </c>
      <c r="Q517" s="1503" t="s">
        <v>117</v>
      </c>
      <c r="R517" s="1508">
        <v>5</v>
      </c>
      <c r="S517" s="1509">
        <v>370000</v>
      </c>
      <c r="T517" s="1509">
        <f>R517*S517</f>
        <v>1850000</v>
      </c>
      <c r="U517" s="1509">
        <f>T517*1.12</f>
        <v>2072000.0000000002</v>
      </c>
      <c r="V517" s="1510"/>
      <c r="W517" s="1506">
        <v>2017</v>
      </c>
      <c r="X517" s="1502" t="s">
        <v>47</v>
      </c>
      <c r="Y517" s="1501"/>
      <c r="Z517" s="1165"/>
      <c r="AA517" s="1166"/>
      <c r="AB517" s="1165"/>
      <c r="AC517" s="528"/>
      <c r="AD517" s="528"/>
      <c r="AE517" s="528"/>
      <c r="AF517" s="528"/>
      <c r="AG517" s="528"/>
      <c r="AH517" s="528"/>
      <c r="AI517" s="528"/>
      <c r="AJ517" s="528"/>
      <c r="AK517" s="528"/>
      <c r="AL517" s="528"/>
      <c r="AM517" s="528"/>
      <c r="AN517" s="528"/>
      <c r="AO517" s="528"/>
      <c r="AP517" s="518"/>
      <c r="AQ517" s="518"/>
      <c r="AR517" s="518"/>
      <c r="AS517" s="518"/>
      <c r="AT517" s="518"/>
      <c r="AU517" s="518"/>
      <c r="AV517" s="518"/>
      <c r="AW517" s="518"/>
      <c r="AX517" s="518"/>
      <c r="AY517" s="518"/>
      <c r="AZ517" s="518"/>
      <c r="BA517" s="518"/>
      <c r="BB517" s="518"/>
      <c r="BC517" s="518"/>
      <c r="BD517" s="518"/>
      <c r="BE517" s="518"/>
      <c r="BF517" s="518"/>
      <c r="BG517" s="518"/>
      <c r="BH517" s="518"/>
      <c r="BI517" s="518"/>
      <c r="BJ517" s="518"/>
      <c r="BK517" s="518"/>
      <c r="BL517" s="518"/>
      <c r="BM517" s="518"/>
      <c r="BN517" s="518"/>
    </row>
    <row r="518" spans="1:66" ht="50.1" customHeight="1">
      <c r="A518" s="34" t="s">
        <v>1714</v>
      </c>
      <c r="B518" s="46" t="s">
        <v>35</v>
      </c>
      <c r="C518" s="47" t="s">
        <v>1715</v>
      </c>
      <c r="D518" s="48" t="s">
        <v>1516</v>
      </c>
      <c r="E518" s="49" t="s">
        <v>1716</v>
      </c>
      <c r="F518" s="50" t="s">
        <v>47</v>
      </c>
      <c r="G518" s="51" t="s">
        <v>39</v>
      </c>
      <c r="H518" s="52">
        <v>0</v>
      </c>
      <c r="I518" s="34">
        <v>590000000</v>
      </c>
      <c r="J518" s="35" t="s">
        <v>40</v>
      </c>
      <c r="K518" s="51" t="s">
        <v>108</v>
      </c>
      <c r="L518" s="35" t="s">
        <v>42</v>
      </c>
      <c r="M518" s="46" t="s">
        <v>61</v>
      </c>
      <c r="N518" s="49" t="s">
        <v>109</v>
      </c>
      <c r="O518" s="35" t="s">
        <v>110</v>
      </c>
      <c r="P518" s="67">
        <v>168</v>
      </c>
      <c r="Q518" s="43" t="s">
        <v>117</v>
      </c>
      <c r="R518" s="69">
        <v>1</v>
      </c>
      <c r="S518" s="54">
        <v>260000</v>
      </c>
      <c r="T518" s="40">
        <f t="shared" si="34"/>
        <v>260000</v>
      </c>
      <c r="U518" s="41">
        <f t="shared" si="33"/>
        <v>291200</v>
      </c>
      <c r="V518" s="70" t="s">
        <v>47</v>
      </c>
      <c r="W518" s="51">
        <v>2017</v>
      </c>
      <c r="X518" s="42"/>
    </row>
    <row r="519" spans="1:66" ht="50.1" customHeight="1">
      <c r="A519" s="35" t="s">
        <v>1717</v>
      </c>
      <c r="B519" s="35" t="s">
        <v>35</v>
      </c>
      <c r="C519" s="78" t="s">
        <v>1718</v>
      </c>
      <c r="D519" s="36" t="s">
        <v>1516</v>
      </c>
      <c r="E519" s="78" t="s">
        <v>1719</v>
      </c>
      <c r="F519" s="78" t="s">
        <v>47</v>
      </c>
      <c r="G519" s="35" t="s">
        <v>39</v>
      </c>
      <c r="H519" s="35">
        <v>0</v>
      </c>
      <c r="I519" s="35">
        <v>590000000</v>
      </c>
      <c r="J519" s="35" t="s">
        <v>40</v>
      </c>
      <c r="K519" s="51" t="s">
        <v>108</v>
      </c>
      <c r="L519" s="35" t="s">
        <v>42</v>
      </c>
      <c r="M519" s="35" t="s">
        <v>61</v>
      </c>
      <c r="N519" s="35" t="s">
        <v>109</v>
      </c>
      <c r="O519" s="35" t="s">
        <v>110</v>
      </c>
      <c r="P519" s="125">
        <v>168</v>
      </c>
      <c r="Q519" s="35" t="s">
        <v>117</v>
      </c>
      <c r="R519" s="143">
        <v>5</v>
      </c>
      <c r="S519" s="77">
        <v>260000</v>
      </c>
      <c r="T519" s="54">
        <v>0</v>
      </c>
      <c r="U519" s="63">
        <f>T519*1.12</f>
        <v>0</v>
      </c>
      <c r="V519" s="35" t="s">
        <v>47</v>
      </c>
      <c r="W519" s="51">
        <v>2017</v>
      </c>
      <c r="X519" s="43">
        <v>11.19</v>
      </c>
    </row>
    <row r="520" spans="1:66" ht="50.1" customHeight="1">
      <c r="A520" s="34" t="s">
        <v>1720</v>
      </c>
      <c r="B520" s="35" t="s">
        <v>35</v>
      </c>
      <c r="C520" s="78" t="s">
        <v>1718</v>
      </c>
      <c r="D520" s="36" t="s">
        <v>1516</v>
      </c>
      <c r="E520" s="78" t="s">
        <v>1719</v>
      </c>
      <c r="F520" s="78" t="s">
        <v>47</v>
      </c>
      <c r="G520" s="34" t="s">
        <v>39</v>
      </c>
      <c r="H520" s="34">
        <v>0</v>
      </c>
      <c r="I520" s="34">
        <v>590000000</v>
      </c>
      <c r="J520" s="35" t="s">
        <v>40</v>
      </c>
      <c r="K520" s="51" t="s">
        <v>112</v>
      </c>
      <c r="L520" s="35" t="s">
        <v>42</v>
      </c>
      <c r="M520" s="34" t="s">
        <v>61</v>
      </c>
      <c r="N520" s="35" t="s">
        <v>109</v>
      </c>
      <c r="O520" s="35" t="s">
        <v>110</v>
      </c>
      <c r="P520" s="125">
        <v>168</v>
      </c>
      <c r="Q520" s="35" t="s">
        <v>117</v>
      </c>
      <c r="R520" s="144">
        <v>5</v>
      </c>
      <c r="S520" s="100">
        <v>315000</v>
      </c>
      <c r="T520" s="40">
        <f>R520*S520</f>
        <v>1575000</v>
      </c>
      <c r="U520" s="41">
        <f>T520*1.12</f>
        <v>1764000.0000000002</v>
      </c>
      <c r="V520" s="34" t="s">
        <v>47</v>
      </c>
      <c r="W520" s="51">
        <v>2017</v>
      </c>
      <c r="X520" s="43"/>
    </row>
    <row r="521" spans="1:66" ht="50.1" customHeight="1">
      <c r="A521" s="34" t="s">
        <v>1721</v>
      </c>
      <c r="B521" s="46" t="s">
        <v>35</v>
      </c>
      <c r="C521" s="47" t="s">
        <v>1722</v>
      </c>
      <c r="D521" s="48" t="s">
        <v>1516</v>
      </c>
      <c r="E521" s="49" t="s">
        <v>1723</v>
      </c>
      <c r="F521" s="50" t="s">
        <v>47</v>
      </c>
      <c r="G521" s="51" t="s">
        <v>39</v>
      </c>
      <c r="H521" s="52">
        <v>0</v>
      </c>
      <c r="I521" s="34">
        <v>590000000</v>
      </c>
      <c r="J521" s="35" t="s">
        <v>40</v>
      </c>
      <c r="K521" s="51" t="s">
        <v>108</v>
      </c>
      <c r="L521" s="35" t="s">
        <v>42</v>
      </c>
      <c r="M521" s="46" t="s">
        <v>61</v>
      </c>
      <c r="N521" s="49" t="s">
        <v>109</v>
      </c>
      <c r="O521" s="35" t="s">
        <v>110</v>
      </c>
      <c r="P521" s="67">
        <v>168</v>
      </c>
      <c r="Q521" s="43" t="s">
        <v>117</v>
      </c>
      <c r="R521" s="69">
        <v>1</v>
      </c>
      <c r="S521" s="54">
        <v>260000</v>
      </c>
      <c r="T521" s="40">
        <f t="shared" si="34"/>
        <v>260000</v>
      </c>
      <c r="U521" s="41">
        <f t="shared" si="33"/>
        <v>291200</v>
      </c>
      <c r="V521" s="70" t="s">
        <v>47</v>
      </c>
      <c r="W521" s="51">
        <v>2017</v>
      </c>
      <c r="X521" s="42"/>
    </row>
    <row r="522" spans="1:66" ht="50.1" customHeight="1">
      <c r="A522" s="34" t="s">
        <v>1724</v>
      </c>
      <c r="B522" s="34" t="s">
        <v>35</v>
      </c>
      <c r="C522" s="35" t="s">
        <v>1725</v>
      </c>
      <c r="D522" s="36" t="s">
        <v>1516</v>
      </c>
      <c r="E522" s="35" t="s">
        <v>1726</v>
      </c>
      <c r="F522" s="37" t="s">
        <v>47</v>
      </c>
      <c r="G522" s="34" t="s">
        <v>39</v>
      </c>
      <c r="H522" s="34">
        <v>0</v>
      </c>
      <c r="I522" s="34">
        <v>590000000</v>
      </c>
      <c r="J522" s="35" t="s">
        <v>40</v>
      </c>
      <c r="K522" s="51" t="s">
        <v>108</v>
      </c>
      <c r="L522" s="35" t="s">
        <v>42</v>
      </c>
      <c r="M522" s="34" t="s">
        <v>61</v>
      </c>
      <c r="N522" s="35" t="s">
        <v>109</v>
      </c>
      <c r="O522" s="35" t="s">
        <v>110</v>
      </c>
      <c r="P522" s="67">
        <v>168</v>
      </c>
      <c r="Q522" s="34" t="s">
        <v>117</v>
      </c>
      <c r="R522" s="44">
        <v>1</v>
      </c>
      <c r="S522" s="40">
        <v>260000</v>
      </c>
      <c r="T522" s="40">
        <f t="shared" si="34"/>
        <v>260000</v>
      </c>
      <c r="U522" s="41">
        <f t="shared" si="33"/>
        <v>291200</v>
      </c>
      <c r="V522" s="34" t="s">
        <v>47</v>
      </c>
      <c r="W522" s="51">
        <v>2017</v>
      </c>
      <c r="X522" s="42"/>
    </row>
    <row r="523" spans="1:66" ht="50.1" customHeight="1">
      <c r="A523" s="34" t="s">
        <v>1727</v>
      </c>
      <c r="B523" s="46" t="s">
        <v>35</v>
      </c>
      <c r="C523" s="47" t="s">
        <v>1728</v>
      </c>
      <c r="D523" s="48" t="s">
        <v>1516</v>
      </c>
      <c r="E523" s="49" t="s">
        <v>1729</v>
      </c>
      <c r="F523" s="50" t="s">
        <v>47</v>
      </c>
      <c r="G523" s="51" t="s">
        <v>39</v>
      </c>
      <c r="H523" s="52">
        <v>0</v>
      </c>
      <c r="I523" s="34">
        <v>590000000</v>
      </c>
      <c r="J523" s="35" t="s">
        <v>40</v>
      </c>
      <c r="K523" s="51" t="s">
        <v>108</v>
      </c>
      <c r="L523" s="35" t="s">
        <v>42</v>
      </c>
      <c r="M523" s="46" t="s">
        <v>61</v>
      </c>
      <c r="N523" s="49" t="s">
        <v>109</v>
      </c>
      <c r="O523" s="35" t="s">
        <v>110</v>
      </c>
      <c r="P523" s="67">
        <v>168</v>
      </c>
      <c r="Q523" s="43" t="s">
        <v>117</v>
      </c>
      <c r="R523" s="69">
        <v>2</v>
      </c>
      <c r="S523" s="54">
        <v>260000</v>
      </c>
      <c r="T523" s="40">
        <f t="shared" si="34"/>
        <v>520000</v>
      </c>
      <c r="U523" s="41">
        <f t="shared" si="33"/>
        <v>582400</v>
      </c>
      <c r="V523" s="70" t="s">
        <v>47</v>
      </c>
      <c r="W523" s="51">
        <v>2017</v>
      </c>
      <c r="X523" s="42"/>
    </row>
    <row r="524" spans="1:66" ht="50.1" customHeight="1">
      <c r="A524" s="35" t="s">
        <v>1730</v>
      </c>
      <c r="B524" s="35" t="s">
        <v>35</v>
      </c>
      <c r="C524" s="78" t="s">
        <v>1731</v>
      </c>
      <c r="D524" s="36" t="s">
        <v>1516</v>
      </c>
      <c r="E524" s="78" t="s">
        <v>1732</v>
      </c>
      <c r="F524" s="78" t="s">
        <v>47</v>
      </c>
      <c r="G524" s="35" t="s">
        <v>39</v>
      </c>
      <c r="H524" s="35">
        <v>0</v>
      </c>
      <c r="I524" s="35">
        <v>590000000</v>
      </c>
      <c r="J524" s="35" t="s">
        <v>40</v>
      </c>
      <c r="K524" s="51" t="s">
        <v>108</v>
      </c>
      <c r="L524" s="35" t="s">
        <v>42</v>
      </c>
      <c r="M524" s="35" t="s">
        <v>61</v>
      </c>
      <c r="N524" s="35" t="s">
        <v>109</v>
      </c>
      <c r="O524" s="35" t="s">
        <v>110</v>
      </c>
      <c r="P524" s="125">
        <v>168</v>
      </c>
      <c r="Q524" s="35" t="s">
        <v>117</v>
      </c>
      <c r="R524" s="143">
        <v>2</v>
      </c>
      <c r="S524" s="77">
        <v>260000</v>
      </c>
      <c r="T524" s="54">
        <v>0</v>
      </c>
      <c r="U524" s="63">
        <f>T524*1.12</f>
        <v>0</v>
      </c>
      <c r="V524" s="35" t="s">
        <v>47</v>
      </c>
      <c r="W524" s="51">
        <v>2017</v>
      </c>
      <c r="X524" s="43">
        <v>11.19</v>
      </c>
    </row>
    <row r="525" spans="1:66" ht="50.1" customHeight="1">
      <c r="A525" s="34" t="s">
        <v>1733</v>
      </c>
      <c r="B525" s="35" t="s">
        <v>35</v>
      </c>
      <c r="C525" s="78" t="s">
        <v>1731</v>
      </c>
      <c r="D525" s="36" t="s">
        <v>1516</v>
      </c>
      <c r="E525" s="78" t="s">
        <v>1732</v>
      </c>
      <c r="F525" s="78" t="s">
        <v>47</v>
      </c>
      <c r="G525" s="34" t="s">
        <v>39</v>
      </c>
      <c r="H525" s="34">
        <v>0</v>
      </c>
      <c r="I525" s="34">
        <v>590000000</v>
      </c>
      <c r="J525" s="35" t="s">
        <v>40</v>
      </c>
      <c r="K525" s="51" t="s">
        <v>112</v>
      </c>
      <c r="L525" s="35" t="s">
        <v>42</v>
      </c>
      <c r="M525" s="34" t="s">
        <v>61</v>
      </c>
      <c r="N525" s="35" t="s">
        <v>109</v>
      </c>
      <c r="O525" s="35" t="s">
        <v>110</v>
      </c>
      <c r="P525" s="125">
        <v>168</v>
      </c>
      <c r="Q525" s="35" t="s">
        <v>117</v>
      </c>
      <c r="R525" s="144">
        <v>2</v>
      </c>
      <c r="S525" s="100">
        <v>315000</v>
      </c>
      <c r="T525" s="40">
        <f>R525*S525</f>
        <v>630000</v>
      </c>
      <c r="U525" s="41">
        <f>T525*1.12</f>
        <v>705600.00000000012</v>
      </c>
      <c r="V525" s="34" t="s">
        <v>47</v>
      </c>
      <c r="W525" s="51">
        <v>2017</v>
      </c>
      <c r="X525" s="43"/>
    </row>
    <row r="526" spans="1:66" ht="50.1" customHeight="1">
      <c r="A526" s="34" t="s">
        <v>1734</v>
      </c>
      <c r="B526" s="46" t="s">
        <v>35</v>
      </c>
      <c r="C526" s="47" t="s">
        <v>1735</v>
      </c>
      <c r="D526" s="48" t="s">
        <v>1516</v>
      </c>
      <c r="E526" s="49" t="s">
        <v>1736</v>
      </c>
      <c r="F526" s="50" t="s">
        <v>47</v>
      </c>
      <c r="G526" s="51" t="s">
        <v>39</v>
      </c>
      <c r="H526" s="52">
        <v>0</v>
      </c>
      <c r="I526" s="34">
        <v>590000000</v>
      </c>
      <c r="J526" s="35" t="s">
        <v>40</v>
      </c>
      <c r="K526" s="51" t="s">
        <v>108</v>
      </c>
      <c r="L526" s="35" t="s">
        <v>42</v>
      </c>
      <c r="M526" s="46" t="s">
        <v>61</v>
      </c>
      <c r="N526" s="49" t="s">
        <v>109</v>
      </c>
      <c r="O526" s="35" t="s">
        <v>110</v>
      </c>
      <c r="P526" s="67">
        <v>168</v>
      </c>
      <c r="Q526" s="43" t="s">
        <v>117</v>
      </c>
      <c r="R526" s="69">
        <v>3</v>
      </c>
      <c r="S526" s="54">
        <v>260000</v>
      </c>
      <c r="T526" s="40">
        <f t="shared" si="34"/>
        <v>780000</v>
      </c>
      <c r="U526" s="41">
        <f t="shared" si="33"/>
        <v>873600.00000000012</v>
      </c>
      <c r="V526" s="70" t="s">
        <v>47</v>
      </c>
      <c r="W526" s="51">
        <v>2017</v>
      </c>
      <c r="X526" s="42"/>
    </row>
    <row r="527" spans="1:66" ht="50.1" customHeight="1">
      <c r="A527" s="34" t="s">
        <v>1737</v>
      </c>
      <c r="B527" s="34" t="s">
        <v>35</v>
      </c>
      <c r="C527" s="35" t="s">
        <v>1738</v>
      </c>
      <c r="D527" s="36" t="s">
        <v>1516</v>
      </c>
      <c r="E527" s="35" t="s">
        <v>1739</v>
      </c>
      <c r="F527" s="37" t="s">
        <v>47</v>
      </c>
      <c r="G527" s="34" t="s">
        <v>39</v>
      </c>
      <c r="H527" s="34">
        <v>0</v>
      </c>
      <c r="I527" s="34">
        <v>590000000</v>
      </c>
      <c r="J527" s="35" t="s">
        <v>40</v>
      </c>
      <c r="K527" s="51" t="s">
        <v>108</v>
      </c>
      <c r="L527" s="35" t="s">
        <v>42</v>
      </c>
      <c r="M527" s="34" t="s">
        <v>61</v>
      </c>
      <c r="N527" s="35" t="s">
        <v>109</v>
      </c>
      <c r="O527" s="35" t="s">
        <v>110</v>
      </c>
      <c r="P527" s="67">
        <v>168</v>
      </c>
      <c r="Q527" s="34" t="s">
        <v>117</v>
      </c>
      <c r="R527" s="44">
        <v>3</v>
      </c>
      <c r="S527" s="40">
        <v>260000</v>
      </c>
      <c r="T527" s="40">
        <f t="shared" si="34"/>
        <v>780000</v>
      </c>
      <c r="U527" s="41">
        <f t="shared" si="33"/>
        <v>873600.00000000012</v>
      </c>
      <c r="V527" s="34" t="s">
        <v>47</v>
      </c>
      <c r="W527" s="51">
        <v>2017</v>
      </c>
      <c r="X527" s="42"/>
    </row>
    <row r="528" spans="1:66" ht="50.1" customHeight="1">
      <c r="A528" s="34" t="s">
        <v>1740</v>
      </c>
      <c r="B528" s="46" t="s">
        <v>35</v>
      </c>
      <c r="C528" s="47" t="s">
        <v>1741</v>
      </c>
      <c r="D528" s="48" t="s">
        <v>1516</v>
      </c>
      <c r="E528" s="49" t="s">
        <v>1742</v>
      </c>
      <c r="F528" s="50" t="s">
        <v>47</v>
      </c>
      <c r="G528" s="51" t="s">
        <v>39</v>
      </c>
      <c r="H528" s="52">
        <v>0</v>
      </c>
      <c r="I528" s="34">
        <v>590000000</v>
      </c>
      <c r="J528" s="35" t="s">
        <v>40</v>
      </c>
      <c r="K528" s="51" t="s">
        <v>108</v>
      </c>
      <c r="L528" s="35" t="s">
        <v>42</v>
      </c>
      <c r="M528" s="46" t="s">
        <v>61</v>
      </c>
      <c r="N528" s="49" t="s">
        <v>109</v>
      </c>
      <c r="O528" s="35" t="s">
        <v>110</v>
      </c>
      <c r="P528" s="67">
        <v>168</v>
      </c>
      <c r="Q528" s="43" t="s">
        <v>117</v>
      </c>
      <c r="R528" s="69">
        <v>0.5</v>
      </c>
      <c r="S528" s="54">
        <v>270000</v>
      </c>
      <c r="T528" s="40">
        <f t="shared" si="34"/>
        <v>135000</v>
      </c>
      <c r="U528" s="41">
        <f t="shared" si="33"/>
        <v>151200</v>
      </c>
      <c r="V528" s="70" t="s">
        <v>47</v>
      </c>
      <c r="W528" s="51">
        <v>2017</v>
      </c>
      <c r="X528" s="42"/>
    </row>
    <row r="529" spans="1:24" ht="50.1" customHeight="1">
      <c r="A529" s="34" t="s">
        <v>1743</v>
      </c>
      <c r="B529" s="34" t="s">
        <v>35</v>
      </c>
      <c r="C529" s="35" t="s">
        <v>1744</v>
      </c>
      <c r="D529" s="36" t="s">
        <v>1516</v>
      </c>
      <c r="E529" s="35" t="s">
        <v>1745</v>
      </c>
      <c r="F529" s="37" t="s">
        <v>47</v>
      </c>
      <c r="G529" s="34" t="s">
        <v>39</v>
      </c>
      <c r="H529" s="34">
        <v>0</v>
      </c>
      <c r="I529" s="34">
        <v>590000000</v>
      </c>
      <c r="J529" s="35" t="s">
        <v>40</v>
      </c>
      <c r="K529" s="51" t="s">
        <v>108</v>
      </c>
      <c r="L529" s="35" t="s">
        <v>42</v>
      </c>
      <c r="M529" s="34" t="s">
        <v>61</v>
      </c>
      <c r="N529" s="35" t="s">
        <v>109</v>
      </c>
      <c r="O529" s="35" t="s">
        <v>110</v>
      </c>
      <c r="P529" s="67">
        <v>168</v>
      </c>
      <c r="Q529" s="34" t="s">
        <v>117</v>
      </c>
      <c r="R529" s="44">
        <v>1</v>
      </c>
      <c r="S529" s="40">
        <v>270000</v>
      </c>
      <c r="T529" s="40">
        <f t="shared" si="34"/>
        <v>270000</v>
      </c>
      <c r="U529" s="41">
        <f t="shared" si="33"/>
        <v>302400</v>
      </c>
      <c r="V529" s="34" t="s">
        <v>47</v>
      </c>
      <c r="W529" s="51">
        <v>2017</v>
      </c>
      <c r="X529" s="42"/>
    </row>
    <row r="530" spans="1:24" ht="50.1" customHeight="1">
      <c r="A530" s="35" t="s">
        <v>1746</v>
      </c>
      <c r="B530" s="46" t="s">
        <v>35</v>
      </c>
      <c r="C530" s="50" t="s">
        <v>1747</v>
      </c>
      <c r="D530" s="48" t="s">
        <v>1516</v>
      </c>
      <c r="E530" s="50" t="s">
        <v>1748</v>
      </c>
      <c r="F530" s="50" t="s">
        <v>47</v>
      </c>
      <c r="G530" s="51" t="s">
        <v>39</v>
      </c>
      <c r="H530" s="52">
        <v>0</v>
      </c>
      <c r="I530" s="35">
        <v>590000000</v>
      </c>
      <c r="J530" s="35" t="s">
        <v>40</v>
      </c>
      <c r="K530" s="51" t="s">
        <v>108</v>
      </c>
      <c r="L530" s="35" t="s">
        <v>42</v>
      </c>
      <c r="M530" s="46" t="s">
        <v>61</v>
      </c>
      <c r="N530" s="49" t="s">
        <v>109</v>
      </c>
      <c r="O530" s="35" t="s">
        <v>110</v>
      </c>
      <c r="P530" s="125">
        <v>168</v>
      </c>
      <c r="Q530" s="49" t="s">
        <v>117</v>
      </c>
      <c r="R530" s="143">
        <v>0.5</v>
      </c>
      <c r="S530" s="77">
        <v>270000</v>
      </c>
      <c r="T530" s="54">
        <v>0</v>
      </c>
      <c r="U530" s="63">
        <f>T530*1.12</f>
        <v>0</v>
      </c>
      <c r="V530" s="70" t="s">
        <v>47</v>
      </c>
      <c r="W530" s="51">
        <v>2017</v>
      </c>
      <c r="X530" s="49">
        <v>11.19</v>
      </c>
    </row>
    <row r="531" spans="1:24" ht="50.1" customHeight="1">
      <c r="A531" s="34" t="s">
        <v>1749</v>
      </c>
      <c r="B531" s="46" t="s">
        <v>35</v>
      </c>
      <c r="C531" s="50" t="s">
        <v>1747</v>
      </c>
      <c r="D531" s="48" t="s">
        <v>1516</v>
      </c>
      <c r="E531" s="50" t="s">
        <v>1748</v>
      </c>
      <c r="F531" s="50" t="s">
        <v>47</v>
      </c>
      <c r="G531" s="34" t="s">
        <v>39</v>
      </c>
      <c r="H531" s="52">
        <v>0</v>
      </c>
      <c r="I531" s="136">
        <v>590000000</v>
      </c>
      <c r="J531" s="35" t="s">
        <v>40</v>
      </c>
      <c r="K531" s="51" t="s">
        <v>1637</v>
      </c>
      <c r="L531" s="35" t="s">
        <v>42</v>
      </c>
      <c r="M531" s="46" t="s">
        <v>61</v>
      </c>
      <c r="N531" s="49" t="s">
        <v>109</v>
      </c>
      <c r="O531" s="35" t="s">
        <v>110</v>
      </c>
      <c r="P531" s="125">
        <v>168</v>
      </c>
      <c r="Q531" s="49" t="s">
        <v>117</v>
      </c>
      <c r="R531" s="143">
        <v>0.5</v>
      </c>
      <c r="S531" s="77">
        <v>315000</v>
      </c>
      <c r="T531" s="40">
        <f>R531*S531</f>
        <v>157500</v>
      </c>
      <c r="U531" s="41">
        <f>T531*1.12</f>
        <v>176400.00000000003</v>
      </c>
      <c r="V531" s="70" t="s">
        <v>47</v>
      </c>
      <c r="W531" s="51">
        <v>2017</v>
      </c>
      <c r="X531" s="49"/>
    </row>
    <row r="532" spans="1:24" ht="50.1" customHeight="1">
      <c r="A532" s="34" t="s">
        <v>1750</v>
      </c>
      <c r="B532" s="34" t="s">
        <v>35</v>
      </c>
      <c r="C532" s="35" t="s">
        <v>1751</v>
      </c>
      <c r="D532" s="36" t="s">
        <v>1516</v>
      </c>
      <c r="E532" s="35" t="s">
        <v>1752</v>
      </c>
      <c r="F532" s="37" t="s">
        <v>47</v>
      </c>
      <c r="G532" s="34" t="s">
        <v>39</v>
      </c>
      <c r="H532" s="34">
        <v>0</v>
      </c>
      <c r="I532" s="34">
        <v>590000000</v>
      </c>
      <c r="J532" s="35" t="s">
        <v>40</v>
      </c>
      <c r="K532" s="51" t="s">
        <v>108</v>
      </c>
      <c r="L532" s="35" t="s">
        <v>42</v>
      </c>
      <c r="M532" s="34" t="s">
        <v>61</v>
      </c>
      <c r="N532" s="35" t="s">
        <v>109</v>
      </c>
      <c r="O532" s="35" t="s">
        <v>110</v>
      </c>
      <c r="P532" s="67">
        <v>168</v>
      </c>
      <c r="Q532" s="34" t="s">
        <v>117</v>
      </c>
      <c r="R532" s="44">
        <v>1</v>
      </c>
      <c r="S532" s="54">
        <v>270000</v>
      </c>
      <c r="T532" s="40">
        <f t="shared" si="34"/>
        <v>270000</v>
      </c>
      <c r="U532" s="41">
        <f t="shared" si="33"/>
        <v>302400</v>
      </c>
      <c r="V532" s="34" t="s">
        <v>47</v>
      </c>
      <c r="W532" s="51">
        <v>2017</v>
      </c>
      <c r="X532" s="42"/>
    </row>
    <row r="533" spans="1:24" ht="50.1" customHeight="1">
      <c r="A533" s="35" t="s">
        <v>1753</v>
      </c>
      <c r="B533" s="46" t="s">
        <v>35</v>
      </c>
      <c r="C533" s="50" t="s">
        <v>1754</v>
      </c>
      <c r="D533" s="48" t="s">
        <v>1516</v>
      </c>
      <c r="E533" s="50" t="s">
        <v>1755</v>
      </c>
      <c r="F533" s="50" t="s">
        <v>47</v>
      </c>
      <c r="G533" s="51" t="s">
        <v>39</v>
      </c>
      <c r="H533" s="52">
        <v>0</v>
      </c>
      <c r="I533" s="35">
        <v>590000000</v>
      </c>
      <c r="J533" s="35" t="s">
        <v>40</v>
      </c>
      <c r="K533" s="51" t="s">
        <v>108</v>
      </c>
      <c r="L533" s="35" t="s">
        <v>42</v>
      </c>
      <c r="M533" s="46" t="s">
        <v>61</v>
      </c>
      <c r="N533" s="49" t="s">
        <v>109</v>
      </c>
      <c r="O533" s="35" t="s">
        <v>110</v>
      </c>
      <c r="P533" s="125">
        <v>168</v>
      </c>
      <c r="Q533" s="49" t="s">
        <v>117</v>
      </c>
      <c r="R533" s="143">
        <v>0.5</v>
      </c>
      <c r="S533" s="77">
        <v>270000</v>
      </c>
      <c r="T533" s="54">
        <v>0</v>
      </c>
      <c r="U533" s="63">
        <f>T533*1.12</f>
        <v>0</v>
      </c>
      <c r="V533" s="70" t="s">
        <v>47</v>
      </c>
      <c r="W533" s="51">
        <v>2017</v>
      </c>
      <c r="X533" s="43">
        <v>18.190000000000001</v>
      </c>
    </row>
    <row r="534" spans="1:24" ht="50.1" customHeight="1">
      <c r="A534" s="34" t="s">
        <v>1756</v>
      </c>
      <c r="B534" s="46" t="s">
        <v>35</v>
      </c>
      <c r="C534" s="50" t="s">
        <v>1754</v>
      </c>
      <c r="D534" s="48" t="s">
        <v>1516</v>
      </c>
      <c r="E534" s="50" t="s">
        <v>1755</v>
      </c>
      <c r="F534" s="50" t="s">
        <v>47</v>
      </c>
      <c r="G534" s="34" t="s">
        <v>39</v>
      </c>
      <c r="H534" s="52">
        <v>0</v>
      </c>
      <c r="I534" s="136">
        <v>590000000</v>
      </c>
      <c r="J534" s="35" t="s">
        <v>40</v>
      </c>
      <c r="K534" s="51" t="s">
        <v>313</v>
      </c>
      <c r="L534" s="35" t="s">
        <v>42</v>
      </c>
      <c r="M534" s="46" t="s">
        <v>61</v>
      </c>
      <c r="N534" s="49" t="s">
        <v>109</v>
      </c>
      <c r="O534" s="35" t="s">
        <v>110</v>
      </c>
      <c r="P534" s="125">
        <v>168</v>
      </c>
      <c r="Q534" s="49" t="s">
        <v>117</v>
      </c>
      <c r="R534" s="143">
        <v>0.56499999999999995</v>
      </c>
      <c r="S534" s="77">
        <v>295000</v>
      </c>
      <c r="T534" s="40">
        <f>R534*S534</f>
        <v>166674.99999999997</v>
      </c>
      <c r="U534" s="41">
        <f>T534*1.12</f>
        <v>186675.99999999997</v>
      </c>
      <c r="V534" s="70" t="s">
        <v>47</v>
      </c>
      <c r="W534" s="51">
        <v>2017</v>
      </c>
      <c r="X534" s="43"/>
    </row>
    <row r="535" spans="1:24" ht="50.1" customHeight="1">
      <c r="A535" s="34" t="s">
        <v>1757</v>
      </c>
      <c r="B535" s="34" t="s">
        <v>35</v>
      </c>
      <c r="C535" s="35" t="s">
        <v>1758</v>
      </c>
      <c r="D535" s="36" t="s">
        <v>1516</v>
      </c>
      <c r="E535" s="35" t="s">
        <v>1759</v>
      </c>
      <c r="F535" s="37" t="s">
        <v>47</v>
      </c>
      <c r="G535" s="34" t="s">
        <v>39</v>
      </c>
      <c r="H535" s="34">
        <v>0</v>
      </c>
      <c r="I535" s="34">
        <v>590000000</v>
      </c>
      <c r="J535" s="35" t="s">
        <v>40</v>
      </c>
      <c r="K535" s="51" t="s">
        <v>108</v>
      </c>
      <c r="L535" s="35" t="s">
        <v>42</v>
      </c>
      <c r="M535" s="34" t="s">
        <v>61</v>
      </c>
      <c r="N535" s="35" t="s">
        <v>109</v>
      </c>
      <c r="O535" s="35" t="s">
        <v>110</v>
      </c>
      <c r="P535" s="67">
        <v>168</v>
      </c>
      <c r="Q535" s="34" t="s">
        <v>117</v>
      </c>
      <c r="R535" s="44">
        <v>1</v>
      </c>
      <c r="S535" s="54">
        <v>270000</v>
      </c>
      <c r="T535" s="40">
        <f t="shared" si="34"/>
        <v>270000</v>
      </c>
      <c r="U535" s="41">
        <f t="shared" si="33"/>
        <v>302400</v>
      </c>
      <c r="V535" s="34" t="s">
        <v>47</v>
      </c>
      <c r="W535" s="51">
        <v>2017</v>
      </c>
      <c r="X535" s="42"/>
    </row>
    <row r="536" spans="1:24" ht="50.1" customHeight="1">
      <c r="A536" s="34" t="s">
        <v>1760</v>
      </c>
      <c r="B536" s="46" t="s">
        <v>35</v>
      </c>
      <c r="C536" s="47" t="s">
        <v>1761</v>
      </c>
      <c r="D536" s="48" t="s">
        <v>1516</v>
      </c>
      <c r="E536" s="49" t="s">
        <v>1762</v>
      </c>
      <c r="F536" s="50" t="s">
        <v>47</v>
      </c>
      <c r="G536" s="51" t="s">
        <v>39</v>
      </c>
      <c r="H536" s="52">
        <v>0</v>
      </c>
      <c r="I536" s="34">
        <v>590000000</v>
      </c>
      <c r="J536" s="35" t="s">
        <v>40</v>
      </c>
      <c r="K536" s="51" t="s">
        <v>108</v>
      </c>
      <c r="L536" s="35" t="s">
        <v>42</v>
      </c>
      <c r="M536" s="46" t="s">
        <v>61</v>
      </c>
      <c r="N536" s="49" t="s">
        <v>109</v>
      </c>
      <c r="O536" s="35" t="s">
        <v>110</v>
      </c>
      <c r="P536" s="67">
        <v>168</v>
      </c>
      <c r="Q536" s="43" t="s">
        <v>117</v>
      </c>
      <c r="R536" s="69">
        <v>1</v>
      </c>
      <c r="S536" s="54">
        <v>270000</v>
      </c>
      <c r="T536" s="40">
        <f t="shared" si="34"/>
        <v>270000</v>
      </c>
      <c r="U536" s="41">
        <f t="shared" si="33"/>
        <v>302400</v>
      </c>
      <c r="V536" s="70" t="s">
        <v>47</v>
      </c>
      <c r="W536" s="51">
        <v>2017</v>
      </c>
      <c r="X536" s="42"/>
    </row>
    <row r="537" spans="1:24" ht="50.1" customHeight="1">
      <c r="A537" s="34" t="s">
        <v>1763</v>
      </c>
      <c r="B537" s="34" t="s">
        <v>35</v>
      </c>
      <c r="C537" s="35" t="s">
        <v>1764</v>
      </c>
      <c r="D537" s="36" t="s">
        <v>1516</v>
      </c>
      <c r="E537" s="35" t="s">
        <v>1765</v>
      </c>
      <c r="F537" s="37" t="s">
        <v>47</v>
      </c>
      <c r="G537" s="34" t="s">
        <v>39</v>
      </c>
      <c r="H537" s="34">
        <v>0</v>
      </c>
      <c r="I537" s="34">
        <v>590000000</v>
      </c>
      <c r="J537" s="35" t="s">
        <v>40</v>
      </c>
      <c r="K537" s="51" t="s">
        <v>108</v>
      </c>
      <c r="L537" s="35" t="s">
        <v>42</v>
      </c>
      <c r="M537" s="34" t="s">
        <v>61</v>
      </c>
      <c r="N537" s="35" t="s">
        <v>109</v>
      </c>
      <c r="O537" s="35" t="s">
        <v>110</v>
      </c>
      <c r="P537" s="67">
        <v>168</v>
      </c>
      <c r="Q537" s="34" t="s">
        <v>117</v>
      </c>
      <c r="R537" s="44">
        <v>1</v>
      </c>
      <c r="S537" s="54">
        <v>270000</v>
      </c>
      <c r="T537" s="40">
        <f t="shared" si="34"/>
        <v>270000</v>
      </c>
      <c r="U537" s="41">
        <f t="shared" si="33"/>
        <v>302400</v>
      </c>
      <c r="V537" s="34" t="s">
        <v>47</v>
      </c>
      <c r="W537" s="51">
        <v>2017</v>
      </c>
      <c r="X537" s="42"/>
    </row>
    <row r="538" spans="1:24" ht="50.1" customHeight="1">
      <c r="A538" s="34" t="s">
        <v>1766</v>
      </c>
      <c r="B538" s="46" t="s">
        <v>35</v>
      </c>
      <c r="C538" s="47" t="s">
        <v>1767</v>
      </c>
      <c r="D538" s="48" t="s">
        <v>1516</v>
      </c>
      <c r="E538" s="49" t="s">
        <v>1768</v>
      </c>
      <c r="F538" s="50" t="s">
        <v>47</v>
      </c>
      <c r="G538" s="51" t="s">
        <v>39</v>
      </c>
      <c r="H538" s="52">
        <v>0</v>
      </c>
      <c r="I538" s="34">
        <v>590000000</v>
      </c>
      <c r="J538" s="35" t="s">
        <v>40</v>
      </c>
      <c r="K538" s="51" t="s">
        <v>108</v>
      </c>
      <c r="L538" s="35" t="s">
        <v>42</v>
      </c>
      <c r="M538" s="46" t="s">
        <v>61</v>
      </c>
      <c r="N538" s="49" t="s">
        <v>109</v>
      </c>
      <c r="O538" s="35" t="s">
        <v>110</v>
      </c>
      <c r="P538" s="67">
        <v>168</v>
      </c>
      <c r="Q538" s="43" t="s">
        <v>117</v>
      </c>
      <c r="R538" s="69">
        <v>2</v>
      </c>
      <c r="S538" s="54">
        <v>270000</v>
      </c>
      <c r="T538" s="40">
        <f t="shared" si="34"/>
        <v>540000</v>
      </c>
      <c r="U538" s="41">
        <f t="shared" si="33"/>
        <v>604800</v>
      </c>
      <c r="V538" s="70" t="s">
        <v>47</v>
      </c>
      <c r="W538" s="51">
        <v>2017</v>
      </c>
      <c r="X538" s="42"/>
    </row>
    <row r="539" spans="1:24" ht="50.1" customHeight="1">
      <c r="A539" s="35" t="s">
        <v>1769</v>
      </c>
      <c r="B539" s="35" t="s">
        <v>35</v>
      </c>
      <c r="C539" s="78" t="s">
        <v>1770</v>
      </c>
      <c r="D539" s="36" t="s">
        <v>1516</v>
      </c>
      <c r="E539" s="78" t="s">
        <v>1771</v>
      </c>
      <c r="F539" s="78" t="s">
        <v>47</v>
      </c>
      <c r="G539" s="35" t="s">
        <v>39</v>
      </c>
      <c r="H539" s="35">
        <v>0</v>
      </c>
      <c r="I539" s="35">
        <v>590000000</v>
      </c>
      <c r="J539" s="35" t="s">
        <v>40</v>
      </c>
      <c r="K539" s="51" t="s">
        <v>108</v>
      </c>
      <c r="L539" s="35" t="s">
        <v>42</v>
      </c>
      <c r="M539" s="35" t="s">
        <v>61</v>
      </c>
      <c r="N539" s="35" t="s">
        <v>109</v>
      </c>
      <c r="O539" s="35" t="s">
        <v>110</v>
      </c>
      <c r="P539" s="125">
        <v>168</v>
      </c>
      <c r="Q539" s="35" t="s">
        <v>117</v>
      </c>
      <c r="R539" s="143">
        <v>2</v>
      </c>
      <c r="S539" s="77">
        <v>270000</v>
      </c>
      <c r="T539" s="54">
        <v>0</v>
      </c>
      <c r="U539" s="63">
        <f>T539*1.12</f>
        <v>0</v>
      </c>
      <c r="V539" s="35" t="s">
        <v>47</v>
      </c>
      <c r="W539" s="51">
        <v>2017</v>
      </c>
      <c r="X539" s="43">
        <v>11.19</v>
      </c>
    </row>
    <row r="540" spans="1:24" ht="50.1" customHeight="1">
      <c r="A540" s="34" t="s">
        <v>1772</v>
      </c>
      <c r="B540" s="35" t="s">
        <v>35</v>
      </c>
      <c r="C540" s="78" t="s">
        <v>1770</v>
      </c>
      <c r="D540" s="36" t="s">
        <v>1516</v>
      </c>
      <c r="E540" s="78" t="s">
        <v>1771</v>
      </c>
      <c r="F540" s="78" t="s">
        <v>47</v>
      </c>
      <c r="G540" s="34" t="s">
        <v>39</v>
      </c>
      <c r="H540" s="34">
        <v>0</v>
      </c>
      <c r="I540" s="34">
        <v>590000000</v>
      </c>
      <c r="J540" s="35" t="s">
        <v>40</v>
      </c>
      <c r="K540" s="51" t="s">
        <v>112</v>
      </c>
      <c r="L540" s="35" t="s">
        <v>42</v>
      </c>
      <c r="M540" s="34" t="s">
        <v>61</v>
      </c>
      <c r="N540" s="35" t="s">
        <v>109</v>
      </c>
      <c r="O540" s="35" t="s">
        <v>110</v>
      </c>
      <c r="P540" s="125">
        <v>168</v>
      </c>
      <c r="Q540" s="35" t="s">
        <v>117</v>
      </c>
      <c r="R540" s="144">
        <v>2</v>
      </c>
      <c r="S540" s="77">
        <v>325000</v>
      </c>
      <c r="T540" s="40">
        <f>R540*S540</f>
        <v>650000</v>
      </c>
      <c r="U540" s="41">
        <f>T540*1.12</f>
        <v>728000.00000000012</v>
      </c>
      <c r="V540" s="34" t="s">
        <v>47</v>
      </c>
      <c r="W540" s="51">
        <v>2017</v>
      </c>
      <c r="X540" s="43"/>
    </row>
    <row r="541" spans="1:24" ht="50.1" customHeight="1">
      <c r="A541" s="34" t="s">
        <v>1773</v>
      </c>
      <c r="B541" s="46" t="s">
        <v>35</v>
      </c>
      <c r="C541" s="47" t="s">
        <v>1774</v>
      </c>
      <c r="D541" s="48" t="s">
        <v>1516</v>
      </c>
      <c r="E541" s="49" t="s">
        <v>1775</v>
      </c>
      <c r="F541" s="50" t="s">
        <v>47</v>
      </c>
      <c r="G541" s="51" t="s">
        <v>39</v>
      </c>
      <c r="H541" s="52">
        <v>0</v>
      </c>
      <c r="I541" s="34">
        <v>590000000</v>
      </c>
      <c r="J541" s="35" t="s">
        <v>40</v>
      </c>
      <c r="K541" s="51" t="s">
        <v>108</v>
      </c>
      <c r="L541" s="35" t="s">
        <v>42</v>
      </c>
      <c r="M541" s="46" t="s">
        <v>61</v>
      </c>
      <c r="N541" s="49" t="s">
        <v>109</v>
      </c>
      <c r="O541" s="35" t="s">
        <v>110</v>
      </c>
      <c r="P541" s="67">
        <v>168</v>
      </c>
      <c r="Q541" s="43" t="s">
        <v>117</v>
      </c>
      <c r="R541" s="69">
        <v>2</v>
      </c>
      <c r="S541" s="54">
        <v>270000</v>
      </c>
      <c r="T541" s="40">
        <f t="shared" si="34"/>
        <v>540000</v>
      </c>
      <c r="U541" s="41">
        <f t="shared" si="33"/>
        <v>604800</v>
      </c>
      <c r="V541" s="70" t="s">
        <v>47</v>
      </c>
      <c r="W541" s="51">
        <v>2017</v>
      </c>
      <c r="X541" s="42"/>
    </row>
    <row r="542" spans="1:24" ht="50.1" customHeight="1">
      <c r="A542" s="34" t="s">
        <v>1776</v>
      </c>
      <c r="B542" s="34" t="s">
        <v>35</v>
      </c>
      <c r="C542" s="35" t="s">
        <v>1777</v>
      </c>
      <c r="D542" s="36" t="s">
        <v>1516</v>
      </c>
      <c r="E542" s="35" t="s">
        <v>1778</v>
      </c>
      <c r="F542" s="37" t="s">
        <v>47</v>
      </c>
      <c r="G542" s="34" t="s">
        <v>39</v>
      </c>
      <c r="H542" s="34">
        <v>0</v>
      </c>
      <c r="I542" s="34">
        <v>590000000</v>
      </c>
      <c r="J542" s="35" t="s">
        <v>40</v>
      </c>
      <c r="K542" s="51" t="s">
        <v>108</v>
      </c>
      <c r="L542" s="35" t="s">
        <v>42</v>
      </c>
      <c r="M542" s="34" t="s">
        <v>61</v>
      </c>
      <c r="N542" s="35" t="s">
        <v>109</v>
      </c>
      <c r="O542" s="35" t="s">
        <v>110</v>
      </c>
      <c r="P542" s="67">
        <v>168</v>
      </c>
      <c r="Q542" s="34" t="s">
        <v>117</v>
      </c>
      <c r="R542" s="44">
        <v>2</v>
      </c>
      <c r="S542" s="54">
        <v>270000</v>
      </c>
      <c r="T542" s="40">
        <f t="shared" si="34"/>
        <v>540000</v>
      </c>
      <c r="U542" s="41">
        <f t="shared" si="33"/>
        <v>604800</v>
      </c>
      <c r="V542" s="34" t="s">
        <v>47</v>
      </c>
      <c r="W542" s="51">
        <v>2017</v>
      </c>
      <c r="X542" s="42"/>
    </row>
    <row r="543" spans="1:24" ht="50.1" customHeight="1">
      <c r="A543" s="34" t="s">
        <v>1779</v>
      </c>
      <c r="B543" s="46" t="s">
        <v>35</v>
      </c>
      <c r="C543" s="47" t="s">
        <v>1780</v>
      </c>
      <c r="D543" s="48" t="s">
        <v>1516</v>
      </c>
      <c r="E543" s="49" t="s">
        <v>1781</v>
      </c>
      <c r="F543" s="50" t="s">
        <v>47</v>
      </c>
      <c r="G543" s="51" t="s">
        <v>39</v>
      </c>
      <c r="H543" s="52">
        <v>0</v>
      </c>
      <c r="I543" s="34">
        <v>590000000</v>
      </c>
      <c r="J543" s="35" t="s">
        <v>40</v>
      </c>
      <c r="K543" s="51" t="s">
        <v>108</v>
      </c>
      <c r="L543" s="35" t="s">
        <v>42</v>
      </c>
      <c r="M543" s="46" t="s">
        <v>61</v>
      </c>
      <c r="N543" s="49" t="s">
        <v>109</v>
      </c>
      <c r="O543" s="35" t="s">
        <v>110</v>
      </c>
      <c r="P543" s="67">
        <v>168</v>
      </c>
      <c r="Q543" s="43" t="s">
        <v>117</v>
      </c>
      <c r="R543" s="69">
        <v>2</v>
      </c>
      <c r="S543" s="54">
        <v>270000</v>
      </c>
      <c r="T543" s="40">
        <f t="shared" si="34"/>
        <v>540000</v>
      </c>
      <c r="U543" s="41">
        <f t="shared" si="33"/>
        <v>604800</v>
      </c>
      <c r="V543" s="70" t="s">
        <v>47</v>
      </c>
      <c r="W543" s="51">
        <v>2017</v>
      </c>
      <c r="X543" s="42"/>
    </row>
    <row r="544" spans="1:24" ht="50.1" customHeight="1">
      <c r="A544" s="35" t="s">
        <v>1782</v>
      </c>
      <c r="B544" s="35" t="s">
        <v>35</v>
      </c>
      <c r="C544" s="78" t="s">
        <v>1783</v>
      </c>
      <c r="D544" s="36" t="s">
        <v>1516</v>
      </c>
      <c r="E544" s="78" t="s">
        <v>1784</v>
      </c>
      <c r="F544" s="78" t="s">
        <v>47</v>
      </c>
      <c r="G544" s="35" t="s">
        <v>39</v>
      </c>
      <c r="H544" s="35">
        <v>0</v>
      </c>
      <c r="I544" s="35">
        <v>590000000</v>
      </c>
      <c r="J544" s="35" t="s">
        <v>40</v>
      </c>
      <c r="K544" s="51" t="s">
        <v>108</v>
      </c>
      <c r="L544" s="35" t="s">
        <v>42</v>
      </c>
      <c r="M544" s="35" t="s">
        <v>61</v>
      </c>
      <c r="N544" s="35" t="s">
        <v>109</v>
      </c>
      <c r="O544" s="35" t="s">
        <v>110</v>
      </c>
      <c r="P544" s="125">
        <v>168</v>
      </c>
      <c r="Q544" s="35" t="s">
        <v>117</v>
      </c>
      <c r="R544" s="143">
        <v>3</v>
      </c>
      <c r="S544" s="77">
        <v>270000</v>
      </c>
      <c r="T544" s="54">
        <v>0</v>
      </c>
      <c r="U544" s="63">
        <f>T544*1.12</f>
        <v>0</v>
      </c>
      <c r="V544" s="35" t="s">
        <v>47</v>
      </c>
      <c r="W544" s="51">
        <v>2017</v>
      </c>
      <c r="X544" s="43">
        <v>11.19</v>
      </c>
    </row>
    <row r="545" spans="1:24" ht="50.1" customHeight="1">
      <c r="A545" s="34" t="s">
        <v>1785</v>
      </c>
      <c r="B545" s="35" t="s">
        <v>35</v>
      </c>
      <c r="C545" s="78" t="s">
        <v>1783</v>
      </c>
      <c r="D545" s="36" t="s">
        <v>1516</v>
      </c>
      <c r="E545" s="78" t="s">
        <v>1784</v>
      </c>
      <c r="F545" s="78" t="s">
        <v>47</v>
      </c>
      <c r="G545" s="34" t="s">
        <v>39</v>
      </c>
      <c r="H545" s="34">
        <v>0</v>
      </c>
      <c r="I545" s="34">
        <v>590000000</v>
      </c>
      <c r="J545" s="35" t="s">
        <v>40</v>
      </c>
      <c r="K545" s="51" t="s">
        <v>112</v>
      </c>
      <c r="L545" s="35" t="s">
        <v>42</v>
      </c>
      <c r="M545" s="34" t="s">
        <v>61</v>
      </c>
      <c r="N545" s="35" t="s">
        <v>109</v>
      </c>
      <c r="O545" s="35" t="s">
        <v>110</v>
      </c>
      <c r="P545" s="125">
        <v>168</v>
      </c>
      <c r="Q545" s="35" t="s">
        <v>117</v>
      </c>
      <c r="R545" s="144">
        <v>3</v>
      </c>
      <c r="S545" s="77">
        <v>325000</v>
      </c>
      <c r="T545" s="40">
        <f>R545*S545</f>
        <v>975000</v>
      </c>
      <c r="U545" s="41">
        <f>T545*1.12</f>
        <v>1092000</v>
      </c>
      <c r="V545" s="34" t="s">
        <v>47</v>
      </c>
      <c r="W545" s="51">
        <v>2017</v>
      </c>
      <c r="X545" s="43"/>
    </row>
    <row r="546" spans="1:24" ht="50.1" customHeight="1">
      <c r="A546" s="35" t="s">
        <v>1786</v>
      </c>
      <c r="B546" s="46" t="s">
        <v>35</v>
      </c>
      <c r="C546" s="50" t="s">
        <v>1787</v>
      </c>
      <c r="D546" s="145" t="s">
        <v>1516</v>
      </c>
      <c r="E546" s="50" t="s">
        <v>1788</v>
      </c>
      <c r="F546" s="50" t="s">
        <v>47</v>
      </c>
      <c r="G546" s="51" t="s">
        <v>39</v>
      </c>
      <c r="H546" s="52">
        <v>0</v>
      </c>
      <c r="I546" s="35">
        <v>590000000</v>
      </c>
      <c r="J546" s="35" t="s">
        <v>40</v>
      </c>
      <c r="K546" s="51" t="s">
        <v>108</v>
      </c>
      <c r="L546" s="35" t="s">
        <v>42</v>
      </c>
      <c r="M546" s="46" t="s">
        <v>61</v>
      </c>
      <c r="N546" s="49" t="s">
        <v>109</v>
      </c>
      <c r="O546" s="35" t="s">
        <v>110</v>
      </c>
      <c r="P546" s="125">
        <v>168</v>
      </c>
      <c r="Q546" s="49" t="s">
        <v>117</v>
      </c>
      <c r="R546" s="143">
        <v>3</v>
      </c>
      <c r="S546" s="77">
        <v>270000</v>
      </c>
      <c r="T546" s="77">
        <v>0</v>
      </c>
      <c r="U546" s="146">
        <f>T546*1.12</f>
        <v>0</v>
      </c>
      <c r="V546" s="70" t="s">
        <v>47</v>
      </c>
      <c r="W546" s="51">
        <v>2017</v>
      </c>
      <c r="X546" s="35">
        <v>11.19</v>
      </c>
    </row>
    <row r="547" spans="1:24" ht="50.1" customHeight="1">
      <c r="A547" s="34" t="s">
        <v>1789</v>
      </c>
      <c r="B547" s="46" t="s">
        <v>35</v>
      </c>
      <c r="C547" s="50" t="s">
        <v>1787</v>
      </c>
      <c r="D547" s="145" t="s">
        <v>1516</v>
      </c>
      <c r="E547" s="50" t="s">
        <v>1788</v>
      </c>
      <c r="F547" s="50" t="s">
        <v>47</v>
      </c>
      <c r="G547" s="34" t="s">
        <v>39</v>
      </c>
      <c r="H547" s="52">
        <v>0</v>
      </c>
      <c r="I547" s="136">
        <v>590000000</v>
      </c>
      <c r="J547" s="35" t="s">
        <v>40</v>
      </c>
      <c r="K547" s="51" t="s">
        <v>1790</v>
      </c>
      <c r="L547" s="35" t="s">
        <v>42</v>
      </c>
      <c r="M547" s="46" t="s">
        <v>61</v>
      </c>
      <c r="N547" s="49" t="s">
        <v>109</v>
      </c>
      <c r="O547" s="35" t="s">
        <v>110</v>
      </c>
      <c r="P547" s="125">
        <v>168</v>
      </c>
      <c r="Q547" s="49" t="s">
        <v>117</v>
      </c>
      <c r="R547" s="143">
        <v>3</v>
      </c>
      <c r="S547" s="77">
        <v>530000</v>
      </c>
      <c r="T547" s="100">
        <f>R547*S547</f>
        <v>1590000</v>
      </c>
      <c r="U547" s="100">
        <f>T547*1.12</f>
        <v>1780800.0000000002</v>
      </c>
      <c r="V547" s="98"/>
      <c r="W547" s="51">
        <v>2017</v>
      </c>
      <c r="X547" s="46" t="s">
        <v>47</v>
      </c>
    </row>
    <row r="548" spans="1:24" ht="50.1" customHeight="1">
      <c r="A548" s="34" t="s">
        <v>1791</v>
      </c>
      <c r="B548" s="34" t="s">
        <v>35</v>
      </c>
      <c r="C548" s="35" t="s">
        <v>1792</v>
      </c>
      <c r="D548" s="36" t="s">
        <v>1516</v>
      </c>
      <c r="E548" s="35" t="s">
        <v>1793</v>
      </c>
      <c r="F548" s="37" t="s">
        <v>47</v>
      </c>
      <c r="G548" s="34" t="s">
        <v>39</v>
      </c>
      <c r="H548" s="34">
        <v>0</v>
      </c>
      <c r="I548" s="34">
        <v>590000000</v>
      </c>
      <c r="J548" s="35" t="s">
        <v>40</v>
      </c>
      <c r="K548" s="51" t="s">
        <v>108</v>
      </c>
      <c r="L548" s="35" t="s">
        <v>42</v>
      </c>
      <c r="M548" s="34" t="s">
        <v>61</v>
      </c>
      <c r="N548" s="35" t="s">
        <v>109</v>
      </c>
      <c r="O548" s="35" t="s">
        <v>110</v>
      </c>
      <c r="P548" s="67">
        <v>168</v>
      </c>
      <c r="Q548" s="34" t="s">
        <v>117</v>
      </c>
      <c r="R548" s="44">
        <v>3</v>
      </c>
      <c r="S548" s="54">
        <v>270000</v>
      </c>
      <c r="T548" s="40">
        <f t="shared" si="34"/>
        <v>810000</v>
      </c>
      <c r="U548" s="41">
        <f t="shared" si="33"/>
        <v>907200.00000000012</v>
      </c>
      <c r="V548" s="34" t="s">
        <v>47</v>
      </c>
      <c r="W548" s="51">
        <v>2017</v>
      </c>
      <c r="X548" s="42"/>
    </row>
    <row r="549" spans="1:24" ht="50.1" customHeight="1">
      <c r="A549" s="35" t="s">
        <v>1794</v>
      </c>
      <c r="B549" s="46" t="s">
        <v>35</v>
      </c>
      <c r="C549" s="50" t="s">
        <v>1795</v>
      </c>
      <c r="D549" s="48" t="s">
        <v>1516</v>
      </c>
      <c r="E549" s="50" t="s">
        <v>1796</v>
      </c>
      <c r="F549" s="50" t="s">
        <v>47</v>
      </c>
      <c r="G549" s="51" t="s">
        <v>39</v>
      </c>
      <c r="H549" s="52">
        <v>0</v>
      </c>
      <c r="I549" s="35">
        <v>590000000</v>
      </c>
      <c r="J549" s="35" t="s">
        <v>40</v>
      </c>
      <c r="K549" s="51" t="s">
        <v>108</v>
      </c>
      <c r="L549" s="35" t="s">
        <v>42</v>
      </c>
      <c r="M549" s="46" t="s">
        <v>61</v>
      </c>
      <c r="N549" s="49" t="s">
        <v>109</v>
      </c>
      <c r="O549" s="35" t="s">
        <v>110</v>
      </c>
      <c r="P549" s="125">
        <v>168</v>
      </c>
      <c r="Q549" s="49" t="s">
        <v>117</v>
      </c>
      <c r="R549" s="143">
        <v>3</v>
      </c>
      <c r="S549" s="77">
        <v>270000</v>
      </c>
      <c r="T549" s="54">
        <v>0</v>
      </c>
      <c r="U549" s="63">
        <f>T549*1.12</f>
        <v>0</v>
      </c>
      <c r="V549" s="70" t="s">
        <v>47</v>
      </c>
      <c r="W549" s="51">
        <v>2017</v>
      </c>
      <c r="X549" s="49">
        <v>11.19</v>
      </c>
    </row>
    <row r="550" spans="1:24" ht="50.1" customHeight="1">
      <c r="A550" s="34" t="s">
        <v>1797</v>
      </c>
      <c r="B550" s="46" t="s">
        <v>35</v>
      </c>
      <c r="C550" s="50" t="s">
        <v>1795</v>
      </c>
      <c r="D550" s="48" t="s">
        <v>1516</v>
      </c>
      <c r="E550" s="50" t="s">
        <v>1796</v>
      </c>
      <c r="F550" s="50" t="s">
        <v>47</v>
      </c>
      <c r="G550" s="34" t="s">
        <v>39</v>
      </c>
      <c r="H550" s="52">
        <v>0</v>
      </c>
      <c r="I550" s="136">
        <v>590000000</v>
      </c>
      <c r="J550" s="35" t="s">
        <v>40</v>
      </c>
      <c r="K550" s="51" t="s">
        <v>1637</v>
      </c>
      <c r="L550" s="35" t="s">
        <v>42</v>
      </c>
      <c r="M550" s="46" t="s">
        <v>61</v>
      </c>
      <c r="N550" s="49" t="s">
        <v>109</v>
      </c>
      <c r="O550" s="35" t="s">
        <v>110</v>
      </c>
      <c r="P550" s="125">
        <v>168</v>
      </c>
      <c r="Q550" s="49" t="s">
        <v>117</v>
      </c>
      <c r="R550" s="143">
        <v>3</v>
      </c>
      <c r="S550" s="77">
        <v>315000</v>
      </c>
      <c r="T550" s="40">
        <f>R550*S550</f>
        <v>945000</v>
      </c>
      <c r="U550" s="41">
        <f>T550*1.12</f>
        <v>1058400</v>
      </c>
      <c r="V550" s="70" t="s">
        <v>47</v>
      </c>
      <c r="W550" s="51">
        <v>2017</v>
      </c>
      <c r="X550" s="49"/>
    </row>
    <row r="551" spans="1:24" ht="50.1" customHeight="1">
      <c r="A551" s="34" t="s">
        <v>1798</v>
      </c>
      <c r="B551" s="34" t="s">
        <v>35</v>
      </c>
      <c r="C551" s="35" t="s">
        <v>1799</v>
      </c>
      <c r="D551" s="36" t="s">
        <v>1516</v>
      </c>
      <c r="E551" s="35" t="s">
        <v>1800</v>
      </c>
      <c r="F551" s="37" t="s">
        <v>47</v>
      </c>
      <c r="G551" s="34" t="s">
        <v>39</v>
      </c>
      <c r="H551" s="34">
        <v>0</v>
      </c>
      <c r="I551" s="34">
        <v>590000000</v>
      </c>
      <c r="J551" s="35" t="s">
        <v>40</v>
      </c>
      <c r="K551" s="51" t="s">
        <v>108</v>
      </c>
      <c r="L551" s="35" t="s">
        <v>42</v>
      </c>
      <c r="M551" s="34" t="s">
        <v>61</v>
      </c>
      <c r="N551" s="35" t="s">
        <v>109</v>
      </c>
      <c r="O551" s="35" t="s">
        <v>110</v>
      </c>
      <c r="P551" s="67">
        <v>168</v>
      </c>
      <c r="Q551" s="34" t="s">
        <v>117</v>
      </c>
      <c r="R551" s="44">
        <v>3</v>
      </c>
      <c r="S551" s="54">
        <v>270000</v>
      </c>
      <c r="T551" s="40">
        <f t="shared" si="34"/>
        <v>810000</v>
      </c>
      <c r="U551" s="41">
        <f t="shared" ref="U551:U638" si="35">T551*1.12</f>
        <v>907200.00000000012</v>
      </c>
      <c r="V551" s="34" t="s">
        <v>47</v>
      </c>
      <c r="W551" s="51">
        <v>2017</v>
      </c>
      <c r="X551" s="42"/>
    </row>
    <row r="552" spans="1:24" ht="50.1" customHeight="1">
      <c r="A552" s="35" t="s">
        <v>1801</v>
      </c>
      <c r="B552" s="46" t="s">
        <v>35</v>
      </c>
      <c r="C552" s="50" t="s">
        <v>1802</v>
      </c>
      <c r="D552" s="48" t="s">
        <v>1516</v>
      </c>
      <c r="E552" s="50" t="s">
        <v>1803</v>
      </c>
      <c r="F552" s="50" t="s">
        <v>47</v>
      </c>
      <c r="G552" s="51" t="s">
        <v>39</v>
      </c>
      <c r="H552" s="52">
        <v>0</v>
      </c>
      <c r="I552" s="35">
        <v>590000000</v>
      </c>
      <c r="J552" s="35" t="s">
        <v>40</v>
      </c>
      <c r="K552" s="51" t="s">
        <v>108</v>
      </c>
      <c r="L552" s="35" t="s">
        <v>42</v>
      </c>
      <c r="M552" s="46" t="s">
        <v>61</v>
      </c>
      <c r="N552" s="49" t="s">
        <v>109</v>
      </c>
      <c r="O552" s="35" t="s">
        <v>110</v>
      </c>
      <c r="P552" s="125">
        <v>168</v>
      </c>
      <c r="Q552" s="49" t="s">
        <v>117</v>
      </c>
      <c r="R552" s="143">
        <v>3</v>
      </c>
      <c r="S552" s="77">
        <v>270000</v>
      </c>
      <c r="T552" s="54">
        <v>0</v>
      </c>
      <c r="U552" s="63">
        <f>T552*1.12</f>
        <v>0</v>
      </c>
      <c r="V552" s="70" t="s">
        <v>47</v>
      </c>
      <c r="W552" s="51">
        <v>2017</v>
      </c>
      <c r="X552" s="43">
        <v>18.190000000000001</v>
      </c>
    </row>
    <row r="553" spans="1:24" ht="50.1" customHeight="1">
      <c r="A553" s="34" t="s">
        <v>1804</v>
      </c>
      <c r="B553" s="46" t="s">
        <v>35</v>
      </c>
      <c r="C553" s="50" t="s">
        <v>1802</v>
      </c>
      <c r="D553" s="48" t="s">
        <v>1516</v>
      </c>
      <c r="E553" s="50" t="s">
        <v>1803</v>
      </c>
      <c r="F553" s="50" t="s">
        <v>47</v>
      </c>
      <c r="G553" s="34" t="s">
        <v>39</v>
      </c>
      <c r="H553" s="52">
        <v>0</v>
      </c>
      <c r="I553" s="136">
        <v>590000000</v>
      </c>
      <c r="J553" s="35" t="s">
        <v>40</v>
      </c>
      <c r="K553" s="51" t="s">
        <v>313</v>
      </c>
      <c r="L553" s="35" t="s">
        <v>42</v>
      </c>
      <c r="M553" s="46" t="s">
        <v>61</v>
      </c>
      <c r="N553" s="49" t="s">
        <v>109</v>
      </c>
      <c r="O553" s="35" t="s">
        <v>110</v>
      </c>
      <c r="P553" s="125">
        <v>168</v>
      </c>
      <c r="Q553" s="49" t="s">
        <v>117</v>
      </c>
      <c r="R553" s="143">
        <v>3.1970000000000001</v>
      </c>
      <c r="S553" s="77">
        <v>295000</v>
      </c>
      <c r="T553" s="40">
        <f>R553*S553</f>
        <v>943115</v>
      </c>
      <c r="U553" s="41">
        <f>T553*1.12</f>
        <v>1056288.8</v>
      </c>
      <c r="V553" s="70" t="s">
        <v>47</v>
      </c>
      <c r="W553" s="51">
        <v>2017</v>
      </c>
      <c r="X553" s="43"/>
    </row>
    <row r="554" spans="1:24" ht="50.1" customHeight="1">
      <c r="A554" s="35" t="s">
        <v>1805</v>
      </c>
      <c r="B554" s="35" t="s">
        <v>35</v>
      </c>
      <c r="C554" s="78" t="s">
        <v>1806</v>
      </c>
      <c r="D554" s="78" t="s">
        <v>1516</v>
      </c>
      <c r="E554" s="78" t="s">
        <v>1807</v>
      </c>
      <c r="F554" s="78" t="s">
        <v>47</v>
      </c>
      <c r="G554" s="35" t="s">
        <v>39</v>
      </c>
      <c r="H554" s="35">
        <v>0</v>
      </c>
      <c r="I554" s="35">
        <v>590000000</v>
      </c>
      <c r="J554" s="35" t="s">
        <v>40</v>
      </c>
      <c r="K554" s="51" t="s">
        <v>108</v>
      </c>
      <c r="L554" s="35" t="s">
        <v>42</v>
      </c>
      <c r="M554" s="35" t="s">
        <v>61</v>
      </c>
      <c r="N554" s="35" t="s">
        <v>109</v>
      </c>
      <c r="O554" s="35" t="s">
        <v>110</v>
      </c>
      <c r="P554" s="125">
        <v>168</v>
      </c>
      <c r="Q554" s="35" t="s">
        <v>117</v>
      </c>
      <c r="R554" s="143">
        <v>3</v>
      </c>
      <c r="S554" s="77">
        <v>270000</v>
      </c>
      <c r="T554" s="77">
        <v>0</v>
      </c>
      <c r="U554" s="146">
        <f>T554*1.12</f>
        <v>0</v>
      </c>
      <c r="V554" s="35" t="s">
        <v>47</v>
      </c>
      <c r="W554" s="51">
        <v>2017</v>
      </c>
      <c r="X554" s="34" t="s">
        <v>1808</v>
      </c>
    </row>
    <row r="555" spans="1:24" ht="50.1" customHeight="1">
      <c r="A555" s="34" t="s">
        <v>1809</v>
      </c>
      <c r="B555" s="35" t="s">
        <v>35</v>
      </c>
      <c r="C555" s="78" t="s">
        <v>1806</v>
      </c>
      <c r="D555" s="78" t="s">
        <v>1516</v>
      </c>
      <c r="E555" s="78" t="s">
        <v>1807</v>
      </c>
      <c r="F555" s="78" t="s">
        <v>47</v>
      </c>
      <c r="G555" s="49" t="s">
        <v>39</v>
      </c>
      <c r="H555" s="34">
        <v>0</v>
      </c>
      <c r="I555" s="34">
        <v>590000000</v>
      </c>
      <c r="J555" s="35" t="s">
        <v>40</v>
      </c>
      <c r="K555" s="51" t="s">
        <v>554</v>
      </c>
      <c r="L555" s="35" t="s">
        <v>42</v>
      </c>
      <c r="M555" s="34" t="s">
        <v>61</v>
      </c>
      <c r="N555" s="35" t="s">
        <v>109</v>
      </c>
      <c r="O555" s="35" t="s">
        <v>110</v>
      </c>
      <c r="P555" s="125">
        <v>168</v>
      </c>
      <c r="Q555" s="35" t="s">
        <v>117</v>
      </c>
      <c r="R555" s="144">
        <v>2.92</v>
      </c>
      <c r="S555" s="77">
        <v>305000</v>
      </c>
      <c r="T555" s="100">
        <f>R555*S555</f>
        <v>890600</v>
      </c>
      <c r="U555" s="147">
        <f>T555*1.12</f>
        <v>997472.00000000012</v>
      </c>
      <c r="V555" s="562"/>
      <c r="W555" s="51">
        <v>2017</v>
      </c>
      <c r="X555" s="34" t="s">
        <v>47</v>
      </c>
    </row>
    <row r="556" spans="1:24" ht="50.1" customHeight="1">
      <c r="A556" s="35" t="s">
        <v>1810</v>
      </c>
      <c r="B556" s="46" t="s">
        <v>35</v>
      </c>
      <c r="C556" s="50" t="s">
        <v>1811</v>
      </c>
      <c r="D556" s="48" t="s">
        <v>1516</v>
      </c>
      <c r="E556" s="50" t="s">
        <v>1812</v>
      </c>
      <c r="F556" s="50" t="s">
        <v>47</v>
      </c>
      <c r="G556" s="51" t="s">
        <v>39</v>
      </c>
      <c r="H556" s="52">
        <v>0</v>
      </c>
      <c r="I556" s="35">
        <v>590000000</v>
      </c>
      <c r="J556" s="35" t="s">
        <v>40</v>
      </c>
      <c r="K556" s="51" t="s">
        <v>108</v>
      </c>
      <c r="L556" s="35" t="s">
        <v>42</v>
      </c>
      <c r="M556" s="46" t="s">
        <v>61</v>
      </c>
      <c r="N556" s="49" t="s">
        <v>109</v>
      </c>
      <c r="O556" s="35" t="s">
        <v>110</v>
      </c>
      <c r="P556" s="125">
        <v>168</v>
      </c>
      <c r="Q556" s="49" t="s">
        <v>117</v>
      </c>
      <c r="R556" s="143">
        <v>3</v>
      </c>
      <c r="S556" s="77">
        <v>270000</v>
      </c>
      <c r="T556" s="54">
        <v>0</v>
      </c>
      <c r="U556" s="63">
        <f t="shared" ref="U556:U562" si="36">T556*1.12</f>
        <v>0</v>
      </c>
      <c r="V556" s="70" t="s">
        <v>47</v>
      </c>
      <c r="W556" s="51">
        <v>2017</v>
      </c>
      <c r="X556" s="49">
        <v>11.19</v>
      </c>
    </row>
    <row r="557" spans="1:24" ht="50.1" customHeight="1">
      <c r="A557" s="34" t="s">
        <v>1813</v>
      </c>
      <c r="B557" s="46" t="s">
        <v>35</v>
      </c>
      <c r="C557" s="50" t="s">
        <v>1811</v>
      </c>
      <c r="D557" s="48" t="s">
        <v>1516</v>
      </c>
      <c r="E557" s="50" t="s">
        <v>1812</v>
      </c>
      <c r="F557" s="50" t="s">
        <v>47</v>
      </c>
      <c r="G557" s="34" t="s">
        <v>39</v>
      </c>
      <c r="H557" s="52">
        <v>0</v>
      </c>
      <c r="I557" s="136">
        <v>590000000</v>
      </c>
      <c r="J557" s="35" t="s">
        <v>40</v>
      </c>
      <c r="K557" s="51" t="s">
        <v>1637</v>
      </c>
      <c r="L557" s="35" t="s">
        <v>42</v>
      </c>
      <c r="M557" s="46" t="s">
        <v>61</v>
      </c>
      <c r="N557" s="49" t="s">
        <v>109</v>
      </c>
      <c r="O557" s="35" t="s">
        <v>110</v>
      </c>
      <c r="P557" s="125">
        <v>168</v>
      </c>
      <c r="Q557" s="49" t="s">
        <v>117</v>
      </c>
      <c r="R557" s="143">
        <v>3</v>
      </c>
      <c r="S557" s="77">
        <v>315000</v>
      </c>
      <c r="T557" s="40">
        <f>R557*S557</f>
        <v>945000</v>
      </c>
      <c r="U557" s="41">
        <f t="shared" si="36"/>
        <v>1058400</v>
      </c>
      <c r="V557" s="70" t="s">
        <v>47</v>
      </c>
      <c r="W557" s="51">
        <v>2017</v>
      </c>
      <c r="X557" s="49"/>
    </row>
    <row r="558" spans="1:24" ht="50.1" customHeight="1">
      <c r="A558" s="34" t="s">
        <v>1814</v>
      </c>
      <c r="B558" s="35" t="s">
        <v>35</v>
      </c>
      <c r="C558" s="35" t="s">
        <v>1815</v>
      </c>
      <c r="D558" s="78" t="s">
        <v>1516</v>
      </c>
      <c r="E558" s="78" t="s">
        <v>1816</v>
      </c>
      <c r="F558" s="37" t="s">
        <v>47</v>
      </c>
      <c r="G558" s="34" t="s">
        <v>39</v>
      </c>
      <c r="H558" s="34">
        <v>0</v>
      </c>
      <c r="I558" s="34">
        <v>590000000</v>
      </c>
      <c r="J558" s="35" t="s">
        <v>40</v>
      </c>
      <c r="K558" s="51" t="s">
        <v>108</v>
      </c>
      <c r="L558" s="35" t="s">
        <v>42</v>
      </c>
      <c r="M558" s="34" t="s">
        <v>61</v>
      </c>
      <c r="N558" s="35" t="s">
        <v>109</v>
      </c>
      <c r="O558" s="35" t="s">
        <v>110</v>
      </c>
      <c r="P558" s="67">
        <v>168</v>
      </c>
      <c r="Q558" s="35" t="s">
        <v>117</v>
      </c>
      <c r="R558" s="144">
        <v>3</v>
      </c>
      <c r="S558" s="77">
        <v>270000</v>
      </c>
      <c r="T558" s="100">
        <v>0</v>
      </c>
      <c r="U558" s="147">
        <f t="shared" si="36"/>
        <v>0</v>
      </c>
      <c r="V558" s="34" t="s">
        <v>47</v>
      </c>
      <c r="W558" s="51">
        <v>2017</v>
      </c>
      <c r="X558" s="34" t="s">
        <v>1808</v>
      </c>
    </row>
    <row r="559" spans="1:24" ht="50.1" customHeight="1">
      <c r="A559" s="34" t="s">
        <v>1817</v>
      </c>
      <c r="B559" s="35" t="s">
        <v>35</v>
      </c>
      <c r="C559" s="78" t="s">
        <v>1815</v>
      </c>
      <c r="D559" s="78" t="s">
        <v>1516</v>
      </c>
      <c r="E559" s="78" t="s">
        <v>1816</v>
      </c>
      <c r="F559" s="78" t="s">
        <v>47</v>
      </c>
      <c r="G559" s="49" t="s">
        <v>39</v>
      </c>
      <c r="H559" s="34">
        <v>0</v>
      </c>
      <c r="I559" s="34">
        <v>590000000</v>
      </c>
      <c r="J559" s="35" t="s">
        <v>40</v>
      </c>
      <c r="K559" s="51" t="s">
        <v>1818</v>
      </c>
      <c r="L559" s="35" t="s">
        <v>42</v>
      </c>
      <c r="M559" s="34" t="s">
        <v>61</v>
      </c>
      <c r="N559" s="35" t="s">
        <v>109</v>
      </c>
      <c r="O559" s="35" t="s">
        <v>110</v>
      </c>
      <c r="P559" s="125">
        <v>168</v>
      </c>
      <c r="Q559" s="35" t="s">
        <v>117</v>
      </c>
      <c r="R559" s="148">
        <v>3.0640000000000001</v>
      </c>
      <c r="S559" s="77">
        <v>300000</v>
      </c>
      <c r="T559" s="100">
        <f>R559*S559</f>
        <v>919200</v>
      </c>
      <c r="U559" s="147">
        <f t="shared" si="36"/>
        <v>1029504.0000000001</v>
      </c>
      <c r="V559" s="149"/>
      <c r="W559" s="51">
        <v>2017</v>
      </c>
      <c r="X559" s="34" t="s">
        <v>47</v>
      </c>
    </row>
    <row r="560" spans="1:24" ht="50.1" customHeight="1">
      <c r="A560" s="34" t="s">
        <v>1819</v>
      </c>
      <c r="B560" s="46" t="s">
        <v>35</v>
      </c>
      <c r="C560" s="50" t="s">
        <v>1820</v>
      </c>
      <c r="D560" s="48" t="s">
        <v>1516</v>
      </c>
      <c r="E560" s="50" t="s">
        <v>1821</v>
      </c>
      <c r="F560" s="50" t="s">
        <v>47</v>
      </c>
      <c r="G560" s="51" t="s">
        <v>39</v>
      </c>
      <c r="H560" s="52">
        <v>0</v>
      </c>
      <c r="I560" s="34">
        <v>590000000</v>
      </c>
      <c r="J560" s="35" t="s">
        <v>40</v>
      </c>
      <c r="K560" s="51" t="s">
        <v>108</v>
      </c>
      <c r="L560" s="35" t="s">
        <v>42</v>
      </c>
      <c r="M560" s="46" t="s">
        <v>61</v>
      </c>
      <c r="N560" s="49" t="s">
        <v>109</v>
      </c>
      <c r="O560" s="35" t="s">
        <v>110</v>
      </c>
      <c r="P560" s="67">
        <v>168</v>
      </c>
      <c r="Q560" s="43" t="s">
        <v>117</v>
      </c>
      <c r="R560" s="143">
        <v>3</v>
      </c>
      <c r="S560" s="77">
        <v>270000</v>
      </c>
      <c r="T560" s="40">
        <v>0</v>
      </c>
      <c r="U560" s="41">
        <f t="shared" si="36"/>
        <v>0</v>
      </c>
      <c r="V560" s="70" t="s">
        <v>47</v>
      </c>
      <c r="W560" s="51">
        <v>2017</v>
      </c>
      <c r="X560" s="49">
        <v>11.19</v>
      </c>
    </row>
    <row r="561" spans="1:56" ht="50.1" customHeight="1">
      <c r="A561" s="34" t="s">
        <v>1822</v>
      </c>
      <c r="B561" s="46" t="s">
        <v>35</v>
      </c>
      <c r="C561" s="50" t="s">
        <v>1820</v>
      </c>
      <c r="D561" s="48" t="s">
        <v>1516</v>
      </c>
      <c r="E561" s="50" t="s">
        <v>1821</v>
      </c>
      <c r="F561" s="50" t="s">
        <v>47</v>
      </c>
      <c r="G561" s="34" t="s">
        <v>39</v>
      </c>
      <c r="H561" s="52">
        <v>0</v>
      </c>
      <c r="I561" s="136">
        <v>590000000</v>
      </c>
      <c r="J561" s="35" t="s">
        <v>40</v>
      </c>
      <c r="K561" s="51" t="s">
        <v>1637</v>
      </c>
      <c r="L561" s="35" t="s">
        <v>42</v>
      </c>
      <c r="M561" s="46" t="s">
        <v>61</v>
      </c>
      <c r="N561" s="49" t="s">
        <v>109</v>
      </c>
      <c r="O561" s="35" t="s">
        <v>110</v>
      </c>
      <c r="P561" s="125">
        <v>168</v>
      </c>
      <c r="Q561" s="49" t="s">
        <v>117</v>
      </c>
      <c r="R561" s="143">
        <v>3</v>
      </c>
      <c r="S561" s="77">
        <v>430000</v>
      </c>
      <c r="T561" s="40">
        <f>R561*S561</f>
        <v>1290000</v>
      </c>
      <c r="U561" s="41">
        <f t="shared" si="36"/>
        <v>1444800.0000000002</v>
      </c>
      <c r="V561" s="70" t="s">
        <v>47</v>
      </c>
      <c r="W561" s="51">
        <v>2017</v>
      </c>
      <c r="X561" s="49"/>
    </row>
    <row r="562" spans="1:56" ht="50.1" customHeight="1">
      <c r="A562" s="35" t="s">
        <v>1823</v>
      </c>
      <c r="B562" s="35" t="s">
        <v>35</v>
      </c>
      <c r="C562" s="78" t="s">
        <v>1824</v>
      </c>
      <c r="D562" s="36" t="s">
        <v>1516</v>
      </c>
      <c r="E562" s="78" t="s">
        <v>1825</v>
      </c>
      <c r="F562" s="78" t="s">
        <v>47</v>
      </c>
      <c r="G562" s="35" t="s">
        <v>39</v>
      </c>
      <c r="H562" s="35">
        <v>0</v>
      </c>
      <c r="I562" s="35">
        <v>590000000</v>
      </c>
      <c r="J562" s="35" t="s">
        <v>40</v>
      </c>
      <c r="K562" s="51" t="s">
        <v>108</v>
      </c>
      <c r="L562" s="35" t="s">
        <v>42</v>
      </c>
      <c r="M562" s="35" t="s">
        <v>61</v>
      </c>
      <c r="N562" s="35" t="s">
        <v>109</v>
      </c>
      <c r="O562" s="35" t="s">
        <v>110</v>
      </c>
      <c r="P562" s="125">
        <v>168</v>
      </c>
      <c r="Q562" s="35" t="s">
        <v>117</v>
      </c>
      <c r="R562" s="143">
        <v>5</v>
      </c>
      <c r="S562" s="77">
        <v>270000</v>
      </c>
      <c r="T562" s="54">
        <v>0</v>
      </c>
      <c r="U562" s="63">
        <f t="shared" si="36"/>
        <v>0</v>
      </c>
      <c r="V562" s="35" t="s">
        <v>47</v>
      </c>
      <c r="W562" s="51">
        <v>2017</v>
      </c>
      <c r="X562" s="49">
        <v>11.19</v>
      </c>
    </row>
    <row r="563" spans="1:56" ht="50.1" customHeight="1">
      <c r="A563" s="34" t="s">
        <v>1826</v>
      </c>
      <c r="B563" s="35" t="s">
        <v>35</v>
      </c>
      <c r="C563" s="78" t="s">
        <v>1824</v>
      </c>
      <c r="D563" s="36" t="s">
        <v>1516</v>
      </c>
      <c r="E563" s="78" t="s">
        <v>1825</v>
      </c>
      <c r="F563" s="78" t="s">
        <v>47</v>
      </c>
      <c r="G563" s="34" t="s">
        <v>39</v>
      </c>
      <c r="H563" s="34">
        <v>0</v>
      </c>
      <c r="I563" s="34">
        <v>590000000</v>
      </c>
      <c r="J563" s="35" t="s">
        <v>40</v>
      </c>
      <c r="K563" s="51" t="s">
        <v>1637</v>
      </c>
      <c r="L563" s="35" t="s">
        <v>42</v>
      </c>
      <c r="M563" s="34" t="s">
        <v>61</v>
      </c>
      <c r="N563" s="35" t="s">
        <v>109</v>
      </c>
      <c r="O563" s="35" t="s">
        <v>110</v>
      </c>
      <c r="P563" s="125">
        <v>168</v>
      </c>
      <c r="Q563" s="35" t="s">
        <v>117</v>
      </c>
      <c r="R563" s="144">
        <v>5</v>
      </c>
      <c r="S563" s="77">
        <v>315000</v>
      </c>
      <c r="T563" s="40">
        <f>R563*S563</f>
        <v>1575000</v>
      </c>
      <c r="U563" s="41">
        <f>T563*1.12</f>
        <v>1764000.0000000002</v>
      </c>
      <c r="V563" s="34" t="s">
        <v>47</v>
      </c>
      <c r="W563" s="51">
        <v>2017</v>
      </c>
      <c r="X563" s="49"/>
    </row>
    <row r="564" spans="1:56" ht="50.1" customHeight="1">
      <c r="A564" s="34" t="s">
        <v>1827</v>
      </c>
      <c r="B564" s="46" t="s">
        <v>35</v>
      </c>
      <c r="C564" s="47" t="s">
        <v>1828</v>
      </c>
      <c r="D564" s="48" t="s">
        <v>1516</v>
      </c>
      <c r="E564" s="49" t="s">
        <v>1829</v>
      </c>
      <c r="F564" s="50" t="s">
        <v>47</v>
      </c>
      <c r="G564" s="51" t="s">
        <v>39</v>
      </c>
      <c r="H564" s="52">
        <v>0</v>
      </c>
      <c r="I564" s="34">
        <v>590000000</v>
      </c>
      <c r="J564" s="35" t="s">
        <v>40</v>
      </c>
      <c r="K564" s="51" t="s">
        <v>108</v>
      </c>
      <c r="L564" s="35" t="s">
        <v>42</v>
      </c>
      <c r="M564" s="46" t="s">
        <v>61</v>
      </c>
      <c r="N564" s="49" t="s">
        <v>109</v>
      </c>
      <c r="O564" s="35" t="s">
        <v>110</v>
      </c>
      <c r="P564" s="67">
        <v>168</v>
      </c>
      <c r="Q564" s="43" t="s">
        <v>117</v>
      </c>
      <c r="R564" s="69">
        <v>5</v>
      </c>
      <c r="S564" s="54">
        <v>270000</v>
      </c>
      <c r="T564" s="40">
        <f t="shared" si="34"/>
        <v>1350000</v>
      </c>
      <c r="U564" s="41">
        <f t="shared" si="35"/>
        <v>1512000.0000000002</v>
      </c>
      <c r="V564" s="70" t="s">
        <v>47</v>
      </c>
      <c r="W564" s="51">
        <v>2017</v>
      </c>
      <c r="X564" s="42"/>
    </row>
    <row r="565" spans="1:56" ht="50.1" customHeight="1">
      <c r="A565" s="34" t="s">
        <v>1830</v>
      </c>
      <c r="B565" s="34" t="s">
        <v>35</v>
      </c>
      <c r="C565" s="35" t="s">
        <v>1831</v>
      </c>
      <c r="D565" s="36" t="s">
        <v>1516</v>
      </c>
      <c r="E565" s="35" t="s">
        <v>1832</v>
      </c>
      <c r="F565" s="37" t="s">
        <v>47</v>
      </c>
      <c r="G565" s="34" t="s">
        <v>39</v>
      </c>
      <c r="H565" s="34">
        <v>0</v>
      </c>
      <c r="I565" s="34">
        <v>590000000</v>
      </c>
      <c r="J565" s="35" t="s">
        <v>40</v>
      </c>
      <c r="K565" s="51" t="s">
        <v>108</v>
      </c>
      <c r="L565" s="35" t="s">
        <v>42</v>
      </c>
      <c r="M565" s="34" t="s">
        <v>61</v>
      </c>
      <c r="N565" s="35" t="s">
        <v>109</v>
      </c>
      <c r="O565" s="35" t="s">
        <v>110</v>
      </c>
      <c r="P565" s="67">
        <v>168</v>
      </c>
      <c r="Q565" s="34" t="s">
        <v>117</v>
      </c>
      <c r="R565" s="44">
        <v>5</v>
      </c>
      <c r="S565" s="54">
        <v>270000</v>
      </c>
      <c r="T565" s="40">
        <f t="shared" si="34"/>
        <v>1350000</v>
      </c>
      <c r="U565" s="41">
        <f t="shared" si="35"/>
        <v>1512000.0000000002</v>
      </c>
      <c r="V565" s="34" t="s">
        <v>47</v>
      </c>
      <c r="W565" s="51">
        <v>2017</v>
      </c>
      <c r="X565" s="42"/>
    </row>
    <row r="566" spans="1:56" ht="50.1" customHeight="1">
      <c r="A566" s="35" t="s">
        <v>1833</v>
      </c>
      <c r="B566" s="46" t="s">
        <v>35</v>
      </c>
      <c r="C566" s="50" t="s">
        <v>1834</v>
      </c>
      <c r="D566" s="48" t="s">
        <v>1516</v>
      </c>
      <c r="E566" s="50" t="s">
        <v>1835</v>
      </c>
      <c r="F566" s="50" t="s">
        <v>47</v>
      </c>
      <c r="G566" s="51" t="s">
        <v>39</v>
      </c>
      <c r="H566" s="52">
        <v>0</v>
      </c>
      <c r="I566" s="35">
        <v>590000000</v>
      </c>
      <c r="J566" s="35" t="s">
        <v>40</v>
      </c>
      <c r="K566" s="51" t="s">
        <v>108</v>
      </c>
      <c r="L566" s="35" t="s">
        <v>42</v>
      </c>
      <c r="M566" s="46" t="s">
        <v>61</v>
      </c>
      <c r="N566" s="49" t="s">
        <v>109</v>
      </c>
      <c r="O566" s="35" t="s">
        <v>110</v>
      </c>
      <c r="P566" s="125">
        <v>168</v>
      </c>
      <c r="Q566" s="49" t="s">
        <v>117</v>
      </c>
      <c r="R566" s="143">
        <v>5</v>
      </c>
      <c r="S566" s="77">
        <v>270000</v>
      </c>
      <c r="T566" s="54">
        <v>0</v>
      </c>
      <c r="U566" s="63">
        <f>T566*1.12</f>
        <v>0</v>
      </c>
      <c r="V566" s="70" t="s">
        <v>47</v>
      </c>
      <c r="W566" s="51">
        <v>2017</v>
      </c>
      <c r="X566" s="43" t="s">
        <v>1808</v>
      </c>
    </row>
    <row r="567" spans="1:56" ht="50.1" customHeight="1">
      <c r="A567" s="34" t="s">
        <v>1836</v>
      </c>
      <c r="B567" s="46" t="s">
        <v>35</v>
      </c>
      <c r="C567" s="50" t="s">
        <v>1834</v>
      </c>
      <c r="D567" s="48" t="s">
        <v>1516</v>
      </c>
      <c r="E567" s="50" t="s">
        <v>1835</v>
      </c>
      <c r="F567" s="50" t="s">
        <v>47</v>
      </c>
      <c r="G567" s="34" t="s">
        <v>39</v>
      </c>
      <c r="H567" s="52">
        <v>0</v>
      </c>
      <c r="I567" s="136">
        <v>590000000</v>
      </c>
      <c r="J567" s="35" t="s">
        <v>40</v>
      </c>
      <c r="K567" s="51" t="s">
        <v>112</v>
      </c>
      <c r="L567" s="35" t="s">
        <v>42</v>
      </c>
      <c r="M567" s="46" t="s">
        <v>61</v>
      </c>
      <c r="N567" s="49" t="s">
        <v>109</v>
      </c>
      <c r="O567" s="35" t="s">
        <v>110</v>
      </c>
      <c r="P567" s="125">
        <v>168</v>
      </c>
      <c r="Q567" s="49" t="s">
        <v>117</v>
      </c>
      <c r="R567" s="143">
        <v>5</v>
      </c>
      <c r="S567" s="77">
        <v>402000</v>
      </c>
      <c r="T567" s="40">
        <f>R567*S567</f>
        <v>2010000</v>
      </c>
      <c r="U567" s="41">
        <f>T567*1.12</f>
        <v>2251200</v>
      </c>
      <c r="V567" s="70" t="s">
        <v>47</v>
      </c>
      <c r="W567" s="51">
        <v>2017</v>
      </c>
      <c r="X567" s="43"/>
    </row>
    <row r="568" spans="1:56" ht="50.1" customHeight="1">
      <c r="A568" s="34" t="s">
        <v>1837</v>
      </c>
      <c r="B568" s="46" t="s">
        <v>35</v>
      </c>
      <c r="C568" s="47" t="s">
        <v>1838</v>
      </c>
      <c r="D568" s="48" t="s">
        <v>1516</v>
      </c>
      <c r="E568" s="49" t="s">
        <v>1839</v>
      </c>
      <c r="F568" s="50" t="s">
        <v>47</v>
      </c>
      <c r="G568" s="51" t="s">
        <v>39</v>
      </c>
      <c r="H568" s="52">
        <v>0</v>
      </c>
      <c r="I568" s="34">
        <v>590000000</v>
      </c>
      <c r="J568" s="35" t="s">
        <v>40</v>
      </c>
      <c r="K568" s="51" t="s">
        <v>108</v>
      </c>
      <c r="L568" s="35" t="s">
        <v>42</v>
      </c>
      <c r="M568" s="46" t="s">
        <v>61</v>
      </c>
      <c r="N568" s="49" t="s">
        <v>109</v>
      </c>
      <c r="O568" s="35" t="s">
        <v>110</v>
      </c>
      <c r="P568" s="67">
        <v>168</v>
      </c>
      <c r="Q568" s="43" t="s">
        <v>117</v>
      </c>
      <c r="R568" s="69">
        <v>30</v>
      </c>
      <c r="S568" s="54">
        <v>320000</v>
      </c>
      <c r="T568" s="40">
        <f t="shared" si="34"/>
        <v>9600000</v>
      </c>
      <c r="U568" s="41">
        <f t="shared" si="35"/>
        <v>10752000.000000002</v>
      </c>
      <c r="V568" s="46" t="s">
        <v>47</v>
      </c>
      <c r="W568" s="51">
        <v>2017</v>
      </c>
      <c r="X568" s="42"/>
    </row>
    <row r="569" spans="1:56" ht="50.1" customHeight="1">
      <c r="A569" s="34" t="s">
        <v>1840</v>
      </c>
      <c r="B569" s="34" t="s">
        <v>35</v>
      </c>
      <c r="C569" s="35" t="s">
        <v>1841</v>
      </c>
      <c r="D569" s="36" t="s">
        <v>1516</v>
      </c>
      <c r="E569" s="35" t="s">
        <v>1842</v>
      </c>
      <c r="F569" s="37" t="s">
        <v>47</v>
      </c>
      <c r="G569" s="34" t="s">
        <v>39</v>
      </c>
      <c r="H569" s="34">
        <v>0</v>
      </c>
      <c r="I569" s="34">
        <v>590000000</v>
      </c>
      <c r="J569" s="35" t="s">
        <v>40</v>
      </c>
      <c r="K569" s="51" t="s">
        <v>108</v>
      </c>
      <c r="L569" s="35" t="s">
        <v>42</v>
      </c>
      <c r="M569" s="34" t="s">
        <v>61</v>
      </c>
      <c r="N569" s="35" t="s">
        <v>109</v>
      </c>
      <c r="O569" s="35" t="s">
        <v>110</v>
      </c>
      <c r="P569" s="67">
        <v>168</v>
      </c>
      <c r="Q569" s="34" t="s">
        <v>117</v>
      </c>
      <c r="R569" s="44">
        <v>3.7</v>
      </c>
      <c r="S569" s="40">
        <v>285000</v>
      </c>
      <c r="T569" s="40">
        <f t="shared" si="34"/>
        <v>1054500</v>
      </c>
      <c r="U569" s="41">
        <f t="shared" si="35"/>
        <v>1181040</v>
      </c>
      <c r="V569" s="45" t="s">
        <v>47</v>
      </c>
      <c r="W569" s="51">
        <v>2017</v>
      </c>
      <c r="X569" s="42"/>
    </row>
    <row r="570" spans="1:56" ht="50.1" customHeight="1">
      <c r="A570" s="35" t="s">
        <v>1843</v>
      </c>
      <c r="B570" s="35" t="s">
        <v>35</v>
      </c>
      <c r="C570" s="78" t="s">
        <v>1844</v>
      </c>
      <c r="D570" s="78" t="s">
        <v>1516</v>
      </c>
      <c r="E570" s="93" t="s">
        <v>1845</v>
      </c>
      <c r="F570" s="78"/>
      <c r="G570" s="35" t="s">
        <v>39</v>
      </c>
      <c r="H570" s="35">
        <v>0</v>
      </c>
      <c r="I570" s="35">
        <v>590000000</v>
      </c>
      <c r="J570" s="35" t="s">
        <v>40</v>
      </c>
      <c r="K570" s="51" t="s">
        <v>108</v>
      </c>
      <c r="L570" s="35" t="s">
        <v>42</v>
      </c>
      <c r="M570" s="35" t="s">
        <v>61</v>
      </c>
      <c r="N570" s="35" t="s">
        <v>109</v>
      </c>
      <c r="O570" s="35" t="s">
        <v>110</v>
      </c>
      <c r="P570" s="125">
        <v>168</v>
      </c>
      <c r="Q570" s="35" t="s">
        <v>117</v>
      </c>
      <c r="R570" s="143">
        <v>10</v>
      </c>
      <c r="S570" s="77">
        <v>270000</v>
      </c>
      <c r="T570" s="77">
        <v>0</v>
      </c>
      <c r="U570" s="146">
        <f t="shared" si="35"/>
        <v>0</v>
      </c>
      <c r="V570" s="35"/>
      <c r="W570" s="51">
        <v>2017</v>
      </c>
      <c r="X570" s="35">
        <v>11.19</v>
      </c>
    </row>
    <row r="571" spans="1:56" ht="50.1" customHeight="1">
      <c r="A571" s="34" t="s">
        <v>1846</v>
      </c>
      <c r="B571" s="35" t="s">
        <v>35</v>
      </c>
      <c r="C571" s="78" t="s">
        <v>1844</v>
      </c>
      <c r="D571" s="78" t="s">
        <v>1516</v>
      </c>
      <c r="E571" s="78" t="s">
        <v>1845</v>
      </c>
      <c r="F571" s="78"/>
      <c r="G571" s="34" t="s">
        <v>39</v>
      </c>
      <c r="H571" s="34">
        <v>0</v>
      </c>
      <c r="I571" s="34">
        <v>590000000</v>
      </c>
      <c r="J571" s="35" t="s">
        <v>40</v>
      </c>
      <c r="K571" s="51" t="s">
        <v>1790</v>
      </c>
      <c r="L571" s="35" t="s">
        <v>42</v>
      </c>
      <c r="M571" s="34" t="s">
        <v>61</v>
      </c>
      <c r="N571" s="35" t="s">
        <v>109</v>
      </c>
      <c r="O571" s="35" t="s">
        <v>110</v>
      </c>
      <c r="P571" s="125">
        <v>168</v>
      </c>
      <c r="Q571" s="35" t="s">
        <v>117</v>
      </c>
      <c r="R571" s="144">
        <v>10</v>
      </c>
      <c r="S571" s="100">
        <v>620000</v>
      </c>
      <c r="T571" s="100">
        <f>R571*S571</f>
        <v>6200000</v>
      </c>
      <c r="U571" s="100">
        <f t="shared" si="35"/>
        <v>6944000.0000000009</v>
      </c>
      <c r="V571" s="98"/>
      <c r="W571" s="51">
        <v>2017</v>
      </c>
      <c r="X571" s="34"/>
    </row>
    <row r="572" spans="1:56" ht="50.1" customHeight="1">
      <c r="A572" s="35" t="s">
        <v>1847</v>
      </c>
      <c r="B572" s="46" t="s">
        <v>35</v>
      </c>
      <c r="C572" s="50" t="s">
        <v>1848</v>
      </c>
      <c r="D572" s="48" t="s">
        <v>1516</v>
      </c>
      <c r="E572" s="50" t="s">
        <v>1849</v>
      </c>
      <c r="F572" s="50"/>
      <c r="G572" s="51" t="s">
        <v>39</v>
      </c>
      <c r="H572" s="52">
        <v>0</v>
      </c>
      <c r="I572" s="35">
        <v>590000000</v>
      </c>
      <c r="J572" s="35" t="s">
        <v>40</v>
      </c>
      <c r="K572" s="51" t="s">
        <v>108</v>
      </c>
      <c r="L572" s="35" t="s">
        <v>42</v>
      </c>
      <c r="M572" s="46" t="s">
        <v>61</v>
      </c>
      <c r="N572" s="49" t="s">
        <v>109</v>
      </c>
      <c r="O572" s="35" t="s">
        <v>110</v>
      </c>
      <c r="P572" s="125">
        <v>168</v>
      </c>
      <c r="Q572" s="49" t="s">
        <v>117</v>
      </c>
      <c r="R572" s="143">
        <v>5</v>
      </c>
      <c r="S572" s="77">
        <v>280000</v>
      </c>
      <c r="T572" s="54">
        <v>0</v>
      </c>
      <c r="U572" s="63">
        <f t="shared" si="35"/>
        <v>0</v>
      </c>
      <c r="V572" s="70"/>
      <c r="W572" s="51">
        <v>2017</v>
      </c>
      <c r="X572" s="49">
        <v>11.19</v>
      </c>
    </row>
    <row r="573" spans="1:56" ht="50.1" customHeight="1">
      <c r="A573" s="34" t="s">
        <v>1850</v>
      </c>
      <c r="B573" s="46" t="s">
        <v>35</v>
      </c>
      <c r="C573" s="50" t="s">
        <v>1848</v>
      </c>
      <c r="D573" s="48" t="s">
        <v>1516</v>
      </c>
      <c r="E573" s="50" t="s">
        <v>1849</v>
      </c>
      <c r="F573" s="50"/>
      <c r="G573" s="34" t="s">
        <v>39</v>
      </c>
      <c r="H573" s="52">
        <v>0</v>
      </c>
      <c r="I573" s="136">
        <v>590000000</v>
      </c>
      <c r="J573" s="35" t="s">
        <v>40</v>
      </c>
      <c r="K573" s="51" t="s">
        <v>1637</v>
      </c>
      <c r="L573" s="35" t="s">
        <v>42</v>
      </c>
      <c r="M573" s="46" t="s">
        <v>61</v>
      </c>
      <c r="N573" s="49" t="s">
        <v>109</v>
      </c>
      <c r="O573" s="35" t="s">
        <v>110</v>
      </c>
      <c r="P573" s="125">
        <v>168</v>
      </c>
      <c r="Q573" s="49" t="s">
        <v>117</v>
      </c>
      <c r="R573" s="143">
        <v>5</v>
      </c>
      <c r="S573" s="77">
        <v>315000</v>
      </c>
      <c r="T573" s="40">
        <f>R573*S573</f>
        <v>1575000</v>
      </c>
      <c r="U573" s="41">
        <f t="shared" si="35"/>
        <v>1764000.0000000002</v>
      </c>
      <c r="V573" s="70"/>
      <c r="W573" s="51">
        <v>2017</v>
      </c>
      <c r="X573" s="49"/>
    </row>
    <row r="574" spans="1:56" ht="50.1" customHeight="1">
      <c r="A574" s="35" t="s">
        <v>1851</v>
      </c>
      <c r="B574" s="35" t="s">
        <v>35</v>
      </c>
      <c r="C574" s="78" t="s">
        <v>1852</v>
      </c>
      <c r="D574" s="36" t="s">
        <v>1516</v>
      </c>
      <c r="E574" s="78" t="s">
        <v>1853</v>
      </c>
      <c r="F574" s="78"/>
      <c r="G574" s="35" t="s">
        <v>39</v>
      </c>
      <c r="H574" s="59">
        <v>1</v>
      </c>
      <c r="I574" s="35">
        <v>590000000</v>
      </c>
      <c r="J574" s="35" t="s">
        <v>40</v>
      </c>
      <c r="K574" s="35" t="s">
        <v>108</v>
      </c>
      <c r="L574" s="35" t="s">
        <v>42</v>
      </c>
      <c r="M574" s="35" t="s">
        <v>61</v>
      </c>
      <c r="N574" s="35" t="s">
        <v>109</v>
      </c>
      <c r="O574" s="35" t="s">
        <v>110</v>
      </c>
      <c r="P574" s="125">
        <v>168</v>
      </c>
      <c r="Q574" s="35" t="s">
        <v>117</v>
      </c>
      <c r="R574" s="143">
        <v>5</v>
      </c>
      <c r="S574" s="77">
        <v>280000</v>
      </c>
      <c r="T574" s="54">
        <v>0</v>
      </c>
      <c r="U574" s="63">
        <f t="shared" si="35"/>
        <v>0</v>
      </c>
      <c r="V574" s="35"/>
      <c r="W574" s="51">
        <v>2017</v>
      </c>
      <c r="X574" s="43" t="s">
        <v>1854</v>
      </c>
    </row>
    <row r="575" spans="1:56" ht="50.1" customHeight="1">
      <c r="A575" s="34" t="s">
        <v>1855</v>
      </c>
      <c r="B575" s="35" t="s">
        <v>35</v>
      </c>
      <c r="C575" s="78" t="s">
        <v>1852</v>
      </c>
      <c r="D575" s="36" t="s">
        <v>1516</v>
      </c>
      <c r="E575" s="78" t="s">
        <v>1853</v>
      </c>
      <c r="F575" s="78"/>
      <c r="G575" s="34" t="s">
        <v>39</v>
      </c>
      <c r="H575" s="59">
        <v>0</v>
      </c>
      <c r="I575" s="34">
        <v>590000000</v>
      </c>
      <c r="J575" s="35" t="s">
        <v>40</v>
      </c>
      <c r="K575" s="51" t="s">
        <v>112</v>
      </c>
      <c r="L575" s="35" t="s">
        <v>42</v>
      </c>
      <c r="M575" s="35" t="s">
        <v>61</v>
      </c>
      <c r="N575" s="35" t="s">
        <v>109</v>
      </c>
      <c r="O575" s="35" t="s">
        <v>110</v>
      </c>
      <c r="P575" s="125">
        <v>168</v>
      </c>
      <c r="Q575" s="35" t="s">
        <v>117</v>
      </c>
      <c r="R575" s="144">
        <v>5</v>
      </c>
      <c r="S575" s="100">
        <v>346000</v>
      </c>
      <c r="T575" s="40">
        <f>R575*S575</f>
        <v>1730000</v>
      </c>
      <c r="U575" s="41">
        <f t="shared" si="35"/>
        <v>1937600.0000000002</v>
      </c>
      <c r="V575" s="34"/>
      <c r="W575" s="51">
        <v>2017</v>
      </c>
      <c r="X575" s="43"/>
    </row>
    <row r="576" spans="1:56" s="527" customFormat="1" ht="50.1" customHeight="1">
      <c r="A576" s="723" t="s">
        <v>1856</v>
      </c>
      <c r="B576" s="729" t="s">
        <v>35</v>
      </c>
      <c r="C576" s="732" t="s">
        <v>1857</v>
      </c>
      <c r="D576" s="1088" t="s">
        <v>1516</v>
      </c>
      <c r="E576" s="732" t="s">
        <v>1858</v>
      </c>
      <c r="F576" s="1016"/>
      <c r="G576" s="723" t="s">
        <v>39</v>
      </c>
      <c r="H576" s="1089">
        <v>3</v>
      </c>
      <c r="I576" s="723">
        <v>590000000</v>
      </c>
      <c r="J576" s="723" t="s">
        <v>40</v>
      </c>
      <c r="K576" s="723" t="s">
        <v>108</v>
      </c>
      <c r="L576" s="723" t="s">
        <v>42</v>
      </c>
      <c r="M576" s="1017" t="s">
        <v>61</v>
      </c>
      <c r="N576" s="723" t="s">
        <v>109</v>
      </c>
      <c r="O576" s="723" t="s">
        <v>110</v>
      </c>
      <c r="P576" s="731">
        <v>168</v>
      </c>
      <c r="Q576" s="727" t="s">
        <v>117</v>
      </c>
      <c r="R576" s="1018">
        <v>5</v>
      </c>
      <c r="S576" s="726">
        <v>280000</v>
      </c>
      <c r="T576" s="726">
        <v>0</v>
      </c>
      <c r="U576" s="1019">
        <f t="shared" ref="U576:U581" si="37">T576*1.12</f>
        <v>0</v>
      </c>
      <c r="V576" s="1090"/>
      <c r="W576" s="728">
        <v>2017</v>
      </c>
      <c r="X576" s="723" t="s">
        <v>1854</v>
      </c>
      <c r="Y576" s="528"/>
      <c r="Z576" s="528"/>
      <c r="AA576" s="528"/>
      <c r="AB576" s="528"/>
      <c r="AC576" s="528"/>
      <c r="AD576" s="528"/>
      <c r="AE576" s="528"/>
      <c r="AF576" s="518"/>
      <c r="AG576" s="518"/>
      <c r="AH576" s="518"/>
      <c r="AI576" s="518"/>
      <c r="AJ576" s="518"/>
      <c r="AK576" s="518"/>
      <c r="AL576" s="518"/>
      <c r="AM576" s="518"/>
      <c r="AN576" s="518"/>
      <c r="AO576" s="518"/>
      <c r="AP576" s="518"/>
      <c r="AQ576" s="518"/>
      <c r="AR576" s="518"/>
      <c r="AS576" s="518"/>
      <c r="AT576" s="518"/>
      <c r="AU576" s="518"/>
      <c r="AV576" s="518"/>
      <c r="AW576" s="518"/>
      <c r="AX576" s="518"/>
      <c r="AY576" s="518"/>
      <c r="AZ576" s="518"/>
      <c r="BA576" s="518"/>
      <c r="BB576" s="518"/>
      <c r="BC576" s="518"/>
      <c r="BD576" s="518"/>
    </row>
    <row r="577" spans="1:56" s="527" customFormat="1" ht="50.1" customHeight="1">
      <c r="A577" s="1020" t="s">
        <v>13488</v>
      </c>
      <c r="B577" s="1034" t="s">
        <v>35</v>
      </c>
      <c r="C577" s="1035" t="s">
        <v>1857</v>
      </c>
      <c r="D577" s="1036" t="s">
        <v>1516</v>
      </c>
      <c r="E577" s="1035" t="s">
        <v>1858</v>
      </c>
      <c r="F577" s="1022"/>
      <c r="G577" s="1023" t="s">
        <v>39</v>
      </c>
      <c r="H577" s="1082">
        <v>0</v>
      </c>
      <c r="I577" s="1024">
        <v>590000000</v>
      </c>
      <c r="J577" s="1021" t="s">
        <v>40</v>
      </c>
      <c r="K577" s="1025" t="s">
        <v>439</v>
      </c>
      <c r="L577" s="1021" t="s">
        <v>42</v>
      </c>
      <c r="M577" s="1073" t="s">
        <v>61</v>
      </c>
      <c r="N577" s="1021" t="s">
        <v>109</v>
      </c>
      <c r="O577" s="1021" t="s">
        <v>110</v>
      </c>
      <c r="P577" s="1027">
        <v>168</v>
      </c>
      <c r="Q577" s="1023" t="s">
        <v>117</v>
      </c>
      <c r="R577" s="1040">
        <v>5</v>
      </c>
      <c r="S577" s="1029">
        <v>340000</v>
      </c>
      <c r="T577" s="1030">
        <f>R577*S577</f>
        <v>1700000</v>
      </c>
      <c r="U577" s="1031">
        <f t="shared" si="37"/>
        <v>1904000.0000000002</v>
      </c>
      <c r="V577" s="1041"/>
      <c r="W577" s="1025">
        <v>2017</v>
      </c>
      <c r="X577" s="729"/>
      <c r="Y577" s="528"/>
      <c r="Z577" s="528"/>
      <c r="AA577" s="528"/>
      <c r="AB577" s="528"/>
      <c r="AC577" s="528"/>
      <c r="AD577" s="528"/>
      <c r="AE577" s="528"/>
      <c r="AF577" s="518"/>
      <c r="AG577" s="518"/>
      <c r="AH577" s="518"/>
      <c r="AI577" s="518"/>
      <c r="AJ577" s="518"/>
      <c r="AK577" s="518"/>
      <c r="AL577" s="518"/>
      <c r="AM577" s="518"/>
      <c r="AN577" s="518"/>
      <c r="AO577" s="518"/>
      <c r="AP577" s="518"/>
      <c r="AQ577" s="518"/>
      <c r="AR577" s="518"/>
      <c r="AS577" s="518"/>
      <c r="AT577" s="518"/>
      <c r="AU577" s="518"/>
      <c r="AV577" s="518"/>
      <c r="AW577" s="518"/>
      <c r="AX577" s="518"/>
      <c r="AY577" s="518"/>
      <c r="AZ577" s="518"/>
      <c r="BA577" s="518"/>
      <c r="BB577" s="518"/>
      <c r="BC577" s="518"/>
      <c r="BD577" s="518"/>
    </row>
    <row r="578" spans="1:56" s="527" customFormat="1" ht="50.1" customHeight="1">
      <c r="A578" s="723" t="s">
        <v>1859</v>
      </c>
      <c r="B578" s="723" t="s">
        <v>35</v>
      </c>
      <c r="C578" s="1016" t="s">
        <v>1860</v>
      </c>
      <c r="D578" s="1016" t="s">
        <v>1516</v>
      </c>
      <c r="E578" s="1016" t="s">
        <v>1861</v>
      </c>
      <c r="F578" s="1016"/>
      <c r="G578" s="723" t="s">
        <v>39</v>
      </c>
      <c r="H578" s="723">
        <v>0</v>
      </c>
      <c r="I578" s="723">
        <v>590000000</v>
      </c>
      <c r="J578" s="723" t="s">
        <v>40</v>
      </c>
      <c r="K578" s="728" t="s">
        <v>108</v>
      </c>
      <c r="L578" s="723" t="s">
        <v>42</v>
      </c>
      <c r="M578" s="1017" t="s">
        <v>61</v>
      </c>
      <c r="N578" s="723" t="s">
        <v>109</v>
      </c>
      <c r="O578" s="723" t="s">
        <v>110</v>
      </c>
      <c r="P578" s="731">
        <v>168</v>
      </c>
      <c r="Q578" s="723" t="s">
        <v>117</v>
      </c>
      <c r="R578" s="1018">
        <v>5</v>
      </c>
      <c r="S578" s="726">
        <v>280000</v>
      </c>
      <c r="T578" s="726">
        <v>0</v>
      </c>
      <c r="U578" s="1019">
        <f t="shared" si="37"/>
        <v>0</v>
      </c>
      <c r="V578" s="723"/>
      <c r="W578" s="728">
        <v>2017</v>
      </c>
      <c r="X578" s="1033">
        <v>11.19</v>
      </c>
      <c r="Y578" s="528"/>
      <c r="Z578" s="528"/>
      <c r="AA578" s="528"/>
      <c r="AB578" s="528"/>
      <c r="AC578" s="528"/>
      <c r="AD578" s="528"/>
      <c r="AE578" s="528"/>
      <c r="AF578" s="518"/>
      <c r="AG578" s="518"/>
      <c r="AH578" s="518"/>
      <c r="AI578" s="518"/>
      <c r="AJ578" s="518"/>
      <c r="AK578" s="518"/>
      <c r="AL578" s="518"/>
      <c r="AM578" s="518"/>
      <c r="AN578" s="518"/>
      <c r="AO578" s="518"/>
      <c r="AP578" s="518"/>
      <c r="AQ578" s="518"/>
      <c r="AR578" s="518"/>
      <c r="AS578" s="518"/>
      <c r="AT578" s="518"/>
      <c r="AU578" s="518"/>
      <c r="AV578" s="518"/>
      <c r="AW578" s="518"/>
      <c r="AX578" s="518"/>
      <c r="AY578" s="518"/>
      <c r="AZ578" s="518"/>
      <c r="BA578" s="518"/>
      <c r="BB578" s="518"/>
      <c r="BC578" s="518"/>
      <c r="BD578" s="518"/>
    </row>
    <row r="579" spans="1:56" s="527" customFormat="1" ht="50.1" customHeight="1">
      <c r="A579" s="1020" t="s">
        <v>13489</v>
      </c>
      <c r="B579" s="1021" t="s">
        <v>35</v>
      </c>
      <c r="C579" s="1022" t="s">
        <v>1860</v>
      </c>
      <c r="D579" s="1022" t="s">
        <v>1516</v>
      </c>
      <c r="E579" s="1022" t="s">
        <v>1861</v>
      </c>
      <c r="F579" s="1022"/>
      <c r="G579" s="1023" t="s">
        <v>39</v>
      </c>
      <c r="H579" s="1020">
        <v>0</v>
      </c>
      <c r="I579" s="1024">
        <v>590000000</v>
      </c>
      <c r="J579" s="1021" t="s">
        <v>40</v>
      </c>
      <c r="K579" s="1025" t="s">
        <v>439</v>
      </c>
      <c r="L579" s="1021" t="s">
        <v>42</v>
      </c>
      <c r="M579" s="1026" t="s">
        <v>61</v>
      </c>
      <c r="N579" s="1021" t="s">
        <v>109</v>
      </c>
      <c r="O579" s="1021" t="s">
        <v>110</v>
      </c>
      <c r="P579" s="1027">
        <v>168</v>
      </c>
      <c r="Q579" s="1021" t="s">
        <v>117</v>
      </c>
      <c r="R579" s="1028">
        <v>5</v>
      </c>
      <c r="S579" s="1029">
        <v>340000</v>
      </c>
      <c r="T579" s="1030">
        <f>R579*S579</f>
        <v>1700000</v>
      </c>
      <c r="U579" s="1031">
        <f t="shared" si="37"/>
        <v>1904000.0000000002</v>
      </c>
      <c r="V579" s="1032"/>
      <c r="W579" s="1025">
        <v>2017</v>
      </c>
      <c r="X579" s="1033"/>
      <c r="Y579" s="528"/>
      <c r="Z579" s="528"/>
      <c r="AA579" s="528"/>
      <c r="AB579" s="528"/>
      <c r="AC579" s="528"/>
      <c r="AD579" s="528"/>
      <c r="AE579" s="528"/>
      <c r="AF579" s="518"/>
      <c r="AG579" s="518"/>
      <c r="AH579" s="518"/>
      <c r="AI579" s="518"/>
      <c r="AJ579" s="518"/>
      <c r="AK579" s="518"/>
      <c r="AL579" s="518"/>
      <c r="AM579" s="518"/>
      <c r="AN579" s="518"/>
      <c r="AO579" s="518"/>
      <c r="AP579" s="518"/>
      <c r="AQ579" s="518"/>
      <c r="AR579" s="518"/>
      <c r="AS579" s="518"/>
      <c r="AT579" s="518"/>
      <c r="AU579" s="518"/>
      <c r="AV579" s="518"/>
      <c r="AW579" s="518"/>
      <c r="AX579" s="518"/>
      <c r="AY579" s="518"/>
      <c r="AZ579" s="518"/>
      <c r="BA579" s="518"/>
      <c r="BB579" s="518"/>
      <c r="BC579" s="518"/>
      <c r="BD579" s="518"/>
    </row>
    <row r="580" spans="1:56" s="527" customFormat="1" ht="50.1" customHeight="1">
      <c r="A580" s="723" t="s">
        <v>1862</v>
      </c>
      <c r="B580" s="729" t="s">
        <v>35</v>
      </c>
      <c r="C580" s="732" t="s">
        <v>1863</v>
      </c>
      <c r="D580" s="1088" t="s">
        <v>1516</v>
      </c>
      <c r="E580" s="732" t="s">
        <v>1864</v>
      </c>
      <c r="F580" s="732"/>
      <c r="G580" s="728" t="s">
        <v>39</v>
      </c>
      <c r="H580" s="1091">
        <v>0</v>
      </c>
      <c r="I580" s="723">
        <v>590000000</v>
      </c>
      <c r="J580" s="723" t="s">
        <v>40</v>
      </c>
      <c r="K580" s="728" t="s">
        <v>108</v>
      </c>
      <c r="L580" s="723" t="s">
        <v>42</v>
      </c>
      <c r="M580" s="1092" t="s">
        <v>61</v>
      </c>
      <c r="N580" s="727" t="s">
        <v>109</v>
      </c>
      <c r="O580" s="723" t="s">
        <v>110</v>
      </c>
      <c r="P580" s="731">
        <v>168</v>
      </c>
      <c r="Q580" s="727" t="s">
        <v>117</v>
      </c>
      <c r="R580" s="1018">
        <v>3</v>
      </c>
      <c r="S580" s="726">
        <v>280000</v>
      </c>
      <c r="T580" s="726">
        <v>0</v>
      </c>
      <c r="U580" s="1019">
        <f t="shared" si="37"/>
        <v>0</v>
      </c>
      <c r="V580" s="1090"/>
      <c r="W580" s="728">
        <v>2017</v>
      </c>
      <c r="X580" s="723">
        <v>11.19</v>
      </c>
      <c r="Y580" s="528"/>
      <c r="Z580" s="528"/>
      <c r="AA580" s="528"/>
      <c r="AB580" s="528"/>
      <c r="AC580" s="528"/>
      <c r="AD580" s="528"/>
      <c r="AE580" s="528"/>
      <c r="AF580" s="518"/>
      <c r="AG580" s="518"/>
      <c r="AH580" s="518"/>
      <c r="AI580" s="518"/>
      <c r="AJ580" s="518"/>
      <c r="AK580" s="518"/>
      <c r="AL580" s="518"/>
      <c r="AM580" s="518"/>
      <c r="AN580" s="518"/>
      <c r="AO580" s="518"/>
      <c r="AP580" s="518"/>
      <c r="AQ580" s="518"/>
      <c r="AR580" s="518"/>
      <c r="AS580" s="518"/>
      <c r="AT580" s="518"/>
      <c r="AU580" s="518"/>
      <c r="AV580" s="518"/>
      <c r="AW580" s="518"/>
      <c r="AX580" s="518"/>
      <c r="AY580" s="518"/>
      <c r="AZ580" s="518"/>
      <c r="BA580" s="518"/>
      <c r="BB580" s="518"/>
      <c r="BC580" s="518"/>
      <c r="BD580" s="518"/>
    </row>
    <row r="581" spans="1:56" s="527" customFormat="1" ht="50.1" customHeight="1">
      <c r="A581" s="1020" t="s">
        <v>13490</v>
      </c>
      <c r="B581" s="1034" t="s">
        <v>35</v>
      </c>
      <c r="C581" s="1035" t="s">
        <v>1863</v>
      </c>
      <c r="D581" s="1036" t="s">
        <v>1516</v>
      </c>
      <c r="E581" s="1035" t="s">
        <v>1864</v>
      </c>
      <c r="F581" s="1035"/>
      <c r="G581" s="1023" t="s">
        <v>39</v>
      </c>
      <c r="H581" s="1037">
        <v>0</v>
      </c>
      <c r="I581" s="1038">
        <v>590000000</v>
      </c>
      <c r="J581" s="1021" t="s">
        <v>40</v>
      </c>
      <c r="K581" s="1025" t="s">
        <v>439</v>
      </c>
      <c r="L581" s="1021" t="s">
        <v>42</v>
      </c>
      <c r="M581" s="1039" t="s">
        <v>61</v>
      </c>
      <c r="N581" s="1023" t="s">
        <v>109</v>
      </c>
      <c r="O581" s="1021" t="s">
        <v>110</v>
      </c>
      <c r="P581" s="1027">
        <v>168</v>
      </c>
      <c r="Q581" s="1023" t="s">
        <v>117</v>
      </c>
      <c r="R581" s="1040">
        <v>3</v>
      </c>
      <c r="S581" s="1029">
        <v>480000</v>
      </c>
      <c r="T581" s="1030">
        <f>R581*S581</f>
        <v>1440000</v>
      </c>
      <c r="U581" s="1031">
        <f t="shared" si="37"/>
        <v>1612800.0000000002</v>
      </c>
      <c r="V581" s="1032"/>
      <c r="W581" s="1025">
        <v>2017</v>
      </c>
      <c r="X581" s="729"/>
      <c r="Y581" s="528"/>
      <c r="Z581" s="528"/>
      <c r="AA581" s="528"/>
      <c r="AB581" s="528"/>
      <c r="AC581" s="528"/>
      <c r="AD581" s="528"/>
      <c r="AE581" s="528"/>
      <c r="AF581" s="518"/>
      <c r="AG581" s="518"/>
      <c r="AH581" s="518"/>
      <c r="AI581" s="518"/>
      <c r="AJ581" s="518"/>
      <c r="AK581" s="518"/>
      <c r="AL581" s="518"/>
      <c r="AM581" s="518"/>
      <c r="AN581" s="518"/>
      <c r="AO581" s="518"/>
      <c r="AP581" s="518"/>
      <c r="AQ581" s="518"/>
      <c r="AR581" s="518"/>
      <c r="AS581" s="518"/>
      <c r="AT581" s="518"/>
      <c r="AU581" s="518"/>
      <c r="AV581" s="518"/>
      <c r="AW581" s="518"/>
      <c r="AX581" s="518"/>
      <c r="AY581" s="518"/>
      <c r="AZ581" s="518"/>
      <c r="BA581" s="518"/>
      <c r="BB581" s="518"/>
      <c r="BC581" s="518"/>
      <c r="BD581" s="518"/>
    </row>
    <row r="582" spans="1:56" ht="50.1" customHeight="1">
      <c r="A582" s="34" t="s">
        <v>1865</v>
      </c>
      <c r="B582" s="34" t="s">
        <v>35</v>
      </c>
      <c r="C582" s="35" t="s">
        <v>1866</v>
      </c>
      <c r="D582" s="36" t="s">
        <v>1516</v>
      </c>
      <c r="E582" s="35" t="s">
        <v>1867</v>
      </c>
      <c r="F582" s="37"/>
      <c r="G582" s="34" t="s">
        <v>39</v>
      </c>
      <c r="H582" s="34">
        <v>0</v>
      </c>
      <c r="I582" s="34">
        <v>590000000</v>
      </c>
      <c r="J582" s="35" t="s">
        <v>40</v>
      </c>
      <c r="K582" s="51" t="s">
        <v>108</v>
      </c>
      <c r="L582" s="35" t="s">
        <v>42</v>
      </c>
      <c r="M582" s="34" t="s">
        <v>61</v>
      </c>
      <c r="N582" s="35" t="s">
        <v>109</v>
      </c>
      <c r="O582" s="35" t="s">
        <v>110</v>
      </c>
      <c r="P582" s="67">
        <v>168</v>
      </c>
      <c r="Q582" s="34" t="s">
        <v>117</v>
      </c>
      <c r="R582" s="44">
        <v>3</v>
      </c>
      <c r="S582" s="54">
        <v>280000</v>
      </c>
      <c r="T582" s="40">
        <f t="shared" ref="T582:T645" si="38">R582*S582</f>
        <v>840000</v>
      </c>
      <c r="U582" s="41">
        <f t="shared" si="35"/>
        <v>940800.00000000012</v>
      </c>
      <c r="V582" s="34"/>
      <c r="W582" s="51">
        <v>2017</v>
      </c>
      <c r="X582" s="42"/>
    </row>
    <row r="583" spans="1:56" ht="50.1" customHeight="1">
      <c r="A583" s="35" t="s">
        <v>1868</v>
      </c>
      <c r="B583" s="46" t="s">
        <v>35</v>
      </c>
      <c r="C583" s="50" t="s">
        <v>1869</v>
      </c>
      <c r="D583" s="145" t="s">
        <v>1516</v>
      </c>
      <c r="E583" s="50" t="s">
        <v>1870</v>
      </c>
      <c r="F583" s="50"/>
      <c r="G583" s="51" t="s">
        <v>39</v>
      </c>
      <c r="H583" s="52">
        <v>0</v>
      </c>
      <c r="I583" s="35">
        <v>590000000</v>
      </c>
      <c r="J583" s="35" t="s">
        <v>40</v>
      </c>
      <c r="K583" s="51" t="s">
        <v>108</v>
      </c>
      <c r="L583" s="35" t="s">
        <v>42</v>
      </c>
      <c r="M583" s="46" t="s">
        <v>61</v>
      </c>
      <c r="N583" s="49" t="s">
        <v>109</v>
      </c>
      <c r="O583" s="35" t="s">
        <v>110</v>
      </c>
      <c r="P583" s="125">
        <v>168</v>
      </c>
      <c r="Q583" s="49" t="s">
        <v>117</v>
      </c>
      <c r="R583" s="143">
        <v>3</v>
      </c>
      <c r="S583" s="153">
        <v>280000</v>
      </c>
      <c r="T583" s="153">
        <v>0</v>
      </c>
      <c r="U583" s="536">
        <f t="shared" ref="U583:U590" si="39">T583*1.12</f>
        <v>0</v>
      </c>
      <c r="V583" s="70"/>
      <c r="W583" s="51">
        <v>2017</v>
      </c>
      <c r="X583" s="35">
        <v>11.19</v>
      </c>
    </row>
    <row r="584" spans="1:56" ht="50.1" customHeight="1">
      <c r="A584" s="34" t="s">
        <v>1871</v>
      </c>
      <c r="B584" s="46" t="s">
        <v>35</v>
      </c>
      <c r="C584" s="50" t="s">
        <v>1869</v>
      </c>
      <c r="D584" s="145" t="s">
        <v>1516</v>
      </c>
      <c r="E584" s="50" t="s">
        <v>1870</v>
      </c>
      <c r="F584" s="50"/>
      <c r="G584" s="49" t="s">
        <v>39</v>
      </c>
      <c r="H584" s="52">
        <v>0</v>
      </c>
      <c r="I584" s="152">
        <v>590000000</v>
      </c>
      <c r="J584" s="35" t="s">
        <v>40</v>
      </c>
      <c r="K584" s="51" t="s">
        <v>1670</v>
      </c>
      <c r="L584" s="35" t="s">
        <v>42</v>
      </c>
      <c r="M584" s="46" t="s">
        <v>61</v>
      </c>
      <c r="N584" s="49" t="s">
        <v>109</v>
      </c>
      <c r="O584" s="35" t="s">
        <v>110</v>
      </c>
      <c r="P584" s="125">
        <v>168</v>
      </c>
      <c r="Q584" s="49" t="s">
        <v>117</v>
      </c>
      <c r="R584" s="143">
        <v>3</v>
      </c>
      <c r="S584" s="153">
        <v>420000</v>
      </c>
      <c r="T584" s="99">
        <f>R584*S584</f>
        <v>1260000</v>
      </c>
      <c r="U584" s="451">
        <f t="shared" si="39"/>
        <v>1411200.0000000002</v>
      </c>
      <c r="V584" s="98"/>
      <c r="W584" s="51">
        <v>2017</v>
      </c>
      <c r="X584" s="46"/>
    </row>
    <row r="585" spans="1:56" s="527" customFormat="1" ht="50.1" customHeight="1">
      <c r="A585" s="723" t="s">
        <v>1872</v>
      </c>
      <c r="B585" s="723" t="s">
        <v>35</v>
      </c>
      <c r="C585" s="1016" t="s">
        <v>1873</v>
      </c>
      <c r="D585" s="1016" t="s">
        <v>1516</v>
      </c>
      <c r="E585" s="1016" t="s">
        <v>1874</v>
      </c>
      <c r="F585" s="1016"/>
      <c r="G585" s="723" t="s">
        <v>39</v>
      </c>
      <c r="H585" s="723">
        <v>0</v>
      </c>
      <c r="I585" s="723">
        <v>590000000</v>
      </c>
      <c r="J585" s="723" t="s">
        <v>40</v>
      </c>
      <c r="K585" s="728" t="s">
        <v>108</v>
      </c>
      <c r="L585" s="723" t="s">
        <v>42</v>
      </c>
      <c r="M585" s="1017" t="s">
        <v>61</v>
      </c>
      <c r="N585" s="723" t="s">
        <v>109</v>
      </c>
      <c r="O585" s="723" t="s">
        <v>110</v>
      </c>
      <c r="P585" s="731">
        <v>168</v>
      </c>
      <c r="Q585" s="723" t="s">
        <v>117</v>
      </c>
      <c r="R585" s="1018">
        <v>3</v>
      </c>
      <c r="S585" s="726">
        <v>280000</v>
      </c>
      <c r="T585" s="726">
        <v>0</v>
      </c>
      <c r="U585" s="1019">
        <f t="shared" si="39"/>
        <v>0</v>
      </c>
      <c r="V585" s="723"/>
      <c r="W585" s="728">
        <v>2017</v>
      </c>
      <c r="X585" s="723">
        <v>11.19</v>
      </c>
      <c r="Y585" s="528"/>
      <c r="Z585" s="528"/>
      <c r="AA585" s="528"/>
      <c r="AB585" s="528"/>
      <c r="AC585" s="528"/>
      <c r="AD585" s="528"/>
      <c r="AE585" s="528"/>
      <c r="AF585" s="518"/>
      <c r="AG585" s="518"/>
      <c r="AH585" s="518"/>
      <c r="AI585" s="518"/>
      <c r="AJ585" s="518"/>
      <c r="AK585" s="518"/>
      <c r="AL585" s="518"/>
      <c r="AM585" s="518"/>
      <c r="AN585" s="518"/>
      <c r="AO585" s="518"/>
      <c r="AP585" s="518"/>
      <c r="AQ585" s="518"/>
      <c r="AR585" s="518"/>
      <c r="AS585" s="518"/>
      <c r="AT585" s="518"/>
      <c r="AU585" s="518"/>
      <c r="AV585" s="518"/>
      <c r="AW585" s="518"/>
      <c r="AX585" s="518"/>
      <c r="AY585" s="518"/>
      <c r="AZ585" s="518"/>
      <c r="BA585" s="518"/>
      <c r="BB585" s="518"/>
      <c r="BC585" s="518"/>
      <c r="BD585" s="518"/>
    </row>
    <row r="586" spans="1:56" s="527" customFormat="1" ht="50.1" customHeight="1">
      <c r="A586" s="1020" t="s">
        <v>13467</v>
      </c>
      <c r="B586" s="1021" t="s">
        <v>35</v>
      </c>
      <c r="C586" s="1022" t="s">
        <v>1873</v>
      </c>
      <c r="D586" s="1022" t="s">
        <v>1516</v>
      </c>
      <c r="E586" s="1022" t="s">
        <v>1874</v>
      </c>
      <c r="F586" s="1022"/>
      <c r="G586" s="1023" t="s">
        <v>39</v>
      </c>
      <c r="H586" s="1020">
        <v>0</v>
      </c>
      <c r="I586" s="1024">
        <v>590000000</v>
      </c>
      <c r="J586" s="1021" t="s">
        <v>40</v>
      </c>
      <c r="K586" s="1025" t="s">
        <v>439</v>
      </c>
      <c r="L586" s="1021" t="s">
        <v>42</v>
      </c>
      <c r="M586" s="1026" t="s">
        <v>61</v>
      </c>
      <c r="N586" s="1021" t="s">
        <v>109</v>
      </c>
      <c r="O586" s="1021" t="s">
        <v>110</v>
      </c>
      <c r="P586" s="1027">
        <v>168</v>
      </c>
      <c r="Q586" s="1021" t="s">
        <v>117</v>
      </c>
      <c r="R586" s="1028">
        <v>3</v>
      </c>
      <c r="S586" s="1029">
        <v>325000</v>
      </c>
      <c r="T586" s="1030">
        <f>R586*S586</f>
        <v>975000</v>
      </c>
      <c r="U586" s="1031">
        <f t="shared" si="39"/>
        <v>1092000</v>
      </c>
      <c r="V586" s="1032"/>
      <c r="W586" s="1025">
        <v>2017</v>
      </c>
      <c r="X586" s="1033"/>
      <c r="Y586" s="528"/>
      <c r="Z586" s="528"/>
      <c r="AA586" s="528"/>
      <c r="AB586" s="528"/>
      <c r="AC586" s="528"/>
      <c r="AD586" s="528"/>
      <c r="AE586" s="528"/>
      <c r="AF586" s="518"/>
      <c r="AG586" s="518"/>
      <c r="AH586" s="518"/>
      <c r="AI586" s="518"/>
      <c r="AJ586" s="518"/>
      <c r="AK586" s="518"/>
      <c r="AL586" s="518"/>
      <c r="AM586" s="518"/>
      <c r="AN586" s="518"/>
      <c r="AO586" s="518"/>
      <c r="AP586" s="518"/>
      <c r="AQ586" s="518"/>
      <c r="AR586" s="518"/>
      <c r="AS586" s="518"/>
      <c r="AT586" s="518"/>
      <c r="AU586" s="518"/>
      <c r="AV586" s="518"/>
      <c r="AW586" s="518"/>
      <c r="AX586" s="518"/>
      <c r="AY586" s="518"/>
      <c r="AZ586" s="518"/>
      <c r="BA586" s="518"/>
      <c r="BB586" s="518"/>
      <c r="BC586" s="518"/>
      <c r="BD586" s="518"/>
    </row>
    <row r="587" spans="1:56" s="527" customFormat="1" ht="50.1" customHeight="1">
      <c r="A587" s="723" t="s">
        <v>1875</v>
      </c>
      <c r="B587" s="729" t="s">
        <v>35</v>
      </c>
      <c r="C587" s="732" t="s">
        <v>1876</v>
      </c>
      <c r="D587" s="1088" t="s">
        <v>1516</v>
      </c>
      <c r="E587" s="732" t="s">
        <v>1877</v>
      </c>
      <c r="F587" s="732"/>
      <c r="G587" s="728" t="s">
        <v>39</v>
      </c>
      <c r="H587" s="1091">
        <v>0</v>
      </c>
      <c r="I587" s="723">
        <v>590000000</v>
      </c>
      <c r="J587" s="723" t="s">
        <v>40</v>
      </c>
      <c r="K587" s="728" t="s">
        <v>108</v>
      </c>
      <c r="L587" s="723" t="s">
        <v>42</v>
      </c>
      <c r="M587" s="1092" t="s">
        <v>61</v>
      </c>
      <c r="N587" s="727" t="s">
        <v>109</v>
      </c>
      <c r="O587" s="723" t="s">
        <v>110</v>
      </c>
      <c r="P587" s="731">
        <v>168</v>
      </c>
      <c r="Q587" s="727" t="s">
        <v>117</v>
      </c>
      <c r="R587" s="1018">
        <v>3</v>
      </c>
      <c r="S587" s="726">
        <v>280000</v>
      </c>
      <c r="T587" s="726">
        <v>0</v>
      </c>
      <c r="U587" s="1019">
        <f t="shared" si="39"/>
        <v>0</v>
      </c>
      <c r="V587" s="1090"/>
      <c r="W587" s="728">
        <v>2017</v>
      </c>
      <c r="X587" s="723">
        <v>11.19</v>
      </c>
      <c r="Y587" s="528"/>
      <c r="Z587" s="528"/>
      <c r="AA587" s="528"/>
      <c r="AB587" s="528"/>
      <c r="AC587" s="528"/>
      <c r="AD587" s="528"/>
      <c r="AE587" s="528"/>
      <c r="AF587" s="518"/>
      <c r="AG587" s="518"/>
      <c r="AH587" s="518"/>
      <c r="AI587" s="518"/>
      <c r="AJ587" s="518"/>
      <c r="AK587" s="518"/>
      <c r="AL587" s="518"/>
      <c r="AM587" s="518"/>
      <c r="AN587" s="518"/>
      <c r="AO587" s="518"/>
      <c r="AP587" s="518"/>
      <c r="AQ587" s="518"/>
      <c r="AR587" s="518"/>
      <c r="AS587" s="518"/>
      <c r="AT587" s="518"/>
      <c r="AU587" s="518"/>
      <c r="AV587" s="518"/>
      <c r="AW587" s="518"/>
      <c r="AX587" s="518"/>
      <c r="AY587" s="518"/>
      <c r="AZ587" s="518"/>
      <c r="BA587" s="518"/>
      <c r="BB587" s="518"/>
      <c r="BC587" s="518"/>
      <c r="BD587" s="518"/>
    </row>
    <row r="588" spans="1:56" s="527" customFormat="1" ht="50.1" customHeight="1">
      <c r="A588" s="1020" t="s">
        <v>13492</v>
      </c>
      <c r="B588" s="1034" t="s">
        <v>35</v>
      </c>
      <c r="C588" s="1035" t="s">
        <v>1876</v>
      </c>
      <c r="D588" s="1036" t="s">
        <v>1516</v>
      </c>
      <c r="E588" s="1035" t="s">
        <v>1877</v>
      </c>
      <c r="F588" s="1035"/>
      <c r="G588" s="1023" t="s">
        <v>39</v>
      </c>
      <c r="H588" s="1037">
        <v>0</v>
      </c>
      <c r="I588" s="1038">
        <v>590000000</v>
      </c>
      <c r="J588" s="1021" t="s">
        <v>40</v>
      </c>
      <c r="K588" s="1025" t="s">
        <v>439</v>
      </c>
      <c r="L588" s="1021" t="s">
        <v>42</v>
      </c>
      <c r="M588" s="1039" t="s">
        <v>61</v>
      </c>
      <c r="N588" s="1023" t="s">
        <v>109</v>
      </c>
      <c r="O588" s="1021" t="s">
        <v>110</v>
      </c>
      <c r="P588" s="1027">
        <v>168</v>
      </c>
      <c r="Q588" s="1023" t="s">
        <v>117</v>
      </c>
      <c r="R588" s="1040">
        <v>3</v>
      </c>
      <c r="S588" s="1029">
        <v>275000</v>
      </c>
      <c r="T588" s="1030">
        <f>R588*S588</f>
        <v>825000</v>
      </c>
      <c r="U588" s="1031">
        <f t="shared" si="39"/>
        <v>924000.00000000012</v>
      </c>
      <c r="V588" s="1032"/>
      <c r="W588" s="1025">
        <v>2017</v>
      </c>
      <c r="X588" s="729"/>
      <c r="Y588" s="528"/>
      <c r="Z588" s="528"/>
      <c r="AA588" s="528"/>
      <c r="AB588" s="528"/>
      <c r="AC588" s="528"/>
      <c r="AD588" s="528"/>
      <c r="AE588" s="528"/>
      <c r="AF588" s="518"/>
      <c r="AG588" s="518"/>
      <c r="AH588" s="518"/>
      <c r="AI588" s="518"/>
      <c r="AJ588" s="518"/>
      <c r="AK588" s="518"/>
      <c r="AL588" s="518"/>
      <c r="AM588" s="518"/>
      <c r="AN588" s="518"/>
      <c r="AO588" s="518"/>
      <c r="AP588" s="518"/>
      <c r="AQ588" s="518"/>
      <c r="AR588" s="518"/>
      <c r="AS588" s="518"/>
      <c r="AT588" s="518"/>
      <c r="AU588" s="518"/>
      <c r="AV588" s="518"/>
      <c r="AW588" s="518"/>
      <c r="AX588" s="518"/>
      <c r="AY588" s="518"/>
      <c r="AZ588" s="518"/>
      <c r="BA588" s="518"/>
      <c r="BB588" s="518"/>
      <c r="BC588" s="518"/>
      <c r="BD588" s="518"/>
    </row>
    <row r="589" spans="1:56" s="574" customFormat="1" ht="50.1" customHeight="1">
      <c r="A589" s="35" t="s">
        <v>1878</v>
      </c>
      <c r="B589" s="35" t="s">
        <v>35</v>
      </c>
      <c r="C589" s="78" t="s">
        <v>1879</v>
      </c>
      <c r="D589" s="78" t="s">
        <v>1516</v>
      </c>
      <c r="E589" s="78" t="s">
        <v>1880</v>
      </c>
      <c r="F589" s="78"/>
      <c r="G589" s="35" t="s">
        <v>39</v>
      </c>
      <c r="H589" s="35">
        <v>0</v>
      </c>
      <c r="I589" s="35">
        <v>590000000</v>
      </c>
      <c r="J589" s="35" t="s">
        <v>40</v>
      </c>
      <c r="K589" s="51" t="s">
        <v>108</v>
      </c>
      <c r="L589" s="35" t="s">
        <v>42</v>
      </c>
      <c r="M589" s="35" t="s">
        <v>61</v>
      </c>
      <c r="N589" s="35" t="s">
        <v>109</v>
      </c>
      <c r="O589" s="35" t="s">
        <v>110</v>
      </c>
      <c r="P589" s="125">
        <v>168</v>
      </c>
      <c r="Q589" s="35" t="s">
        <v>117</v>
      </c>
      <c r="R589" s="143">
        <v>3</v>
      </c>
      <c r="S589" s="77">
        <v>280000</v>
      </c>
      <c r="T589" s="580">
        <v>0</v>
      </c>
      <c r="U589" s="146">
        <f t="shared" si="39"/>
        <v>0</v>
      </c>
      <c r="V589" s="35"/>
      <c r="W589" s="51">
        <v>2017</v>
      </c>
      <c r="X589" s="576">
        <v>11.19</v>
      </c>
    </row>
    <row r="590" spans="1:56" s="574" customFormat="1" ht="50.1" customHeight="1">
      <c r="A590" s="576" t="s">
        <v>12800</v>
      </c>
      <c r="B590" s="578" t="s">
        <v>35</v>
      </c>
      <c r="C590" s="583" t="s">
        <v>1879</v>
      </c>
      <c r="D590" s="583" t="s">
        <v>1516</v>
      </c>
      <c r="E590" s="583" t="s">
        <v>1880</v>
      </c>
      <c r="F590" s="583"/>
      <c r="G590" s="140" t="s">
        <v>39</v>
      </c>
      <c r="H590" s="576">
        <v>0</v>
      </c>
      <c r="I590" s="584">
        <v>590000000</v>
      </c>
      <c r="J590" s="578" t="s">
        <v>40</v>
      </c>
      <c r="K590" s="51" t="s">
        <v>12796</v>
      </c>
      <c r="L590" s="578" t="s">
        <v>42</v>
      </c>
      <c r="M590" s="576" t="s">
        <v>61</v>
      </c>
      <c r="N590" s="578" t="s">
        <v>109</v>
      </c>
      <c r="O590" s="578" t="s">
        <v>110</v>
      </c>
      <c r="P590" s="125">
        <v>168</v>
      </c>
      <c r="Q590" s="578" t="s">
        <v>117</v>
      </c>
      <c r="R590" s="585">
        <v>3</v>
      </c>
      <c r="S590" s="530">
        <v>320000</v>
      </c>
      <c r="T590" s="580">
        <f>R590*S590</f>
        <v>960000</v>
      </c>
      <c r="U590" s="146">
        <f t="shared" si="39"/>
        <v>1075200</v>
      </c>
      <c r="V590" s="586"/>
      <c r="W590" s="51">
        <v>2017</v>
      </c>
      <c r="X590" s="576"/>
    </row>
    <row r="591" spans="1:56" ht="50.1" customHeight="1">
      <c r="A591" s="34" t="s">
        <v>1881</v>
      </c>
      <c r="B591" s="46" t="s">
        <v>35</v>
      </c>
      <c r="C591" s="47" t="s">
        <v>1882</v>
      </c>
      <c r="D591" s="48" t="s">
        <v>1516</v>
      </c>
      <c r="E591" s="49" t="s">
        <v>1883</v>
      </c>
      <c r="F591" s="50"/>
      <c r="G591" s="51" t="s">
        <v>39</v>
      </c>
      <c r="H591" s="52">
        <v>0</v>
      </c>
      <c r="I591" s="34">
        <v>590000000</v>
      </c>
      <c r="J591" s="35" t="s">
        <v>40</v>
      </c>
      <c r="K591" s="51" t="s">
        <v>108</v>
      </c>
      <c r="L591" s="35" t="s">
        <v>42</v>
      </c>
      <c r="M591" s="46" t="s">
        <v>61</v>
      </c>
      <c r="N591" s="49" t="s">
        <v>109</v>
      </c>
      <c r="O591" s="35" t="s">
        <v>110</v>
      </c>
      <c r="P591" s="67">
        <v>168</v>
      </c>
      <c r="Q591" s="43" t="s">
        <v>117</v>
      </c>
      <c r="R591" s="69">
        <v>2</v>
      </c>
      <c r="S591" s="54">
        <v>280000</v>
      </c>
      <c r="T591" s="40">
        <f t="shared" si="38"/>
        <v>560000</v>
      </c>
      <c r="U591" s="41">
        <f t="shared" si="35"/>
        <v>627200.00000000012</v>
      </c>
      <c r="V591" s="70"/>
      <c r="W591" s="51">
        <v>2017</v>
      </c>
      <c r="X591" s="42"/>
    </row>
    <row r="592" spans="1:56" ht="50.1" customHeight="1">
      <c r="A592" s="35" t="s">
        <v>1884</v>
      </c>
      <c r="B592" s="35" t="s">
        <v>35</v>
      </c>
      <c r="C592" s="78" t="s">
        <v>1885</v>
      </c>
      <c r="D592" s="36" t="s">
        <v>1516</v>
      </c>
      <c r="E592" s="78" t="s">
        <v>1886</v>
      </c>
      <c r="F592" s="78"/>
      <c r="G592" s="35" t="s">
        <v>39</v>
      </c>
      <c r="H592" s="35">
        <v>0</v>
      </c>
      <c r="I592" s="35">
        <v>590000000</v>
      </c>
      <c r="J592" s="35" t="s">
        <v>40</v>
      </c>
      <c r="K592" s="51" t="s">
        <v>108</v>
      </c>
      <c r="L592" s="35" t="s">
        <v>42</v>
      </c>
      <c r="M592" s="35" t="s">
        <v>61</v>
      </c>
      <c r="N592" s="35" t="s">
        <v>109</v>
      </c>
      <c r="O592" s="35" t="s">
        <v>110</v>
      </c>
      <c r="P592" s="125">
        <v>168</v>
      </c>
      <c r="Q592" s="35" t="s">
        <v>117</v>
      </c>
      <c r="R592" s="143">
        <v>2</v>
      </c>
      <c r="S592" s="77">
        <v>280000</v>
      </c>
      <c r="T592" s="54">
        <v>0</v>
      </c>
      <c r="U592" s="63">
        <f>T592*1.12</f>
        <v>0</v>
      </c>
      <c r="V592" s="35"/>
      <c r="W592" s="51">
        <v>2017</v>
      </c>
      <c r="X592" s="49">
        <v>11.19</v>
      </c>
    </row>
    <row r="593" spans="1:24" ht="50.1" customHeight="1">
      <c r="A593" s="34" t="s">
        <v>1887</v>
      </c>
      <c r="B593" s="35" t="s">
        <v>35</v>
      </c>
      <c r="C593" s="78" t="s">
        <v>1885</v>
      </c>
      <c r="D593" s="36" t="s">
        <v>1516</v>
      </c>
      <c r="E593" s="78" t="s">
        <v>1886</v>
      </c>
      <c r="F593" s="78"/>
      <c r="G593" s="34" t="s">
        <v>39</v>
      </c>
      <c r="H593" s="34">
        <v>0</v>
      </c>
      <c r="I593" s="34">
        <v>590000000</v>
      </c>
      <c r="J593" s="35" t="s">
        <v>40</v>
      </c>
      <c r="K593" s="51" t="s">
        <v>1637</v>
      </c>
      <c r="L593" s="35" t="s">
        <v>42</v>
      </c>
      <c r="M593" s="34" t="s">
        <v>61</v>
      </c>
      <c r="N593" s="35" t="s">
        <v>109</v>
      </c>
      <c r="O593" s="35" t="s">
        <v>110</v>
      </c>
      <c r="P593" s="125">
        <v>168</v>
      </c>
      <c r="Q593" s="35" t="s">
        <v>117</v>
      </c>
      <c r="R593" s="144">
        <v>2</v>
      </c>
      <c r="S593" s="77">
        <v>320000</v>
      </c>
      <c r="T593" s="40">
        <f>R593*S593</f>
        <v>640000</v>
      </c>
      <c r="U593" s="41">
        <f>T593*1.12</f>
        <v>716800.00000000012</v>
      </c>
      <c r="V593" s="34"/>
      <c r="W593" s="51">
        <v>2017</v>
      </c>
      <c r="X593" s="49"/>
    </row>
    <row r="594" spans="1:24" ht="50.1" customHeight="1">
      <c r="A594" s="34" t="s">
        <v>1888</v>
      </c>
      <c r="B594" s="46" t="s">
        <v>35</v>
      </c>
      <c r="C594" s="47" t="s">
        <v>1889</v>
      </c>
      <c r="D594" s="48" t="s">
        <v>1516</v>
      </c>
      <c r="E594" s="49" t="s">
        <v>1890</v>
      </c>
      <c r="F594" s="50"/>
      <c r="G594" s="51" t="s">
        <v>39</v>
      </c>
      <c r="H594" s="52">
        <v>0</v>
      </c>
      <c r="I594" s="34">
        <v>590000000</v>
      </c>
      <c r="J594" s="35" t="s">
        <v>40</v>
      </c>
      <c r="K594" s="51" t="s">
        <v>108</v>
      </c>
      <c r="L594" s="35" t="s">
        <v>42</v>
      </c>
      <c r="M594" s="46" t="s">
        <v>61</v>
      </c>
      <c r="N594" s="49" t="s">
        <v>109</v>
      </c>
      <c r="O594" s="35" t="s">
        <v>110</v>
      </c>
      <c r="P594" s="67">
        <v>168</v>
      </c>
      <c r="Q594" s="43" t="s">
        <v>117</v>
      </c>
      <c r="R594" s="69">
        <v>1</v>
      </c>
      <c r="S594" s="54">
        <v>280000</v>
      </c>
      <c r="T594" s="40">
        <f t="shared" si="38"/>
        <v>280000</v>
      </c>
      <c r="U594" s="41">
        <f t="shared" si="35"/>
        <v>313600.00000000006</v>
      </c>
      <c r="V594" s="70"/>
      <c r="W594" s="51">
        <v>2017</v>
      </c>
      <c r="X594" s="42"/>
    </row>
    <row r="595" spans="1:24" ht="50.1" customHeight="1">
      <c r="A595" s="35" t="s">
        <v>1891</v>
      </c>
      <c r="B595" s="35" t="s">
        <v>35</v>
      </c>
      <c r="C595" s="78" t="s">
        <v>1892</v>
      </c>
      <c r="D595" s="78" t="s">
        <v>1516</v>
      </c>
      <c r="E595" s="78" t="s">
        <v>1893</v>
      </c>
      <c r="F595" s="78"/>
      <c r="G595" s="35" t="s">
        <v>39</v>
      </c>
      <c r="H595" s="35">
        <v>0</v>
      </c>
      <c r="I595" s="35">
        <v>590000000</v>
      </c>
      <c r="J595" s="35" t="s">
        <v>40</v>
      </c>
      <c r="K595" s="51" t="s">
        <v>108</v>
      </c>
      <c r="L595" s="35" t="s">
        <v>42</v>
      </c>
      <c r="M595" s="35" t="s">
        <v>61</v>
      </c>
      <c r="N595" s="35" t="s">
        <v>109</v>
      </c>
      <c r="O595" s="35" t="s">
        <v>110</v>
      </c>
      <c r="P595" s="125">
        <v>168</v>
      </c>
      <c r="Q595" s="35" t="s">
        <v>117</v>
      </c>
      <c r="R595" s="143">
        <v>1</v>
      </c>
      <c r="S595" s="153">
        <v>280000</v>
      </c>
      <c r="T595" s="153">
        <v>0</v>
      </c>
      <c r="U595" s="536">
        <f>T595*1.12</f>
        <v>0</v>
      </c>
      <c r="V595" s="35"/>
      <c r="W595" s="51">
        <v>2017</v>
      </c>
      <c r="X595" s="34">
        <v>11.19</v>
      </c>
    </row>
    <row r="596" spans="1:24" ht="50.1" customHeight="1">
      <c r="A596" s="34" t="s">
        <v>1894</v>
      </c>
      <c r="B596" s="35" t="s">
        <v>35</v>
      </c>
      <c r="C596" s="78" t="s">
        <v>1892</v>
      </c>
      <c r="D596" s="78" t="s">
        <v>1516</v>
      </c>
      <c r="E596" s="78" t="s">
        <v>1893</v>
      </c>
      <c r="F596" s="78"/>
      <c r="G596" s="49" t="s">
        <v>39</v>
      </c>
      <c r="H596" s="34">
        <v>0</v>
      </c>
      <c r="I596" s="37">
        <v>590000000</v>
      </c>
      <c r="J596" s="35" t="s">
        <v>40</v>
      </c>
      <c r="K596" s="51" t="s">
        <v>1670</v>
      </c>
      <c r="L596" s="35" t="s">
        <v>42</v>
      </c>
      <c r="M596" s="34" t="s">
        <v>61</v>
      </c>
      <c r="N596" s="35" t="s">
        <v>109</v>
      </c>
      <c r="O596" s="35" t="s">
        <v>110</v>
      </c>
      <c r="P596" s="125">
        <v>168</v>
      </c>
      <c r="Q596" s="35" t="s">
        <v>117</v>
      </c>
      <c r="R596" s="144">
        <v>1</v>
      </c>
      <c r="S596" s="77">
        <v>300000</v>
      </c>
      <c r="T596" s="100">
        <f>R596*S596</f>
        <v>300000</v>
      </c>
      <c r="U596" s="147">
        <f>T596*1.12</f>
        <v>336000.00000000006</v>
      </c>
      <c r="V596" s="98"/>
      <c r="W596" s="51">
        <v>2017</v>
      </c>
      <c r="X596" s="34"/>
    </row>
    <row r="597" spans="1:24" ht="50.1" customHeight="1">
      <c r="A597" s="35" t="s">
        <v>1895</v>
      </c>
      <c r="B597" s="46" t="s">
        <v>35</v>
      </c>
      <c r="C597" s="50" t="s">
        <v>1896</v>
      </c>
      <c r="D597" s="48" t="s">
        <v>1516</v>
      </c>
      <c r="E597" s="50" t="s">
        <v>1897</v>
      </c>
      <c r="F597" s="50"/>
      <c r="G597" s="51" t="s">
        <v>39</v>
      </c>
      <c r="H597" s="52">
        <v>0</v>
      </c>
      <c r="I597" s="35">
        <v>590000000</v>
      </c>
      <c r="J597" s="35" t="s">
        <v>40</v>
      </c>
      <c r="K597" s="51" t="s">
        <v>108</v>
      </c>
      <c r="L597" s="35" t="s">
        <v>42</v>
      </c>
      <c r="M597" s="46" t="s">
        <v>61</v>
      </c>
      <c r="N597" s="49" t="s">
        <v>109</v>
      </c>
      <c r="O597" s="35" t="s">
        <v>110</v>
      </c>
      <c r="P597" s="125">
        <v>168</v>
      </c>
      <c r="Q597" s="49" t="s">
        <v>117</v>
      </c>
      <c r="R597" s="143">
        <v>1</v>
      </c>
      <c r="S597" s="77">
        <v>280000</v>
      </c>
      <c r="T597" s="54">
        <v>0</v>
      </c>
      <c r="U597" s="63">
        <f>T597*1.12</f>
        <v>0</v>
      </c>
      <c r="V597" s="70"/>
      <c r="W597" s="51">
        <v>2017</v>
      </c>
      <c r="X597" s="43">
        <v>18.190000000000001</v>
      </c>
    </row>
    <row r="598" spans="1:24" ht="50.1" customHeight="1">
      <c r="A598" s="34" t="s">
        <v>1898</v>
      </c>
      <c r="B598" s="46" t="s">
        <v>35</v>
      </c>
      <c r="C598" s="50" t="s">
        <v>1896</v>
      </c>
      <c r="D598" s="48" t="s">
        <v>1516</v>
      </c>
      <c r="E598" s="50" t="s">
        <v>1897</v>
      </c>
      <c r="F598" s="50"/>
      <c r="G598" s="34" t="s">
        <v>39</v>
      </c>
      <c r="H598" s="52">
        <v>0</v>
      </c>
      <c r="I598" s="136">
        <v>590000000</v>
      </c>
      <c r="J598" s="35" t="s">
        <v>40</v>
      </c>
      <c r="K598" s="51" t="s">
        <v>313</v>
      </c>
      <c r="L598" s="35" t="s">
        <v>42</v>
      </c>
      <c r="M598" s="46" t="s">
        <v>61</v>
      </c>
      <c r="N598" s="49" t="s">
        <v>109</v>
      </c>
      <c r="O598" s="35" t="s">
        <v>110</v>
      </c>
      <c r="P598" s="125">
        <v>168</v>
      </c>
      <c r="Q598" s="49" t="s">
        <v>117</v>
      </c>
      <c r="R598" s="143">
        <v>1.0860000000000001</v>
      </c>
      <c r="S598" s="77">
        <v>310000</v>
      </c>
      <c r="T598" s="40">
        <f>R598*S598</f>
        <v>336660</v>
      </c>
      <c r="U598" s="41">
        <f>T598*1.12</f>
        <v>377059.2</v>
      </c>
      <c r="V598" s="70"/>
      <c r="W598" s="51">
        <v>2017</v>
      </c>
      <c r="X598" s="43"/>
    </row>
    <row r="599" spans="1:24" ht="50.1" customHeight="1">
      <c r="A599" s="34" t="s">
        <v>1899</v>
      </c>
      <c r="B599" s="34" t="s">
        <v>35</v>
      </c>
      <c r="C599" s="35" t="s">
        <v>1900</v>
      </c>
      <c r="D599" s="36" t="s">
        <v>1516</v>
      </c>
      <c r="E599" s="35" t="s">
        <v>1901</v>
      </c>
      <c r="F599" s="37" t="s">
        <v>47</v>
      </c>
      <c r="G599" s="34" t="s">
        <v>39</v>
      </c>
      <c r="H599" s="34">
        <v>0</v>
      </c>
      <c r="I599" s="34">
        <v>590000000</v>
      </c>
      <c r="J599" s="35" t="s">
        <v>40</v>
      </c>
      <c r="K599" s="51" t="s">
        <v>108</v>
      </c>
      <c r="L599" s="35" t="s">
        <v>42</v>
      </c>
      <c r="M599" s="34" t="s">
        <v>61</v>
      </c>
      <c r="N599" s="35" t="s">
        <v>109</v>
      </c>
      <c r="O599" s="35" t="s">
        <v>110</v>
      </c>
      <c r="P599" s="67">
        <v>168</v>
      </c>
      <c r="Q599" s="34" t="s">
        <v>117</v>
      </c>
      <c r="R599" s="44">
        <v>15</v>
      </c>
      <c r="S599" s="40">
        <v>340000</v>
      </c>
      <c r="T599" s="40">
        <f t="shared" si="38"/>
        <v>5100000</v>
      </c>
      <c r="U599" s="41">
        <f t="shared" si="35"/>
        <v>5712000.0000000009</v>
      </c>
      <c r="V599" s="34" t="s">
        <v>47</v>
      </c>
      <c r="W599" s="51">
        <v>2017</v>
      </c>
      <c r="X599" s="42"/>
    </row>
    <row r="600" spans="1:24" ht="50.1" customHeight="1">
      <c r="A600" s="34" t="s">
        <v>1902</v>
      </c>
      <c r="B600" s="34" t="s">
        <v>35</v>
      </c>
      <c r="C600" s="35" t="s">
        <v>1900</v>
      </c>
      <c r="D600" s="36" t="s">
        <v>1516</v>
      </c>
      <c r="E600" s="35" t="s">
        <v>1901</v>
      </c>
      <c r="F600" s="37" t="s">
        <v>1903</v>
      </c>
      <c r="G600" s="34" t="s">
        <v>39</v>
      </c>
      <c r="H600" s="34">
        <v>0</v>
      </c>
      <c r="I600" s="34">
        <v>590000000</v>
      </c>
      <c r="J600" s="35" t="s">
        <v>40</v>
      </c>
      <c r="K600" s="51" t="s">
        <v>1619</v>
      </c>
      <c r="L600" s="35" t="s">
        <v>42</v>
      </c>
      <c r="M600" s="34" t="s">
        <v>61</v>
      </c>
      <c r="N600" s="35" t="s">
        <v>109</v>
      </c>
      <c r="O600" s="35" t="s">
        <v>110</v>
      </c>
      <c r="P600" s="67">
        <v>168</v>
      </c>
      <c r="Q600" s="34" t="s">
        <v>117</v>
      </c>
      <c r="R600" s="44">
        <v>1</v>
      </c>
      <c r="S600" s="40">
        <v>620000</v>
      </c>
      <c r="T600" s="40">
        <f t="shared" si="38"/>
        <v>620000</v>
      </c>
      <c r="U600" s="41">
        <f t="shared" si="35"/>
        <v>694400.00000000012</v>
      </c>
      <c r="V600" s="45" t="s">
        <v>47</v>
      </c>
      <c r="W600" s="51">
        <v>2017</v>
      </c>
      <c r="X600" s="150"/>
    </row>
    <row r="601" spans="1:24" ht="50.1" customHeight="1">
      <c r="A601" s="34" t="s">
        <v>1904</v>
      </c>
      <c r="B601" s="58" t="s">
        <v>35</v>
      </c>
      <c r="C601" s="38" t="s">
        <v>1905</v>
      </c>
      <c r="D601" s="56" t="s">
        <v>1906</v>
      </c>
      <c r="E601" s="38" t="s">
        <v>1907</v>
      </c>
      <c r="F601" s="50" t="s">
        <v>1908</v>
      </c>
      <c r="G601" s="51" t="s">
        <v>470</v>
      </c>
      <c r="H601" s="59">
        <v>0</v>
      </c>
      <c r="I601" s="34">
        <v>590000000</v>
      </c>
      <c r="J601" s="35" t="s">
        <v>40</v>
      </c>
      <c r="K601" s="51" t="s">
        <v>1909</v>
      </c>
      <c r="L601" s="35" t="s">
        <v>42</v>
      </c>
      <c r="M601" s="51" t="s">
        <v>61</v>
      </c>
      <c r="N601" s="51" t="s">
        <v>405</v>
      </c>
      <c r="O601" s="34" t="s">
        <v>94</v>
      </c>
      <c r="P601" s="51">
        <v>112</v>
      </c>
      <c r="Q601" s="51" t="s">
        <v>129</v>
      </c>
      <c r="R601" s="115">
        <v>20</v>
      </c>
      <c r="S601" s="89">
        <v>320</v>
      </c>
      <c r="T601" s="40">
        <f t="shared" si="38"/>
        <v>6400</v>
      </c>
      <c r="U601" s="41">
        <f t="shared" si="35"/>
        <v>7168.0000000000009</v>
      </c>
      <c r="V601" s="51"/>
      <c r="W601" s="51">
        <v>2017</v>
      </c>
      <c r="X601" s="35"/>
    </row>
    <row r="602" spans="1:24" ht="50.1" customHeight="1">
      <c r="A602" s="34" t="s">
        <v>1910</v>
      </c>
      <c r="B602" s="34" t="s">
        <v>35</v>
      </c>
      <c r="C602" s="35" t="s">
        <v>1911</v>
      </c>
      <c r="D602" s="36" t="s">
        <v>1906</v>
      </c>
      <c r="E602" s="35" t="s">
        <v>1912</v>
      </c>
      <c r="F602" s="37" t="s">
        <v>1912</v>
      </c>
      <c r="G602" s="34" t="s">
        <v>39</v>
      </c>
      <c r="H602" s="34">
        <v>0</v>
      </c>
      <c r="I602" s="34">
        <v>590000000</v>
      </c>
      <c r="J602" s="35" t="s">
        <v>40</v>
      </c>
      <c r="K602" s="35" t="s">
        <v>1913</v>
      </c>
      <c r="L602" s="35" t="s">
        <v>42</v>
      </c>
      <c r="M602" s="34" t="s">
        <v>61</v>
      </c>
      <c r="N602" s="35" t="s">
        <v>1914</v>
      </c>
      <c r="O602" s="34" t="s">
        <v>185</v>
      </c>
      <c r="P602" s="34">
        <v>166</v>
      </c>
      <c r="Q602" s="34" t="s">
        <v>103</v>
      </c>
      <c r="R602" s="44">
        <v>180</v>
      </c>
      <c r="S602" s="40">
        <v>1050</v>
      </c>
      <c r="T602" s="40">
        <f t="shared" si="38"/>
        <v>189000</v>
      </c>
      <c r="U602" s="41">
        <f t="shared" si="35"/>
        <v>211680.00000000003</v>
      </c>
      <c r="V602" s="45"/>
      <c r="W602" s="34">
        <v>2017</v>
      </c>
      <c r="X602" s="71"/>
    </row>
    <row r="603" spans="1:24" ht="50.1" customHeight="1">
      <c r="A603" s="34" t="s">
        <v>1915</v>
      </c>
      <c r="B603" s="83" t="s">
        <v>35</v>
      </c>
      <c r="C603" s="38" t="s">
        <v>1916</v>
      </c>
      <c r="D603" s="56" t="s">
        <v>1906</v>
      </c>
      <c r="E603" s="50" t="s">
        <v>1917</v>
      </c>
      <c r="F603" s="50" t="s">
        <v>1918</v>
      </c>
      <c r="G603" s="34" t="s">
        <v>39</v>
      </c>
      <c r="H603" s="59">
        <v>0</v>
      </c>
      <c r="I603" s="34">
        <v>590000000</v>
      </c>
      <c r="J603" s="51" t="s">
        <v>53</v>
      </c>
      <c r="K603" s="51" t="s">
        <v>575</v>
      </c>
      <c r="L603" s="51" t="s">
        <v>42</v>
      </c>
      <c r="M603" s="34" t="s">
        <v>84</v>
      </c>
      <c r="N603" s="51" t="s">
        <v>268</v>
      </c>
      <c r="O603" s="51" t="s">
        <v>185</v>
      </c>
      <c r="P603" s="35">
        <v>166</v>
      </c>
      <c r="Q603" s="35" t="s">
        <v>103</v>
      </c>
      <c r="R603" s="110">
        <v>50</v>
      </c>
      <c r="S603" s="110">
        <v>850</v>
      </c>
      <c r="T603" s="74">
        <f t="shared" si="38"/>
        <v>42500</v>
      </c>
      <c r="U603" s="75">
        <f t="shared" si="35"/>
        <v>47600.000000000007</v>
      </c>
      <c r="V603" s="64"/>
      <c r="W603" s="51">
        <v>2017</v>
      </c>
      <c r="X603" s="46"/>
    </row>
    <row r="604" spans="1:24" ht="50.1" customHeight="1">
      <c r="A604" s="34" t="s">
        <v>1919</v>
      </c>
      <c r="B604" s="34" t="s">
        <v>35</v>
      </c>
      <c r="C604" s="35" t="s">
        <v>1920</v>
      </c>
      <c r="D604" s="73" t="s">
        <v>1921</v>
      </c>
      <c r="E604" s="37" t="s">
        <v>1922</v>
      </c>
      <c r="F604" s="37" t="s">
        <v>1923</v>
      </c>
      <c r="G604" s="34" t="s">
        <v>39</v>
      </c>
      <c r="H604" s="34">
        <v>0</v>
      </c>
      <c r="I604" s="34">
        <v>590000000</v>
      </c>
      <c r="J604" s="35" t="s">
        <v>53</v>
      </c>
      <c r="K604" s="35" t="s">
        <v>1924</v>
      </c>
      <c r="L604" s="34" t="s">
        <v>83</v>
      </c>
      <c r="M604" s="34" t="s">
        <v>84</v>
      </c>
      <c r="N604" s="34" t="s">
        <v>143</v>
      </c>
      <c r="O604" s="51" t="s">
        <v>185</v>
      </c>
      <c r="P604" s="34">
        <v>796</v>
      </c>
      <c r="Q604" s="34" t="s">
        <v>46</v>
      </c>
      <c r="R604" s="39">
        <v>16</v>
      </c>
      <c r="S604" s="44">
        <v>300</v>
      </c>
      <c r="T604" s="74">
        <f t="shared" si="38"/>
        <v>4800</v>
      </c>
      <c r="U604" s="75">
        <f t="shared" si="35"/>
        <v>5376.0000000000009</v>
      </c>
      <c r="V604" s="34"/>
      <c r="W604" s="34">
        <v>2017</v>
      </c>
      <c r="X604" s="76"/>
    </row>
    <row r="605" spans="1:24" ht="50.1" customHeight="1">
      <c r="A605" s="34" t="s">
        <v>1925</v>
      </c>
      <c r="B605" s="34" t="s">
        <v>35</v>
      </c>
      <c r="C605" s="35" t="s">
        <v>1920</v>
      </c>
      <c r="D605" s="73" t="s">
        <v>1921</v>
      </c>
      <c r="E605" s="37" t="s">
        <v>1922</v>
      </c>
      <c r="F605" s="37" t="s">
        <v>1926</v>
      </c>
      <c r="G605" s="34" t="s">
        <v>39</v>
      </c>
      <c r="H605" s="34">
        <v>0</v>
      </c>
      <c r="I605" s="34">
        <v>590000000</v>
      </c>
      <c r="J605" s="35" t="s">
        <v>53</v>
      </c>
      <c r="K605" s="35" t="s">
        <v>1924</v>
      </c>
      <c r="L605" s="34" t="s">
        <v>83</v>
      </c>
      <c r="M605" s="34" t="s">
        <v>84</v>
      </c>
      <c r="N605" s="34" t="s">
        <v>143</v>
      </c>
      <c r="O605" s="51" t="s">
        <v>185</v>
      </c>
      <c r="P605" s="34">
        <v>796</v>
      </c>
      <c r="Q605" s="34" t="s">
        <v>46</v>
      </c>
      <c r="R605" s="39">
        <v>12</v>
      </c>
      <c r="S605" s="44">
        <v>60</v>
      </c>
      <c r="T605" s="74">
        <f t="shared" si="38"/>
        <v>720</v>
      </c>
      <c r="U605" s="75">
        <f t="shared" si="35"/>
        <v>806.40000000000009</v>
      </c>
      <c r="V605" s="34"/>
      <c r="W605" s="34">
        <v>2017</v>
      </c>
      <c r="X605" s="76"/>
    </row>
    <row r="606" spans="1:24" ht="50.1" customHeight="1">
      <c r="A606" s="34" t="s">
        <v>1927</v>
      </c>
      <c r="B606" s="46" t="s">
        <v>35</v>
      </c>
      <c r="C606" s="35" t="s">
        <v>1928</v>
      </c>
      <c r="D606" s="36" t="s">
        <v>1921</v>
      </c>
      <c r="E606" s="35" t="s">
        <v>1929</v>
      </c>
      <c r="F606" s="37" t="s">
        <v>1930</v>
      </c>
      <c r="G606" s="34" t="s">
        <v>39</v>
      </c>
      <c r="H606" s="34">
        <v>0</v>
      </c>
      <c r="I606" s="34">
        <v>590000000</v>
      </c>
      <c r="J606" s="35" t="s">
        <v>40</v>
      </c>
      <c r="K606" s="35" t="s">
        <v>1931</v>
      </c>
      <c r="L606" s="35" t="s">
        <v>42</v>
      </c>
      <c r="M606" s="34" t="s">
        <v>61</v>
      </c>
      <c r="N606" s="35" t="s">
        <v>44</v>
      </c>
      <c r="O606" s="38" t="s">
        <v>45</v>
      </c>
      <c r="P606" s="34">
        <v>796</v>
      </c>
      <c r="Q606" s="34" t="s">
        <v>46</v>
      </c>
      <c r="R606" s="39">
        <v>20</v>
      </c>
      <c r="S606" s="40">
        <v>1000</v>
      </c>
      <c r="T606" s="40">
        <f t="shared" si="38"/>
        <v>20000</v>
      </c>
      <c r="U606" s="41">
        <f t="shared" si="35"/>
        <v>22400.000000000004</v>
      </c>
      <c r="V606" s="45" t="s">
        <v>47</v>
      </c>
      <c r="W606" s="34">
        <v>2017</v>
      </c>
      <c r="X606" s="35"/>
    </row>
    <row r="607" spans="1:24" ht="50.1" customHeight="1">
      <c r="A607" s="34" t="s">
        <v>1932</v>
      </c>
      <c r="B607" s="46" t="s">
        <v>35</v>
      </c>
      <c r="C607" s="47" t="s">
        <v>1933</v>
      </c>
      <c r="D607" s="48" t="s">
        <v>1921</v>
      </c>
      <c r="E607" s="49" t="s">
        <v>1934</v>
      </c>
      <c r="F607" s="50" t="s">
        <v>1930</v>
      </c>
      <c r="G607" s="51" t="s">
        <v>39</v>
      </c>
      <c r="H607" s="52">
        <v>0</v>
      </c>
      <c r="I607" s="34">
        <v>590000000</v>
      </c>
      <c r="J607" s="35" t="s">
        <v>40</v>
      </c>
      <c r="K607" s="46" t="s">
        <v>1931</v>
      </c>
      <c r="L607" s="35" t="s">
        <v>42</v>
      </c>
      <c r="M607" s="46" t="s">
        <v>61</v>
      </c>
      <c r="N607" s="49" t="s">
        <v>44</v>
      </c>
      <c r="O607" s="38" t="s">
        <v>45</v>
      </c>
      <c r="P607" s="34">
        <v>796</v>
      </c>
      <c r="Q607" s="43" t="s">
        <v>46</v>
      </c>
      <c r="R607" s="53">
        <v>20</v>
      </c>
      <c r="S607" s="54">
        <v>1000</v>
      </c>
      <c r="T607" s="40">
        <f t="shared" si="38"/>
        <v>20000</v>
      </c>
      <c r="U607" s="41">
        <f t="shared" si="35"/>
        <v>22400.000000000004</v>
      </c>
      <c r="V607" s="70" t="s">
        <v>47</v>
      </c>
      <c r="W607" s="55">
        <v>2017</v>
      </c>
      <c r="X607" s="35"/>
    </row>
    <row r="608" spans="1:24" ht="50.1" customHeight="1">
      <c r="A608" s="34" t="s">
        <v>1935</v>
      </c>
      <c r="B608" s="34" t="s">
        <v>35</v>
      </c>
      <c r="C608" s="35" t="s">
        <v>1936</v>
      </c>
      <c r="D608" s="73" t="s">
        <v>1921</v>
      </c>
      <c r="E608" s="37" t="s">
        <v>1937</v>
      </c>
      <c r="F608" s="37" t="s">
        <v>1938</v>
      </c>
      <c r="G608" s="34" t="s">
        <v>39</v>
      </c>
      <c r="H608" s="34">
        <v>0</v>
      </c>
      <c r="I608" s="34">
        <v>590000000</v>
      </c>
      <c r="J608" s="35" t="s">
        <v>53</v>
      </c>
      <c r="K608" s="35" t="s">
        <v>242</v>
      </c>
      <c r="L608" s="34" t="s">
        <v>83</v>
      </c>
      <c r="M608" s="34" t="s">
        <v>84</v>
      </c>
      <c r="N608" s="34" t="s">
        <v>143</v>
      </c>
      <c r="O608" s="51" t="s">
        <v>185</v>
      </c>
      <c r="P608" s="34">
        <v>796</v>
      </c>
      <c r="Q608" s="34" t="s">
        <v>46</v>
      </c>
      <c r="R608" s="39">
        <v>32</v>
      </c>
      <c r="S608" s="44">
        <v>60</v>
      </c>
      <c r="T608" s="74">
        <f t="shared" si="38"/>
        <v>1920</v>
      </c>
      <c r="U608" s="75">
        <f t="shared" si="35"/>
        <v>2150.4</v>
      </c>
      <c r="V608" s="45"/>
      <c r="W608" s="34">
        <v>2017</v>
      </c>
      <c r="X608" s="76"/>
    </row>
    <row r="609" spans="1:24" ht="50.1" customHeight="1">
      <c r="A609" s="34" t="s">
        <v>1939</v>
      </c>
      <c r="B609" s="34" t="s">
        <v>35</v>
      </c>
      <c r="C609" s="35" t="s">
        <v>1936</v>
      </c>
      <c r="D609" s="73" t="s">
        <v>1921</v>
      </c>
      <c r="E609" s="37" t="s">
        <v>1937</v>
      </c>
      <c r="F609" s="37" t="s">
        <v>1940</v>
      </c>
      <c r="G609" s="34" t="s">
        <v>39</v>
      </c>
      <c r="H609" s="34">
        <v>0</v>
      </c>
      <c r="I609" s="34">
        <v>590000000</v>
      </c>
      <c r="J609" s="35" t="s">
        <v>53</v>
      </c>
      <c r="K609" s="35" t="s">
        <v>242</v>
      </c>
      <c r="L609" s="34" t="s">
        <v>83</v>
      </c>
      <c r="M609" s="34" t="s">
        <v>84</v>
      </c>
      <c r="N609" s="34" t="s">
        <v>143</v>
      </c>
      <c r="O609" s="51" t="s">
        <v>185</v>
      </c>
      <c r="P609" s="34">
        <v>796</v>
      </c>
      <c r="Q609" s="34" t="s">
        <v>46</v>
      </c>
      <c r="R609" s="39">
        <v>111</v>
      </c>
      <c r="S609" s="44">
        <v>55</v>
      </c>
      <c r="T609" s="74">
        <f t="shared" si="38"/>
        <v>6105</v>
      </c>
      <c r="U609" s="75">
        <f t="shared" si="35"/>
        <v>6837.6</v>
      </c>
      <c r="V609" s="45"/>
      <c r="W609" s="34">
        <v>2017</v>
      </c>
      <c r="X609" s="76"/>
    </row>
    <row r="610" spans="1:24" ht="50.1" customHeight="1">
      <c r="A610" s="34" t="s">
        <v>1941</v>
      </c>
      <c r="B610" s="34" t="s">
        <v>35</v>
      </c>
      <c r="C610" s="35" t="s">
        <v>1936</v>
      </c>
      <c r="D610" s="73" t="s">
        <v>1921</v>
      </c>
      <c r="E610" s="37" t="s">
        <v>1937</v>
      </c>
      <c r="F610" s="37" t="s">
        <v>1942</v>
      </c>
      <c r="G610" s="34" t="s">
        <v>39</v>
      </c>
      <c r="H610" s="34">
        <v>0</v>
      </c>
      <c r="I610" s="34">
        <v>590000000</v>
      </c>
      <c r="J610" s="35" t="s">
        <v>53</v>
      </c>
      <c r="K610" s="35" t="s">
        <v>242</v>
      </c>
      <c r="L610" s="34" t="s">
        <v>83</v>
      </c>
      <c r="M610" s="34" t="s">
        <v>84</v>
      </c>
      <c r="N610" s="34" t="s">
        <v>143</v>
      </c>
      <c r="O610" s="51" t="s">
        <v>185</v>
      </c>
      <c r="P610" s="34">
        <v>796</v>
      </c>
      <c r="Q610" s="34" t="s">
        <v>46</v>
      </c>
      <c r="R610" s="39">
        <v>80</v>
      </c>
      <c r="S610" s="72">
        <f>6853/1.12/80</f>
        <v>76.484374999999986</v>
      </c>
      <c r="T610" s="74">
        <f t="shared" si="38"/>
        <v>6118.7499999999991</v>
      </c>
      <c r="U610" s="75">
        <f t="shared" si="35"/>
        <v>6853</v>
      </c>
      <c r="V610" s="45"/>
      <c r="W610" s="34">
        <v>2017</v>
      </c>
      <c r="X610" s="76"/>
    </row>
    <row r="611" spans="1:24" ht="50.1" customHeight="1">
      <c r="A611" s="34" t="s">
        <v>1943</v>
      </c>
      <c r="B611" s="34" t="s">
        <v>35</v>
      </c>
      <c r="C611" s="35" t="s">
        <v>1936</v>
      </c>
      <c r="D611" s="73" t="s">
        <v>1921</v>
      </c>
      <c r="E611" s="37" t="s">
        <v>1937</v>
      </c>
      <c r="F611" s="37" t="s">
        <v>1944</v>
      </c>
      <c r="G611" s="34" t="s">
        <v>39</v>
      </c>
      <c r="H611" s="34">
        <v>0</v>
      </c>
      <c r="I611" s="34">
        <v>590000000</v>
      </c>
      <c r="J611" s="35" t="s">
        <v>53</v>
      </c>
      <c r="K611" s="35" t="s">
        <v>242</v>
      </c>
      <c r="L611" s="34" t="s">
        <v>83</v>
      </c>
      <c r="M611" s="34" t="s">
        <v>84</v>
      </c>
      <c r="N611" s="34" t="s">
        <v>143</v>
      </c>
      <c r="O611" s="51" t="s">
        <v>185</v>
      </c>
      <c r="P611" s="34">
        <v>796</v>
      </c>
      <c r="Q611" s="34" t="s">
        <v>46</v>
      </c>
      <c r="R611" s="39">
        <v>24</v>
      </c>
      <c r="S611" s="44">
        <v>100</v>
      </c>
      <c r="T611" s="74">
        <f t="shared" si="38"/>
        <v>2400</v>
      </c>
      <c r="U611" s="75">
        <f t="shared" si="35"/>
        <v>2688.0000000000005</v>
      </c>
      <c r="V611" s="45"/>
      <c r="W611" s="34">
        <v>2017</v>
      </c>
      <c r="X611" s="76"/>
    </row>
    <row r="612" spans="1:24" ht="50.1" customHeight="1">
      <c r="A612" s="34" t="s">
        <v>1945</v>
      </c>
      <c r="B612" s="34" t="s">
        <v>35</v>
      </c>
      <c r="C612" s="35" t="s">
        <v>1936</v>
      </c>
      <c r="D612" s="73" t="s">
        <v>1921</v>
      </c>
      <c r="E612" s="37" t="s">
        <v>1937</v>
      </c>
      <c r="F612" s="37" t="s">
        <v>1946</v>
      </c>
      <c r="G612" s="34" t="s">
        <v>39</v>
      </c>
      <c r="H612" s="34">
        <v>0</v>
      </c>
      <c r="I612" s="34">
        <v>590000000</v>
      </c>
      <c r="J612" s="35" t="s">
        <v>53</v>
      </c>
      <c r="K612" s="35" t="s">
        <v>242</v>
      </c>
      <c r="L612" s="34" t="s">
        <v>83</v>
      </c>
      <c r="M612" s="34" t="s">
        <v>84</v>
      </c>
      <c r="N612" s="34" t="s">
        <v>143</v>
      </c>
      <c r="O612" s="51" t="s">
        <v>185</v>
      </c>
      <c r="P612" s="34">
        <v>796</v>
      </c>
      <c r="Q612" s="34" t="s">
        <v>46</v>
      </c>
      <c r="R612" s="39">
        <v>12</v>
      </c>
      <c r="S612" s="44">
        <v>250</v>
      </c>
      <c r="T612" s="74">
        <f t="shared" si="38"/>
        <v>3000</v>
      </c>
      <c r="U612" s="75">
        <f t="shared" si="35"/>
        <v>3360.0000000000005</v>
      </c>
      <c r="V612" s="45"/>
      <c r="W612" s="34">
        <v>2017</v>
      </c>
      <c r="X612" s="76"/>
    </row>
    <row r="613" spans="1:24" ht="50.1" customHeight="1">
      <c r="A613" s="34" t="s">
        <v>1947</v>
      </c>
      <c r="B613" s="34" t="s">
        <v>35</v>
      </c>
      <c r="C613" s="35" t="s">
        <v>1936</v>
      </c>
      <c r="D613" s="73" t="s">
        <v>1921</v>
      </c>
      <c r="E613" s="37" t="s">
        <v>1937</v>
      </c>
      <c r="F613" s="37" t="s">
        <v>1948</v>
      </c>
      <c r="G613" s="34" t="s">
        <v>39</v>
      </c>
      <c r="H613" s="34">
        <v>0</v>
      </c>
      <c r="I613" s="34">
        <v>590000000</v>
      </c>
      <c r="J613" s="35" t="s">
        <v>53</v>
      </c>
      <c r="K613" s="35" t="s">
        <v>1924</v>
      </c>
      <c r="L613" s="34" t="s">
        <v>83</v>
      </c>
      <c r="M613" s="34" t="s">
        <v>84</v>
      </c>
      <c r="N613" s="34" t="s">
        <v>143</v>
      </c>
      <c r="O613" s="51" t="s">
        <v>185</v>
      </c>
      <c r="P613" s="34">
        <v>796</v>
      </c>
      <c r="Q613" s="34" t="s">
        <v>46</v>
      </c>
      <c r="R613" s="39">
        <v>120</v>
      </c>
      <c r="S613" s="44">
        <v>430</v>
      </c>
      <c r="T613" s="74">
        <f t="shared" si="38"/>
        <v>51600</v>
      </c>
      <c r="U613" s="75">
        <f t="shared" si="35"/>
        <v>57792.000000000007</v>
      </c>
      <c r="V613" s="45"/>
      <c r="W613" s="34">
        <v>2017</v>
      </c>
      <c r="X613" s="76"/>
    </row>
    <row r="614" spans="1:24" ht="50.1" customHeight="1">
      <c r="A614" s="34" t="s">
        <v>1949</v>
      </c>
      <c r="B614" s="34" t="s">
        <v>35</v>
      </c>
      <c r="C614" s="35" t="s">
        <v>1936</v>
      </c>
      <c r="D614" s="73" t="s">
        <v>1921</v>
      </c>
      <c r="E614" s="37" t="s">
        <v>1937</v>
      </c>
      <c r="F614" s="37" t="s">
        <v>1950</v>
      </c>
      <c r="G614" s="34" t="s">
        <v>39</v>
      </c>
      <c r="H614" s="34">
        <v>0</v>
      </c>
      <c r="I614" s="34">
        <v>590000000</v>
      </c>
      <c r="J614" s="35" t="s">
        <v>53</v>
      </c>
      <c r="K614" s="35" t="s">
        <v>1924</v>
      </c>
      <c r="L614" s="34" t="s">
        <v>83</v>
      </c>
      <c r="M614" s="34" t="s">
        <v>84</v>
      </c>
      <c r="N614" s="34" t="s">
        <v>143</v>
      </c>
      <c r="O614" s="51" t="s">
        <v>185</v>
      </c>
      <c r="P614" s="34">
        <v>796</v>
      </c>
      <c r="Q614" s="34" t="s">
        <v>46</v>
      </c>
      <c r="R614" s="39">
        <v>16</v>
      </c>
      <c r="S614" s="44">
        <v>765</v>
      </c>
      <c r="T614" s="74">
        <f t="shared" si="38"/>
        <v>12240</v>
      </c>
      <c r="U614" s="75">
        <f t="shared" si="35"/>
        <v>13708.800000000001</v>
      </c>
      <c r="V614" s="45"/>
      <c r="W614" s="34">
        <v>2017</v>
      </c>
      <c r="X614" s="76"/>
    </row>
    <row r="615" spans="1:24" ht="50.1" customHeight="1">
      <c r="A615" s="34" t="s">
        <v>1951</v>
      </c>
      <c r="B615" s="34" t="s">
        <v>35</v>
      </c>
      <c r="C615" s="35" t="s">
        <v>1936</v>
      </c>
      <c r="D615" s="73" t="s">
        <v>1921</v>
      </c>
      <c r="E615" s="37" t="s">
        <v>1937</v>
      </c>
      <c r="F615" s="37" t="s">
        <v>1952</v>
      </c>
      <c r="G615" s="34" t="s">
        <v>39</v>
      </c>
      <c r="H615" s="34">
        <v>0</v>
      </c>
      <c r="I615" s="34">
        <v>590000000</v>
      </c>
      <c r="J615" s="35" t="s">
        <v>53</v>
      </c>
      <c r="K615" s="34" t="s">
        <v>1324</v>
      </c>
      <c r="L615" s="34" t="s">
        <v>83</v>
      </c>
      <c r="M615" s="34" t="s">
        <v>84</v>
      </c>
      <c r="N615" s="34" t="s">
        <v>143</v>
      </c>
      <c r="O615" s="35" t="s">
        <v>110</v>
      </c>
      <c r="P615" s="34">
        <v>796</v>
      </c>
      <c r="Q615" s="34" t="s">
        <v>46</v>
      </c>
      <c r="R615" s="39">
        <v>16</v>
      </c>
      <c r="S615" s="44">
        <v>250</v>
      </c>
      <c r="T615" s="74">
        <f t="shared" si="38"/>
        <v>4000</v>
      </c>
      <c r="U615" s="75">
        <f t="shared" si="35"/>
        <v>4480</v>
      </c>
      <c r="V615" s="45"/>
      <c r="W615" s="34">
        <v>2017</v>
      </c>
      <c r="X615" s="76"/>
    </row>
    <row r="616" spans="1:24" ht="50.1" customHeight="1">
      <c r="A616" s="34" t="s">
        <v>1953</v>
      </c>
      <c r="B616" s="34" t="s">
        <v>35</v>
      </c>
      <c r="C616" s="35" t="s">
        <v>1936</v>
      </c>
      <c r="D616" s="73" t="s">
        <v>1921</v>
      </c>
      <c r="E616" s="37" t="s">
        <v>1937</v>
      </c>
      <c r="F616" s="37" t="s">
        <v>1954</v>
      </c>
      <c r="G616" s="34" t="s">
        <v>39</v>
      </c>
      <c r="H616" s="34">
        <v>0</v>
      </c>
      <c r="I616" s="34">
        <v>590000000</v>
      </c>
      <c r="J616" s="35" t="s">
        <v>53</v>
      </c>
      <c r="K616" s="34" t="s">
        <v>1324</v>
      </c>
      <c r="L616" s="34" t="s">
        <v>83</v>
      </c>
      <c r="M616" s="34" t="s">
        <v>84</v>
      </c>
      <c r="N616" s="34" t="s">
        <v>143</v>
      </c>
      <c r="O616" s="51" t="s">
        <v>185</v>
      </c>
      <c r="P616" s="34">
        <v>796</v>
      </c>
      <c r="Q616" s="34" t="s">
        <v>46</v>
      </c>
      <c r="R616" s="39">
        <v>8</v>
      </c>
      <c r="S616" s="44">
        <v>150</v>
      </c>
      <c r="T616" s="74">
        <f t="shared" si="38"/>
        <v>1200</v>
      </c>
      <c r="U616" s="75">
        <f t="shared" si="35"/>
        <v>1344.0000000000002</v>
      </c>
      <c r="V616" s="45"/>
      <c r="W616" s="34">
        <v>2017</v>
      </c>
      <c r="X616" s="76"/>
    </row>
    <row r="617" spans="1:24" ht="50.1" customHeight="1">
      <c r="A617" s="34" t="s">
        <v>1955</v>
      </c>
      <c r="B617" s="58" t="s">
        <v>35</v>
      </c>
      <c r="C617" s="38" t="s">
        <v>1956</v>
      </c>
      <c r="D617" s="56" t="s">
        <v>1957</v>
      </c>
      <c r="E617" s="38" t="s">
        <v>1958</v>
      </c>
      <c r="F617" s="50"/>
      <c r="G617" s="51" t="s">
        <v>39</v>
      </c>
      <c r="H617" s="59">
        <v>0</v>
      </c>
      <c r="I617" s="34">
        <v>590000000</v>
      </c>
      <c r="J617" s="35" t="s">
        <v>40</v>
      </c>
      <c r="K617" s="51" t="s">
        <v>417</v>
      </c>
      <c r="L617" s="35" t="s">
        <v>42</v>
      </c>
      <c r="M617" s="51" t="s">
        <v>43</v>
      </c>
      <c r="N617" s="51" t="s">
        <v>405</v>
      </c>
      <c r="O617" s="34" t="s">
        <v>76</v>
      </c>
      <c r="P617" s="34">
        <v>796</v>
      </c>
      <c r="Q617" s="51" t="s">
        <v>46</v>
      </c>
      <c r="R617" s="88">
        <v>50</v>
      </c>
      <c r="S617" s="89">
        <v>660</v>
      </c>
      <c r="T617" s="40">
        <f t="shared" si="38"/>
        <v>33000</v>
      </c>
      <c r="U617" s="41">
        <f t="shared" si="35"/>
        <v>36960</v>
      </c>
      <c r="V617" s="64"/>
      <c r="W617" s="51">
        <v>2017</v>
      </c>
      <c r="X617" s="35"/>
    </row>
    <row r="618" spans="1:24" ht="50.1" customHeight="1">
      <c r="A618" s="34" t="s">
        <v>1959</v>
      </c>
      <c r="B618" s="58" t="s">
        <v>35</v>
      </c>
      <c r="C618" s="38" t="s">
        <v>1960</v>
      </c>
      <c r="D618" s="56" t="s">
        <v>1957</v>
      </c>
      <c r="E618" s="38" t="s">
        <v>1961</v>
      </c>
      <c r="F618" s="50"/>
      <c r="G618" s="51" t="s">
        <v>39</v>
      </c>
      <c r="H618" s="59">
        <v>0</v>
      </c>
      <c r="I618" s="34">
        <v>590000000</v>
      </c>
      <c r="J618" s="35" t="s">
        <v>40</v>
      </c>
      <c r="K618" s="51" t="s">
        <v>417</v>
      </c>
      <c r="L618" s="35" t="s">
        <v>42</v>
      </c>
      <c r="M618" s="51" t="s">
        <v>43</v>
      </c>
      <c r="N618" s="51" t="s">
        <v>405</v>
      </c>
      <c r="O618" s="34" t="s">
        <v>76</v>
      </c>
      <c r="P618" s="34">
        <v>796</v>
      </c>
      <c r="Q618" s="51" t="s">
        <v>46</v>
      </c>
      <c r="R618" s="88">
        <v>50</v>
      </c>
      <c r="S618" s="89">
        <v>890</v>
      </c>
      <c r="T618" s="40">
        <f t="shared" si="38"/>
        <v>44500</v>
      </c>
      <c r="U618" s="41">
        <f t="shared" si="35"/>
        <v>49840.000000000007</v>
      </c>
      <c r="V618" s="64"/>
      <c r="W618" s="51">
        <v>2017</v>
      </c>
      <c r="X618" s="35"/>
    </row>
    <row r="619" spans="1:24" ht="50.1" customHeight="1">
      <c r="A619" s="34" t="s">
        <v>1962</v>
      </c>
      <c r="B619" s="46" t="s">
        <v>35</v>
      </c>
      <c r="C619" s="49" t="s">
        <v>1963</v>
      </c>
      <c r="D619" s="65" t="s">
        <v>1957</v>
      </c>
      <c r="E619" s="51" t="s">
        <v>1964</v>
      </c>
      <c r="F619" s="66"/>
      <c r="G619" s="51" t="s">
        <v>39</v>
      </c>
      <c r="H619" s="52">
        <v>0</v>
      </c>
      <c r="I619" s="34">
        <v>590000000</v>
      </c>
      <c r="J619" s="35" t="s">
        <v>40</v>
      </c>
      <c r="K619" s="46" t="s">
        <v>417</v>
      </c>
      <c r="L619" s="35" t="s">
        <v>42</v>
      </c>
      <c r="M619" s="109" t="s">
        <v>43</v>
      </c>
      <c r="N619" s="49" t="s">
        <v>405</v>
      </c>
      <c r="O619" s="34" t="s">
        <v>76</v>
      </c>
      <c r="P619" s="34">
        <v>796</v>
      </c>
      <c r="Q619" s="67" t="s">
        <v>46</v>
      </c>
      <c r="R619" s="53">
        <v>50</v>
      </c>
      <c r="S619" s="40">
        <v>1140</v>
      </c>
      <c r="T619" s="40">
        <f t="shared" si="38"/>
        <v>57000</v>
      </c>
      <c r="U619" s="41">
        <f t="shared" si="35"/>
        <v>63840.000000000007</v>
      </c>
      <c r="V619" s="118"/>
      <c r="W619" s="55">
        <v>2017</v>
      </c>
      <c r="X619" s="35"/>
    </row>
    <row r="620" spans="1:24" ht="50.1" customHeight="1">
      <c r="A620" s="34" t="s">
        <v>1965</v>
      </c>
      <c r="B620" s="46" t="s">
        <v>35</v>
      </c>
      <c r="C620" s="47" t="s">
        <v>1966</v>
      </c>
      <c r="D620" s="48" t="s">
        <v>1967</v>
      </c>
      <c r="E620" s="49" t="s">
        <v>1968</v>
      </c>
      <c r="F620" s="50"/>
      <c r="G620" s="51" t="s">
        <v>39</v>
      </c>
      <c r="H620" s="52">
        <v>0</v>
      </c>
      <c r="I620" s="34">
        <v>590000000</v>
      </c>
      <c r="J620" s="35" t="s">
        <v>40</v>
      </c>
      <c r="K620" s="46" t="s">
        <v>417</v>
      </c>
      <c r="L620" s="35" t="s">
        <v>42</v>
      </c>
      <c r="M620" s="46" t="s">
        <v>43</v>
      </c>
      <c r="N620" s="49" t="s">
        <v>405</v>
      </c>
      <c r="O620" s="34" t="s">
        <v>76</v>
      </c>
      <c r="P620" s="34">
        <v>796</v>
      </c>
      <c r="Q620" s="43" t="s">
        <v>46</v>
      </c>
      <c r="R620" s="53">
        <v>200</v>
      </c>
      <c r="S620" s="54">
        <v>840</v>
      </c>
      <c r="T620" s="40">
        <f t="shared" si="38"/>
        <v>168000</v>
      </c>
      <c r="U620" s="41">
        <f t="shared" si="35"/>
        <v>188160.00000000003</v>
      </c>
      <c r="V620" s="70"/>
      <c r="W620" s="55">
        <v>2017</v>
      </c>
      <c r="X620" s="35"/>
    </row>
    <row r="621" spans="1:24" ht="50.1" customHeight="1">
      <c r="A621" s="34" t="s">
        <v>1969</v>
      </c>
      <c r="B621" s="34" t="s">
        <v>35</v>
      </c>
      <c r="C621" s="35" t="s">
        <v>1970</v>
      </c>
      <c r="D621" s="36" t="s">
        <v>1967</v>
      </c>
      <c r="E621" s="35" t="s">
        <v>1971</v>
      </c>
      <c r="F621" s="37" t="s">
        <v>1972</v>
      </c>
      <c r="G621" s="34" t="s">
        <v>39</v>
      </c>
      <c r="H621" s="34">
        <v>0</v>
      </c>
      <c r="I621" s="34">
        <v>590000000</v>
      </c>
      <c r="J621" s="35" t="s">
        <v>40</v>
      </c>
      <c r="K621" s="35" t="s">
        <v>417</v>
      </c>
      <c r="L621" s="35" t="s">
        <v>42</v>
      </c>
      <c r="M621" s="34" t="s">
        <v>43</v>
      </c>
      <c r="N621" s="35" t="s">
        <v>405</v>
      </c>
      <c r="O621" s="34" t="s">
        <v>76</v>
      </c>
      <c r="P621" s="34">
        <v>796</v>
      </c>
      <c r="Q621" s="34" t="s">
        <v>46</v>
      </c>
      <c r="R621" s="39">
        <v>150</v>
      </c>
      <c r="S621" s="40">
        <v>260</v>
      </c>
      <c r="T621" s="40">
        <f t="shared" si="38"/>
        <v>39000</v>
      </c>
      <c r="U621" s="41">
        <f t="shared" si="35"/>
        <v>43680.000000000007</v>
      </c>
      <c r="V621" s="45"/>
      <c r="W621" s="34">
        <v>2017</v>
      </c>
      <c r="X621" s="35"/>
    </row>
    <row r="622" spans="1:24" ht="50.1" customHeight="1">
      <c r="A622" s="34" t="s">
        <v>1973</v>
      </c>
      <c r="B622" s="58" t="s">
        <v>35</v>
      </c>
      <c r="C622" s="38" t="s">
        <v>1974</v>
      </c>
      <c r="D622" s="56" t="s">
        <v>1967</v>
      </c>
      <c r="E622" s="38" t="s">
        <v>1975</v>
      </c>
      <c r="F622" s="50" t="s">
        <v>1976</v>
      </c>
      <c r="G622" s="51" t="s">
        <v>39</v>
      </c>
      <c r="H622" s="59">
        <v>0</v>
      </c>
      <c r="I622" s="34">
        <v>590000000</v>
      </c>
      <c r="J622" s="35" t="s">
        <v>40</v>
      </c>
      <c r="K622" s="51" t="s">
        <v>417</v>
      </c>
      <c r="L622" s="35" t="s">
        <v>42</v>
      </c>
      <c r="M622" s="51" t="s">
        <v>43</v>
      </c>
      <c r="N622" s="51" t="s">
        <v>405</v>
      </c>
      <c r="O622" s="34" t="s">
        <v>76</v>
      </c>
      <c r="P622" s="34">
        <v>796</v>
      </c>
      <c r="Q622" s="51" t="s">
        <v>46</v>
      </c>
      <c r="R622" s="88">
        <v>150</v>
      </c>
      <c r="S622" s="89">
        <v>280</v>
      </c>
      <c r="T622" s="40">
        <f t="shared" si="38"/>
        <v>42000</v>
      </c>
      <c r="U622" s="41">
        <f t="shared" si="35"/>
        <v>47040.000000000007</v>
      </c>
      <c r="V622" s="64"/>
      <c r="W622" s="51">
        <v>2017</v>
      </c>
      <c r="X622" s="35"/>
    </row>
    <row r="623" spans="1:24" ht="50.1" customHeight="1">
      <c r="A623" s="34" t="s">
        <v>1977</v>
      </c>
      <c r="B623" s="58" t="s">
        <v>35</v>
      </c>
      <c r="C623" s="38" t="s">
        <v>1978</v>
      </c>
      <c r="D623" s="56" t="s">
        <v>1967</v>
      </c>
      <c r="E623" s="38" t="s">
        <v>1979</v>
      </c>
      <c r="F623" s="50" t="s">
        <v>1980</v>
      </c>
      <c r="G623" s="51" t="s">
        <v>39</v>
      </c>
      <c r="H623" s="59">
        <v>0</v>
      </c>
      <c r="I623" s="34">
        <v>590000000</v>
      </c>
      <c r="J623" s="35" t="s">
        <v>40</v>
      </c>
      <c r="K623" s="51" t="s">
        <v>417</v>
      </c>
      <c r="L623" s="35" t="s">
        <v>42</v>
      </c>
      <c r="M623" s="51" t="s">
        <v>43</v>
      </c>
      <c r="N623" s="51" t="s">
        <v>405</v>
      </c>
      <c r="O623" s="34" t="s">
        <v>76</v>
      </c>
      <c r="P623" s="34">
        <v>796</v>
      </c>
      <c r="Q623" s="51" t="s">
        <v>46</v>
      </c>
      <c r="R623" s="88">
        <v>150</v>
      </c>
      <c r="S623" s="89">
        <v>460</v>
      </c>
      <c r="T623" s="40">
        <f t="shared" si="38"/>
        <v>69000</v>
      </c>
      <c r="U623" s="41">
        <f t="shared" si="35"/>
        <v>77280.000000000015</v>
      </c>
      <c r="V623" s="64"/>
      <c r="W623" s="51">
        <v>2017</v>
      </c>
      <c r="X623" s="35"/>
    </row>
    <row r="624" spans="1:24" ht="50.1" customHeight="1">
      <c r="A624" s="34" t="s">
        <v>1981</v>
      </c>
      <c r="B624" s="34" t="s">
        <v>35</v>
      </c>
      <c r="C624" s="35" t="s">
        <v>1982</v>
      </c>
      <c r="D624" s="36" t="s">
        <v>1967</v>
      </c>
      <c r="E624" s="35" t="s">
        <v>1983</v>
      </c>
      <c r="F624" s="37"/>
      <c r="G624" s="34" t="s">
        <v>39</v>
      </c>
      <c r="H624" s="34">
        <v>0</v>
      </c>
      <c r="I624" s="34">
        <v>590000000</v>
      </c>
      <c r="J624" s="35" t="s">
        <v>40</v>
      </c>
      <c r="K624" s="35" t="s">
        <v>417</v>
      </c>
      <c r="L624" s="35" t="s">
        <v>42</v>
      </c>
      <c r="M624" s="34" t="s">
        <v>43</v>
      </c>
      <c r="N624" s="35" t="s">
        <v>405</v>
      </c>
      <c r="O624" s="34" t="s">
        <v>76</v>
      </c>
      <c r="P624" s="34">
        <v>796</v>
      </c>
      <c r="Q624" s="34" t="s">
        <v>46</v>
      </c>
      <c r="R624" s="39">
        <v>200</v>
      </c>
      <c r="S624" s="40">
        <v>790</v>
      </c>
      <c r="T624" s="40">
        <f t="shared" si="38"/>
        <v>158000</v>
      </c>
      <c r="U624" s="41">
        <f t="shared" si="35"/>
        <v>176960.00000000003</v>
      </c>
      <c r="V624" s="45"/>
      <c r="W624" s="34">
        <v>2017</v>
      </c>
      <c r="X624" s="35"/>
    </row>
    <row r="625" spans="1:24" ht="50.1" customHeight="1">
      <c r="A625" s="34" t="s">
        <v>1984</v>
      </c>
      <c r="B625" s="34" t="s">
        <v>35</v>
      </c>
      <c r="C625" s="35" t="s">
        <v>1985</v>
      </c>
      <c r="D625" s="36" t="s">
        <v>1967</v>
      </c>
      <c r="E625" s="35" t="s">
        <v>1986</v>
      </c>
      <c r="F625" s="37"/>
      <c r="G625" s="34" t="s">
        <v>39</v>
      </c>
      <c r="H625" s="34">
        <v>0</v>
      </c>
      <c r="I625" s="34">
        <v>590000000</v>
      </c>
      <c r="J625" s="35" t="s">
        <v>40</v>
      </c>
      <c r="K625" s="35" t="s">
        <v>417</v>
      </c>
      <c r="L625" s="35" t="s">
        <v>42</v>
      </c>
      <c r="M625" s="34" t="s">
        <v>43</v>
      </c>
      <c r="N625" s="35" t="s">
        <v>405</v>
      </c>
      <c r="O625" s="34" t="s">
        <v>76</v>
      </c>
      <c r="P625" s="34">
        <v>796</v>
      </c>
      <c r="Q625" s="34" t="s">
        <v>46</v>
      </c>
      <c r="R625" s="39">
        <v>200</v>
      </c>
      <c r="S625" s="40">
        <v>890</v>
      </c>
      <c r="T625" s="40">
        <f t="shared" si="38"/>
        <v>178000</v>
      </c>
      <c r="U625" s="41">
        <f t="shared" si="35"/>
        <v>199360.00000000003</v>
      </c>
      <c r="V625" s="45"/>
      <c r="W625" s="34">
        <v>2017</v>
      </c>
      <c r="X625" s="35"/>
    </row>
    <row r="626" spans="1:24" ht="50.1" customHeight="1">
      <c r="A626" s="34" t="s">
        <v>1987</v>
      </c>
      <c r="B626" s="46" t="s">
        <v>35</v>
      </c>
      <c r="C626" s="47" t="s">
        <v>1988</v>
      </c>
      <c r="D626" s="48" t="s">
        <v>1967</v>
      </c>
      <c r="E626" s="49" t="s">
        <v>1989</v>
      </c>
      <c r="F626" s="50"/>
      <c r="G626" s="51" t="s">
        <v>39</v>
      </c>
      <c r="H626" s="52">
        <v>0</v>
      </c>
      <c r="I626" s="34">
        <v>590000000</v>
      </c>
      <c r="J626" s="35" t="s">
        <v>40</v>
      </c>
      <c r="K626" s="46" t="s">
        <v>417</v>
      </c>
      <c r="L626" s="35" t="s">
        <v>42</v>
      </c>
      <c r="M626" s="46" t="s">
        <v>43</v>
      </c>
      <c r="N626" s="49" t="s">
        <v>405</v>
      </c>
      <c r="O626" s="34" t="s">
        <v>76</v>
      </c>
      <c r="P626" s="34">
        <v>796</v>
      </c>
      <c r="Q626" s="43" t="s">
        <v>46</v>
      </c>
      <c r="R626" s="53">
        <v>200</v>
      </c>
      <c r="S626" s="54">
        <v>1790</v>
      </c>
      <c r="T626" s="40">
        <f t="shared" si="38"/>
        <v>358000</v>
      </c>
      <c r="U626" s="41">
        <f t="shared" si="35"/>
        <v>400960.00000000006</v>
      </c>
      <c r="V626" s="70"/>
      <c r="W626" s="55">
        <v>2017</v>
      </c>
      <c r="X626" s="35"/>
    </row>
    <row r="627" spans="1:24" ht="50.1" customHeight="1">
      <c r="A627" s="34" t="s">
        <v>1990</v>
      </c>
      <c r="B627" s="46" t="s">
        <v>35</v>
      </c>
      <c r="C627" s="47" t="s">
        <v>1991</v>
      </c>
      <c r="D627" s="48" t="s">
        <v>1967</v>
      </c>
      <c r="E627" s="49" t="s">
        <v>1992</v>
      </c>
      <c r="F627" s="50"/>
      <c r="G627" s="51" t="s">
        <v>39</v>
      </c>
      <c r="H627" s="52">
        <v>0</v>
      </c>
      <c r="I627" s="34">
        <v>590000000</v>
      </c>
      <c r="J627" s="35" t="s">
        <v>40</v>
      </c>
      <c r="K627" s="46" t="s">
        <v>417</v>
      </c>
      <c r="L627" s="35" t="s">
        <v>42</v>
      </c>
      <c r="M627" s="46" t="s">
        <v>43</v>
      </c>
      <c r="N627" s="49" t="s">
        <v>405</v>
      </c>
      <c r="O627" s="34" t="s">
        <v>76</v>
      </c>
      <c r="P627" s="34">
        <v>796</v>
      </c>
      <c r="Q627" s="43" t="s">
        <v>46</v>
      </c>
      <c r="R627" s="53">
        <v>200</v>
      </c>
      <c r="S627" s="54">
        <v>710</v>
      </c>
      <c r="T627" s="40">
        <f t="shared" si="38"/>
        <v>142000</v>
      </c>
      <c r="U627" s="41">
        <f t="shared" si="35"/>
        <v>159040.00000000003</v>
      </c>
      <c r="V627" s="70"/>
      <c r="W627" s="55">
        <v>2017</v>
      </c>
      <c r="X627" s="35"/>
    </row>
    <row r="628" spans="1:24" ht="50.1" customHeight="1">
      <c r="A628" s="34" t="s">
        <v>1993</v>
      </c>
      <c r="B628" s="34" t="s">
        <v>35</v>
      </c>
      <c r="C628" s="35" t="s">
        <v>1994</v>
      </c>
      <c r="D628" s="73" t="s">
        <v>1995</v>
      </c>
      <c r="E628" s="37" t="s">
        <v>1996</v>
      </c>
      <c r="F628" s="37" t="s">
        <v>1997</v>
      </c>
      <c r="G628" s="34" t="s">
        <v>39</v>
      </c>
      <c r="H628" s="34">
        <v>0</v>
      </c>
      <c r="I628" s="34">
        <v>590000000</v>
      </c>
      <c r="J628" s="35" t="s">
        <v>53</v>
      </c>
      <c r="K628" s="34" t="s">
        <v>274</v>
      </c>
      <c r="L628" s="34" t="s">
        <v>83</v>
      </c>
      <c r="M628" s="34" t="s">
        <v>84</v>
      </c>
      <c r="N628" s="34" t="s">
        <v>243</v>
      </c>
      <c r="O628" s="51" t="s">
        <v>185</v>
      </c>
      <c r="P628" s="34">
        <v>796</v>
      </c>
      <c r="Q628" s="34" t="s">
        <v>46</v>
      </c>
      <c r="R628" s="39">
        <v>16</v>
      </c>
      <c r="S628" s="44">
        <v>5600</v>
      </c>
      <c r="T628" s="74">
        <f t="shared" si="38"/>
        <v>89600</v>
      </c>
      <c r="U628" s="75">
        <f t="shared" si="35"/>
        <v>100352.00000000001</v>
      </c>
      <c r="V628" s="45"/>
      <c r="W628" s="34">
        <v>2017</v>
      </c>
      <c r="X628" s="76"/>
    </row>
    <row r="629" spans="1:24" ht="50.1" customHeight="1">
      <c r="A629" s="34" t="s">
        <v>1998</v>
      </c>
      <c r="B629" s="58" t="s">
        <v>35</v>
      </c>
      <c r="C629" s="38" t="s">
        <v>1999</v>
      </c>
      <c r="D629" s="56" t="s">
        <v>2000</v>
      </c>
      <c r="E629" s="38" t="s">
        <v>2001</v>
      </c>
      <c r="F629" s="50"/>
      <c r="G629" s="51" t="s">
        <v>39</v>
      </c>
      <c r="H629" s="59">
        <v>0</v>
      </c>
      <c r="I629" s="34">
        <v>590000000</v>
      </c>
      <c r="J629" s="35" t="s">
        <v>40</v>
      </c>
      <c r="K629" s="51" t="s">
        <v>417</v>
      </c>
      <c r="L629" s="35" t="s">
        <v>42</v>
      </c>
      <c r="M629" s="51" t="s">
        <v>43</v>
      </c>
      <c r="N629" s="51" t="s">
        <v>405</v>
      </c>
      <c r="O629" s="34" t="s">
        <v>76</v>
      </c>
      <c r="P629" s="34">
        <v>796</v>
      </c>
      <c r="Q629" s="51" t="s">
        <v>46</v>
      </c>
      <c r="R629" s="88">
        <v>150</v>
      </c>
      <c r="S629" s="89">
        <v>110</v>
      </c>
      <c r="T629" s="40">
        <f t="shared" si="38"/>
        <v>16500</v>
      </c>
      <c r="U629" s="41">
        <f t="shared" si="35"/>
        <v>18480</v>
      </c>
      <c r="V629" s="64"/>
      <c r="W629" s="51">
        <v>2017</v>
      </c>
      <c r="X629" s="35"/>
    </row>
    <row r="630" spans="1:24" ht="50.1" customHeight="1">
      <c r="A630" s="34" t="s">
        <v>2002</v>
      </c>
      <c r="B630" s="58" t="s">
        <v>35</v>
      </c>
      <c r="C630" s="38" t="s">
        <v>2003</v>
      </c>
      <c r="D630" s="56" t="s">
        <v>2000</v>
      </c>
      <c r="E630" s="38" t="s">
        <v>2004</v>
      </c>
      <c r="F630" s="50" t="s">
        <v>2005</v>
      </c>
      <c r="G630" s="51" t="s">
        <v>39</v>
      </c>
      <c r="H630" s="59">
        <v>0</v>
      </c>
      <c r="I630" s="34">
        <v>590000000</v>
      </c>
      <c r="J630" s="35" t="s">
        <v>40</v>
      </c>
      <c r="K630" s="51" t="s">
        <v>417</v>
      </c>
      <c r="L630" s="35" t="s">
        <v>42</v>
      </c>
      <c r="M630" s="51" t="s">
        <v>43</v>
      </c>
      <c r="N630" s="51" t="s">
        <v>405</v>
      </c>
      <c r="O630" s="34" t="s">
        <v>76</v>
      </c>
      <c r="P630" s="34">
        <v>796</v>
      </c>
      <c r="Q630" s="51" t="s">
        <v>46</v>
      </c>
      <c r="R630" s="88">
        <v>150</v>
      </c>
      <c r="S630" s="89">
        <v>97</v>
      </c>
      <c r="T630" s="40">
        <f t="shared" si="38"/>
        <v>14550</v>
      </c>
      <c r="U630" s="41">
        <f t="shared" si="35"/>
        <v>16296.000000000002</v>
      </c>
      <c r="V630" s="64"/>
      <c r="W630" s="51">
        <v>2017</v>
      </c>
      <c r="X630" s="35"/>
    </row>
    <row r="631" spans="1:24" ht="50.1" customHeight="1">
      <c r="A631" s="34" t="s">
        <v>2006</v>
      </c>
      <c r="B631" s="46" t="s">
        <v>35</v>
      </c>
      <c r="C631" s="49" t="s">
        <v>2003</v>
      </c>
      <c r="D631" s="65" t="s">
        <v>2000</v>
      </c>
      <c r="E631" s="51" t="s">
        <v>2004</v>
      </c>
      <c r="F631" s="66" t="s">
        <v>2007</v>
      </c>
      <c r="G631" s="51" t="s">
        <v>39</v>
      </c>
      <c r="H631" s="52">
        <v>0</v>
      </c>
      <c r="I631" s="34">
        <v>590000000</v>
      </c>
      <c r="J631" s="35" t="s">
        <v>40</v>
      </c>
      <c r="K631" s="46" t="s">
        <v>417</v>
      </c>
      <c r="L631" s="35" t="s">
        <v>42</v>
      </c>
      <c r="M631" s="109" t="s">
        <v>43</v>
      </c>
      <c r="N631" s="49" t="s">
        <v>405</v>
      </c>
      <c r="O631" s="34" t="s">
        <v>76</v>
      </c>
      <c r="P631" s="34">
        <v>796</v>
      </c>
      <c r="Q631" s="67" t="s">
        <v>46</v>
      </c>
      <c r="R631" s="53">
        <v>150</v>
      </c>
      <c r="S631" s="40">
        <v>97</v>
      </c>
      <c r="T631" s="40">
        <f t="shared" si="38"/>
        <v>14550</v>
      </c>
      <c r="U631" s="41">
        <f t="shared" si="35"/>
        <v>16296.000000000002</v>
      </c>
      <c r="V631" s="118"/>
      <c r="W631" s="55">
        <v>2017</v>
      </c>
      <c r="X631" s="35"/>
    </row>
    <row r="632" spans="1:24" ht="50.1" customHeight="1">
      <c r="A632" s="34" t="s">
        <v>2008</v>
      </c>
      <c r="B632" s="46" t="s">
        <v>35</v>
      </c>
      <c r="C632" s="49" t="s">
        <v>2003</v>
      </c>
      <c r="D632" s="56" t="s">
        <v>2000</v>
      </c>
      <c r="E632" s="49" t="s">
        <v>2004</v>
      </c>
      <c r="F632" s="50" t="s">
        <v>2009</v>
      </c>
      <c r="G632" s="51" t="s">
        <v>39</v>
      </c>
      <c r="H632" s="52">
        <v>0</v>
      </c>
      <c r="I632" s="34">
        <v>590000000</v>
      </c>
      <c r="J632" s="35" t="s">
        <v>40</v>
      </c>
      <c r="K632" s="46" t="s">
        <v>417</v>
      </c>
      <c r="L632" s="35" t="s">
        <v>42</v>
      </c>
      <c r="M632" s="46" t="s">
        <v>43</v>
      </c>
      <c r="N632" s="49" t="s">
        <v>405</v>
      </c>
      <c r="O632" s="34" t="s">
        <v>76</v>
      </c>
      <c r="P632" s="34">
        <v>796</v>
      </c>
      <c r="Q632" s="67" t="s">
        <v>46</v>
      </c>
      <c r="R632" s="53">
        <v>150</v>
      </c>
      <c r="S632" s="54">
        <v>97</v>
      </c>
      <c r="T632" s="40">
        <f t="shared" si="38"/>
        <v>14550</v>
      </c>
      <c r="U632" s="41">
        <f t="shared" si="35"/>
        <v>16296.000000000002</v>
      </c>
      <c r="V632" s="70"/>
      <c r="W632" s="55">
        <v>2017</v>
      </c>
      <c r="X632" s="35"/>
    </row>
    <row r="633" spans="1:24" ht="50.1" customHeight="1">
      <c r="A633" s="34" t="s">
        <v>2010</v>
      </c>
      <c r="B633" s="58" t="s">
        <v>35</v>
      </c>
      <c r="C633" s="38" t="s">
        <v>2003</v>
      </c>
      <c r="D633" s="56" t="s">
        <v>2000</v>
      </c>
      <c r="E633" s="38" t="s">
        <v>2004</v>
      </c>
      <c r="F633" s="50"/>
      <c r="G633" s="51" t="s">
        <v>39</v>
      </c>
      <c r="H633" s="59">
        <v>0</v>
      </c>
      <c r="I633" s="34">
        <v>590000000</v>
      </c>
      <c r="J633" s="35" t="s">
        <v>40</v>
      </c>
      <c r="K633" s="51" t="s">
        <v>417</v>
      </c>
      <c r="L633" s="35" t="s">
        <v>42</v>
      </c>
      <c r="M633" s="51" t="s">
        <v>43</v>
      </c>
      <c r="N633" s="51" t="s">
        <v>405</v>
      </c>
      <c r="O633" s="34" t="s">
        <v>76</v>
      </c>
      <c r="P633" s="34">
        <v>796</v>
      </c>
      <c r="Q633" s="51" t="s">
        <v>46</v>
      </c>
      <c r="R633" s="88">
        <v>150</v>
      </c>
      <c r="S633" s="89">
        <v>110</v>
      </c>
      <c r="T633" s="40">
        <f t="shared" si="38"/>
        <v>16500</v>
      </c>
      <c r="U633" s="41">
        <f t="shared" si="35"/>
        <v>18480</v>
      </c>
      <c r="V633" s="64"/>
      <c r="W633" s="51">
        <v>2017</v>
      </c>
      <c r="X633" s="35"/>
    </row>
    <row r="634" spans="1:24" ht="50.1" customHeight="1">
      <c r="A634" s="34" t="s">
        <v>2011</v>
      </c>
      <c r="B634" s="34" t="s">
        <v>35</v>
      </c>
      <c r="C634" s="35" t="s">
        <v>2012</v>
      </c>
      <c r="D634" s="36" t="s">
        <v>2000</v>
      </c>
      <c r="E634" s="35" t="s">
        <v>2013</v>
      </c>
      <c r="F634" s="37"/>
      <c r="G634" s="34" t="s">
        <v>39</v>
      </c>
      <c r="H634" s="34">
        <v>0</v>
      </c>
      <c r="I634" s="34">
        <v>590000000</v>
      </c>
      <c r="J634" s="35" t="s">
        <v>40</v>
      </c>
      <c r="K634" s="35" t="s">
        <v>417</v>
      </c>
      <c r="L634" s="35" t="s">
        <v>42</v>
      </c>
      <c r="M634" s="34" t="s">
        <v>43</v>
      </c>
      <c r="N634" s="35" t="s">
        <v>405</v>
      </c>
      <c r="O634" s="34" t="s">
        <v>76</v>
      </c>
      <c r="P634" s="34">
        <v>796</v>
      </c>
      <c r="Q634" s="34" t="s">
        <v>46</v>
      </c>
      <c r="R634" s="39">
        <v>150</v>
      </c>
      <c r="S634" s="40">
        <v>110</v>
      </c>
      <c r="T634" s="40">
        <f t="shared" si="38"/>
        <v>16500</v>
      </c>
      <c r="U634" s="41">
        <f t="shared" si="35"/>
        <v>18480</v>
      </c>
      <c r="V634" s="45"/>
      <c r="W634" s="34">
        <v>2017</v>
      </c>
      <c r="X634" s="35"/>
    </row>
    <row r="635" spans="1:24" ht="50.1" customHeight="1">
      <c r="A635" s="34" t="s">
        <v>2014</v>
      </c>
      <c r="B635" s="34" t="s">
        <v>35</v>
      </c>
      <c r="C635" s="35" t="s">
        <v>2015</v>
      </c>
      <c r="D635" s="73" t="s">
        <v>2016</v>
      </c>
      <c r="E635" s="37" t="s">
        <v>2017</v>
      </c>
      <c r="F635" s="37" t="s">
        <v>2018</v>
      </c>
      <c r="G635" s="34" t="s">
        <v>39</v>
      </c>
      <c r="H635" s="34">
        <v>0</v>
      </c>
      <c r="I635" s="34">
        <v>590000000</v>
      </c>
      <c r="J635" s="35" t="s">
        <v>53</v>
      </c>
      <c r="K635" s="34" t="s">
        <v>1309</v>
      </c>
      <c r="L635" s="34" t="s">
        <v>83</v>
      </c>
      <c r="M635" s="34" t="s">
        <v>84</v>
      </c>
      <c r="N635" s="34" t="s">
        <v>143</v>
      </c>
      <c r="O635" s="51" t="s">
        <v>185</v>
      </c>
      <c r="P635" s="34">
        <v>796</v>
      </c>
      <c r="Q635" s="34" t="s">
        <v>46</v>
      </c>
      <c r="R635" s="39">
        <v>10</v>
      </c>
      <c r="S635" s="44">
        <v>550</v>
      </c>
      <c r="T635" s="74">
        <f t="shared" si="38"/>
        <v>5500</v>
      </c>
      <c r="U635" s="75">
        <f t="shared" si="35"/>
        <v>6160.0000000000009</v>
      </c>
      <c r="V635" s="45"/>
      <c r="W635" s="34">
        <v>2017</v>
      </c>
      <c r="X635" s="76"/>
    </row>
    <row r="636" spans="1:24" ht="50.1" customHeight="1">
      <c r="A636" s="34" t="s">
        <v>2019</v>
      </c>
      <c r="B636" s="34" t="s">
        <v>35</v>
      </c>
      <c r="C636" s="35" t="s">
        <v>2015</v>
      </c>
      <c r="D636" s="73" t="s">
        <v>2016</v>
      </c>
      <c r="E636" s="37" t="s">
        <v>2017</v>
      </c>
      <c r="F636" s="37" t="s">
        <v>2020</v>
      </c>
      <c r="G636" s="34" t="s">
        <v>39</v>
      </c>
      <c r="H636" s="34">
        <v>0</v>
      </c>
      <c r="I636" s="34">
        <v>590000000</v>
      </c>
      <c r="J636" s="35" t="s">
        <v>53</v>
      </c>
      <c r="K636" s="34" t="s">
        <v>2021</v>
      </c>
      <c r="L636" s="34" t="s">
        <v>83</v>
      </c>
      <c r="M636" s="34" t="s">
        <v>84</v>
      </c>
      <c r="N636" s="34" t="s">
        <v>143</v>
      </c>
      <c r="O636" s="51" t="s">
        <v>185</v>
      </c>
      <c r="P636" s="34">
        <v>796</v>
      </c>
      <c r="Q636" s="34" t="s">
        <v>46</v>
      </c>
      <c r="R636" s="39">
        <v>40</v>
      </c>
      <c r="S636" s="44">
        <v>550</v>
      </c>
      <c r="T636" s="74">
        <f t="shared" si="38"/>
        <v>22000</v>
      </c>
      <c r="U636" s="75">
        <f t="shared" si="35"/>
        <v>24640.000000000004</v>
      </c>
      <c r="V636" s="45"/>
      <c r="W636" s="34">
        <v>2017</v>
      </c>
      <c r="X636" s="76"/>
    </row>
    <row r="637" spans="1:24" ht="50.1" customHeight="1">
      <c r="A637" s="34" t="s">
        <v>2022</v>
      </c>
      <c r="B637" s="34" t="s">
        <v>35</v>
      </c>
      <c r="C637" s="35" t="s">
        <v>2023</v>
      </c>
      <c r="D637" s="73" t="s">
        <v>2016</v>
      </c>
      <c r="E637" s="37" t="s">
        <v>2024</v>
      </c>
      <c r="F637" s="37" t="s">
        <v>2025</v>
      </c>
      <c r="G637" s="34" t="s">
        <v>39</v>
      </c>
      <c r="H637" s="34">
        <v>0</v>
      </c>
      <c r="I637" s="34">
        <v>590000000</v>
      </c>
      <c r="J637" s="35" t="s">
        <v>53</v>
      </c>
      <c r="K637" s="34" t="s">
        <v>142</v>
      </c>
      <c r="L637" s="34" t="s">
        <v>83</v>
      </c>
      <c r="M637" s="34" t="s">
        <v>84</v>
      </c>
      <c r="N637" s="34" t="s">
        <v>243</v>
      </c>
      <c r="O637" s="34" t="s">
        <v>1271</v>
      </c>
      <c r="P637" s="34">
        <v>796</v>
      </c>
      <c r="Q637" s="34" t="s">
        <v>46</v>
      </c>
      <c r="R637" s="39">
        <v>20</v>
      </c>
      <c r="S637" s="44">
        <v>60000</v>
      </c>
      <c r="T637" s="74">
        <f t="shared" si="38"/>
        <v>1200000</v>
      </c>
      <c r="U637" s="75">
        <f t="shared" si="35"/>
        <v>1344000.0000000002</v>
      </c>
      <c r="V637" s="45"/>
      <c r="W637" s="34">
        <v>2017</v>
      </c>
      <c r="X637" s="76"/>
    </row>
    <row r="638" spans="1:24" ht="50.1" customHeight="1">
      <c r="A638" s="34" t="s">
        <v>2026</v>
      </c>
      <c r="B638" s="34" t="s">
        <v>35</v>
      </c>
      <c r="C638" s="35" t="s">
        <v>2023</v>
      </c>
      <c r="D638" s="73" t="s">
        <v>2016</v>
      </c>
      <c r="E638" s="37" t="s">
        <v>2024</v>
      </c>
      <c r="F638" s="37" t="s">
        <v>2027</v>
      </c>
      <c r="G638" s="34" t="s">
        <v>39</v>
      </c>
      <c r="H638" s="34">
        <v>0</v>
      </c>
      <c r="I638" s="34">
        <v>590000000</v>
      </c>
      <c r="J638" s="35" t="s">
        <v>53</v>
      </c>
      <c r="K638" s="34" t="s">
        <v>1324</v>
      </c>
      <c r="L638" s="34" t="s">
        <v>83</v>
      </c>
      <c r="M638" s="34" t="s">
        <v>84</v>
      </c>
      <c r="N638" s="34" t="s">
        <v>243</v>
      </c>
      <c r="O638" s="34" t="s">
        <v>1271</v>
      </c>
      <c r="P638" s="34">
        <v>796</v>
      </c>
      <c r="Q638" s="34" t="s">
        <v>46</v>
      </c>
      <c r="R638" s="39">
        <v>6</v>
      </c>
      <c r="S638" s="44">
        <v>62000</v>
      </c>
      <c r="T638" s="74">
        <f t="shared" si="38"/>
        <v>372000</v>
      </c>
      <c r="U638" s="75">
        <f t="shared" si="35"/>
        <v>416640.00000000006</v>
      </c>
      <c r="V638" s="45"/>
      <c r="W638" s="34">
        <v>2017</v>
      </c>
      <c r="X638" s="76"/>
    </row>
    <row r="639" spans="1:24" ht="50.1" customHeight="1">
      <c r="A639" s="34" t="s">
        <v>2028</v>
      </c>
      <c r="B639" s="34" t="s">
        <v>35</v>
      </c>
      <c r="C639" s="35" t="s">
        <v>2029</v>
      </c>
      <c r="D639" s="73" t="s">
        <v>2016</v>
      </c>
      <c r="E639" s="37" t="s">
        <v>2030</v>
      </c>
      <c r="F639" s="37" t="s">
        <v>2031</v>
      </c>
      <c r="G639" s="34" t="s">
        <v>39</v>
      </c>
      <c r="H639" s="34">
        <v>0</v>
      </c>
      <c r="I639" s="34">
        <v>590000000</v>
      </c>
      <c r="J639" s="35" t="s">
        <v>53</v>
      </c>
      <c r="K639" s="34" t="s">
        <v>82</v>
      </c>
      <c r="L639" s="34" t="s">
        <v>83</v>
      </c>
      <c r="M639" s="34" t="s">
        <v>84</v>
      </c>
      <c r="N639" s="34" t="s">
        <v>243</v>
      </c>
      <c r="O639" s="34" t="s">
        <v>1271</v>
      </c>
      <c r="P639" s="34">
        <v>796</v>
      </c>
      <c r="Q639" s="34" t="s">
        <v>46</v>
      </c>
      <c r="R639" s="39">
        <v>1</v>
      </c>
      <c r="S639" s="44">
        <v>77000</v>
      </c>
      <c r="T639" s="74">
        <f t="shared" si="38"/>
        <v>77000</v>
      </c>
      <c r="U639" s="75">
        <f t="shared" ref="U639:U705" si="40">T639*1.12</f>
        <v>86240.000000000015</v>
      </c>
      <c r="V639" s="45"/>
      <c r="W639" s="34">
        <v>2017</v>
      </c>
      <c r="X639" s="76"/>
    </row>
    <row r="640" spans="1:24" ht="50.1" customHeight="1">
      <c r="A640" s="34" t="s">
        <v>2032</v>
      </c>
      <c r="B640" s="46" t="s">
        <v>35</v>
      </c>
      <c r="C640" s="47" t="s">
        <v>2033</v>
      </c>
      <c r="D640" s="48" t="s">
        <v>2034</v>
      </c>
      <c r="E640" s="49" t="s">
        <v>2035</v>
      </c>
      <c r="F640" s="50" t="s">
        <v>2036</v>
      </c>
      <c r="G640" s="51" t="s">
        <v>39</v>
      </c>
      <c r="H640" s="52">
        <v>0</v>
      </c>
      <c r="I640" s="34">
        <v>590000000</v>
      </c>
      <c r="J640" s="35" t="s">
        <v>40</v>
      </c>
      <c r="K640" s="46" t="s">
        <v>301</v>
      </c>
      <c r="L640" s="35" t="s">
        <v>42</v>
      </c>
      <c r="M640" s="46" t="s">
        <v>43</v>
      </c>
      <c r="N640" s="49" t="s">
        <v>178</v>
      </c>
      <c r="O640" s="34" t="s">
        <v>76</v>
      </c>
      <c r="P640" s="43">
        <v>166</v>
      </c>
      <c r="Q640" s="43" t="s">
        <v>103</v>
      </c>
      <c r="R640" s="69">
        <v>20</v>
      </c>
      <c r="S640" s="54">
        <v>2000</v>
      </c>
      <c r="T640" s="40">
        <f t="shared" si="38"/>
        <v>40000</v>
      </c>
      <c r="U640" s="41">
        <f t="shared" si="40"/>
        <v>44800.000000000007</v>
      </c>
      <c r="V640" s="70"/>
      <c r="W640" s="55">
        <v>2017</v>
      </c>
      <c r="X640" s="35"/>
    </row>
    <row r="641" spans="1:56" ht="50.1" customHeight="1">
      <c r="A641" s="34" t="s">
        <v>2037</v>
      </c>
      <c r="B641" s="46" t="s">
        <v>35</v>
      </c>
      <c r="C641" s="47" t="s">
        <v>2038</v>
      </c>
      <c r="D641" s="48" t="s">
        <v>2039</v>
      </c>
      <c r="E641" s="49" t="s">
        <v>2040</v>
      </c>
      <c r="F641" s="50" t="s">
        <v>2041</v>
      </c>
      <c r="G641" s="51" t="s">
        <v>39</v>
      </c>
      <c r="H641" s="52">
        <v>0</v>
      </c>
      <c r="I641" s="34">
        <v>590000000</v>
      </c>
      <c r="J641" s="35" t="s">
        <v>40</v>
      </c>
      <c r="K641" s="46" t="s">
        <v>417</v>
      </c>
      <c r="L641" s="35" t="s">
        <v>42</v>
      </c>
      <c r="M641" s="46" t="s">
        <v>43</v>
      </c>
      <c r="N641" s="49" t="s">
        <v>178</v>
      </c>
      <c r="O641" s="34" t="s">
        <v>76</v>
      </c>
      <c r="P641" s="34">
        <v>736</v>
      </c>
      <c r="Q641" s="43" t="s">
        <v>512</v>
      </c>
      <c r="R641" s="53">
        <v>1350</v>
      </c>
      <c r="S641" s="54">
        <v>150</v>
      </c>
      <c r="T641" s="40">
        <f t="shared" si="38"/>
        <v>202500</v>
      </c>
      <c r="U641" s="41">
        <f t="shared" si="40"/>
        <v>226800.00000000003</v>
      </c>
      <c r="V641" s="70"/>
      <c r="W641" s="55">
        <v>2017</v>
      </c>
      <c r="X641" s="35"/>
    </row>
    <row r="642" spans="1:56" ht="50.1" customHeight="1">
      <c r="A642" s="34" t="s">
        <v>2042</v>
      </c>
      <c r="B642" s="34" t="s">
        <v>35</v>
      </c>
      <c r="C642" s="35" t="s">
        <v>2038</v>
      </c>
      <c r="D642" s="36" t="s">
        <v>2039</v>
      </c>
      <c r="E642" s="35" t="s">
        <v>2040</v>
      </c>
      <c r="F642" s="37" t="s">
        <v>2041</v>
      </c>
      <c r="G642" s="34" t="s">
        <v>39</v>
      </c>
      <c r="H642" s="34">
        <v>0</v>
      </c>
      <c r="I642" s="34">
        <v>590000000</v>
      </c>
      <c r="J642" s="35" t="s">
        <v>40</v>
      </c>
      <c r="K642" s="35" t="s">
        <v>838</v>
      </c>
      <c r="L642" s="35" t="s">
        <v>42</v>
      </c>
      <c r="M642" s="34" t="s">
        <v>43</v>
      </c>
      <c r="N642" s="35" t="s">
        <v>44</v>
      </c>
      <c r="O642" s="34" t="s">
        <v>94</v>
      </c>
      <c r="P642" s="34">
        <v>736</v>
      </c>
      <c r="Q642" s="34" t="s">
        <v>512</v>
      </c>
      <c r="R642" s="39">
        <v>1350</v>
      </c>
      <c r="S642" s="40">
        <v>180</v>
      </c>
      <c r="T642" s="40">
        <f t="shared" si="38"/>
        <v>243000</v>
      </c>
      <c r="U642" s="41">
        <f t="shared" si="40"/>
        <v>272160</v>
      </c>
      <c r="V642" s="45" t="s">
        <v>47</v>
      </c>
      <c r="W642" s="34">
        <v>2017</v>
      </c>
      <c r="X642" s="35"/>
    </row>
    <row r="643" spans="1:56" ht="50.1" customHeight="1">
      <c r="A643" s="34" t="s">
        <v>2043</v>
      </c>
      <c r="B643" s="35" t="s">
        <v>35</v>
      </c>
      <c r="C643" s="78" t="s">
        <v>2044</v>
      </c>
      <c r="D643" s="78" t="s">
        <v>2039</v>
      </c>
      <c r="E643" s="78" t="s">
        <v>2045</v>
      </c>
      <c r="F643" s="78" t="s">
        <v>2046</v>
      </c>
      <c r="G643" s="34" t="s">
        <v>39</v>
      </c>
      <c r="H643" s="34">
        <v>0</v>
      </c>
      <c r="I643" s="34">
        <v>590000000</v>
      </c>
      <c r="J643" s="35" t="s">
        <v>40</v>
      </c>
      <c r="K643" s="35" t="s">
        <v>41</v>
      </c>
      <c r="L643" s="35" t="s">
        <v>42</v>
      </c>
      <c r="M643" s="34" t="s">
        <v>43</v>
      </c>
      <c r="N643" s="35" t="s">
        <v>280</v>
      </c>
      <c r="O643" s="49" t="s">
        <v>45</v>
      </c>
      <c r="P643" s="34" t="s">
        <v>865</v>
      </c>
      <c r="Q643" s="34" t="s">
        <v>866</v>
      </c>
      <c r="R643" s="100">
        <v>150</v>
      </c>
      <c r="S643" s="100">
        <v>13000</v>
      </c>
      <c r="T643" s="100">
        <v>0</v>
      </c>
      <c r="U643" s="147">
        <f>T643*1.12</f>
        <v>0</v>
      </c>
      <c r="V643" s="45" t="s">
        <v>47</v>
      </c>
      <c r="W643" s="34">
        <v>2017</v>
      </c>
      <c r="X643" s="49" t="s">
        <v>2047</v>
      </c>
    </row>
    <row r="644" spans="1:56" ht="50.1" customHeight="1">
      <c r="A644" s="46" t="s">
        <v>2048</v>
      </c>
      <c r="B644" s="35" t="s">
        <v>35</v>
      </c>
      <c r="C644" s="50" t="s">
        <v>2049</v>
      </c>
      <c r="D644" s="50" t="s">
        <v>2039</v>
      </c>
      <c r="E644" s="50" t="s">
        <v>2050</v>
      </c>
      <c r="F644" s="50" t="s">
        <v>2051</v>
      </c>
      <c r="G644" s="43" t="s">
        <v>39</v>
      </c>
      <c r="H644" s="43">
        <v>0</v>
      </c>
      <c r="I644" s="35">
        <v>590000000</v>
      </c>
      <c r="J644" s="35" t="s">
        <v>40</v>
      </c>
      <c r="K644" s="43" t="s">
        <v>188</v>
      </c>
      <c r="L644" s="35" t="s">
        <v>42</v>
      </c>
      <c r="M644" s="43" t="s">
        <v>43</v>
      </c>
      <c r="N644" s="35" t="s">
        <v>44</v>
      </c>
      <c r="O644" s="35" t="s">
        <v>2052</v>
      </c>
      <c r="P644" s="55" t="s">
        <v>865</v>
      </c>
      <c r="Q644" s="49" t="s">
        <v>866</v>
      </c>
      <c r="R644" s="153">
        <v>134</v>
      </c>
      <c r="S644" s="77">
        <v>4550</v>
      </c>
      <c r="T644" s="77">
        <f>S644*R644</f>
        <v>609700</v>
      </c>
      <c r="U644" s="77">
        <f>T644*1.12</f>
        <v>682864.00000000012</v>
      </c>
      <c r="V644" s="98"/>
      <c r="W644" s="43">
        <v>2017</v>
      </c>
      <c r="X644" s="98"/>
    </row>
    <row r="645" spans="1:56" ht="50.1" customHeight="1">
      <c r="A645" s="34" t="s">
        <v>2053</v>
      </c>
      <c r="B645" s="34" t="s">
        <v>35</v>
      </c>
      <c r="C645" s="35" t="s">
        <v>2054</v>
      </c>
      <c r="D645" s="36" t="s">
        <v>2039</v>
      </c>
      <c r="E645" s="35" t="s">
        <v>2055</v>
      </c>
      <c r="F645" s="37" t="s">
        <v>2056</v>
      </c>
      <c r="G645" s="34" t="s">
        <v>39</v>
      </c>
      <c r="H645" s="34">
        <v>0</v>
      </c>
      <c r="I645" s="34">
        <v>590000000</v>
      </c>
      <c r="J645" s="35" t="s">
        <v>40</v>
      </c>
      <c r="K645" s="35" t="s">
        <v>41</v>
      </c>
      <c r="L645" s="42" t="s">
        <v>53</v>
      </c>
      <c r="M645" s="34" t="s">
        <v>84</v>
      </c>
      <c r="N645" s="35" t="s">
        <v>2057</v>
      </c>
      <c r="O645" s="38" t="s">
        <v>45</v>
      </c>
      <c r="P645" s="34" t="s">
        <v>2058</v>
      </c>
      <c r="Q645" s="34" t="s">
        <v>2059</v>
      </c>
      <c r="R645" s="44">
        <v>15</v>
      </c>
      <c r="S645" s="40">
        <v>39300</v>
      </c>
      <c r="T645" s="40">
        <f t="shared" si="38"/>
        <v>589500</v>
      </c>
      <c r="U645" s="41">
        <f t="shared" si="40"/>
        <v>660240.00000000012</v>
      </c>
      <c r="V645" s="45"/>
      <c r="W645" s="34">
        <v>2017</v>
      </c>
      <c r="X645" s="35"/>
    </row>
    <row r="646" spans="1:56" ht="50.1" customHeight="1">
      <c r="A646" s="34" t="s">
        <v>2060</v>
      </c>
      <c r="B646" s="35" t="s">
        <v>35</v>
      </c>
      <c r="C646" s="49" t="s">
        <v>2061</v>
      </c>
      <c r="D646" s="56" t="s">
        <v>2039</v>
      </c>
      <c r="E646" s="49" t="s">
        <v>2062</v>
      </c>
      <c r="F646" s="49"/>
      <c r="G646" s="49" t="s">
        <v>39</v>
      </c>
      <c r="H646" s="49">
        <v>0</v>
      </c>
      <c r="I646" s="34">
        <v>590000000</v>
      </c>
      <c r="J646" s="35" t="s">
        <v>53</v>
      </c>
      <c r="K646" s="35" t="s">
        <v>445</v>
      </c>
      <c r="L646" s="35" t="s">
        <v>446</v>
      </c>
      <c r="M646" s="49" t="s">
        <v>61</v>
      </c>
      <c r="N646" s="58" t="s">
        <v>447</v>
      </c>
      <c r="O646" s="35" t="s">
        <v>448</v>
      </c>
      <c r="P646" s="43">
        <v>168</v>
      </c>
      <c r="Q646" s="49" t="s">
        <v>117</v>
      </c>
      <c r="R646" s="86">
        <v>0.25</v>
      </c>
      <c r="S646" s="86">
        <v>650000</v>
      </c>
      <c r="T646" s="74">
        <f>S646*R646</f>
        <v>162500</v>
      </c>
      <c r="U646" s="75">
        <f t="shared" si="40"/>
        <v>182000.00000000003</v>
      </c>
      <c r="V646" s="92"/>
      <c r="W646" s="35">
        <v>2017</v>
      </c>
      <c r="X646" s="82"/>
    </row>
    <row r="647" spans="1:56" ht="50.1" customHeight="1">
      <c r="A647" s="34" t="s">
        <v>2063</v>
      </c>
      <c r="B647" s="34" t="s">
        <v>35</v>
      </c>
      <c r="C647" s="35" t="s">
        <v>2064</v>
      </c>
      <c r="D647" s="36" t="s">
        <v>2039</v>
      </c>
      <c r="E647" s="35" t="s">
        <v>2065</v>
      </c>
      <c r="F647" s="37" t="s">
        <v>2066</v>
      </c>
      <c r="G647" s="34" t="s">
        <v>39</v>
      </c>
      <c r="H647" s="34">
        <v>0</v>
      </c>
      <c r="I647" s="34">
        <v>590000000</v>
      </c>
      <c r="J647" s="35" t="s">
        <v>40</v>
      </c>
      <c r="K647" s="35" t="s">
        <v>618</v>
      </c>
      <c r="L647" s="42" t="s">
        <v>53</v>
      </c>
      <c r="M647" s="34" t="s">
        <v>84</v>
      </c>
      <c r="N647" s="35" t="s">
        <v>1043</v>
      </c>
      <c r="O647" s="34" t="s">
        <v>76</v>
      </c>
      <c r="P647" s="34">
        <v>736</v>
      </c>
      <c r="Q647" s="34" t="s">
        <v>512</v>
      </c>
      <c r="R647" s="39">
        <v>2</v>
      </c>
      <c r="S647" s="40">
        <v>28600</v>
      </c>
      <c r="T647" s="40">
        <f>R647*S647</f>
        <v>57200</v>
      </c>
      <c r="U647" s="41">
        <f t="shared" si="40"/>
        <v>64064.000000000007</v>
      </c>
      <c r="V647" s="45" t="s">
        <v>47</v>
      </c>
      <c r="W647" s="34">
        <v>2017</v>
      </c>
      <c r="X647" s="35"/>
    </row>
    <row r="648" spans="1:56" ht="50.1" customHeight="1">
      <c r="A648" s="34" t="s">
        <v>2067</v>
      </c>
      <c r="B648" s="34" t="s">
        <v>35</v>
      </c>
      <c r="C648" s="35" t="s">
        <v>2068</v>
      </c>
      <c r="D648" s="36" t="s">
        <v>2069</v>
      </c>
      <c r="E648" s="35" t="s">
        <v>2070</v>
      </c>
      <c r="F648" s="37" t="s">
        <v>2069</v>
      </c>
      <c r="G648" s="34" t="s">
        <v>39</v>
      </c>
      <c r="H648" s="34">
        <v>0</v>
      </c>
      <c r="I648" s="34">
        <v>590000000</v>
      </c>
      <c r="J648" s="35" t="s">
        <v>40</v>
      </c>
      <c r="K648" s="35" t="s">
        <v>41</v>
      </c>
      <c r="L648" s="42" t="s">
        <v>53</v>
      </c>
      <c r="M648" s="34" t="s">
        <v>43</v>
      </c>
      <c r="N648" s="35" t="s">
        <v>44</v>
      </c>
      <c r="O648" s="34" t="s">
        <v>94</v>
      </c>
      <c r="P648" s="34">
        <v>166</v>
      </c>
      <c r="Q648" s="34" t="s">
        <v>103</v>
      </c>
      <c r="R648" s="44">
        <v>30</v>
      </c>
      <c r="S648" s="40">
        <v>10000</v>
      </c>
      <c r="T648" s="40">
        <f>R648*S648</f>
        <v>300000</v>
      </c>
      <c r="U648" s="41">
        <f t="shared" si="40"/>
        <v>336000.00000000006</v>
      </c>
      <c r="V648" s="45"/>
      <c r="W648" s="34">
        <v>2017</v>
      </c>
      <c r="X648" s="35"/>
    </row>
    <row r="649" spans="1:56" ht="50.1" customHeight="1">
      <c r="A649" s="34" t="s">
        <v>2071</v>
      </c>
      <c r="B649" s="34" t="s">
        <v>35</v>
      </c>
      <c r="C649" s="35" t="s">
        <v>2072</v>
      </c>
      <c r="D649" s="36" t="s">
        <v>2069</v>
      </c>
      <c r="E649" s="35" t="s">
        <v>2073</v>
      </c>
      <c r="F649" s="37"/>
      <c r="G649" s="34" t="s">
        <v>39</v>
      </c>
      <c r="H649" s="34">
        <v>0</v>
      </c>
      <c r="I649" s="34">
        <v>590000000</v>
      </c>
      <c r="J649" s="35" t="s">
        <v>40</v>
      </c>
      <c r="K649" s="35" t="s">
        <v>417</v>
      </c>
      <c r="L649" s="35" t="s">
        <v>42</v>
      </c>
      <c r="M649" s="34" t="s">
        <v>43</v>
      </c>
      <c r="N649" s="49" t="s">
        <v>566</v>
      </c>
      <c r="O649" s="34" t="s">
        <v>76</v>
      </c>
      <c r="P649" s="34">
        <v>796</v>
      </c>
      <c r="Q649" s="34" t="s">
        <v>46</v>
      </c>
      <c r="R649" s="39">
        <v>13</v>
      </c>
      <c r="S649" s="40">
        <v>315</v>
      </c>
      <c r="T649" s="40">
        <f>R649*S649</f>
        <v>4095</v>
      </c>
      <c r="U649" s="41">
        <f t="shared" si="40"/>
        <v>4586.4000000000005</v>
      </c>
      <c r="V649" s="45"/>
      <c r="W649" s="34">
        <v>2017</v>
      </c>
      <c r="X649" s="35"/>
    </row>
    <row r="650" spans="1:56" ht="50.1" customHeight="1">
      <c r="A650" s="34" t="s">
        <v>2074</v>
      </c>
      <c r="B650" s="34" t="s">
        <v>35</v>
      </c>
      <c r="C650" s="35" t="s">
        <v>2075</v>
      </c>
      <c r="D650" s="36" t="s">
        <v>2076</v>
      </c>
      <c r="E650" s="35" t="s">
        <v>2077</v>
      </c>
      <c r="F650" s="37" t="s">
        <v>2078</v>
      </c>
      <c r="G650" s="34" t="s">
        <v>39</v>
      </c>
      <c r="H650" s="34">
        <v>0</v>
      </c>
      <c r="I650" s="34">
        <v>590000000</v>
      </c>
      <c r="J650" s="35" t="s">
        <v>40</v>
      </c>
      <c r="K650" s="35" t="s">
        <v>41</v>
      </c>
      <c r="L650" s="42" t="s">
        <v>53</v>
      </c>
      <c r="M650" s="34" t="s">
        <v>61</v>
      </c>
      <c r="N650" s="35" t="s">
        <v>440</v>
      </c>
      <c r="O650" s="34" t="s">
        <v>76</v>
      </c>
      <c r="P650" s="34">
        <v>796</v>
      </c>
      <c r="Q650" s="34" t="s">
        <v>46</v>
      </c>
      <c r="R650" s="39">
        <v>25</v>
      </c>
      <c r="S650" s="40">
        <v>30000</v>
      </c>
      <c r="T650" s="40">
        <f>R650*S650</f>
        <v>750000</v>
      </c>
      <c r="U650" s="41">
        <f t="shared" si="40"/>
        <v>840000.00000000012</v>
      </c>
      <c r="V650" s="45"/>
      <c r="W650" s="34">
        <v>2017</v>
      </c>
      <c r="X650" s="35"/>
    </row>
    <row r="651" spans="1:56" ht="50.1" customHeight="1">
      <c r="A651" s="34" t="s">
        <v>2079</v>
      </c>
      <c r="B651" s="34" t="s">
        <v>35</v>
      </c>
      <c r="C651" s="35" t="s">
        <v>2080</v>
      </c>
      <c r="D651" s="36" t="s">
        <v>2081</v>
      </c>
      <c r="E651" s="35" t="s">
        <v>2082</v>
      </c>
      <c r="F651" s="37"/>
      <c r="G651" s="34" t="s">
        <v>39</v>
      </c>
      <c r="H651" s="34">
        <v>0</v>
      </c>
      <c r="I651" s="34">
        <v>590000000</v>
      </c>
      <c r="J651" s="35" t="s">
        <v>40</v>
      </c>
      <c r="K651" s="35" t="s">
        <v>2083</v>
      </c>
      <c r="L651" s="42" t="s">
        <v>53</v>
      </c>
      <c r="M651" s="34" t="s">
        <v>61</v>
      </c>
      <c r="N651" s="35" t="s">
        <v>328</v>
      </c>
      <c r="O651" s="34" t="s">
        <v>94</v>
      </c>
      <c r="P651" s="34">
        <v>796</v>
      </c>
      <c r="Q651" s="34" t="s">
        <v>46</v>
      </c>
      <c r="R651" s="39">
        <v>15</v>
      </c>
      <c r="S651" s="40">
        <v>640</v>
      </c>
      <c r="T651" s="40">
        <f>R651*S651</f>
        <v>9600</v>
      </c>
      <c r="U651" s="41">
        <f t="shared" si="40"/>
        <v>10752.000000000002</v>
      </c>
      <c r="V651" s="45"/>
      <c r="W651" s="34">
        <v>2017</v>
      </c>
      <c r="X651" s="35"/>
    </row>
    <row r="652" spans="1:56" s="527" customFormat="1" ht="50.1" customHeight="1">
      <c r="A652" s="723" t="s">
        <v>2084</v>
      </c>
      <c r="B652" s="723" t="s">
        <v>35</v>
      </c>
      <c r="C652" s="732" t="s">
        <v>2085</v>
      </c>
      <c r="D652" s="732" t="s">
        <v>2086</v>
      </c>
      <c r="E652" s="732" t="s">
        <v>2087</v>
      </c>
      <c r="F652" s="732"/>
      <c r="G652" s="727" t="s">
        <v>39</v>
      </c>
      <c r="H652" s="727">
        <v>0</v>
      </c>
      <c r="I652" s="723">
        <v>590000000</v>
      </c>
      <c r="J652" s="723" t="s">
        <v>53</v>
      </c>
      <c r="K652" s="723" t="s">
        <v>1619</v>
      </c>
      <c r="L652" s="723" t="s">
        <v>446</v>
      </c>
      <c r="M652" s="1093" t="s">
        <v>61</v>
      </c>
      <c r="N652" s="1094" t="s">
        <v>2088</v>
      </c>
      <c r="O652" s="723" t="s">
        <v>468</v>
      </c>
      <c r="P652" s="727">
        <v>796</v>
      </c>
      <c r="Q652" s="727" t="s">
        <v>46</v>
      </c>
      <c r="R652" s="1018">
        <v>21</v>
      </c>
      <c r="S652" s="726">
        <v>8000</v>
      </c>
      <c r="T652" s="1095">
        <v>0</v>
      </c>
      <c r="U652" s="1096">
        <f>T652*1.12</f>
        <v>0</v>
      </c>
      <c r="V652" s="1097"/>
      <c r="W652" s="723">
        <v>2017</v>
      </c>
      <c r="X652" s="723" t="s">
        <v>2160</v>
      </c>
      <c r="Y652" s="528"/>
      <c r="Z652" s="528"/>
      <c r="AA652" s="528"/>
      <c r="AB652" s="528"/>
      <c r="AC652" s="528"/>
      <c r="AD652" s="528"/>
      <c r="AE652" s="528"/>
      <c r="AF652" s="518"/>
      <c r="AG652" s="518"/>
      <c r="AH652" s="518"/>
      <c r="AI652" s="518"/>
      <c r="AJ652" s="518"/>
      <c r="AK652" s="518"/>
      <c r="AL652" s="518"/>
      <c r="AM652" s="518"/>
      <c r="AN652" s="518"/>
      <c r="AO652" s="518"/>
      <c r="AP652" s="518"/>
      <c r="AQ652" s="518"/>
      <c r="AR652" s="518"/>
      <c r="AS652" s="518"/>
      <c r="AT652" s="518"/>
      <c r="AU652" s="518"/>
      <c r="AV652" s="518"/>
      <c r="AW652" s="518"/>
      <c r="AX652" s="518"/>
      <c r="AY652" s="518"/>
      <c r="AZ652" s="518"/>
      <c r="BA652" s="518"/>
      <c r="BB652" s="518"/>
      <c r="BC652" s="518"/>
      <c r="BD652" s="518"/>
    </row>
    <row r="653" spans="1:56" s="527" customFormat="1" ht="50.1" customHeight="1">
      <c r="A653" s="1020" t="s">
        <v>13493</v>
      </c>
      <c r="B653" s="1021" t="s">
        <v>35</v>
      </c>
      <c r="C653" s="1035" t="s">
        <v>2085</v>
      </c>
      <c r="D653" s="1035" t="s">
        <v>2086</v>
      </c>
      <c r="E653" s="1035" t="s">
        <v>2087</v>
      </c>
      <c r="F653" s="1035"/>
      <c r="G653" s="1023" t="s">
        <v>39</v>
      </c>
      <c r="H653" s="1023">
        <v>0</v>
      </c>
      <c r="I653" s="1024">
        <v>590000000</v>
      </c>
      <c r="J653" s="1021" t="s">
        <v>53</v>
      </c>
      <c r="K653" s="1021" t="s">
        <v>13382</v>
      </c>
      <c r="L653" s="1021" t="s">
        <v>446</v>
      </c>
      <c r="M653" s="1098" t="s">
        <v>61</v>
      </c>
      <c r="N653" s="1023" t="s">
        <v>109</v>
      </c>
      <c r="O653" s="1021" t="s">
        <v>110</v>
      </c>
      <c r="P653" s="1023">
        <v>796</v>
      </c>
      <c r="Q653" s="1023" t="s">
        <v>46</v>
      </c>
      <c r="R653" s="1040">
        <v>140</v>
      </c>
      <c r="S653" s="1029">
        <v>3890</v>
      </c>
      <c r="T653" s="1099">
        <f>S653*R653</f>
        <v>544600</v>
      </c>
      <c r="U653" s="1100">
        <f>T653*1.12</f>
        <v>609952</v>
      </c>
      <c r="V653" s="1101"/>
      <c r="W653" s="1021">
        <v>2017</v>
      </c>
      <c r="X653" s="1033"/>
      <c r="Y653" s="528"/>
      <c r="Z653" s="528"/>
      <c r="AA653" s="528"/>
      <c r="AB653" s="528"/>
      <c r="AC653" s="528"/>
      <c r="AD653" s="528"/>
      <c r="AE653" s="528"/>
      <c r="AF653" s="518"/>
      <c r="AG653" s="518"/>
      <c r="AH653" s="518"/>
      <c r="AI653" s="518"/>
      <c r="AJ653" s="518"/>
      <c r="AK653" s="518"/>
      <c r="AL653" s="518"/>
      <c r="AM653" s="518"/>
      <c r="AN653" s="518"/>
      <c r="AO653" s="518"/>
      <c r="AP653" s="518"/>
      <c r="AQ653" s="518"/>
      <c r="AR653" s="518"/>
      <c r="AS653" s="518"/>
      <c r="AT653" s="518"/>
      <c r="AU653" s="518"/>
      <c r="AV653" s="518"/>
      <c r="AW653" s="518"/>
      <c r="AX653" s="518"/>
      <c r="AY653" s="518"/>
      <c r="AZ653" s="518"/>
      <c r="BA653" s="518"/>
      <c r="BB653" s="518"/>
      <c r="BC653" s="518"/>
      <c r="BD653" s="518"/>
    </row>
    <row r="654" spans="1:56" ht="50.1" customHeight="1">
      <c r="A654" s="34" t="s">
        <v>2089</v>
      </c>
      <c r="B654" s="34" t="s">
        <v>35</v>
      </c>
      <c r="C654" s="35" t="s">
        <v>2090</v>
      </c>
      <c r="D654" s="36" t="s">
        <v>2086</v>
      </c>
      <c r="E654" s="35" t="s">
        <v>2091</v>
      </c>
      <c r="F654" s="37" t="s">
        <v>2092</v>
      </c>
      <c r="G654" s="34" t="s">
        <v>39</v>
      </c>
      <c r="H654" s="34">
        <v>0</v>
      </c>
      <c r="I654" s="34">
        <v>590000000</v>
      </c>
      <c r="J654" s="35" t="s">
        <v>40</v>
      </c>
      <c r="K654" s="51" t="s">
        <v>108</v>
      </c>
      <c r="L654" s="35" t="s">
        <v>42</v>
      </c>
      <c r="M654" s="34" t="s">
        <v>61</v>
      </c>
      <c r="N654" s="35" t="s">
        <v>109</v>
      </c>
      <c r="O654" s="35" t="s">
        <v>110</v>
      </c>
      <c r="P654" s="34" t="s">
        <v>449</v>
      </c>
      <c r="Q654" s="34" t="s">
        <v>103</v>
      </c>
      <c r="R654" s="44">
        <v>20000</v>
      </c>
      <c r="S654" s="40">
        <v>240</v>
      </c>
      <c r="T654" s="40">
        <f t="shared" ref="T654:T726" si="41">R654*S654</f>
        <v>4800000</v>
      </c>
      <c r="U654" s="41">
        <f t="shared" si="40"/>
        <v>5376000.0000000009</v>
      </c>
      <c r="V654" s="45" t="s">
        <v>47</v>
      </c>
      <c r="W654" s="51">
        <v>2017</v>
      </c>
      <c r="X654" s="42"/>
    </row>
    <row r="655" spans="1:56" ht="50.1" customHeight="1">
      <c r="A655" s="34" t="s">
        <v>2093</v>
      </c>
      <c r="B655" s="46" t="s">
        <v>35</v>
      </c>
      <c r="C655" s="47" t="s">
        <v>2094</v>
      </c>
      <c r="D655" s="48" t="s">
        <v>2086</v>
      </c>
      <c r="E655" s="49" t="s">
        <v>2095</v>
      </c>
      <c r="F655" s="50" t="s">
        <v>2096</v>
      </c>
      <c r="G655" s="51" t="s">
        <v>39</v>
      </c>
      <c r="H655" s="52">
        <v>0</v>
      </c>
      <c r="I655" s="34">
        <v>590000000</v>
      </c>
      <c r="J655" s="35" t="s">
        <v>40</v>
      </c>
      <c r="K655" s="51" t="s">
        <v>108</v>
      </c>
      <c r="L655" s="35" t="s">
        <v>42</v>
      </c>
      <c r="M655" s="46" t="s">
        <v>61</v>
      </c>
      <c r="N655" s="49" t="s">
        <v>109</v>
      </c>
      <c r="O655" s="35" t="s">
        <v>110</v>
      </c>
      <c r="P655" s="43" t="s">
        <v>449</v>
      </c>
      <c r="Q655" s="43" t="s">
        <v>103</v>
      </c>
      <c r="R655" s="69">
        <v>5000</v>
      </c>
      <c r="S655" s="54">
        <v>230</v>
      </c>
      <c r="T655" s="40">
        <f t="shared" si="41"/>
        <v>1150000</v>
      </c>
      <c r="U655" s="41">
        <f t="shared" si="40"/>
        <v>1288000.0000000002</v>
      </c>
      <c r="V655" s="70" t="s">
        <v>47</v>
      </c>
      <c r="W655" s="51">
        <v>2017</v>
      </c>
      <c r="X655" s="42"/>
    </row>
    <row r="656" spans="1:56" ht="50.1" customHeight="1">
      <c r="A656" s="34" t="s">
        <v>2097</v>
      </c>
      <c r="B656" s="46" t="s">
        <v>35</v>
      </c>
      <c r="C656" s="47" t="s">
        <v>2098</v>
      </c>
      <c r="D656" s="48" t="s">
        <v>2086</v>
      </c>
      <c r="E656" s="49" t="s">
        <v>2099</v>
      </c>
      <c r="F656" s="50" t="s">
        <v>2100</v>
      </c>
      <c r="G656" s="51" t="s">
        <v>39</v>
      </c>
      <c r="H656" s="52">
        <v>0</v>
      </c>
      <c r="I656" s="34">
        <v>590000000</v>
      </c>
      <c r="J656" s="35" t="s">
        <v>40</v>
      </c>
      <c r="K656" s="51" t="s">
        <v>108</v>
      </c>
      <c r="L656" s="35" t="s">
        <v>42</v>
      </c>
      <c r="M656" s="46" t="s">
        <v>61</v>
      </c>
      <c r="N656" s="49" t="s">
        <v>109</v>
      </c>
      <c r="O656" s="35" t="s">
        <v>110</v>
      </c>
      <c r="P656" s="43" t="s">
        <v>449</v>
      </c>
      <c r="Q656" s="43" t="s">
        <v>103</v>
      </c>
      <c r="R656" s="69">
        <v>10000</v>
      </c>
      <c r="S656" s="54">
        <v>210</v>
      </c>
      <c r="T656" s="40">
        <f t="shared" si="41"/>
        <v>2100000</v>
      </c>
      <c r="U656" s="41">
        <f t="shared" si="40"/>
        <v>2352000</v>
      </c>
      <c r="V656" s="70" t="s">
        <v>47</v>
      </c>
      <c r="W656" s="51">
        <v>2017</v>
      </c>
      <c r="X656" s="42"/>
    </row>
    <row r="657" spans="1:24" ht="50.1" customHeight="1">
      <c r="A657" s="34" t="s">
        <v>2101</v>
      </c>
      <c r="B657" s="46" t="s">
        <v>35</v>
      </c>
      <c r="C657" s="47" t="s">
        <v>2102</v>
      </c>
      <c r="D657" s="48" t="s">
        <v>2086</v>
      </c>
      <c r="E657" s="49" t="s">
        <v>2103</v>
      </c>
      <c r="F657" s="50" t="s">
        <v>2096</v>
      </c>
      <c r="G657" s="51" t="s">
        <v>39</v>
      </c>
      <c r="H657" s="52">
        <v>0</v>
      </c>
      <c r="I657" s="34">
        <v>590000000</v>
      </c>
      <c r="J657" s="35" t="s">
        <v>40</v>
      </c>
      <c r="K657" s="51" t="s">
        <v>108</v>
      </c>
      <c r="L657" s="35" t="s">
        <v>42</v>
      </c>
      <c r="M657" s="46" t="s">
        <v>61</v>
      </c>
      <c r="N657" s="49" t="s">
        <v>109</v>
      </c>
      <c r="O657" s="35" t="s">
        <v>110</v>
      </c>
      <c r="P657" s="67">
        <v>168</v>
      </c>
      <c r="Q657" s="43" t="s">
        <v>117</v>
      </c>
      <c r="R657" s="69">
        <v>7</v>
      </c>
      <c r="S657" s="54">
        <v>230000</v>
      </c>
      <c r="T657" s="40">
        <f t="shared" si="41"/>
        <v>1610000</v>
      </c>
      <c r="U657" s="41">
        <f t="shared" si="40"/>
        <v>1803200.0000000002</v>
      </c>
      <c r="V657" s="70" t="s">
        <v>47</v>
      </c>
      <c r="W657" s="51">
        <v>2017</v>
      </c>
      <c r="X657" s="42"/>
    </row>
    <row r="658" spans="1:24" ht="50.1" customHeight="1">
      <c r="A658" s="34" t="s">
        <v>2104</v>
      </c>
      <c r="B658" s="34" t="s">
        <v>35</v>
      </c>
      <c r="C658" s="35" t="s">
        <v>2105</v>
      </c>
      <c r="D658" s="36" t="s">
        <v>2086</v>
      </c>
      <c r="E658" s="35" t="s">
        <v>2099</v>
      </c>
      <c r="F658" s="37" t="s">
        <v>2096</v>
      </c>
      <c r="G658" s="34" t="s">
        <v>39</v>
      </c>
      <c r="H658" s="34">
        <v>0</v>
      </c>
      <c r="I658" s="34">
        <v>590000000</v>
      </c>
      <c r="J658" s="35" t="s">
        <v>40</v>
      </c>
      <c r="K658" s="51" t="s">
        <v>108</v>
      </c>
      <c r="L658" s="35" t="s">
        <v>42</v>
      </c>
      <c r="M658" s="34" t="s">
        <v>61</v>
      </c>
      <c r="N658" s="35" t="s">
        <v>109</v>
      </c>
      <c r="O658" s="35" t="s">
        <v>110</v>
      </c>
      <c r="P658" s="67">
        <v>168</v>
      </c>
      <c r="Q658" s="34" t="s">
        <v>117</v>
      </c>
      <c r="R658" s="44">
        <v>5</v>
      </c>
      <c r="S658" s="54">
        <v>230000</v>
      </c>
      <c r="T658" s="40">
        <f t="shared" si="41"/>
        <v>1150000</v>
      </c>
      <c r="U658" s="41">
        <f t="shared" si="40"/>
        <v>1288000.0000000002</v>
      </c>
      <c r="V658" s="45" t="s">
        <v>47</v>
      </c>
      <c r="W658" s="51">
        <v>2017</v>
      </c>
      <c r="X658" s="42"/>
    </row>
    <row r="659" spans="1:24" ht="50.1" customHeight="1">
      <c r="A659" s="34" t="s">
        <v>2106</v>
      </c>
      <c r="B659" s="34" t="s">
        <v>35</v>
      </c>
      <c r="C659" s="35" t="s">
        <v>2107</v>
      </c>
      <c r="D659" s="36" t="s">
        <v>2086</v>
      </c>
      <c r="E659" s="35" t="s">
        <v>2108</v>
      </c>
      <c r="F659" s="37" t="s">
        <v>2096</v>
      </c>
      <c r="G659" s="34" t="s">
        <v>39</v>
      </c>
      <c r="H659" s="34">
        <v>0</v>
      </c>
      <c r="I659" s="34">
        <v>590000000</v>
      </c>
      <c r="J659" s="35" t="s">
        <v>40</v>
      </c>
      <c r="K659" s="51" t="s">
        <v>108</v>
      </c>
      <c r="L659" s="35" t="s">
        <v>42</v>
      </c>
      <c r="M659" s="34" t="s">
        <v>61</v>
      </c>
      <c r="N659" s="35" t="s">
        <v>109</v>
      </c>
      <c r="O659" s="35" t="s">
        <v>110</v>
      </c>
      <c r="P659" s="67">
        <v>168</v>
      </c>
      <c r="Q659" s="34" t="s">
        <v>117</v>
      </c>
      <c r="R659" s="44">
        <v>7</v>
      </c>
      <c r="S659" s="54">
        <v>230000</v>
      </c>
      <c r="T659" s="40">
        <f t="shared" si="41"/>
        <v>1610000</v>
      </c>
      <c r="U659" s="41">
        <f t="shared" si="40"/>
        <v>1803200.0000000002</v>
      </c>
      <c r="V659" s="45" t="s">
        <v>47</v>
      </c>
      <c r="W659" s="51">
        <v>2017</v>
      </c>
      <c r="X659" s="42"/>
    </row>
    <row r="660" spans="1:24" ht="50.1" customHeight="1">
      <c r="A660" s="34" t="s">
        <v>2109</v>
      </c>
      <c r="B660" s="46" t="s">
        <v>35</v>
      </c>
      <c r="C660" s="47" t="s">
        <v>2110</v>
      </c>
      <c r="D660" s="48" t="s">
        <v>2086</v>
      </c>
      <c r="E660" s="49" t="s">
        <v>2111</v>
      </c>
      <c r="F660" s="50" t="s">
        <v>47</v>
      </c>
      <c r="G660" s="51" t="s">
        <v>39</v>
      </c>
      <c r="H660" s="52">
        <v>0</v>
      </c>
      <c r="I660" s="34">
        <v>590000000</v>
      </c>
      <c r="J660" s="35" t="s">
        <v>40</v>
      </c>
      <c r="K660" s="51" t="s">
        <v>108</v>
      </c>
      <c r="L660" s="35" t="s">
        <v>42</v>
      </c>
      <c r="M660" s="46" t="s">
        <v>61</v>
      </c>
      <c r="N660" s="49" t="s">
        <v>109</v>
      </c>
      <c r="O660" s="35" t="s">
        <v>110</v>
      </c>
      <c r="P660" s="67">
        <v>168</v>
      </c>
      <c r="Q660" s="43" t="s">
        <v>117</v>
      </c>
      <c r="R660" s="69">
        <v>5</v>
      </c>
      <c r="S660" s="54">
        <v>220000</v>
      </c>
      <c r="T660" s="40">
        <f t="shared" si="41"/>
        <v>1100000</v>
      </c>
      <c r="U660" s="41">
        <f t="shared" si="40"/>
        <v>1232000.0000000002</v>
      </c>
      <c r="V660" s="70" t="s">
        <v>47</v>
      </c>
      <c r="W660" s="51">
        <v>2017</v>
      </c>
      <c r="X660" s="42"/>
    </row>
    <row r="661" spans="1:24" ht="50.1" customHeight="1">
      <c r="A661" s="34" t="s">
        <v>2112</v>
      </c>
      <c r="B661" s="34" t="s">
        <v>35</v>
      </c>
      <c r="C661" s="35" t="s">
        <v>2113</v>
      </c>
      <c r="D661" s="36" t="s">
        <v>2086</v>
      </c>
      <c r="E661" s="35" t="s">
        <v>2114</v>
      </c>
      <c r="F661" s="37" t="s">
        <v>47</v>
      </c>
      <c r="G661" s="34" t="s">
        <v>39</v>
      </c>
      <c r="H661" s="34">
        <v>0</v>
      </c>
      <c r="I661" s="34">
        <v>590000000</v>
      </c>
      <c r="J661" s="35" t="s">
        <v>40</v>
      </c>
      <c r="K661" s="51" t="s">
        <v>108</v>
      </c>
      <c r="L661" s="35" t="s">
        <v>42</v>
      </c>
      <c r="M661" s="34" t="s">
        <v>61</v>
      </c>
      <c r="N661" s="35" t="s">
        <v>109</v>
      </c>
      <c r="O661" s="35" t="s">
        <v>110</v>
      </c>
      <c r="P661" s="67">
        <v>168</v>
      </c>
      <c r="Q661" s="34" t="s">
        <v>117</v>
      </c>
      <c r="R661" s="44">
        <v>5</v>
      </c>
      <c r="S661" s="40">
        <v>200000</v>
      </c>
      <c r="T661" s="40">
        <f t="shared" si="41"/>
        <v>1000000</v>
      </c>
      <c r="U661" s="41">
        <f t="shared" si="40"/>
        <v>1120000</v>
      </c>
      <c r="V661" s="45" t="s">
        <v>47</v>
      </c>
      <c r="W661" s="51">
        <v>2017</v>
      </c>
      <c r="X661" s="42"/>
    </row>
    <row r="662" spans="1:24" ht="50.1" customHeight="1">
      <c r="A662" s="34" t="s">
        <v>2115</v>
      </c>
      <c r="B662" s="46" t="s">
        <v>35</v>
      </c>
      <c r="C662" s="47" t="s">
        <v>2116</v>
      </c>
      <c r="D662" s="48" t="s">
        <v>2086</v>
      </c>
      <c r="E662" s="49" t="s">
        <v>2117</v>
      </c>
      <c r="F662" s="50" t="s">
        <v>47</v>
      </c>
      <c r="G662" s="51" t="s">
        <v>39</v>
      </c>
      <c r="H662" s="52">
        <v>0</v>
      </c>
      <c r="I662" s="34">
        <v>590000000</v>
      </c>
      <c r="J662" s="35" t="s">
        <v>40</v>
      </c>
      <c r="K662" s="51" t="s">
        <v>108</v>
      </c>
      <c r="L662" s="35" t="s">
        <v>42</v>
      </c>
      <c r="M662" s="46" t="s">
        <v>61</v>
      </c>
      <c r="N662" s="49" t="s">
        <v>109</v>
      </c>
      <c r="O662" s="35" t="s">
        <v>110</v>
      </c>
      <c r="P662" s="67">
        <v>168</v>
      </c>
      <c r="Q662" s="43" t="s">
        <v>117</v>
      </c>
      <c r="R662" s="69">
        <v>5</v>
      </c>
      <c r="S662" s="54">
        <v>210000</v>
      </c>
      <c r="T662" s="40">
        <f t="shared" si="41"/>
        <v>1050000</v>
      </c>
      <c r="U662" s="41">
        <f t="shared" si="40"/>
        <v>1176000</v>
      </c>
      <c r="V662" s="70" t="s">
        <v>47</v>
      </c>
      <c r="W662" s="51">
        <v>2017</v>
      </c>
      <c r="X662" s="42"/>
    </row>
    <row r="663" spans="1:24" ht="50.1" customHeight="1">
      <c r="A663" s="34" t="s">
        <v>2118</v>
      </c>
      <c r="B663" s="34" t="s">
        <v>35</v>
      </c>
      <c r="C663" s="35" t="s">
        <v>2119</v>
      </c>
      <c r="D663" s="36" t="s">
        <v>2086</v>
      </c>
      <c r="E663" s="35" t="s">
        <v>2120</v>
      </c>
      <c r="F663" s="37" t="s">
        <v>47</v>
      </c>
      <c r="G663" s="34" t="s">
        <v>39</v>
      </c>
      <c r="H663" s="34">
        <v>0</v>
      </c>
      <c r="I663" s="34">
        <v>590000000</v>
      </c>
      <c r="J663" s="35" t="s">
        <v>40</v>
      </c>
      <c r="K663" s="51" t="s">
        <v>108</v>
      </c>
      <c r="L663" s="35" t="s">
        <v>42</v>
      </c>
      <c r="M663" s="34" t="s">
        <v>61</v>
      </c>
      <c r="N663" s="35" t="s">
        <v>109</v>
      </c>
      <c r="O663" s="35" t="s">
        <v>110</v>
      </c>
      <c r="P663" s="67">
        <v>168</v>
      </c>
      <c r="Q663" s="34" t="s">
        <v>117</v>
      </c>
      <c r="R663" s="44">
        <v>3</v>
      </c>
      <c r="S663" s="40">
        <v>240000</v>
      </c>
      <c r="T663" s="40">
        <f t="shared" si="41"/>
        <v>720000</v>
      </c>
      <c r="U663" s="41">
        <f t="shared" si="40"/>
        <v>806400.00000000012</v>
      </c>
      <c r="V663" s="45" t="s">
        <v>47</v>
      </c>
      <c r="W663" s="51">
        <v>2017</v>
      </c>
      <c r="X663" s="42"/>
    </row>
    <row r="664" spans="1:24" ht="50.1" customHeight="1">
      <c r="A664" s="34" t="s">
        <v>2121</v>
      </c>
      <c r="B664" s="46" t="s">
        <v>35</v>
      </c>
      <c r="C664" s="47" t="s">
        <v>2122</v>
      </c>
      <c r="D664" s="48" t="s">
        <v>2086</v>
      </c>
      <c r="E664" s="49" t="s">
        <v>2123</v>
      </c>
      <c r="F664" s="50" t="s">
        <v>47</v>
      </c>
      <c r="G664" s="51" t="s">
        <v>39</v>
      </c>
      <c r="H664" s="52">
        <v>0</v>
      </c>
      <c r="I664" s="34">
        <v>590000000</v>
      </c>
      <c r="J664" s="35" t="s">
        <v>40</v>
      </c>
      <c r="K664" s="51" t="s">
        <v>108</v>
      </c>
      <c r="L664" s="35" t="s">
        <v>42</v>
      </c>
      <c r="M664" s="46" t="s">
        <v>61</v>
      </c>
      <c r="N664" s="49" t="s">
        <v>109</v>
      </c>
      <c r="O664" s="35" t="s">
        <v>110</v>
      </c>
      <c r="P664" s="67">
        <v>168</v>
      </c>
      <c r="Q664" s="43" t="s">
        <v>117</v>
      </c>
      <c r="R664" s="69">
        <v>3</v>
      </c>
      <c r="S664" s="40">
        <v>240000</v>
      </c>
      <c r="T664" s="40">
        <f t="shared" si="41"/>
        <v>720000</v>
      </c>
      <c r="U664" s="41">
        <f t="shared" si="40"/>
        <v>806400.00000000012</v>
      </c>
      <c r="V664" s="70" t="s">
        <v>47</v>
      </c>
      <c r="W664" s="51">
        <v>2017</v>
      </c>
      <c r="X664" s="42"/>
    </row>
    <row r="665" spans="1:24" ht="50.1" customHeight="1">
      <c r="A665" s="34" t="s">
        <v>2124</v>
      </c>
      <c r="B665" s="34" t="s">
        <v>35</v>
      </c>
      <c r="C665" s="35" t="s">
        <v>2125</v>
      </c>
      <c r="D665" s="36" t="s">
        <v>2086</v>
      </c>
      <c r="E665" s="35" t="s">
        <v>2126</v>
      </c>
      <c r="F665" s="37" t="s">
        <v>47</v>
      </c>
      <c r="G665" s="34" t="s">
        <v>39</v>
      </c>
      <c r="H665" s="34">
        <v>0</v>
      </c>
      <c r="I665" s="34">
        <v>590000000</v>
      </c>
      <c r="J665" s="35" t="s">
        <v>40</v>
      </c>
      <c r="K665" s="51" t="s">
        <v>108</v>
      </c>
      <c r="L665" s="35" t="s">
        <v>42</v>
      </c>
      <c r="M665" s="34" t="s">
        <v>61</v>
      </c>
      <c r="N665" s="35" t="s">
        <v>109</v>
      </c>
      <c r="O665" s="35" t="s">
        <v>110</v>
      </c>
      <c r="P665" s="67">
        <v>168</v>
      </c>
      <c r="Q665" s="34" t="s">
        <v>117</v>
      </c>
      <c r="R665" s="44">
        <v>5</v>
      </c>
      <c r="S665" s="40">
        <v>230000</v>
      </c>
      <c r="T665" s="40">
        <f t="shared" si="41"/>
        <v>1150000</v>
      </c>
      <c r="U665" s="41">
        <f t="shared" si="40"/>
        <v>1288000.0000000002</v>
      </c>
      <c r="V665" s="45" t="s">
        <v>47</v>
      </c>
      <c r="W665" s="51">
        <v>2017</v>
      </c>
      <c r="X665" s="42"/>
    </row>
    <row r="666" spans="1:24" ht="50.1" customHeight="1">
      <c r="A666" s="34" t="s">
        <v>2127</v>
      </c>
      <c r="B666" s="46" t="s">
        <v>35</v>
      </c>
      <c r="C666" s="47" t="s">
        <v>2128</v>
      </c>
      <c r="D666" s="48" t="s">
        <v>2086</v>
      </c>
      <c r="E666" s="49" t="s">
        <v>2129</v>
      </c>
      <c r="F666" s="50" t="s">
        <v>47</v>
      </c>
      <c r="G666" s="51" t="s">
        <v>39</v>
      </c>
      <c r="H666" s="52">
        <v>0</v>
      </c>
      <c r="I666" s="34">
        <v>590000000</v>
      </c>
      <c r="J666" s="35" t="s">
        <v>40</v>
      </c>
      <c r="K666" s="51" t="s">
        <v>108</v>
      </c>
      <c r="L666" s="35" t="s">
        <v>42</v>
      </c>
      <c r="M666" s="46" t="s">
        <v>61</v>
      </c>
      <c r="N666" s="49" t="s">
        <v>109</v>
      </c>
      <c r="O666" s="35" t="s">
        <v>110</v>
      </c>
      <c r="P666" s="67">
        <v>168</v>
      </c>
      <c r="Q666" s="43" t="s">
        <v>117</v>
      </c>
      <c r="R666" s="69">
        <v>10</v>
      </c>
      <c r="S666" s="40">
        <v>230000</v>
      </c>
      <c r="T666" s="40">
        <f t="shared" si="41"/>
        <v>2300000</v>
      </c>
      <c r="U666" s="41">
        <f t="shared" si="40"/>
        <v>2576000.0000000005</v>
      </c>
      <c r="V666" s="70" t="s">
        <v>47</v>
      </c>
      <c r="W666" s="51">
        <v>2017</v>
      </c>
      <c r="X666" s="42"/>
    </row>
    <row r="667" spans="1:24" ht="50.1" customHeight="1">
      <c r="A667" s="35" t="s">
        <v>2130</v>
      </c>
      <c r="B667" s="35" t="s">
        <v>35</v>
      </c>
      <c r="C667" s="78" t="s">
        <v>2131</v>
      </c>
      <c r="D667" s="36" t="s">
        <v>2086</v>
      </c>
      <c r="E667" s="78" t="s">
        <v>2132</v>
      </c>
      <c r="F667" s="78" t="s">
        <v>47</v>
      </c>
      <c r="G667" s="35" t="s">
        <v>39</v>
      </c>
      <c r="H667" s="35">
        <v>0</v>
      </c>
      <c r="I667" s="35">
        <v>590000000</v>
      </c>
      <c r="J667" s="35" t="s">
        <v>40</v>
      </c>
      <c r="K667" s="51" t="s">
        <v>108</v>
      </c>
      <c r="L667" s="35" t="s">
        <v>42</v>
      </c>
      <c r="M667" s="35" t="s">
        <v>61</v>
      </c>
      <c r="N667" s="35" t="s">
        <v>109</v>
      </c>
      <c r="O667" s="35" t="s">
        <v>110</v>
      </c>
      <c r="P667" s="125">
        <v>168</v>
      </c>
      <c r="Q667" s="35" t="s">
        <v>117</v>
      </c>
      <c r="R667" s="77">
        <v>10</v>
      </c>
      <c r="S667" s="77">
        <v>230000</v>
      </c>
      <c r="T667" s="54">
        <v>0</v>
      </c>
      <c r="U667" s="63">
        <f>T667*1.12</f>
        <v>0</v>
      </c>
      <c r="V667" s="92" t="s">
        <v>47</v>
      </c>
      <c r="W667" s="51">
        <v>2017</v>
      </c>
      <c r="X667" s="51">
        <v>19</v>
      </c>
    </row>
    <row r="668" spans="1:24" ht="50.1" customHeight="1">
      <c r="A668" s="35" t="s">
        <v>2133</v>
      </c>
      <c r="B668" s="35" t="s">
        <v>35</v>
      </c>
      <c r="C668" s="78" t="s">
        <v>2131</v>
      </c>
      <c r="D668" s="36" t="s">
        <v>2086</v>
      </c>
      <c r="E668" s="78" t="s">
        <v>2132</v>
      </c>
      <c r="F668" s="78" t="s">
        <v>47</v>
      </c>
      <c r="G668" s="35" t="s">
        <v>39</v>
      </c>
      <c r="H668" s="35">
        <v>0</v>
      </c>
      <c r="I668" s="35">
        <v>590000000</v>
      </c>
      <c r="J668" s="35" t="s">
        <v>40</v>
      </c>
      <c r="K668" s="51" t="s">
        <v>2134</v>
      </c>
      <c r="L668" s="35" t="s">
        <v>42</v>
      </c>
      <c r="M668" s="35" t="s">
        <v>61</v>
      </c>
      <c r="N668" s="35" t="s">
        <v>109</v>
      </c>
      <c r="O668" s="35" t="s">
        <v>110</v>
      </c>
      <c r="P668" s="125">
        <v>168</v>
      </c>
      <c r="Q668" s="35" t="s">
        <v>117</v>
      </c>
      <c r="R668" s="77">
        <v>10</v>
      </c>
      <c r="S668" s="77">
        <v>270000</v>
      </c>
      <c r="T668" s="54">
        <f>R668*S668</f>
        <v>2700000</v>
      </c>
      <c r="U668" s="63">
        <f>T668*1.12</f>
        <v>3024000.0000000005</v>
      </c>
      <c r="V668" s="92" t="s">
        <v>47</v>
      </c>
      <c r="W668" s="51">
        <v>2017</v>
      </c>
      <c r="X668" s="42"/>
    </row>
    <row r="669" spans="1:24" ht="50.1" customHeight="1">
      <c r="A669" s="34" t="s">
        <v>2135</v>
      </c>
      <c r="B669" s="46" t="s">
        <v>35</v>
      </c>
      <c r="C669" s="47" t="s">
        <v>2136</v>
      </c>
      <c r="D669" s="48" t="s">
        <v>2086</v>
      </c>
      <c r="E669" s="49" t="s">
        <v>2137</v>
      </c>
      <c r="F669" s="50" t="s">
        <v>47</v>
      </c>
      <c r="G669" s="51" t="s">
        <v>39</v>
      </c>
      <c r="H669" s="52">
        <v>0</v>
      </c>
      <c r="I669" s="34">
        <v>590000000</v>
      </c>
      <c r="J669" s="35" t="s">
        <v>40</v>
      </c>
      <c r="K669" s="51" t="s">
        <v>108</v>
      </c>
      <c r="L669" s="35" t="s">
        <v>42</v>
      </c>
      <c r="M669" s="46" t="s">
        <v>61</v>
      </c>
      <c r="N669" s="49" t="s">
        <v>109</v>
      </c>
      <c r="O669" s="35" t="s">
        <v>110</v>
      </c>
      <c r="P669" s="67">
        <v>168</v>
      </c>
      <c r="Q669" s="43" t="s">
        <v>117</v>
      </c>
      <c r="R669" s="69">
        <v>3</v>
      </c>
      <c r="S669" s="54">
        <v>1576350</v>
      </c>
      <c r="T669" s="40">
        <f t="shared" si="41"/>
        <v>4729050</v>
      </c>
      <c r="U669" s="41">
        <f t="shared" si="40"/>
        <v>5296536.0000000009</v>
      </c>
      <c r="V669" s="70" t="s">
        <v>47</v>
      </c>
      <c r="W669" s="51">
        <v>2017</v>
      </c>
      <c r="X669" s="42"/>
    </row>
    <row r="670" spans="1:24" ht="50.1" customHeight="1">
      <c r="A670" s="34" t="s">
        <v>2138</v>
      </c>
      <c r="B670" s="34" t="s">
        <v>35</v>
      </c>
      <c r="C670" s="35" t="s">
        <v>2139</v>
      </c>
      <c r="D670" s="36" t="s">
        <v>2086</v>
      </c>
      <c r="E670" s="35" t="s">
        <v>2140</v>
      </c>
      <c r="F670" s="37" t="s">
        <v>47</v>
      </c>
      <c r="G670" s="34" t="s">
        <v>39</v>
      </c>
      <c r="H670" s="34">
        <v>0</v>
      </c>
      <c r="I670" s="34">
        <v>590000000</v>
      </c>
      <c r="J670" s="35" t="s">
        <v>40</v>
      </c>
      <c r="K670" s="51" t="s">
        <v>108</v>
      </c>
      <c r="L670" s="35" t="s">
        <v>42</v>
      </c>
      <c r="M670" s="34" t="s">
        <v>61</v>
      </c>
      <c r="N670" s="35" t="s">
        <v>109</v>
      </c>
      <c r="O670" s="35" t="s">
        <v>110</v>
      </c>
      <c r="P670" s="67">
        <v>168</v>
      </c>
      <c r="Q670" s="34" t="s">
        <v>117</v>
      </c>
      <c r="R670" s="44">
        <v>3</v>
      </c>
      <c r="S670" s="54">
        <v>1576350</v>
      </c>
      <c r="T670" s="40">
        <f t="shared" si="41"/>
        <v>4729050</v>
      </c>
      <c r="U670" s="41">
        <f t="shared" si="40"/>
        <v>5296536.0000000009</v>
      </c>
      <c r="V670" s="45" t="s">
        <v>47</v>
      </c>
      <c r="W670" s="51">
        <v>2017</v>
      </c>
      <c r="X670" s="42"/>
    </row>
    <row r="671" spans="1:24" ht="50.1" customHeight="1">
      <c r="A671" s="35" t="s">
        <v>2141</v>
      </c>
      <c r="B671" s="46" t="s">
        <v>35</v>
      </c>
      <c r="C671" s="50" t="s">
        <v>2142</v>
      </c>
      <c r="D671" s="145" t="s">
        <v>2086</v>
      </c>
      <c r="E671" s="50" t="s">
        <v>2143</v>
      </c>
      <c r="F671" s="50" t="s">
        <v>47</v>
      </c>
      <c r="G671" s="51" t="s">
        <v>39</v>
      </c>
      <c r="H671" s="52">
        <v>0</v>
      </c>
      <c r="I671" s="35">
        <v>590000000</v>
      </c>
      <c r="J671" s="35" t="s">
        <v>40</v>
      </c>
      <c r="K671" s="51" t="s">
        <v>108</v>
      </c>
      <c r="L671" s="35" t="s">
        <v>42</v>
      </c>
      <c r="M671" s="46" t="s">
        <v>61</v>
      </c>
      <c r="N671" s="49" t="s">
        <v>109</v>
      </c>
      <c r="O671" s="35" t="s">
        <v>110</v>
      </c>
      <c r="P671" s="125">
        <v>168</v>
      </c>
      <c r="Q671" s="49" t="s">
        <v>117</v>
      </c>
      <c r="R671" s="143">
        <v>3</v>
      </c>
      <c r="S671" s="77">
        <v>1576350</v>
      </c>
      <c r="T671" s="77">
        <v>0</v>
      </c>
      <c r="U671" s="146">
        <f>T671*1.12</f>
        <v>0</v>
      </c>
      <c r="V671" s="70" t="s">
        <v>47</v>
      </c>
      <c r="W671" s="51">
        <v>2017</v>
      </c>
      <c r="X671" s="35">
        <v>11</v>
      </c>
    </row>
    <row r="672" spans="1:24" ht="50.1" customHeight="1">
      <c r="A672" s="34" t="s">
        <v>2144</v>
      </c>
      <c r="B672" s="46" t="s">
        <v>35</v>
      </c>
      <c r="C672" s="50" t="s">
        <v>2142</v>
      </c>
      <c r="D672" s="145" t="s">
        <v>2086</v>
      </c>
      <c r="E672" s="50" t="s">
        <v>2143</v>
      </c>
      <c r="F672" s="50" t="s">
        <v>47</v>
      </c>
      <c r="G672" s="34" t="s">
        <v>39</v>
      </c>
      <c r="H672" s="52">
        <v>0</v>
      </c>
      <c r="I672" s="136">
        <v>590000000</v>
      </c>
      <c r="J672" s="35" t="s">
        <v>40</v>
      </c>
      <c r="K672" s="51" t="s">
        <v>1790</v>
      </c>
      <c r="L672" s="35" t="s">
        <v>42</v>
      </c>
      <c r="M672" s="46" t="s">
        <v>61</v>
      </c>
      <c r="N672" s="49" t="s">
        <v>109</v>
      </c>
      <c r="O672" s="35" t="s">
        <v>110</v>
      </c>
      <c r="P672" s="125">
        <v>168</v>
      </c>
      <c r="Q672" s="49" t="s">
        <v>117</v>
      </c>
      <c r="R672" s="143">
        <v>3</v>
      </c>
      <c r="S672" s="77">
        <v>1576350</v>
      </c>
      <c r="T672" s="100">
        <f>R672*S672</f>
        <v>4729050</v>
      </c>
      <c r="U672" s="100">
        <f>T672*1.12</f>
        <v>5296536.0000000009</v>
      </c>
      <c r="V672" s="98"/>
      <c r="W672" s="51">
        <v>2017</v>
      </c>
      <c r="X672" s="46"/>
    </row>
    <row r="673" spans="1:24" ht="50.1" customHeight="1">
      <c r="A673" s="34" t="s">
        <v>2145</v>
      </c>
      <c r="B673" s="34" t="s">
        <v>35</v>
      </c>
      <c r="C673" s="35" t="s">
        <v>2146</v>
      </c>
      <c r="D673" s="36" t="s">
        <v>2086</v>
      </c>
      <c r="E673" s="35" t="s">
        <v>2147</v>
      </c>
      <c r="F673" s="37" t="s">
        <v>47</v>
      </c>
      <c r="G673" s="34" t="s">
        <v>39</v>
      </c>
      <c r="H673" s="34">
        <v>0</v>
      </c>
      <c r="I673" s="34">
        <v>590000000</v>
      </c>
      <c r="J673" s="35" t="s">
        <v>40</v>
      </c>
      <c r="K673" s="51" t="s">
        <v>108</v>
      </c>
      <c r="L673" s="35" t="s">
        <v>42</v>
      </c>
      <c r="M673" s="34" t="s">
        <v>61</v>
      </c>
      <c r="N673" s="35" t="s">
        <v>109</v>
      </c>
      <c r="O673" s="35" t="s">
        <v>110</v>
      </c>
      <c r="P673" s="67">
        <v>168</v>
      </c>
      <c r="Q673" s="34" t="s">
        <v>117</v>
      </c>
      <c r="R673" s="44">
        <v>5</v>
      </c>
      <c r="S673" s="54">
        <v>1576350</v>
      </c>
      <c r="T673" s="40">
        <f t="shared" si="41"/>
        <v>7881750</v>
      </c>
      <c r="U673" s="41">
        <f t="shared" si="40"/>
        <v>8827560</v>
      </c>
      <c r="V673" s="45" t="s">
        <v>47</v>
      </c>
      <c r="W673" s="51">
        <v>2017</v>
      </c>
      <c r="X673" s="42"/>
    </row>
    <row r="674" spans="1:24" ht="50.1" customHeight="1">
      <c r="A674" s="34" t="s">
        <v>2148</v>
      </c>
      <c r="B674" s="46" t="s">
        <v>35</v>
      </c>
      <c r="C674" s="47" t="s">
        <v>2149</v>
      </c>
      <c r="D674" s="48" t="s">
        <v>2086</v>
      </c>
      <c r="E674" s="49" t="s">
        <v>2150</v>
      </c>
      <c r="F674" s="50" t="s">
        <v>47</v>
      </c>
      <c r="G674" s="51" t="s">
        <v>39</v>
      </c>
      <c r="H674" s="52">
        <v>0</v>
      </c>
      <c r="I674" s="34">
        <v>590000000</v>
      </c>
      <c r="J674" s="35" t="s">
        <v>40</v>
      </c>
      <c r="K674" s="51" t="s">
        <v>108</v>
      </c>
      <c r="L674" s="35" t="s">
        <v>42</v>
      </c>
      <c r="M674" s="46" t="s">
        <v>61</v>
      </c>
      <c r="N674" s="49" t="s">
        <v>109</v>
      </c>
      <c r="O674" s="35" t="s">
        <v>110</v>
      </c>
      <c r="P674" s="67">
        <v>168</v>
      </c>
      <c r="Q674" s="43" t="s">
        <v>117</v>
      </c>
      <c r="R674" s="69">
        <v>5</v>
      </c>
      <c r="S674" s="54">
        <v>1576350</v>
      </c>
      <c r="T674" s="40">
        <f t="shared" si="41"/>
        <v>7881750</v>
      </c>
      <c r="U674" s="41">
        <f t="shared" si="40"/>
        <v>8827560</v>
      </c>
      <c r="V674" s="70" t="s">
        <v>47</v>
      </c>
      <c r="W674" s="51">
        <v>2017</v>
      </c>
      <c r="X674" s="42"/>
    </row>
    <row r="675" spans="1:24" ht="50.1" customHeight="1">
      <c r="A675" s="34" t="s">
        <v>2151</v>
      </c>
      <c r="B675" s="34" t="s">
        <v>35</v>
      </c>
      <c r="C675" s="35" t="s">
        <v>2152</v>
      </c>
      <c r="D675" s="36" t="s">
        <v>2086</v>
      </c>
      <c r="E675" s="35" t="s">
        <v>2153</v>
      </c>
      <c r="F675" s="37" t="s">
        <v>47</v>
      </c>
      <c r="G675" s="34" t="s">
        <v>39</v>
      </c>
      <c r="H675" s="34">
        <v>0</v>
      </c>
      <c r="I675" s="34">
        <v>590000000</v>
      </c>
      <c r="J675" s="35" t="s">
        <v>40</v>
      </c>
      <c r="K675" s="51" t="s">
        <v>108</v>
      </c>
      <c r="L675" s="35" t="s">
        <v>42</v>
      </c>
      <c r="M675" s="34" t="s">
        <v>61</v>
      </c>
      <c r="N675" s="35" t="s">
        <v>109</v>
      </c>
      <c r="O675" s="35" t="s">
        <v>110</v>
      </c>
      <c r="P675" s="67">
        <v>168</v>
      </c>
      <c r="Q675" s="34" t="s">
        <v>117</v>
      </c>
      <c r="R675" s="44">
        <v>5</v>
      </c>
      <c r="S675" s="54">
        <v>1576350</v>
      </c>
      <c r="T675" s="40">
        <f t="shared" si="41"/>
        <v>7881750</v>
      </c>
      <c r="U675" s="41">
        <f t="shared" si="40"/>
        <v>8827560</v>
      </c>
      <c r="V675" s="45" t="s">
        <v>47</v>
      </c>
      <c r="W675" s="51">
        <v>2017</v>
      </c>
      <c r="X675" s="42"/>
    </row>
    <row r="676" spans="1:24" ht="50.1" customHeight="1">
      <c r="A676" s="34" t="s">
        <v>2154</v>
      </c>
      <c r="B676" s="46" t="s">
        <v>35</v>
      </c>
      <c r="C676" s="47" t="s">
        <v>2155</v>
      </c>
      <c r="D676" s="48" t="s">
        <v>2086</v>
      </c>
      <c r="E676" s="49" t="s">
        <v>2156</v>
      </c>
      <c r="F676" s="50" t="s">
        <v>47</v>
      </c>
      <c r="G676" s="51" t="s">
        <v>39</v>
      </c>
      <c r="H676" s="52">
        <v>0</v>
      </c>
      <c r="I676" s="34">
        <v>590000000</v>
      </c>
      <c r="J676" s="35" t="s">
        <v>40</v>
      </c>
      <c r="K676" s="51" t="s">
        <v>108</v>
      </c>
      <c r="L676" s="35" t="s">
        <v>42</v>
      </c>
      <c r="M676" s="46" t="s">
        <v>61</v>
      </c>
      <c r="N676" s="49" t="s">
        <v>109</v>
      </c>
      <c r="O676" s="35" t="s">
        <v>110</v>
      </c>
      <c r="P676" s="67">
        <v>168</v>
      </c>
      <c r="Q676" s="43" t="s">
        <v>117</v>
      </c>
      <c r="R676" s="69">
        <v>5</v>
      </c>
      <c r="S676" s="54">
        <v>1576350</v>
      </c>
      <c r="T676" s="40">
        <f t="shared" si="41"/>
        <v>7881750</v>
      </c>
      <c r="U676" s="41">
        <f t="shared" si="40"/>
        <v>8827560</v>
      </c>
      <c r="V676" s="70" t="s">
        <v>47</v>
      </c>
      <c r="W676" s="51">
        <v>2017</v>
      </c>
      <c r="X676" s="42"/>
    </row>
    <row r="677" spans="1:24" ht="50.1" customHeight="1">
      <c r="A677" s="34" t="s">
        <v>2157</v>
      </c>
      <c r="B677" s="35" t="s">
        <v>35</v>
      </c>
      <c r="C677" s="78" t="s">
        <v>2158</v>
      </c>
      <c r="D677" s="78" t="s">
        <v>2086</v>
      </c>
      <c r="E677" s="78" t="s">
        <v>2159</v>
      </c>
      <c r="F677" s="37" t="s">
        <v>47</v>
      </c>
      <c r="G677" s="34" t="s">
        <v>39</v>
      </c>
      <c r="H677" s="34">
        <v>0</v>
      </c>
      <c r="I677" s="34">
        <v>590000000</v>
      </c>
      <c r="J677" s="35" t="s">
        <v>40</v>
      </c>
      <c r="K677" s="51" t="s">
        <v>108</v>
      </c>
      <c r="L677" s="35" t="s">
        <v>42</v>
      </c>
      <c r="M677" s="34" t="s">
        <v>61</v>
      </c>
      <c r="N677" s="35" t="s">
        <v>109</v>
      </c>
      <c r="O677" s="35" t="s">
        <v>110</v>
      </c>
      <c r="P677" s="67">
        <v>168</v>
      </c>
      <c r="Q677" s="35" t="s">
        <v>117</v>
      </c>
      <c r="R677" s="144">
        <v>5</v>
      </c>
      <c r="S677" s="77">
        <v>1576350</v>
      </c>
      <c r="T677" s="100">
        <v>0</v>
      </c>
      <c r="U677" s="147">
        <f t="shared" si="40"/>
        <v>0</v>
      </c>
      <c r="V677" s="45" t="s">
        <v>47</v>
      </c>
      <c r="W677" s="51">
        <v>2017</v>
      </c>
      <c r="X677" s="35" t="s">
        <v>2160</v>
      </c>
    </row>
    <row r="678" spans="1:24" ht="50.1" customHeight="1">
      <c r="A678" s="34" t="s">
        <v>2161</v>
      </c>
      <c r="B678" s="35" t="s">
        <v>35</v>
      </c>
      <c r="C678" s="78" t="s">
        <v>2158</v>
      </c>
      <c r="D678" s="78" t="s">
        <v>2086</v>
      </c>
      <c r="E678" s="78" t="s">
        <v>2159</v>
      </c>
      <c r="F678" s="78" t="s">
        <v>47</v>
      </c>
      <c r="G678" s="49" t="s">
        <v>39</v>
      </c>
      <c r="H678" s="34">
        <v>0</v>
      </c>
      <c r="I678" s="37">
        <v>590000000</v>
      </c>
      <c r="J678" s="35" t="s">
        <v>40</v>
      </c>
      <c r="K678" s="51" t="s">
        <v>554</v>
      </c>
      <c r="L678" s="35" t="s">
        <v>42</v>
      </c>
      <c r="M678" s="34" t="s">
        <v>61</v>
      </c>
      <c r="N678" s="35" t="s">
        <v>561</v>
      </c>
      <c r="O678" s="35" t="s">
        <v>283</v>
      </c>
      <c r="P678" s="125">
        <v>168</v>
      </c>
      <c r="Q678" s="35" t="s">
        <v>117</v>
      </c>
      <c r="R678" s="144">
        <v>6.5</v>
      </c>
      <c r="S678" s="77">
        <v>1670000</v>
      </c>
      <c r="T678" s="100">
        <f>R678*S678</f>
        <v>10855000</v>
      </c>
      <c r="U678" s="147">
        <f>T678*1.12</f>
        <v>12157600.000000002</v>
      </c>
      <c r="V678" s="98"/>
      <c r="W678" s="51">
        <v>2017</v>
      </c>
      <c r="X678" s="34" t="s">
        <v>47</v>
      </c>
    </row>
    <row r="679" spans="1:24" ht="50.1" customHeight="1">
      <c r="A679" s="34" t="s">
        <v>2162</v>
      </c>
      <c r="B679" s="46" t="s">
        <v>35</v>
      </c>
      <c r="C679" s="47" t="s">
        <v>2163</v>
      </c>
      <c r="D679" s="48" t="s">
        <v>2086</v>
      </c>
      <c r="E679" s="49" t="s">
        <v>2164</v>
      </c>
      <c r="F679" s="50" t="s">
        <v>47</v>
      </c>
      <c r="G679" s="51" t="s">
        <v>39</v>
      </c>
      <c r="H679" s="52">
        <v>0</v>
      </c>
      <c r="I679" s="34">
        <v>590000000</v>
      </c>
      <c r="J679" s="35" t="s">
        <v>40</v>
      </c>
      <c r="K679" s="51" t="s">
        <v>108</v>
      </c>
      <c r="L679" s="35" t="s">
        <v>42</v>
      </c>
      <c r="M679" s="46" t="s">
        <v>61</v>
      </c>
      <c r="N679" s="49" t="s">
        <v>109</v>
      </c>
      <c r="O679" s="35" t="s">
        <v>110</v>
      </c>
      <c r="P679" s="67">
        <v>168</v>
      </c>
      <c r="Q679" s="43" t="s">
        <v>117</v>
      </c>
      <c r="R679" s="69">
        <v>5</v>
      </c>
      <c r="S679" s="54">
        <v>1576350</v>
      </c>
      <c r="T679" s="40">
        <f t="shared" si="41"/>
        <v>7881750</v>
      </c>
      <c r="U679" s="41">
        <f t="shared" si="40"/>
        <v>8827560</v>
      </c>
      <c r="V679" s="70" t="s">
        <v>47</v>
      </c>
      <c r="W679" s="51">
        <v>2017</v>
      </c>
      <c r="X679" s="42"/>
    </row>
    <row r="680" spans="1:24" ht="50.1" customHeight="1">
      <c r="A680" s="34" t="s">
        <v>2165</v>
      </c>
      <c r="B680" s="34" t="s">
        <v>35</v>
      </c>
      <c r="C680" s="35" t="s">
        <v>2166</v>
      </c>
      <c r="D680" s="36" t="s">
        <v>2086</v>
      </c>
      <c r="E680" s="35" t="s">
        <v>2167</v>
      </c>
      <c r="F680" s="37" t="s">
        <v>47</v>
      </c>
      <c r="G680" s="34" t="s">
        <v>39</v>
      </c>
      <c r="H680" s="34">
        <v>0</v>
      </c>
      <c r="I680" s="34">
        <v>590000000</v>
      </c>
      <c r="J680" s="35" t="s">
        <v>40</v>
      </c>
      <c r="K680" s="51" t="s">
        <v>108</v>
      </c>
      <c r="L680" s="35" t="s">
        <v>42</v>
      </c>
      <c r="M680" s="34" t="s">
        <v>61</v>
      </c>
      <c r="N680" s="35" t="s">
        <v>109</v>
      </c>
      <c r="O680" s="35" t="s">
        <v>110</v>
      </c>
      <c r="P680" s="67">
        <v>168</v>
      </c>
      <c r="Q680" s="34" t="s">
        <v>117</v>
      </c>
      <c r="R680" s="44">
        <v>5</v>
      </c>
      <c r="S680" s="40">
        <v>220000</v>
      </c>
      <c r="T680" s="40">
        <f t="shared" si="41"/>
        <v>1100000</v>
      </c>
      <c r="U680" s="41">
        <f t="shared" si="40"/>
        <v>1232000.0000000002</v>
      </c>
      <c r="V680" s="45" t="s">
        <v>47</v>
      </c>
      <c r="W680" s="51">
        <v>2017</v>
      </c>
      <c r="X680" s="42"/>
    </row>
    <row r="681" spans="1:24" ht="50.1" customHeight="1">
      <c r="A681" s="34" t="s">
        <v>2168</v>
      </c>
      <c r="B681" s="46" t="s">
        <v>35</v>
      </c>
      <c r="C681" s="47" t="s">
        <v>2169</v>
      </c>
      <c r="D681" s="48" t="s">
        <v>2086</v>
      </c>
      <c r="E681" s="49" t="s">
        <v>2170</v>
      </c>
      <c r="F681" s="50" t="s">
        <v>47</v>
      </c>
      <c r="G681" s="51" t="s">
        <v>39</v>
      </c>
      <c r="H681" s="52">
        <v>0</v>
      </c>
      <c r="I681" s="34">
        <v>590000000</v>
      </c>
      <c r="J681" s="35" t="s">
        <v>40</v>
      </c>
      <c r="K681" s="51" t="s">
        <v>108</v>
      </c>
      <c r="L681" s="35" t="s">
        <v>42</v>
      </c>
      <c r="M681" s="46" t="s">
        <v>61</v>
      </c>
      <c r="N681" s="49" t="s">
        <v>109</v>
      </c>
      <c r="O681" s="35" t="s">
        <v>110</v>
      </c>
      <c r="P681" s="67">
        <v>168</v>
      </c>
      <c r="Q681" s="43" t="s">
        <v>117</v>
      </c>
      <c r="R681" s="69">
        <v>5</v>
      </c>
      <c r="S681" s="40">
        <v>210000</v>
      </c>
      <c r="T681" s="40">
        <f t="shared" si="41"/>
        <v>1050000</v>
      </c>
      <c r="U681" s="41">
        <f t="shared" si="40"/>
        <v>1176000</v>
      </c>
      <c r="V681" s="70" t="s">
        <v>47</v>
      </c>
      <c r="W681" s="51">
        <v>2017</v>
      </c>
      <c r="X681" s="42"/>
    </row>
    <row r="682" spans="1:24" ht="50.1" customHeight="1">
      <c r="A682" s="34" t="s">
        <v>2171</v>
      </c>
      <c r="B682" s="34" t="s">
        <v>35</v>
      </c>
      <c r="C682" s="35" t="s">
        <v>2172</v>
      </c>
      <c r="D682" s="36" t="s">
        <v>2086</v>
      </c>
      <c r="E682" s="35" t="s">
        <v>2173</v>
      </c>
      <c r="F682" s="37" t="s">
        <v>47</v>
      </c>
      <c r="G682" s="34" t="s">
        <v>39</v>
      </c>
      <c r="H682" s="34">
        <v>0</v>
      </c>
      <c r="I682" s="34">
        <v>590000000</v>
      </c>
      <c r="J682" s="35" t="s">
        <v>40</v>
      </c>
      <c r="K682" s="51" t="s">
        <v>108</v>
      </c>
      <c r="L682" s="35" t="s">
        <v>42</v>
      </c>
      <c r="M682" s="34" t="s">
        <v>61</v>
      </c>
      <c r="N682" s="35" t="s">
        <v>109</v>
      </c>
      <c r="O682" s="35" t="s">
        <v>110</v>
      </c>
      <c r="P682" s="67">
        <v>168</v>
      </c>
      <c r="Q682" s="34" t="s">
        <v>117</v>
      </c>
      <c r="R682" s="44">
        <v>5</v>
      </c>
      <c r="S682" s="40">
        <v>210000</v>
      </c>
      <c r="T682" s="40">
        <f t="shared" si="41"/>
        <v>1050000</v>
      </c>
      <c r="U682" s="41">
        <f t="shared" si="40"/>
        <v>1176000</v>
      </c>
      <c r="V682" s="45" t="s">
        <v>47</v>
      </c>
      <c r="W682" s="51">
        <v>2017</v>
      </c>
      <c r="X682" s="42"/>
    </row>
    <row r="683" spans="1:24" ht="50.1" customHeight="1">
      <c r="A683" s="34" t="s">
        <v>2174</v>
      </c>
      <c r="B683" s="46" t="s">
        <v>35</v>
      </c>
      <c r="C683" s="47" t="s">
        <v>2175</v>
      </c>
      <c r="D683" s="48" t="s">
        <v>2086</v>
      </c>
      <c r="E683" s="49" t="s">
        <v>2176</v>
      </c>
      <c r="F683" s="50" t="s">
        <v>47</v>
      </c>
      <c r="G683" s="51" t="s">
        <v>39</v>
      </c>
      <c r="H683" s="52">
        <v>0</v>
      </c>
      <c r="I683" s="34">
        <v>590000000</v>
      </c>
      <c r="J683" s="35" t="s">
        <v>40</v>
      </c>
      <c r="K683" s="51" t="s">
        <v>108</v>
      </c>
      <c r="L683" s="35" t="s">
        <v>42</v>
      </c>
      <c r="M683" s="46" t="s">
        <v>61</v>
      </c>
      <c r="N683" s="49" t="s">
        <v>109</v>
      </c>
      <c r="O683" s="35" t="s">
        <v>110</v>
      </c>
      <c r="P683" s="67">
        <v>168</v>
      </c>
      <c r="Q683" s="43" t="s">
        <v>117</v>
      </c>
      <c r="R683" s="69">
        <v>5</v>
      </c>
      <c r="S683" s="40">
        <v>210000</v>
      </c>
      <c r="T683" s="40">
        <f t="shared" si="41"/>
        <v>1050000</v>
      </c>
      <c r="U683" s="41">
        <f t="shared" si="40"/>
        <v>1176000</v>
      </c>
      <c r="V683" s="70" t="s">
        <v>47</v>
      </c>
      <c r="W683" s="51">
        <v>2017</v>
      </c>
      <c r="X683" s="42"/>
    </row>
    <row r="684" spans="1:24" ht="50.1" customHeight="1">
      <c r="A684" s="34" t="s">
        <v>2177</v>
      </c>
      <c r="B684" s="34" t="s">
        <v>35</v>
      </c>
      <c r="C684" s="35" t="s">
        <v>2178</v>
      </c>
      <c r="D684" s="36" t="s">
        <v>2086</v>
      </c>
      <c r="E684" s="35" t="s">
        <v>2179</v>
      </c>
      <c r="F684" s="37" t="s">
        <v>47</v>
      </c>
      <c r="G684" s="34" t="s">
        <v>39</v>
      </c>
      <c r="H684" s="34">
        <v>0</v>
      </c>
      <c r="I684" s="34">
        <v>590000000</v>
      </c>
      <c r="J684" s="35" t="s">
        <v>40</v>
      </c>
      <c r="K684" s="51" t="s">
        <v>108</v>
      </c>
      <c r="L684" s="35" t="s">
        <v>42</v>
      </c>
      <c r="M684" s="34" t="s">
        <v>61</v>
      </c>
      <c r="N684" s="35" t="s">
        <v>109</v>
      </c>
      <c r="O684" s="35" t="s">
        <v>110</v>
      </c>
      <c r="P684" s="67">
        <v>168</v>
      </c>
      <c r="Q684" s="34" t="s">
        <v>117</v>
      </c>
      <c r="R684" s="44">
        <v>5</v>
      </c>
      <c r="S684" s="40">
        <v>210000</v>
      </c>
      <c r="T684" s="40">
        <f t="shared" si="41"/>
        <v>1050000</v>
      </c>
      <c r="U684" s="41">
        <f t="shared" si="40"/>
        <v>1176000</v>
      </c>
      <c r="V684" s="45" t="s">
        <v>47</v>
      </c>
      <c r="W684" s="51">
        <v>2017</v>
      </c>
      <c r="X684" s="42"/>
    </row>
    <row r="685" spans="1:24" ht="50.1" customHeight="1">
      <c r="A685" s="34" t="s">
        <v>2180</v>
      </c>
      <c r="B685" s="46" t="s">
        <v>35</v>
      </c>
      <c r="C685" s="47" t="s">
        <v>2181</v>
      </c>
      <c r="D685" s="48" t="s">
        <v>2086</v>
      </c>
      <c r="E685" s="49" t="s">
        <v>2182</v>
      </c>
      <c r="F685" s="50" t="s">
        <v>47</v>
      </c>
      <c r="G685" s="51" t="s">
        <v>39</v>
      </c>
      <c r="H685" s="52">
        <v>0</v>
      </c>
      <c r="I685" s="34">
        <v>590000000</v>
      </c>
      <c r="J685" s="35" t="s">
        <v>40</v>
      </c>
      <c r="K685" s="51" t="s">
        <v>108</v>
      </c>
      <c r="L685" s="35" t="s">
        <v>42</v>
      </c>
      <c r="M685" s="46" t="s">
        <v>61</v>
      </c>
      <c r="N685" s="49" t="s">
        <v>109</v>
      </c>
      <c r="O685" s="35" t="s">
        <v>110</v>
      </c>
      <c r="P685" s="67">
        <v>168</v>
      </c>
      <c r="Q685" s="43" t="s">
        <v>117</v>
      </c>
      <c r="R685" s="69">
        <v>5</v>
      </c>
      <c r="S685" s="40">
        <v>210000</v>
      </c>
      <c r="T685" s="40">
        <f t="shared" si="41"/>
        <v>1050000</v>
      </c>
      <c r="U685" s="41">
        <f t="shared" si="40"/>
        <v>1176000</v>
      </c>
      <c r="V685" s="70" t="s">
        <v>47</v>
      </c>
      <c r="W685" s="51">
        <v>2017</v>
      </c>
      <c r="X685" s="42"/>
    </row>
    <row r="686" spans="1:24" ht="50.1" customHeight="1">
      <c r="A686" s="34" t="s">
        <v>2183</v>
      </c>
      <c r="B686" s="34" t="s">
        <v>35</v>
      </c>
      <c r="C686" s="35" t="s">
        <v>2184</v>
      </c>
      <c r="D686" s="36" t="s">
        <v>2086</v>
      </c>
      <c r="E686" s="35" t="s">
        <v>2185</v>
      </c>
      <c r="F686" s="37" t="s">
        <v>47</v>
      </c>
      <c r="G686" s="34" t="s">
        <v>39</v>
      </c>
      <c r="H686" s="34">
        <v>0</v>
      </c>
      <c r="I686" s="34">
        <v>590000000</v>
      </c>
      <c r="J686" s="35" t="s">
        <v>40</v>
      </c>
      <c r="K686" s="51" t="s">
        <v>108</v>
      </c>
      <c r="L686" s="35" t="s">
        <v>42</v>
      </c>
      <c r="M686" s="34" t="s">
        <v>61</v>
      </c>
      <c r="N686" s="35" t="s">
        <v>109</v>
      </c>
      <c r="O686" s="35" t="s">
        <v>110</v>
      </c>
      <c r="P686" s="67">
        <v>168</v>
      </c>
      <c r="Q686" s="34" t="s">
        <v>117</v>
      </c>
      <c r="R686" s="44">
        <v>5</v>
      </c>
      <c r="S686" s="40">
        <v>210000</v>
      </c>
      <c r="T686" s="40">
        <f t="shared" si="41"/>
        <v>1050000</v>
      </c>
      <c r="U686" s="41">
        <f t="shared" si="40"/>
        <v>1176000</v>
      </c>
      <c r="V686" s="45" t="s">
        <v>47</v>
      </c>
      <c r="W686" s="51">
        <v>2017</v>
      </c>
      <c r="X686" s="42"/>
    </row>
    <row r="687" spans="1:24" ht="50.1" customHeight="1">
      <c r="A687" s="34" t="s">
        <v>2186</v>
      </c>
      <c r="B687" s="46" t="s">
        <v>35</v>
      </c>
      <c r="C687" s="47" t="s">
        <v>2187</v>
      </c>
      <c r="D687" s="48" t="s">
        <v>2086</v>
      </c>
      <c r="E687" s="49" t="s">
        <v>2188</v>
      </c>
      <c r="F687" s="50" t="s">
        <v>47</v>
      </c>
      <c r="G687" s="51" t="s">
        <v>39</v>
      </c>
      <c r="H687" s="52">
        <v>0</v>
      </c>
      <c r="I687" s="34">
        <v>590000000</v>
      </c>
      <c r="J687" s="35" t="s">
        <v>40</v>
      </c>
      <c r="K687" s="51" t="s">
        <v>108</v>
      </c>
      <c r="L687" s="35" t="s">
        <v>42</v>
      </c>
      <c r="M687" s="46" t="s">
        <v>61</v>
      </c>
      <c r="N687" s="49" t="s">
        <v>109</v>
      </c>
      <c r="O687" s="35" t="s">
        <v>110</v>
      </c>
      <c r="P687" s="67">
        <v>168</v>
      </c>
      <c r="Q687" s="43" t="s">
        <v>117</v>
      </c>
      <c r="R687" s="44">
        <v>5</v>
      </c>
      <c r="S687" s="40">
        <v>210000</v>
      </c>
      <c r="T687" s="40">
        <f t="shared" si="41"/>
        <v>1050000</v>
      </c>
      <c r="U687" s="41">
        <f t="shared" si="40"/>
        <v>1176000</v>
      </c>
      <c r="V687" s="70" t="s">
        <v>47</v>
      </c>
      <c r="W687" s="51">
        <v>2017</v>
      </c>
      <c r="X687" s="42"/>
    </row>
    <row r="688" spans="1:24" ht="50.1" customHeight="1">
      <c r="A688" s="35" t="s">
        <v>2189</v>
      </c>
      <c r="B688" s="35" t="s">
        <v>35</v>
      </c>
      <c r="C688" s="78" t="s">
        <v>2190</v>
      </c>
      <c r="D688" s="36" t="s">
        <v>2086</v>
      </c>
      <c r="E688" s="78" t="s">
        <v>2191</v>
      </c>
      <c r="F688" s="78" t="s">
        <v>47</v>
      </c>
      <c r="G688" s="35" t="s">
        <v>39</v>
      </c>
      <c r="H688" s="35">
        <v>0</v>
      </c>
      <c r="I688" s="35">
        <v>590000000</v>
      </c>
      <c r="J688" s="35" t="s">
        <v>40</v>
      </c>
      <c r="K688" s="51" t="s">
        <v>108</v>
      </c>
      <c r="L688" s="35" t="s">
        <v>42</v>
      </c>
      <c r="M688" s="35" t="s">
        <v>61</v>
      </c>
      <c r="N688" s="35" t="s">
        <v>109</v>
      </c>
      <c r="O688" s="35" t="s">
        <v>110</v>
      </c>
      <c r="P688" s="125">
        <v>168</v>
      </c>
      <c r="Q688" s="35" t="s">
        <v>117</v>
      </c>
      <c r="R688" s="143">
        <v>5</v>
      </c>
      <c r="S688" s="77">
        <v>210000</v>
      </c>
      <c r="T688" s="54">
        <v>0</v>
      </c>
      <c r="U688" s="63">
        <f>T688*1.12</f>
        <v>0</v>
      </c>
      <c r="V688" s="92" t="s">
        <v>47</v>
      </c>
      <c r="W688" s="51">
        <v>2017</v>
      </c>
      <c r="X688" s="49" t="s">
        <v>1808</v>
      </c>
    </row>
    <row r="689" spans="1:24" ht="50.1" customHeight="1">
      <c r="A689" s="35" t="s">
        <v>2192</v>
      </c>
      <c r="B689" s="35" t="s">
        <v>35</v>
      </c>
      <c r="C689" s="78" t="s">
        <v>2190</v>
      </c>
      <c r="D689" s="36" t="s">
        <v>2086</v>
      </c>
      <c r="E689" s="78" t="s">
        <v>2191</v>
      </c>
      <c r="F689" s="78" t="s">
        <v>47</v>
      </c>
      <c r="G689" s="35" t="s">
        <v>39</v>
      </c>
      <c r="H689" s="35">
        <v>0</v>
      </c>
      <c r="I689" s="35">
        <v>590000000</v>
      </c>
      <c r="J689" s="35" t="s">
        <v>40</v>
      </c>
      <c r="K689" s="51" t="s">
        <v>313</v>
      </c>
      <c r="L689" s="35" t="s">
        <v>42</v>
      </c>
      <c r="M689" s="35" t="s">
        <v>61</v>
      </c>
      <c r="N689" s="35" t="s">
        <v>109</v>
      </c>
      <c r="O689" s="35" t="s">
        <v>110</v>
      </c>
      <c r="P689" s="125">
        <v>168</v>
      </c>
      <c r="Q689" s="35" t="s">
        <v>117</v>
      </c>
      <c r="R689" s="143">
        <v>10.542</v>
      </c>
      <c r="S689" s="77">
        <v>220000</v>
      </c>
      <c r="T689" s="54">
        <f>R689*S689</f>
        <v>2319240</v>
      </c>
      <c r="U689" s="54">
        <f>T689*1.12</f>
        <v>2597548.8000000003</v>
      </c>
      <c r="V689" s="35" t="s">
        <v>47</v>
      </c>
      <c r="W689" s="51">
        <v>2017</v>
      </c>
      <c r="X689" s="49"/>
    </row>
    <row r="690" spans="1:24" ht="50.1" customHeight="1">
      <c r="A690" s="34" t="s">
        <v>2193</v>
      </c>
      <c r="B690" s="46" t="s">
        <v>35</v>
      </c>
      <c r="C690" s="47" t="s">
        <v>2194</v>
      </c>
      <c r="D690" s="48" t="s">
        <v>2086</v>
      </c>
      <c r="E690" s="49" t="s">
        <v>2195</v>
      </c>
      <c r="F690" s="50" t="s">
        <v>47</v>
      </c>
      <c r="G690" s="51" t="s">
        <v>39</v>
      </c>
      <c r="H690" s="52">
        <v>0</v>
      </c>
      <c r="I690" s="34">
        <v>590000000</v>
      </c>
      <c r="J690" s="35" t="s">
        <v>40</v>
      </c>
      <c r="K690" s="51" t="s">
        <v>108</v>
      </c>
      <c r="L690" s="35" t="s">
        <v>42</v>
      </c>
      <c r="M690" s="46" t="s">
        <v>61</v>
      </c>
      <c r="N690" s="49" t="s">
        <v>109</v>
      </c>
      <c r="O690" s="35" t="s">
        <v>110</v>
      </c>
      <c r="P690" s="67">
        <v>168</v>
      </c>
      <c r="Q690" s="43" t="s">
        <v>117</v>
      </c>
      <c r="R690" s="44">
        <v>5</v>
      </c>
      <c r="S690" s="151">
        <v>250000</v>
      </c>
      <c r="T690" s="40">
        <f t="shared" si="41"/>
        <v>1250000</v>
      </c>
      <c r="U690" s="41">
        <f t="shared" si="40"/>
        <v>1400000.0000000002</v>
      </c>
      <c r="V690" s="70" t="s">
        <v>47</v>
      </c>
      <c r="W690" s="51">
        <v>2017</v>
      </c>
      <c r="X690" s="42"/>
    </row>
    <row r="691" spans="1:24" ht="50.1" customHeight="1">
      <c r="A691" s="34" t="s">
        <v>2196</v>
      </c>
      <c r="B691" s="34" t="s">
        <v>35</v>
      </c>
      <c r="C691" s="35" t="s">
        <v>2197</v>
      </c>
      <c r="D691" s="36" t="s">
        <v>2086</v>
      </c>
      <c r="E691" s="35" t="s">
        <v>2198</v>
      </c>
      <c r="F691" s="37" t="s">
        <v>47</v>
      </c>
      <c r="G691" s="34" t="s">
        <v>39</v>
      </c>
      <c r="H691" s="34">
        <v>0</v>
      </c>
      <c r="I691" s="34">
        <v>590000000</v>
      </c>
      <c r="J691" s="35" t="s">
        <v>40</v>
      </c>
      <c r="K691" s="51" t="s">
        <v>108</v>
      </c>
      <c r="L691" s="35" t="s">
        <v>42</v>
      </c>
      <c r="M691" s="34" t="s">
        <v>61</v>
      </c>
      <c r="N691" s="35" t="s">
        <v>109</v>
      </c>
      <c r="O691" s="35" t="s">
        <v>110</v>
      </c>
      <c r="P691" s="34" t="s">
        <v>449</v>
      </c>
      <c r="Q691" s="34" t="s">
        <v>103</v>
      </c>
      <c r="R691" s="44">
        <v>500</v>
      </c>
      <c r="S691" s="40">
        <v>2020.5803571428569</v>
      </c>
      <c r="T691" s="40">
        <f t="shared" si="41"/>
        <v>1010290.1785714284</v>
      </c>
      <c r="U691" s="41">
        <f t="shared" si="40"/>
        <v>1131525</v>
      </c>
      <c r="V691" s="45" t="s">
        <v>47</v>
      </c>
      <c r="W691" s="51">
        <v>2017</v>
      </c>
      <c r="X691" s="42"/>
    </row>
    <row r="692" spans="1:24" ht="50.1" customHeight="1">
      <c r="A692" s="34" t="s">
        <v>2199</v>
      </c>
      <c r="B692" s="46" t="s">
        <v>35</v>
      </c>
      <c r="C692" s="50" t="s">
        <v>2200</v>
      </c>
      <c r="D692" s="145" t="s">
        <v>2086</v>
      </c>
      <c r="E692" s="50" t="s">
        <v>2201</v>
      </c>
      <c r="F692" s="50" t="s">
        <v>47</v>
      </c>
      <c r="G692" s="37" t="s">
        <v>39</v>
      </c>
      <c r="H692" s="52">
        <v>0</v>
      </c>
      <c r="I692" s="152" t="s">
        <v>2202</v>
      </c>
      <c r="J692" s="35" t="s">
        <v>40</v>
      </c>
      <c r="K692" s="51" t="s">
        <v>108</v>
      </c>
      <c r="L692" s="35" t="s">
        <v>42</v>
      </c>
      <c r="M692" s="46" t="s">
        <v>61</v>
      </c>
      <c r="N692" s="49" t="s">
        <v>109</v>
      </c>
      <c r="O692" s="35" t="s">
        <v>110</v>
      </c>
      <c r="P692" s="49" t="s">
        <v>449</v>
      </c>
      <c r="Q692" s="49" t="s">
        <v>103</v>
      </c>
      <c r="R692" s="153">
        <v>500</v>
      </c>
      <c r="S692" s="77">
        <v>2020.5803571428569</v>
      </c>
      <c r="T692" s="100">
        <v>0</v>
      </c>
      <c r="U692" s="147">
        <f>T692*1.12</f>
        <v>0</v>
      </c>
      <c r="V692" s="70" t="s">
        <v>47</v>
      </c>
      <c r="W692" s="51">
        <v>2017</v>
      </c>
      <c r="X692" s="98">
        <v>11.19</v>
      </c>
    </row>
    <row r="693" spans="1:24" ht="50.1" customHeight="1">
      <c r="A693" s="34" t="s">
        <v>2203</v>
      </c>
      <c r="B693" s="46" t="s">
        <v>35</v>
      </c>
      <c r="C693" s="50" t="s">
        <v>2200</v>
      </c>
      <c r="D693" s="145" t="s">
        <v>2086</v>
      </c>
      <c r="E693" s="50" t="s">
        <v>2201</v>
      </c>
      <c r="F693" s="50" t="s">
        <v>47</v>
      </c>
      <c r="G693" s="37" t="s">
        <v>39</v>
      </c>
      <c r="H693" s="52">
        <v>0</v>
      </c>
      <c r="I693" s="152" t="s">
        <v>2202</v>
      </c>
      <c r="J693" s="35" t="s">
        <v>40</v>
      </c>
      <c r="K693" s="51" t="s">
        <v>2204</v>
      </c>
      <c r="L693" s="35" t="s">
        <v>42</v>
      </c>
      <c r="M693" s="46" t="s">
        <v>61</v>
      </c>
      <c r="N693" s="49" t="s">
        <v>109</v>
      </c>
      <c r="O693" s="35" t="s">
        <v>110</v>
      </c>
      <c r="P693" s="49" t="s">
        <v>449</v>
      </c>
      <c r="Q693" s="49" t="s">
        <v>103</v>
      </c>
      <c r="R693" s="153">
        <v>500</v>
      </c>
      <c r="S693" s="77">
        <v>2400</v>
      </c>
      <c r="T693" s="100">
        <f>R693*S693</f>
        <v>1200000</v>
      </c>
      <c r="U693" s="147">
        <f>T693*1.12</f>
        <v>1344000.0000000002</v>
      </c>
      <c r="V693" s="70" t="s">
        <v>47</v>
      </c>
      <c r="W693" s="51">
        <v>2017</v>
      </c>
      <c r="X693" s="98"/>
    </row>
    <row r="694" spans="1:24" ht="50.1" customHeight="1">
      <c r="A694" s="34" t="s">
        <v>2205</v>
      </c>
      <c r="B694" s="34" t="s">
        <v>35</v>
      </c>
      <c r="C694" s="35" t="s">
        <v>2206</v>
      </c>
      <c r="D694" s="36" t="s">
        <v>2086</v>
      </c>
      <c r="E694" s="35" t="s">
        <v>2207</v>
      </c>
      <c r="F694" s="37" t="s">
        <v>47</v>
      </c>
      <c r="G694" s="34" t="s">
        <v>39</v>
      </c>
      <c r="H694" s="34">
        <v>0</v>
      </c>
      <c r="I694" s="34">
        <v>590000000</v>
      </c>
      <c r="J694" s="35" t="s">
        <v>40</v>
      </c>
      <c r="K694" s="51" t="s">
        <v>108</v>
      </c>
      <c r="L694" s="35" t="s">
        <v>42</v>
      </c>
      <c r="M694" s="34" t="s">
        <v>61</v>
      </c>
      <c r="N694" s="35" t="s">
        <v>109</v>
      </c>
      <c r="O694" s="35" t="s">
        <v>110</v>
      </c>
      <c r="P694" s="34" t="s">
        <v>449</v>
      </c>
      <c r="Q694" s="34" t="s">
        <v>103</v>
      </c>
      <c r="R694" s="44">
        <v>300</v>
      </c>
      <c r="S694" s="40">
        <v>2020.5803571428569</v>
      </c>
      <c r="T694" s="40">
        <f t="shared" si="41"/>
        <v>606174.10714285704</v>
      </c>
      <c r="U694" s="41">
        <f t="shared" si="40"/>
        <v>678915</v>
      </c>
      <c r="V694" s="45" t="s">
        <v>47</v>
      </c>
      <c r="W694" s="51">
        <v>2017</v>
      </c>
      <c r="X694" s="42"/>
    </row>
    <row r="695" spans="1:24" ht="50.1" customHeight="1">
      <c r="A695" s="34" t="s">
        <v>2208</v>
      </c>
      <c r="B695" s="46" t="s">
        <v>35</v>
      </c>
      <c r="C695" s="47" t="s">
        <v>2209</v>
      </c>
      <c r="D695" s="48" t="s">
        <v>2086</v>
      </c>
      <c r="E695" s="49" t="s">
        <v>2210</v>
      </c>
      <c r="F695" s="50" t="s">
        <v>47</v>
      </c>
      <c r="G695" s="51" t="s">
        <v>39</v>
      </c>
      <c r="H695" s="52">
        <v>0</v>
      </c>
      <c r="I695" s="34">
        <v>590000000</v>
      </c>
      <c r="J695" s="35" t="s">
        <v>40</v>
      </c>
      <c r="K695" s="51" t="s">
        <v>108</v>
      </c>
      <c r="L695" s="35" t="s">
        <v>42</v>
      </c>
      <c r="M695" s="46" t="s">
        <v>61</v>
      </c>
      <c r="N695" s="49" t="s">
        <v>109</v>
      </c>
      <c r="O695" s="35" t="s">
        <v>110</v>
      </c>
      <c r="P695" s="43" t="s">
        <v>449</v>
      </c>
      <c r="Q695" s="43" t="s">
        <v>103</v>
      </c>
      <c r="R695" s="69">
        <v>300</v>
      </c>
      <c r="S695" s="54">
        <v>2020.5803571428569</v>
      </c>
      <c r="T695" s="40">
        <f t="shared" si="41"/>
        <v>606174.10714285704</v>
      </c>
      <c r="U695" s="41">
        <f t="shared" si="40"/>
        <v>678915</v>
      </c>
      <c r="V695" s="70" t="s">
        <v>47</v>
      </c>
      <c r="W695" s="51">
        <v>2017</v>
      </c>
      <c r="X695" s="42"/>
    </row>
    <row r="696" spans="1:24" ht="50.1" customHeight="1">
      <c r="A696" s="34" t="s">
        <v>2211</v>
      </c>
      <c r="B696" s="34" t="s">
        <v>35</v>
      </c>
      <c r="C696" s="35" t="s">
        <v>2212</v>
      </c>
      <c r="D696" s="36" t="s">
        <v>2086</v>
      </c>
      <c r="E696" s="35" t="s">
        <v>2213</v>
      </c>
      <c r="F696" s="37" t="s">
        <v>47</v>
      </c>
      <c r="G696" s="34" t="s">
        <v>39</v>
      </c>
      <c r="H696" s="34">
        <v>0</v>
      </c>
      <c r="I696" s="34">
        <v>590000000</v>
      </c>
      <c r="J696" s="35" t="s">
        <v>40</v>
      </c>
      <c r="K696" s="51" t="s">
        <v>108</v>
      </c>
      <c r="L696" s="35" t="s">
        <v>42</v>
      </c>
      <c r="M696" s="34" t="s">
        <v>61</v>
      </c>
      <c r="N696" s="35" t="s">
        <v>109</v>
      </c>
      <c r="O696" s="35" t="s">
        <v>110</v>
      </c>
      <c r="P696" s="67">
        <v>168</v>
      </c>
      <c r="Q696" s="34" t="s">
        <v>117</v>
      </c>
      <c r="R696" s="44">
        <v>0.1</v>
      </c>
      <c r="S696" s="40">
        <v>3400000</v>
      </c>
      <c r="T696" s="40">
        <f t="shared" si="41"/>
        <v>340000</v>
      </c>
      <c r="U696" s="41">
        <f t="shared" si="40"/>
        <v>380800.00000000006</v>
      </c>
      <c r="V696" s="45" t="s">
        <v>47</v>
      </c>
      <c r="W696" s="51">
        <v>2017</v>
      </c>
      <c r="X696" s="42"/>
    </row>
    <row r="697" spans="1:24" ht="50.1" customHeight="1">
      <c r="A697" s="35" t="s">
        <v>2214</v>
      </c>
      <c r="B697" s="35" t="s">
        <v>35</v>
      </c>
      <c r="C697" s="78" t="s">
        <v>2215</v>
      </c>
      <c r="D697" s="78" t="s">
        <v>2216</v>
      </c>
      <c r="E697" s="78" t="s">
        <v>2217</v>
      </c>
      <c r="F697" s="78" t="s">
        <v>2218</v>
      </c>
      <c r="G697" s="35" t="s">
        <v>39</v>
      </c>
      <c r="H697" s="35">
        <v>0</v>
      </c>
      <c r="I697" s="35">
        <v>590000000</v>
      </c>
      <c r="J697" s="35" t="s">
        <v>40</v>
      </c>
      <c r="K697" s="35" t="s">
        <v>41</v>
      </c>
      <c r="L697" s="51" t="s">
        <v>53</v>
      </c>
      <c r="M697" s="35" t="s">
        <v>43</v>
      </c>
      <c r="N697" s="35" t="s">
        <v>102</v>
      </c>
      <c r="O697" s="35" t="s">
        <v>94</v>
      </c>
      <c r="P697" s="35">
        <v>796</v>
      </c>
      <c r="Q697" s="35" t="s">
        <v>46</v>
      </c>
      <c r="R697" s="77">
        <v>100</v>
      </c>
      <c r="S697" s="77">
        <v>150</v>
      </c>
      <c r="T697" s="77">
        <v>0</v>
      </c>
      <c r="U697" s="146">
        <f>T697*1.12</f>
        <v>0</v>
      </c>
      <c r="V697" s="92"/>
      <c r="W697" s="35">
        <v>2017</v>
      </c>
      <c r="X697" s="49">
        <v>19</v>
      </c>
    </row>
    <row r="698" spans="1:24" ht="50.1" customHeight="1">
      <c r="A698" s="49" t="s">
        <v>11967</v>
      </c>
      <c r="B698" s="49" t="s">
        <v>35</v>
      </c>
      <c r="C698" s="78" t="s">
        <v>2215</v>
      </c>
      <c r="D698" s="78" t="s">
        <v>2216</v>
      </c>
      <c r="E698" s="78" t="s">
        <v>2217</v>
      </c>
      <c r="F698" s="78" t="s">
        <v>2218</v>
      </c>
      <c r="G698" s="35" t="s">
        <v>39</v>
      </c>
      <c r="H698" s="35">
        <v>0</v>
      </c>
      <c r="I698" s="35">
        <v>590000000</v>
      </c>
      <c r="J698" s="35" t="s">
        <v>40</v>
      </c>
      <c r="K698" s="35" t="s">
        <v>338</v>
      </c>
      <c r="L698" s="35" t="s">
        <v>53</v>
      </c>
      <c r="M698" s="46" t="s">
        <v>43</v>
      </c>
      <c r="N698" s="35" t="s">
        <v>102</v>
      </c>
      <c r="O698" s="52" t="s">
        <v>503</v>
      </c>
      <c r="P698" s="34">
        <v>796</v>
      </c>
      <c r="Q698" s="34" t="s">
        <v>46</v>
      </c>
      <c r="R698" s="77">
        <v>100</v>
      </c>
      <c r="S698" s="77">
        <v>200</v>
      </c>
      <c r="T698" s="77">
        <f>R698*S698</f>
        <v>20000</v>
      </c>
      <c r="U698" s="146">
        <f>T698*1.12</f>
        <v>22400.000000000004</v>
      </c>
      <c r="V698" s="98"/>
      <c r="W698" s="43">
        <v>2017</v>
      </c>
      <c r="X698" s="98"/>
    </row>
    <row r="699" spans="1:24" ht="50.1" customHeight="1">
      <c r="A699" s="34" t="s">
        <v>2219</v>
      </c>
      <c r="B699" s="34" t="s">
        <v>35</v>
      </c>
      <c r="C699" s="35" t="s">
        <v>2220</v>
      </c>
      <c r="D699" s="36" t="s">
        <v>2216</v>
      </c>
      <c r="E699" s="35" t="s">
        <v>2221</v>
      </c>
      <c r="F699" s="37" t="s">
        <v>2222</v>
      </c>
      <c r="G699" s="34" t="s">
        <v>39</v>
      </c>
      <c r="H699" s="34">
        <v>0</v>
      </c>
      <c r="I699" s="34">
        <v>590000000</v>
      </c>
      <c r="J699" s="35" t="s">
        <v>40</v>
      </c>
      <c r="K699" s="35" t="s">
        <v>41</v>
      </c>
      <c r="L699" s="42" t="s">
        <v>53</v>
      </c>
      <c r="M699" s="34" t="s">
        <v>43</v>
      </c>
      <c r="N699" s="35" t="s">
        <v>102</v>
      </c>
      <c r="O699" s="34" t="s">
        <v>94</v>
      </c>
      <c r="P699" s="34">
        <v>796</v>
      </c>
      <c r="Q699" s="34" t="s">
        <v>46</v>
      </c>
      <c r="R699" s="39">
        <v>100</v>
      </c>
      <c r="S699" s="40">
        <v>250</v>
      </c>
      <c r="T699" s="40">
        <f t="shared" si="41"/>
        <v>25000</v>
      </c>
      <c r="U699" s="41">
        <f t="shared" si="40"/>
        <v>28000.000000000004</v>
      </c>
      <c r="V699" s="45"/>
      <c r="W699" s="34">
        <v>2017</v>
      </c>
      <c r="X699" s="35"/>
    </row>
    <row r="700" spans="1:24" ht="50.1" customHeight="1">
      <c r="A700" s="34" t="s">
        <v>2223</v>
      </c>
      <c r="B700" s="34" t="s">
        <v>35</v>
      </c>
      <c r="C700" s="35" t="s">
        <v>2224</v>
      </c>
      <c r="D700" s="73" t="s">
        <v>2225</v>
      </c>
      <c r="E700" s="37" t="s">
        <v>2226</v>
      </c>
      <c r="F700" s="37" t="s">
        <v>2227</v>
      </c>
      <c r="G700" s="34" t="s">
        <v>39</v>
      </c>
      <c r="H700" s="34">
        <v>0</v>
      </c>
      <c r="I700" s="34">
        <v>590000000</v>
      </c>
      <c r="J700" s="35" t="s">
        <v>53</v>
      </c>
      <c r="K700" s="34" t="s">
        <v>1318</v>
      </c>
      <c r="L700" s="34" t="s">
        <v>83</v>
      </c>
      <c r="M700" s="34" t="s">
        <v>84</v>
      </c>
      <c r="N700" s="34" t="s">
        <v>143</v>
      </c>
      <c r="O700" s="51" t="s">
        <v>185</v>
      </c>
      <c r="P700" s="34">
        <v>796</v>
      </c>
      <c r="Q700" s="34" t="s">
        <v>46</v>
      </c>
      <c r="R700" s="39">
        <v>3</v>
      </c>
      <c r="S700" s="44">
        <v>3500</v>
      </c>
      <c r="T700" s="74">
        <f t="shared" si="41"/>
        <v>10500</v>
      </c>
      <c r="U700" s="75">
        <f t="shared" si="40"/>
        <v>11760.000000000002</v>
      </c>
      <c r="V700" s="45"/>
      <c r="W700" s="34">
        <v>2017</v>
      </c>
      <c r="X700" s="76"/>
    </row>
    <row r="701" spans="1:24" ht="50.1" customHeight="1">
      <c r="A701" s="34" t="s">
        <v>2228</v>
      </c>
      <c r="B701" s="34" t="s">
        <v>35</v>
      </c>
      <c r="C701" s="35" t="s">
        <v>2224</v>
      </c>
      <c r="D701" s="73" t="s">
        <v>2225</v>
      </c>
      <c r="E701" s="37" t="s">
        <v>2226</v>
      </c>
      <c r="F701" s="37" t="s">
        <v>2229</v>
      </c>
      <c r="G701" s="34" t="s">
        <v>39</v>
      </c>
      <c r="H701" s="34">
        <v>0</v>
      </c>
      <c r="I701" s="34">
        <v>590000000</v>
      </c>
      <c r="J701" s="35" t="s">
        <v>53</v>
      </c>
      <c r="K701" s="34" t="s">
        <v>1309</v>
      </c>
      <c r="L701" s="34" t="s">
        <v>83</v>
      </c>
      <c r="M701" s="34" t="s">
        <v>84</v>
      </c>
      <c r="N701" s="34" t="s">
        <v>143</v>
      </c>
      <c r="O701" s="51" t="s">
        <v>185</v>
      </c>
      <c r="P701" s="34">
        <v>796</v>
      </c>
      <c r="Q701" s="34" t="s">
        <v>46</v>
      </c>
      <c r="R701" s="39">
        <v>12</v>
      </c>
      <c r="S701" s="44">
        <v>3350</v>
      </c>
      <c r="T701" s="74">
        <f t="shared" si="41"/>
        <v>40200</v>
      </c>
      <c r="U701" s="75">
        <f t="shared" si="40"/>
        <v>45024.000000000007</v>
      </c>
      <c r="V701" s="45"/>
      <c r="W701" s="34">
        <v>2017</v>
      </c>
      <c r="X701" s="76"/>
    </row>
    <row r="702" spans="1:24" ht="50.1" customHeight="1">
      <c r="A702" s="35" t="s">
        <v>2230</v>
      </c>
      <c r="B702" s="35" t="s">
        <v>35</v>
      </c>
      <c r="C702" s="93" t="s">
        <v>2224</v>
      </c>
      <c r="D702" s="36" t="s">
        <v>2225</v>
      </c>
      <c r="E702" s="93" t="s">
        <v>2226</v>
      </c>
      <c r="F702" s="93" t="s">
        <v>2231</v>
      </c>
      <c r="G702" s="35" t="s">
        <v>39</v>
      </c>
      <c r="H702" s="35">
        <v>0</v>
      </c>
      <c r="I702" s="35">
        <v>590000000</v>
      </c>
      <c r="J702" s="35" t="s">
        <v>53</v>
      </c>
      <c r="K702" s="35" t="s">
        <v>254</v>
      </c>
      <c r="L702" s="35" t="s">
        <v>83</v>
      </c>
      <c r="M702" s="35" t="s">
        <v>84</v>
      </c>
      <c r="N702" s="35" t="s">
        <v>143</v>
      </c>
      <c r="O702" s="51" t="s">
        <v>185</v>
      </c>
      <c r="P702" s="35">
        <v>796</v>
      </c>
      <c r="Q702" s="35" t="s">
        <v>46</v>
      </c>
      <c r="R702" s="53">
        <v>6</v>
      </c>
      <c r="S702" s="81">
        <v>6000</v>
      </c>
      <c r="T702" s="74">
        <v>0</v>
      </c>
      <c r="U702" s="75">
        <f t="shared" si="40"/>
        <v>0</v>
      </c>
      <c r="V702" s="92"/>
      <c r="W702" s="35">
        <v>2017</v>
      </c>
      <c r="X702" s="49" t="s">
        <v>290</v>
      </c>
    </row>
    <row r="703" spans="1:24" ht="50.1" customHeight="1">
      <c r="A703" s="51" t="s">
        <v>2232</v>
      </c>
      <c r="B703" s="58" t="s">
        <v>35</v>
      </c>
      <c r="C703" s="38" t="s">
        <v>2224</v>
      </c>
      <c r="D703" s="56" t="s">
        <v>2225</v>
      </c>
      <c r="E703" s="38" t="s">
        <v>2226</v>
      </c>
      <c r="F703" s="38" t="s">
        <v>2233</v>
      </c>
      <c r="G703" s="49" t="s">
        <v>39</v>
      </c>
      <c r="H703" s="105">
        <v>0</v>
      </c>
      <c r="I703" s="80">
        <v>590000000</v>
      </c>
      <c r="J703" s="51" t="s">
        <v>293</v>
      </c>
      <c r="K703" s="49" t="s">
        <v>2234</v>
      </c>
      <c r="L703" s="49" t="s">
        <v>189</v>
      </c>
      <c r="M703" s="49" t="s">
        <v>84</v>
      </c>
      <c r="N703" s="49" t="s">
        <v>310</v>
      </c>
      <c r="O703" s="49" t="s">
        <v>2235</v>
      </c>
      <c r="P703" s="43">
        <v>796</v>
      </c>
      <c r="Q703" s="49" t="s">
        <v>46</v>
      </c>
      <c r="R703" s="53">
        <v>6</v>
      </c>
      <c r="S703" s="81">
        <v>7600</v>
      </c>
      <c r="T703" s="154">
        <f>R703*S703</f>
        <v>45600</v>
      </c>
      <c r="U703" s="154">
        <f>T703*1.12</f>
        <v>51072.000000000007</v>
      </c>
      <c r="V703" s="98"/>
      <c r="W703" s="51">
        <v>2017</v>
      </c>
      <c r="X703" s="49"/>
    </row>
    <row r="704" spans="1:24" ht="50.1" customHeight="1">
      <c r="A704" s="34" t="s">
        <v>2236</v>
      </c>
      <c r="B704" s="34" t="s">
        <v>35</v>
      </c>
      <c r="C704" s="35" t="s">
        <v>2224</v>
      </c>
      <c r="D704" s="73" t="s">
        <v>2225</v>
      </c>
      <c r="E704" s="37" t="s">
        <v>2226</v>
      </c>
      <c r="F704" s="37" t="s">
        <v>2237</v>
      </c>
      <c r="G704" s="34" t="s">
        <v>39</v>
      </c>
      <c r="H704" s="34">
        <v>0</v>
      </c>
      <c r="I704" s="34">
        <v>590000000</v>
      </c>
      <c r="J704" s="35" t="s">
        <v>53</v>
      </c>
      <c r="K704" s="34" t="s">
        <v>254</v>
      </c>
      <c r="L704" s="34" t="s">
        <v>83</v>
      </c>
      <c r="M704" s="34" t="s">
        <v>84</v>
      </c>
      <c r="N704" s="34" t="s">
        <v>143</v>
      </c>
      <c r="O704" s="51" t="s">
        <v>185</v>
      </c>
      <c r="P704" s="34">
        <v>796</v>
      </c>
      <c r="Q704" s="34" t="s">
        <v>46</v>
      </c>
      <c r="R704" s="39">
        <v>3</v>
      </c>
      <c r="S704" s="44">
        <v>3500</v>
      </c>
      <c r="T704" s="74">
        <f t="shared" si="41"/>
        <v>10500</v>
      </c>
      <c r="U704" s="75">
        <f t="shared" si="40"/>
        <v>11760.000000000002</v>
      </c>
      <c r="V704" s="45"/>
      <c r="W704" s="34">
        <v>2017</v>
      </c>
      <c r="X704" s="76"/>
    </row>
    <row r="705" spans="1:24" ht="50.1" customHeight="1">
      <c r="A705" s="35" t="s">
        <v>2238</v>
      </c>
      <c r="B705" s="35" t="s">
        <v>35</v>
      </c>
      <c r="C705" s="93" t="s">
        <v>2224</v>
      </c>
      <c r="D705" s="36" t="s">
        <v>2225</v>
      </c>
      <c r="E705" s="93" t="s">
        <v>2226</v>
      </c>
      <c r="F705" s="93" t="s">
        <v>2239</v>
      </c>
      <c r="G705" s="35" t="s">
        <v>39</v>
      </c>
      <c r="H705" s="35">
        <v>0</v>
      </c>
      <c r="I705" s="35">
        <v>590000000</v>
      </c>
      <c r="J705" s="35" t="s">
        <v>53</v>
      </c>
      <c r="K705" s="35" t="s">
        <v>768</v>
      </c>
      <c r="L705" s="35" t="s">
        <v>83</v>
      </c>
      <c r="M705" s="35" t="s">
        <v>84</v>
      </c>
      <c r="N705" s="35" t="s">
        <v>143</v>
      </c>
      <c r="O705" s="51" t="s">
        <v>185</v>
      </c>
      <c r="P705" s="35">
        <v>796</v>
      </c>
      <c r="Q705" s="35" t="s">
        <v>46</v>
      </c>
      <c r="R705" s="53">
        <v>10</v>
      </c>
      <c r="S705" s="81">
        <v>10000</v>
      </c>
      <c r="T705" s="74">
        <v>0</v>
      </c>
      <c r="U705" s="75">
        <f t="shared" si="40"/>
        <v>0</v>
      </c>
      <c r="V705" s="92"/>
      <c r="W705" s="35">
        <v>2017</v>
      </c>
      <c r="X705" s="49" t="s">
        <v>2240</v>
      </c>
    </row>
    <row r="706" spans="1:24" ht="50.1" customHeight="1">
      <c r="A706" s="51" t="s">
        <v>2241</v>
      </c>
      <c r="B706" s="58" t="s">
        <v>35</v>
      </c>
      <c r="C706" s="38" t="s">
        <v>2224</v>
      </c>
      <c r="D706" s="56" t="s">
        <v>2225</v>
      </c>
      <c r="E706" s="38" t="s">
        <v>2226</v>
      </c>
      <c r="F706" s="93" t="s">
        <v>2239</v>
      </c>
      <c r="G706" s="49" t="s">
        <v>39</v>
      </c>
      <c r="H706" s="105">
        <v>0</v>
      </c>
      <c r="I706" s="80">
        <v>590000000</v>
      </c>
      <c r="J706" s="51" t="s">
        <v>293</v>
      </c>
      <c r="K706" s="35" t="s">
        <v>2242</v>
      </c>
      <c r="L706" s="49" t="s">
        <v>189</v>
      </c>
      <c r="M706" s="49" t="s">
        <v>84</v>
      </c>
      <c r="N706" s="49" t="s">
        <v>310</v>
      </c>
      <c r="O706" s="49" t="s">
        <v>2235</v>
      </c>
      <c r="P706" s="43">
        <v>796</v>
      </c>
      <c r="Q706" s="49" t="s">
        <v>46</v>
      </c>
      <c r="R706" s="53">
        <v>10</v>
      </c>
      <c r="S706" s="81">
        <v>11100</v>
      </c>
      <c r="T706" s="154">
        <f>R706*S706</f>
        <v>111000</v>
      </c>
      <c r="U706" s="154">
        <f>T706*1.12</f>
        <v>124320.00000000001</v>
      </c>
      <c r="V706" s="98"/>
      <c r="W706" s="51">
        <v>2017</v>
      </c>
      <c r="X706" s="49"/>
    </row>
    <row r="707" spans="1:24" ht="50.1" customHeight="1">
      <c r="A707" s="35" t="s">
        <v>2243</v>
      </c>
      <c r="B707" s="35" t="s">
        <v>35</v>
      </c>
      <c r="C707" s="93" t="s">
        <v>2224</v>
      </c>
      <c r="D707" s="36" t="s">
        <v>2225</v>
      </c>
      <c r="E707" s="93" t="s">
        <v>2226</v>
      </c>
      <c r="F707" s="93" t="s">
        <v>2244</v>
      </c>
      <c r="G707" s="35" t="s">
        <v>39</v>
      </c>
      <c r="H707" s="35">
        <v>0</v>
      </c>
      <c r="I707" s="35">
        <v>590000000</v>
      </c>
      <c r="J707" s="35" t="s">
        <v>53</v>
      </c>
      <c r="K707" s="35" t="s">
        <v>142</v>
      </c>
      <c r="L707" s="35" t="s">
        <v>83</v>
      </c>
      <c r="M707" s="35" t="s">
        <v>84</v>
      </c>
      <c r="N707" s="35" t="s">
        <v>143</v>
      </c>
      <c r="O707" s="51" t="s">
        <v>185</v>
      </c>
      <c r="P707" s="35">
        <v>796</v>
      </c>
      <c r="Q707" s="35" t="s">
        <v>46</v>
      </c>
      <c r="R707" s="53">
        <v>15</v>
      </c>
      <c r="S707" s="81">
        <v>10000</v>
      </c>
      <c r="T707" s="74">
        <v>0</v>
      </c>
      <c r="U707" s="75">
        <f>T707*1.12</f>
        <v>0</v>
      </c>
      <c r="V707" s="92"/>
      <c r="W707" s="35">
        <v>2017</v>
      </c>
      <c r="X707" s="49" t="s">
        <v>2245</v>
      </c>
    </row>
    <row r="708" spans="1:24" ht="50.1" customHeight="1">
      <c r="A708" s="43" t="s">
        <v>2246</v>
      </c>
      <c r="B708" s="58" t="s">
        <v>35</v>
      </c>
      <c r="C708" s="38" t="s">
        <v>2224</v>
      </c>
      <c r="D708" s="56" t="s">
        <v>2225</v>
      </c>
      <c r="E708" s="38" t="s">
        <v>2226</v>
      </c>
      <c r="F708" s="93" t="s">
        <v>2244</v>
      </c>
      <c r="G708" s="49" t="s">
        <v>39</v>
      </c>
      <c r="H708" s="105">
        <v>0</v>
      </c>
      <c r="I708" s="80">
        <v>590000000</v>
      </c>
      <c r="J708" s="51" t="s">
        <v>293</v>
      </c>
      <c r="K708" s="49" t="s">
        <v>313</v>
      </c>
      <c r="L708" s="49" t="s">
        <v>189</v>
      </c>
      <c r="M708" s="49" t="s">
        <v>84</v>
      </c>
      <c r="N708" s="49" t="s">
        <v>310</v>
      </c>
      <c r="O708" s="49" t="s">
        <v>2235</v>
      </c>
      <c r="P708" s="43">
        <v>796</v>
      </c>
      <c r="Q708" s="49" t="s">
        <v>46</v>
      </c>
      <c r="R708" s="53">
        <v>20</v>
      </c>
      <c r="S708" s="81">
        <v>11100</v>
      </c>
      <c r="T708" s="154">
        <f>R708*S708</f>
        <v>222000</v>
      </c>
      <c r="U708" s="154">
        <f>T708*1.12</f>
        <v>248640.00000000003</v>
      </c>
      <c r="V708" s="98"/>
      <c r="W708" s="51">
        <v>2017</v>
      </c>
      <c r="X708" s="49"/>
    </row>
    <row r="709" spans="1:24" ht="50.1" customHeight="1">
      <c r="A709" s="34" t="s">
        <v>2247</v>
      </c>
      <c r="B709" s="34" t="s">
        <v>35</v>
      </c>
      <c r="C709" s="35" t="s">
        <v>2224</v>
      </c>
      <c r="D709" s="73" t="s">
        <v>2225</v>
      </c>
      <c r="E709" s="37" t="s">
        <v>2226</v>
      </c>
      <c r="F709" s="37" t="s">
        <v>2248</v>
      </c>
      <c r="G709" s="34" t="s">
        <v>39</v>
      </c>
      <c r="H709" s="34">
        <v>0</v>
      </c>
      <c r="I709" s="34">
        <v>590000000</v>
      </c>
      <c r="J709" s="35" t="s">
        <v>53</v>
      </c>
      <c r="K709" s="34" t="s">
        <v>82</v>
      </c>
      <c r="L709" s="34" t="s">
        <v>83</v>
      </c>
      <c r="M709" s="34" t="s">
        <v>84</v>
      </c>
      <c r="N709" s="34" t="s">
        <v>2249</v>
      </c>
      <c r="O709" s="34" t="s">
        <v>2250</v>
      </c>
      <c r="P709" s="34">
        <v>796</v>
      </c>
      <c r="Q709" s="34" t="s">
        <v>46</v>
      </c>
      <c r="R709" s="39">
        <v>1</v>
      </c>
      <c r="S709" s="44">
        <v>12000</v>
      </c>
      <c r="T709" s="74">
        <f t="shared" si="41"/>
        <v>12000</v>
      </c>
      <c r="U709" s="75">
        <f t="shared" ref="U709:U785" si="42">T709*1.12</f>
        <v>13440.000000000002</v>
      </c>
      <c r="V709" s="45"/>
      <c r="W709" s="34">
        <v>2017</v>
      </c>
      <c r="X709" s="76"/>
    </row>
    <row r="710" spans="1:24" ht="50.1" customHeight="1">
      <c r="A710" s="34" t="s">
        <v>2251</v>
      </c>
      <c r="B710" s="34" t="s">
        <v>35</v>
      </c>
      <c r="C710" s="35" t="s">
        <v>2252</v>
      </c>
      <c r="D710" s="36" t="s">
        <v>2253</v>
      </c>
      <c r="E710" s="35" t="s">
        <v>2254</v>
      </c>
      <c r="F710" s="37" t="s">
        <v>2255</v>
      </c>
      <c r="G710" s="34" t="s">
        <v>92</v>
      </c>
      <c r="H710" s="34">
        <v>0</v>
      </c>
      <c r="I710" s="34">
        <v>590000000</v>
      </c>
      <c r="J710" s="35" t="s">
        <v>40</v>
      </c>
      <c r="K710" s="35" t="s">
        <v>108</v>
      </c>
      <c r="L710" s="35" t="s">
        <v>42</v>
      </c>
      <c r="M710" s="34" t="s">
        <v>61</v>
      </c>
      <c r="N710" s="35" t="s">
        <v>268</v>
      </c>
      <c r="O710" s="34" t="s">
        <v>94</v>
      </c>
      <c r="P710" s="34">
        <v>112</v>
      </c>
      <c r="Q710" s="34" t="s">
        <v>129</v>
      </c>
      <c r="R710" s="44">
        <v>100</v>
      </c>
      <c r="S710" s="40">
        <v>952</v>
      </c>
      <c r="T710" s="40">
        <f t="shared" si="41"/>
        <v>95200</v>
      </c>
      <c r="U710" s="41">
        <f t="shared" si="42"/>
        <v>106624.00000000001</v>
      </c>
      <c r="V710" s="45"/>
      <c r="W710" s="34">
        <v>2017</v>
      </c>
      <c r="X710" s="71"/>
    </row>
    <row r="711" spans="1:24" ht="50.1" customHeight="1">
      <c r="A711" s="34" t="s">
        <v>2256</v>
      </c>
      <c r="B711" s="46" t="s">
        <v>35</v>
      </c>
      <c r="C711" s="47" t="s">
        <v>2252</v>
      </c>
      <c r="D711" s="48" t="s">
        <v>2253</v>
      </c>
      <c r="E711" s="49" t="s">
        <v>2254</v>
      </c>
      <c r="F711" s="50" t="s">
        <v>640</v>
      </c>
      <c r="G711" s="51" t="s">
        <v>39</v>
      </c>
      <c r="H711" s="52">
        <v>0</v>
      </c>
      <c r="I711" s="34">
        <v>590000000</v>
      </c>
      <c r="J711" s="35" t="s">
        <v>40</v>
      </c>
      <c r="K711" s="46" t="s">
        <v>128</v>
      </c>
      <c r="L711" s="35" t="s">
        <v>42</v>
      </c>
      <c r="M711" s="46" t="s">
        <v>61</v>
      </c>
      <c r="N711" s="49" t="s">
        <v>44</v>
      </c>
      <c r="O711" s="38" t="s">
        <v>45</v>
      </c>
      <c r="P711" s="43">
        <v>112</v>
      </c>
      <c r="Q711" s="43" t="s">
        <v>129</v>
      </c>
      <c r="R711" s="69">
        <v>150</v>
      </c>
      <c r="S711" s="54">
        <v>3800</v>
      </c>
      <c r="T711" s="40">
        <f t="shared" si="41"/>
        <v>570000</v>
      </c>
      <c r="U711" s="41">
        <f t="shared" si="42"/>
        <v>638400.00000000012</v>
      </c>
      <c r="V711" s="70"/>
      <c r="W711" s="55">
        <v>2017</v>
      </c>
      <c r="X711" s="35"/>
    </row>
    <row r="712" spans="1:24" ht="50.1" customHeight="1">
      <c r="A712" s="34" t="s">
        <v>2257</v>
      </c>
      <c r="B712" s="34" t="s">
        <v>35</v>
      </c>
      <c r="C712" s="35" t="s">
        <v>2258</v>
      </c>
      <c r="D712" s="36" t="s">
        <v>2253</v>
      </c>
      <c r="E712" s="35" t="s">
        <v>2259</v>
      </c>
      <c r="F712" s="37" t="s">
        <v>2260</v>
      </c>
      <c r="G712" s="34" t="s">
        <v>92</v>
      </c>
      <c r="H712" s="34">
        <v>0</v>
      </c>
      <c r="I712" s="34">
        <v>590000000</v>
      </c>
      <c r="J712" s="35" t="s">
        <v>40</v>
      </c>
      <c r="K712" s="35" t="s">
        <v>108</v>
      </c>
      <c r="L712" s="35" t="s">
        <v>42</v>
      </c>
      <c r="M712" s="34" t="s">
        <v>61</v>
      </c>
      <c r="N712" s="35" t="s">
        <v>268</v>
      </c>
      <c r="O712" s="34" t="s">
        <v>94</v>
      </c>
      <c r="P712" s="34">
        <v>112</v>
      </c>
      <c r="Q712" s="34" t="s">
        <v>129</v>
      </c>
      <c r="R712" s="44">
        <v>650</v>
      </c>
      <c r="S712" s="40">
        <v>267.5</v>
      </c>
      <c r="T712" s="40">
        <f t="shared" si="41"/>
        <v>173875</v>
      </c>
      <c r="U712" s="41">
        <f t="shared" si="42"/>
        <v>194740.00000000003</v>
      </c>
      <c r="V712" s="45"/>
      <c r="W712" s="34">
        <v>2017</v>
      </c>
      <c r="X712" s="71"/>
    </row>
    <row r="713" spans="1:24" ht="50.1" customHeight="1">
      <c r="A713" s="34" t="s">
        <v>2261</v>
      </c>
      <c r="B713" s="46" t="s">
        <v>35</v>
      </c>
      <c r="C713" s="47" t="s">
        <v>2262</v>
      </c>
      <c r="D713" s="48" t="s">
        <v>2253</v>
      </c>
      <c r="E713" s="49" t="s">
        <v>2263</v>
      </c>
      <c r="F713" s="50" t="s">
        <v>2264</v>
      </c>
      <c r="G713" s="51" t="s">
        <v>92</v>
      </c>
      <c r="H713" s="52">
        <v>0</v>
      </c>
      <c r="I713" s="34">
        <v>590000000</v>
      </c>
      <c r="J713" s="35" t="s">
        <v>40</v>
      </c>
      <c r="K713" s="46" t="s">
        <v>108</v>
      </c>
      <c r="L713" s="35" t="s">
        <v>42</v>
      </c>
      <c r="M713" s="46" t="s">
        <v>61</v>
      </c>
      <c r="N713" s="49" t="s">
        <v>268</v>
      </c>
      <c r="O713" s="34" t="s">
        <v>94</v>
      </c>
      <c r="P713" s="43">
        <v>112</v>
      </c>
      <c r="Q713" s="43" t="s">
        <v>129</v>
      </c>
      <c r="R713" s="69">
        <v>20</v>
      </c>
      <c r="S713" s="54">
        <v>715</v>
      </c>
      <c r="T713" s="40">
        <f t="shared" si="41"/>
        <v>14300</v>
      </c>
      <c r="U713" s="41">
        <f t="shared" si="42"/>
        <v>16016.000000000002</v>
      </c>
      <c r="V713" s="70"/>
      <c r="W713" s="55">
        <v>2017</v>
      </c>
      <c r="X713" s="71"/>
    </row>
    <row r="714" spans="1:24" ht="50.1" customHeight="1">
      <c r="A714" s="34" t="s">
        <v>2265</v>
      </c>
      <c r="B714" s="46" t="s">
        <v>35</v>
      </c>
      <c r="C714" s="47" t="s">
        <v>2266</v>
      </c>
      <c r="D714" s="48" t="s">
        <v>2253</v>
      </c>
      <c r="E714" s="49" t="s">
        <v>2267</v>
      </c>
      <c r="F714" s="50" t="s">
        <v>2268</v>
      </c>
      <c r="G714" s="51" t="s">
        <v>92</v>
      </c>
      <c r="H714" s="52">
        <v>0</v>
      </c>
      <c r="I714" s="34">
        <v>590000000</v>
      </c>
      <c r="J714" s="35" t="s">
        <v>40</v>
      </c>
      <c r="K714" s="46" t="s">
        <v>108</v>
      </c>
      <c r="L714" s="35" t="s">
        <v>42</v>
      </c>
      <c r="M714" s="46" t="s">
        <v>61</v>
      </c>
      <c r="N714" s="49" t="s">
        <v>268</v>
      </c>
      <c r="O714" s="34" t="s">
        <v>94</v>
      </c>
      <c r="P714" s="43">
        <v>112</v>
      </c>
      <c r="Q714" s="43" t="s">
        <v>129</v>
      </c>
      <c r="R714" s="69">
        <v>433</v>
      </c>
      <c r="S714" s="54">
        <v>267.5</v>
      </c>
      <c r="T714" s="40">
        <f t="shared" si="41"/>
        <v>115827.5</v>
      </c>
      <c r="U714" s="41">
        <f t="shared" si="42"/>
        <v>129726.80000000002</v>
      </c>
      <c r="V714" s="70"/>
      <c r="W714" s="55">
        <v>2017</v>
      </c>
      <c r="X714" s="71"/>
    </row>
    <row r="715" spans="1:24" ht="50.1" customHeight="1">
      <c r="A715" s="34" t="s">
        <v>2269</v>
      </c>
      <c r="B715" s="46" t="s">
        <v>35</v>
      </c>
      <c r="C715" s="47" t="s">
        <v>2270</v>
      </c>
      <c r="D715" s="48" t="s">
        <v>2253</v>
      </c>
      <c r="E715" s="49" t="s">
        <v>2271</v>
      </c>
      <c r="F715" s="50" t="s">
        <v>2271</v>
      </c>
      <c r="G715" s="51" t="s">
        <v>92</v>
      </c>
      <c r="H715" s="52">
        <v>0</v>
      </c>
      <c r="I715" s="34">
        <v>590000000</v>
      </c>
      <c r="J715" s="35" t="s">
        <v>40</v>
      </c>
      <c r="K715" s="46" t="s">
        <v>108</v>
      </c>
      <c r="L715" s="35" t="s">
        <v>42</v>
      </c>
      <c r="M715" s="46" t="s">
        <v>61</v>
      </c>
      <c r="N715" s="49" t="s">
        <v>268</v>
      </c>
      <c r="O715" s="34" t="s">
        <v>94</v>
      </c>
      <c r="P715" s="43">
        <v>112</v>
      </c>
      <c r="Q715" s="43" t="s">
        <v>129</v>
      </c>
      <c r="R715" s="69">
        <v>433</v>
      </c>
      <c r="S715" s="54">
        <v>270</v>
      </c>
      <c r="T715" s="40">
        <f t="shared" si="41"/>
        <v>116910</v>
      </c>
      <c r="U715" s="41">
        <f t="shared" si="42"/>
        <v>130939.20000000001</v>
      </c>
      <c r="V715" s="70"/>
      <c r="W715" s="55">
        <v>2017</v>
      </c>
      <c r="X715" s="71"/>
    </row>
    <row r="716" spans="1:24" ht="50.1" customHeight="1">
      <c r="A716" s="34" t="s">
        <v>2272</v>
      </c>
      <c r="B716" s="46" t="s">
        <v>35</v>
      </c>
      <c r="C716" s="47" t="s">
        <v>2273</v>
      </c>
      <c r="D716" s="48" t="s">
        <v>2253</v>
      </c>
      <c r="E716" s="49" t="s">
        <v>2274</v>
      </c>
      <c r="F716" s="50" t="s">
        <v>2275</v>
      </c>
      <c r="G716" s="51" t="s">
        <v>92</v>
      </c>
      <c r="H716" s="52">
        <v>0</v>
      </c>
      <c r="I716" s="34">
        <v>590000000</v>
      </c>
      <c r="J716" s="35" t="s">
        <v>40</v>
      </c>
      <c r="K716" s="46" t="s">
        <v>108</v>
      </c>
      <c r="L716" s="35" t="s">
        <v>42</v>
      </c>
      <c r="M716" s="46" t="s">
        <v>61</v>
      </c>
      <c r="N716" s="49" t="s">
        <v>268</v>
      </c>
      <c r="O716" s="34" t="s">
        <v>94</v>
      </c>
      <c r="P716" s="43">
        <v>112</v>
      </c>
      <c r="Q716" s="43" t="s">
        <v>129</v>
      </c>
      <c r="R716" s="69">
        <v>433</v>
      </c>
      <c r="S716" s="54">
        <v>267.5</v>
      </c>
      <c r="T716" s="40">
        <f t="shared" si="41"/>
        <v>115827.5</v>
      </c>
      <c r="U716" s="41">
        <f t="shared" si="42"/>
        <v>129726.80000000002</v>
      </c>
      <c r="V716" s="70"/>
      <c r="W716" s="55">
        <v>2017</v>
      </c>
      <c r="X716" s="71"/>
    </row>
    <row r="717" spans="1:24" ht="50.1" customHeight="1">
      <c r="A717" s="34" t="s">
        <v>2276</v>
      </c>
      <c r="B717" s="34" t="s">
        <v>35</v>
      </c>
      <c r="C717" s="35" t="s">
        <v>2277</v>
      </c>
      <c r="D717" s="36" t="s">
        <v>2253</v>
      </c>
      <c r="E717" s="35" t="s">
        <v>2278</v>
      </c>
      <c r="F717" s="37" t="s">
        <v>2279</v>
      </c>
      <c r="G717" s="34" t="s">
        <v>92</v>
      </c>
      <c r="H717" s="34">
        <v>0</v>
      </c>
      <c r="I717" s="34">
        <v>590000000</v>
      </c>
      <c r="J717" s="35" t="s">
        <v>40</v>
      </c>
      <c r="K717" s="35" t="s">
        <v>108</v>
      </c>
      <c r="L717" s="35" t="s">
        <v>42</v>
      </c>
      <c r="M717" s="34" t="s">
        <v>61</v>
      </c>
      <c r="N717" s="35" t="s">
        <v>268</v>
      </c>
      <c r="O717" s="34" t="s">
        <v>94</v>
      </c>
      <c r="P717" s="34">
        <v>112</v>
      </c>
      <c r="Q717" s="34" t="s">
        <v>129</v>
      </c>
      <c r="R717" s="44">
        <v>433</v>
      </c>
      <c r="S717" s="40">
        <v>267.5</v>
      </c>
      <c r="T717" s="40">
        <f t="shared" si="41"/>
        <v>115827.5</v>
      </c>
      <c r="U717" s="41">
        <f t="shared" si="42"/>
        <v>129726.80000000002</v>
      </c>
      <c r="V717" s="45"/>
      <c r="W717" s="34">
        <v>2017</v>
      </c>
      <c r="X717" s="71"/>
    </row>
    <row r="718" spans="1:24" ht="50.1" customHeight="1">
      <c r="A718" s="34" t="s">
        <v>2280</v>
      </c>
      <c r="B718" s="34" t="s">
        <v>35</v>
      </c>
      <c r="C718" s="35" t="s">
        <v>2281</v>
      </c>
      <c r="D718" s="36" t="s">
        <v>2253</v>
      </c>
      <c r="E718" s="35" t="s">
        <v>2282</v>
      </c>
      <c r="F718" s="37" t="s">
        <v>2283</v>
      </c>
      <c r="G718" s="34" t="s">
        <v>92</v>
      </c>
      <c r="H718" s="34">
        <v>0</v>
      </c>
      <c r="I718" s="34">
        <v>590000000</v>
      </c>
      <c r="J718" s="35" t="s">
        <v>40</v>
      </c>
      <c r="K718" s="35" t="s">
        <v>108</v>
      </c>
      <c r="L718" s="35" t="s">
        <v>42</v>
      </c>
      <c r="M718" s="34" t="s">
        <v>61</v>
      </c>
      <c r="N718" s="35" t="s">
        <v>268</v>
      </c>
      <c r="O718" s="34" t="s">
        <v>94</v>
      </c>
      <c r="P718" s="34">
        <v>112</v>
      </c>
      <c r="Q718" s="34" t="s">
        <v>129</v>
      </c>
      <c r="R718" s="44">
        <v>650</v>
      </c>
      <c r="S718" s="40">
        <v>267.5</v>
      </c>
      <c r="T718" s="40">
        <f t="shared" si="41"/>
        <v>173875</v>
      </c>
      <c r="U718" s="41">
        <f t="shared" si="42"/>
        <v>194740.00000000003</v>
      </c>
      <c r="V718" s="45"/>
      <c r="W718" s="34">
        <v>2017</v>
      </c>
      <c r="X718" s="71"/>
    </row>
    <row r="719" spans="1:24" ht="50.1" customHeight="1">
      <c r="A719" s="34" t="s">
        <v>2284</v>
      </c>
      <c r="B719" s="46" t="s">
        <v>35</v>
      </c>
      <c r="C719" s="47" t="s">
        <v>2285</v>
      </c>
      <c r="D719" s="48" t="s">
        <v>2253</v>
      </c>
      <c r="E719" s="49" t="s">
        <v>2286</v>
      </c>
      <c r="F719" s="50" t="s">
        <v>2287</v>
      </c>
      <c r="G719" s="51" t="s">
        <v>92</v>
      </c>
      <c r="H719" s="52">
        <v>0</v>
      </c>
      <c r="I719" s="34">
        <v>590000000</v>
      </c>
      <c r="J719" s="35" t="s">
        <v>40</v>
      </c>
      <c r="K719" s="46" t="s">
        <v>108</v>
      </c>
      <c r="L719" s="35" t="s">
        <v>42</v>
      </c>
      <c r="M719" s="46" t="s">
        <v>61</v>
      </c>
      <c r="N719" s="49" t="s">
        <v>268</v>
      </c>
      <c r="O719" s="34" t="s">
        <v>94</v>
      </c>
      <c r="P719" s="43">
        <v>112</v>
      </c>
      <c r="Q719" s="43" t="s">
        <v>129</v>
      </c>
      <c r="R719" s="69">
        <v>650</v>
      </c>
      <c r="S719" s="54">
        <v>267.5</v>
      </c>
      <c r="T719" s="40">
        <f t="shared" si="41"/>
        <v>173875</v>
      </c>
      <c r="U719" s="41">
        <f t="shared" si="42"/>
        <v>194740.00000000003</v>
      </c>
      <c r="V719" s="70"/>
      <c r="W719" s="55">
        <v>2017</v>
      </c>
      <c r="X719" s="71"/>
    </row>
    <row r="720" spans="1:24" ht="50.1" customHeight="1">
      <c r="A720" s="34" t="s">
        <v>2288</v>
      </c>
      <c r="B720" s="34" t="s">
        <v>35</v>
      </c>
      <c r="C720" s="35" t="s">
        <v>2289</v>
      </c>
      <c r="D720" s="36" t="s">
        <v>2253</v>
      </c>
      <c r="E720" s="35" t="s">
        <v>2290</v>
      </c>
      <c r="F720" s="37" t="s">
        <v>2291</v>
      </c>
      <c r="G720" s="34" t="s">
        <v>92</v>
      </c>
      <c r="H720" s="34">
        <v>0</v>
      </c>
      <c r="I720" s="34">
        <v>590000000</v>
      </c>
      <c r="J720" s="35" t="s">
        <v>40</v>
      </c>
      <c r="K720" s="35" t="s">
        <v>108</v>
      </c>
      <c r="L720" s="35" t="s">
        <v>42</v>
      </c>
      <c r="M720" s="34" t="s">
        <v>61</v>
      </c>
      <c r="N720" s="35" t="s">
        <v>268</v>
      </c>
      <c r="O720" s="34" t="s">
        <v>94</v>
      </c>
      <c r="P720" s="34">
        <v>112</v>
      </c>
      <c r="Q720" s="34" t="s">
        <v>129</v>
      </c>
      <c r="R720" s="44">
        <v>12560</v>
      </c>
      <c r="S720" s="40">
        <v>320</v>
      </c>
      <c r="T720" s="40">
        <f t="shared" si="41"/>
        <v>4019200</v>
      </c>
      <c r="U720" s="41">
        <f t="shared" si="42"/>
        <v>4501504</v>
      </c>
      <c r="V720" s="45"/>
      <c r="W720" s="34">
        <v>2017</v>
      </c>
      <c r="X720" s="71"/>
    </row>
    <row r="721" spans="1:24" ht="50.1" customHeight="1">
      <c r="A721" s="34" t="s">
        <v>2292</v>
      </c>
      <c r="B721" s="46" t="s">
        <v>35</v>
      </c>
      <c r="C721" s="47" t="s">
        <v>2293</v>
      </c>
      <c r="D721" s="48" t="s">
        <v>2253</v>
      </c>
      <c r="E721" s="49" t="s">
        <v>2294</v>
      </c>
      <c r="F721" s="50" t="s">
        <v>2295</v>
      </c>
      <c r="G721" s="51" t="s">
        <v>92</v>
      </c>
      <c r="H721" s="52">
        <v>0</v>
      </c>
      <c r="I721" s="34">
        <v>590000000</v>
      </c>
      <c r="J721" s="35" t="s">
        <v>40</v>
      </c>
      <c r="K721" s="46" t="s">
        <v>108</v>
      </c>
      <c r="L721" s="35" t="s">
        <v>42</v>
      </c>
      <c r="M721" s="46" t="s">
        <v>61</v>
      </c>
      <c r="N721" s="49" t="s">
        <v>268</v>
      </c>
      <c r="O721" s="34" t="s">
        <v>94</v>
      </c>
      <c r="P721" s="43">
        <v>166</v>
      </c>
      <c r="Q721" s="43" t="s">
        <v>103</v>
      </c>
      <c r="R721" s="69">
        <v>720</v>
      </c>
      <c r="S721" s="54">
        <v>700</v>
      </c>
      <c r="T721" s="40">
        <f t="shared" si="41"/>
        <v>504000</v>
      </c>
      <c r="U721" s="41">
        <f t="shared" si="42"/>
        <v>564480</v>
      </c>
      <c r="V721" s="70"/>
      <c r="W721" s="55">
        <v>2017</v>
      </c>
      <c r="X721" s="71"/>
    </row>
    <row r="722" spans="1:24" ht="50.1" customHeight="1">
      <c r="A722" s="34" t="s">
        <v>2296</v>
      </c>
      <c r="B722" s="34" t="s">
        <v>35</v>
      </c>
      <c r="C722" s="35" t="s">
        <v>2297</v>
      </c>
      <c r="D722" s="36" t="s">
        <v>2253</v>
      </c>
      <c r="E722" s="35" t="s">
        <v>2298</v>
      </c>
      <c r="F722" s="37" t="s">
        <v>2298</v>
      </c>
      <c r="G722" s="34" t="s">
        <v>92</v>
      </c>
      <c r="H722" s="34">
        <v>0</v>
      </c>
      <c r="I722" s="34">
        <v>590000000</v>
      </c>
      <c r="J722" s="35" t="s">
        <v>40</v>
      </c>
      <c r="K722" s="35" t="s">
        <v>108</v>
      </c>
      <c r="L722" s="35" t="s">
        <v>42</v>
      </c>
      <c r="M722" s="34" t="s">
        <v>61</v>
      </c>
      <c r="N722" s="35" t="s">
        <v>268</v>
      </c>
      <c r="O722" s="34" t="s">
        <v>94</v>
      </c>
      <c r="P722" s="34">
        <v>112</v>
      </c>
      <c r="Q722" s="34" t="s">
        <v>129</v>
      </c>
      <c r="R722" s="44">
        <v>1500</v>
      </c>
      <c r="S722" s="40">
        <v>335</v>
      </c>
      <c r="T722" s="40">
        <f t="shared" si="41"/>
        <v>502500</v>
      </c>
      <c r="U722" s="41">
        <f t="shared" si="42"/>
        <v>562800</v>
      </c>
      <c r="V722" s="45"/>
      <c r="W722" s="34">
        <v>2017</v>
      </c>
      <c r="X722" s="71"/>
    </row>
    <row r="723" spans="1:24" ht="50.1" customHeight="1">
      <c r="A723" s="34" t="s">
        <v>2299</v>
      </c>
      <c r="B723" s="34" t="s">
        <v>35</v>
      </c>
      <c r="C723" s="35" t="s">
        <v>2300</v>
      </c>
      <c r="D723" s="36" t="s">
        <v>2253</v>
      </c>
      <c r="E723" s="35" t="s">
        <v>2301</v>
      </c>
      <c r="F723" s="37" t="s">
        <v>2302</v>
      </c>
      <c r="G723" s="34" t="s">
        <v>92</v>
      </c>
      <c r="H723" s="34">
        <v>0</v>
      </c>
      <c r="I723" s="34">
        <v>590000000</v>
      </c>
      <c r="J723" s="35" t="s">
        <v>40</v>
      </c>
      <c r="K723" s="35" t="s">
        <v>108</v>
      </c>
      <c r="L723" s="35" t="s">
        <v>42</v>
      </c>
      <c r="M723" s="34" t="s">
        <v>61</v>
      </c>
      <c r="N723" s="35" t="s">
        <v>268</v>
      </c>
      <c r="O723" s="34" t="s">
        <v>94</v>
      </c>
      <c r="P723" s="34">
        <v>112</v>
      </c>
      <c r="Q723" s="34" t="s">
        <v>129</v>
      </c>
      <c r="R723" s="44">
        <v>1732</v>
      </c>
      <c r="S723" s="40">
        <v>250</v>
      </c>
      <c r="T723" s="40">
        <f t="shared" si="41"/>
        <v>433000</v>
      </c>
      <c r="U723" s="41">
        <f t="shared" si="42"/>
        <v>484960.00000000006</v>
      </c>
      <c r="V723" s="45"/>
      <c r="W723" s="34">
        <v>2017</v>
      </c>
      <c r="X723" s="71"/>
    </row>
    <row r="724" spans="1:24" ht="50.1" customHeight="1">
      <c r="A724" s="34" t="s">
        <v>2303</v>
      </c>
      <c r="B724" s="46" t="s">
        <v>35</v>
      </c>
      <c r="C724" s="47" t="s">
        <v>2304</v>
      </c>
      <c r="D724" s="48" t="s">
        <v>2253</v>
      </c>
      <c r="E724" s="49" t="s">
        <v>2305</v>
      </c>
      <c r="F724" s="50" t="s">
        <v>2306</v>
      </c>
      <c r="G724" s="51" t="s">
        <v>92</v>
      </c>
      <c r="H724" s="52">
        <v>0</v>
      </c>
      <c r="I724" s="34">
        <v>590000000</v>
      </c>
      <c r="J724" s="35" t="s">
        <v>40</v>
      </c>
      <c r="K724" s="46" t="s">
        <v>108</v>
      </c>
      <c r="L724" s="35" t="s">
        <v>42</v>
      </c>
      <c r="M724" s="46" t="s">
        <v>61</v>
      </c>
      <c r="N724" s="49" t="s">
        <v>268</v>
      </c>
      <c r="O724" s="34" t="s">
        <v>94</v>
      </c>
      <c r="P724" s="43">
        <v>112</v>
      </c>
      <c r="Q724" s="43" t="s">
        <v>129</v>
      </c>
      <c r="R724" s="69">
        <v>30000</v>
      </c>
      <c r="S724" s="54">
        <v>246.1</v>
      </c>
      <c r="T724" s="40">
        <f t="shared" si="41"/>
        <v>7383000</v>
      </c>
      <c r="U724" s="41">
        <f t="shared" si="42"/>
        <v>8268960.0000000009</v>
      </c>
      <c r="V724" s="70"/>
      <c r="W724" s="55">
        <v>2017</v>
      </c>
      <c r="X724" s="71"/>
    </row>
    <row r="725" spans="1:24" ht="50.1" customHeight="1">
      <c r="A725" s="34" t="s">
        <v>2307</v>
      </c>
      <c r="B725" s="46" t="s">
        <v>35</v>
      </c>
      <c r="C725" s="47" t="s">
        <v>2308</v>
      </c>
      <c r="D725" s="48" t="s">
        <v>2253</v>
      </c>
      <c r="E725" s="49" t="s">
        <v>2309</v>
      </c>
      <c r="F725" s="50" t="s">
        <v>2310</v>
      </c>
      <c r="G725" s="51" t="s">
        <v>92</v>
      </c>
      <c r="H725" s="52">
        <v>0</v>
      </c>
      <c r="I725" s="34">
        <v>590000000</v>
      </c>
      <c r="J725" s="35" t="s">
        <v>40</v>
      </c>
      <c r="K725" s="46" t="s">
        <v>108</v>
      </c>
      <c r="L725" s="35" t="s">
        <v>42</v>
      </c>
      <c r="M725" s="46" t="s">
        <v>61</v>
      </c>
      <c r="N725" s="49" t="s">
        <v>268</v>
      </c>
      <c r="O725" s="34" t="s">
        <v>94</v>
      </c>
      <c r="P725" s="43">
        <v>112</v>
      </c>
      <c r="Q725" s="43" t="s">
        <v>129</v>
      </c>
      <c r="R725" s="69">
        <v>2665</v>
      </c>
      <c r="S725" s="54">
        <v>250</v>
      </c>
      <c r="T725" s="40">
        <f t="shared" si="41"/>
        <v>666250</v>
      </c>
      <c r="U725" s="41">
        <f t="shared" si="42"/>
        <v>746200.00000000012</v>
      </c>
      <c r="V725" s="70"/>
      <c r="W725" s="55">
        <v>2017</v>
      </c>
      <c r="X725" s="71"/>
    </row>
    <row r="726" spans="1:24" ht="50.1" customHeight="1">
      <c r="A726" s="34" t="s">
        <v>2311</v>
      </c>
      <c r="B726" s="46" t="s">
        <v>35</v>
      </c>
      <c r="C726" s="47" t="s">
        <v>2312</v>
      </c>
      <c r="D726" s="48" t="s">
        <v>2253</v>
      </c>
      <c r="E726" s="49" t="s">
        <v>2313</v>
      </c>
      <c r="F726" s="50" t="s">
        <v>2314</v>
      </c>
      <c r="G726" s="51" t="s">
        <v>92</v>
      </c>
      <c r="H726" s="52">
        <v>0</v>
      </c>
      <c r="I726" s="34">
        <v>590000000</v>
      </c>
      <c r="J726" s="35" t="s">
        <v>40</v>
      </c>
      <c r="K726" s="46" t="s">
        <v>108</v>
      </c>
      <c r="L726" s="35" t="s">
        <v>42</v>
      </c>
      <c r="M726" s="46" t="s">
        <v>61</v>
      </c>
      <c r="N726" s="49" t="s">
        <v>268</v>
      </c>
      <c r="O726" s="34" t="s">
        <v>94</v>
      </c>
      <c r="P726" s="43">
        <v>112</v>
      </c>
      <c r="Q726" s="43" t="s">
        <v>129</v>
      </c>
      <c r="R726" s="69">
        <v>3000</v>
      </c>
      <c r="S726" s="54">
        <v>400</v>
      </c>
      <c r="T726" s="40">
        <f t="shared" si="41"/>
        <v>1200000</v>
      </c>
      <c r="U726" s="41">
        <f t="shared" si="42"/>
        <v>1344000.0000000002</v>
      </c>
      <c r="V726" s="70"/>
      <c r="W726" s="55">
        <v>2017</v>
      </c>
      <c r="X726" s="71"/>
    </row>
    <row r="727" spans="1:24" ht="50.1" customHeight="1">
      <c r="A727" s="34" t="s">
        <v>2315</v>
      </c>
      <c r="B727" s="34" t="s">
        <v>35</v>
      </c>
      <c r="C727" s="35" t="s">
        <v>2316</v>
      </c>
      <c r="D727" s="36" t="s">
        <v>2253</v>
      </c>
      <c r="E727" s="35" t="s">
        <v>2317</v>
      </c>
      <c r="F727" s="37"/>
      <c r="G727" s="34" t="s">
        <v>92</v>
      </c>
      <c r="H727" s="34">
        <v>0</v>
      </c>
      <c r="I727" s="34">
        <v>590000000</v>
      </c>
      <c r="J727" s="35" t="s">
        <v>40</v>
      </c>
      <c r="K727" s="35" t="s">
        <v>108</v>
      </c>
      <c r="L727" s="35" t="s">
        <v>42</v>
      </c>
      <c r="M727" s="34" t="s">
        <v>61</v>
      </c>
      <c r="N727" s="35" t="s">
        <v>268</v>
      </c>
      <c r="O727" s="34" t="s">
        <v>94</v>
      </c>
      <c r="P727" s="34">
        <v>112</v>
      </c>
      <c r="Q727" s="34" t="s">
        <v>129</v>
      </c>
      <c r="R727" s="44">
        <v>200</v>
      </c>
      <c r="S727" s="40">
        <v>418</v>
      </c>
      <c r="T727" s="40">
        <f t="shared" ref="T727:T799" si="43">R727*S727</f>
        <v>83600</v>
      </c>
      <c r="U727" s="41">
        <f t="shared" si="42"/>
        <v>93632.000000000015</v>
      </c>
      <c r="V727" s="45"/>
      <c r="W727" s="34">
        <v>2017</v>
      </c>
      <c r="X727" s="71"/>
    </row>
    <row r="728" spans="1:24" ht="50.1" customHeight="1">
      <c r="A728" s="34" t="s">
        <v>2318</v>
      </c>
      <c r="B728" s="46" t="s">
        <v>35</v>
      </c>
      <c r="C728" s="47" t="s">
        <v>2319</v>
      </c>
      <c r="D728" s="48" t="s">
        <v>2253</v>
      </c>
      <c r="E728" s="49" t="s">
        <v>2320</v>
      </c>
      <c r="F728" s="50"/>
      <c r="G728" s="51" t="s">
        <v>92</v>
      </c>
      <c r="H728" s="52">
        <v>0</v>
      </c>
      <c r="I728" s="34">
        <v>590000000</v>
      </c>
      <c r="J728" s="35" t="s">
        <v>40</v>
      </c>
      <c r="K728" s="46" t="s">
        <v>108</v>
      </c>
      <c r="L728" s="35" t="s">
        <v>42</v>
      </c>
      <c r="M728" s="46" t="s">
        <v>61</v>
      </c>
      <c r="N728" s="49" t="s">
        <v>268</v>
      </c>
      <c r="O728" s="34" t="s">
        <v>94</v>
      </c>
      <c r="P728" s="43">
        <v>112</v>
      </c>
      <c r="Q728" s="43" t="s">
        <v>129</v>
      </c>
      <c r="R728" s="69">
        <v>220</v>
      </c>
      <c r="S728" s="54">
        <v>330</v>
      </c>
      <c r="T728" s="40">
        <f t="shared" si="43"/>
        <v>72600</v>
      </c>
      <c r="U728" s="41">
        <f t="shared" si="42"/>
        <v>81312.000000000015</v>
      </c>
      <c r="V728" s="70"/>
      <c r="W728" s="55">
        <v>2017</v>
      </c>
      <c r="X728" s="71"/>
    </row>
    <row r="729" spans="1:24" ht="50.1" customHeight="1">
      <c r="A729" s="34" t="s">
        <v>2321</v>
      </c>
      <c r="B729" s="34" t="s">
        <v>35</v>
      </c>
      <c r="C729" s="35" t="s">
        <v>2322</v>
      </c>
      <c r="D729" s="36" t="s">
        <v>2253</v>
      </c>
      <c r="E729" s="35" t="s">
        <v>2323</v>
      </c>
      <c r="F729" s="37"/>
      <c r="G729" s="34" t="s">
        <v>92</v>
      </c>
      <c r="H729" s="34">
        <v>0</v>
      </c>
      <c r="I729" s="34">
        <v>590000000</v>
      </c>
      <c r="J729" s="35" t="s">
        <v>40</v>
      </c>
      <c r="K729" s="35" t="s">
        <v>108</v>
      </c>
      <c r="L729" s="35" t="s">
        <v>42</v>
      </c>
      <c r="M729" s="34" t="s">
        <v>61</v>
      </c>
      <c r="N729" s="35" t="s">
        <v>268</v>
      </c>
      <c r="O729" s="34" t="s">
        <v>94</v>
      </c>
      <c r="P729" s="34">
        <v>112</v>
      </c>
      <c r="Q729" s="34" t="s">
        <v>129</v>
      </c>
      <c r="R729" s="44">
        <v>1000</v>
      </c>
      <c r="S729" s="40">
        <v>400</v>
      </c>
      <c r="T729" s="40">
        <f t="shared" si="43"/>
        <v>400000</v>
      </c>
      <c r="U729" s="41">
        <f t="shared" si="42"/>
        <v>448000.00000000006</v>
      </c>
      <c r="V729" s="45"/>
      <c r="W729" s="34">
        <v>2017</v>
      </c>
      <c r="X729" s="71"/>
    </row>
    <row r="730" spans="1:24" ht="50.1" customHeight="1">
      <c r="A730" s="34" t="s">
        <v>2324</v>
      </c>
      <c r="B730" s="34" t="s">
        <v>35</v>
      </c>
      <c r="C730" s="35" t="s">
        <v>2325</v>
      </c>
      <c r="D730" s="36" t="s">
        <v>2253</v>
      </c>
      <c r="E730" s="35" t="s">
        <v>2326</v>
      </c>
      <c r="F730" s="37"/>
      <c r="G730" s="34" t="s">
        <v>92</v>
      </c>
      <c r="H730" s="34">
        <v>0</v>
      </c>
      <c r="I730" s="34">
        <v>590000000</v>
      </c>
      <c r="J730" s="35" t="s">
        <v>40</v>
      </c>
      <c r="K730" s="35" t="s">
        <v>301</v>
      </c>
      <c r="L730" s="35" t="s">
        <v>42</v>
      </c>
      <c r="M730" s="34" t="s">
        <v>61</v>
      </c>
      <c r="N730" s="35" t="s">
        <v>268</v>
      </c>
      <c r="O730" s="34" t="s">
        <v>76</v>
      </c>
      <c r="P730" s="34">
        <v>112</v>
      </c>
      <c r="Q730" s="34" t="s">
        <v>129</v>
      </c>
      <c r="R730" s="44">
        <v>262</v>
      </c>
      <c r="S730" s="40">
        <v>315</v>
      </c>
      <c r="T730" s="40">
        <f t="shared" si="43"/>
        <v>82530</v>
      </c>
      <c r="U730" s="41">
        <f t="shared" si="42"/>
        <v>92433.600000000006</v>
      </c>
      <c r="V730" s="45"/>
      <c r="W730" s="34">
        <v>2017</v>
      </c>
      <c r="X730" s="35"/>
    </row>
    <row r="731" spans="1:24" ht="50.1" customHeight="1">
      <c r="A731" s="34" t="s">
        <v>2327</v>
      </c>
      <c r="B731" s="34" t="s">
        <v>35</v>
      </c>
      <c r="C731" s="35" t="s">
        <v>2325</v>
      </c>
      <c r="D731" s="36" t="s">
        <v>2253</v>
      </c>
      <c r="E731" s="35" t="s">
        <v>2326</v>
      </c>
      <c r="F731" s="37"/>
      <c r="G731" s="34" t="s">
        <v>92</v>
      </c>
      <c r="H731" s="34">
        <v>0</v>
      </c>
      <c r="I731" s="34">
        <v>590000000</v>
      </c>
      <c r="J731" s="35" t="s">
        <v>40</v>
      </c>
      <c r="K731" s="35" t="s">
        <v>108</v>
      </c>
      <c r="L731" s="35" t="s">
        <v>42</v>
      </c>
      <c r="M731" s="34" t="s">
        <v>61</v>
      </c>
      <c r="N731" s="35" t="s">
        <v>268</v>
      </c>
      <c r="O731" s="34" t="s">
        <v>94</v>
      </c>
      <c r="P731" s="34">
        <v>112</v>
      </c>
      <c r="Q731" s="34" t="s">
        <v>129</v>
      </c>
      <c r="R731" s="44">
        <v>216.5</v>
      </c>
      <c r="S731" s="40">
        <v>300</v>
      </c>
      <c r="T731" s="40">
        <f t="shared" si="43"/>
        <v>64950</v>
      </c>
      <c r="U731" s="41">
        <f t="shared" si="42"/>
        <v>72744</v>
      </c>
      <c r="V731" s="45"/>
      <c r="W731" s="34">
        <v>2017</v>
      </c>
      <c r="X731" s="71"/>
    </row>
    <row r="732" spans="1:24" ht="50.1" customHeight="1">
      <c r="A732" s="34" t="s">
        <v>2328</v>
      </c>
      <c r="B732" s="34" t="s">
        <v>35</v>
      </c>
      <c r="C732" s="35" t="s">
        <v>2329</v>
      </c>
      <c r="D732" s="36" t="s">
        <v>2253</v>
      </c>
      <c r="E732" s="35" t="s">
        <v>2330</v>
      </c>
      <c r="F732" s="37" t="s">
        <v>2331</v>
      </c>
      <c r="G732" s="34" t="s">
        <v>92</v>
      </c>
      <c r="H732" s="34">
        <v>0</v>
      </c>
      <c r="I732" s="34">
        <v>590000000</v>
      </c>
      <c r="J732" s="35" t="s">
        <v>40</v>
      </c>
      <c r="K732" s="35" t="s">
        <v>108</v>
      </c>
      <c r="L732" s="35" t="s">
        <v>42</v>
      </c>
      <c r="M732" s="34" t="s">
        <v>61</v>
      </c>
      <c r="N732" s="35" t="s">
        <v>268</v>
      </c>
      <c r="O732" s="34" t="s">
        <v>94</v>
      </c>
      <c r="P732" s="34">
        <v>112</v>
      </c>
      <c r="Q732" s="34" t="s">
        <v>129</v>
      </c>
      <c r="R732" s="44">
        <v>420</v>
      </c>
      <c r="S732" s="40">
        <v>290</v>
      </c>
      <c r="T732" s="40">
        <f t="shared" si="43"/>
        <v>121800</v>
      </c>
      <c r="U732" s="41">
        <f t="shared" si="42"/>
        <v>136416</v>
      </c>
      <c r="V732" s="45"/>
      <c r="W732" s="34">
        <v>2017</v>
      </c>
      <c r="X732" s="71"/>
    </row>
    <row r="733" spans="1:24" ht="50.1" customHeight="1">
      <c r="A733" s="34" t="s">
        <v>2332</v>
      </c>
      <c r="B733" s="34" t="s">
        <v>35</v>
      </c>
      <c r="C733" s="35" t="s">
        <v>2333</v>
      </c>
      <c r="D733" s="36" t="s">
        <v>2253</v>
      </c>
      <c r="E733" s="35" t="s">
        <v>2334</v>
      </c>
      <c r="F733" s="37" t="s">
        <v>2335</v>
      </c>
      <c r="G733" s="34" t="s">
        <v>92</v>
      </c>
      <c r="H733" s="34">
        <v>0</v>
      </c>
      <c r="I733" s="34">
        <v>590000000</v>
      </c>
      <c r="J733" s="35" t="s">
        <v>40</v>
      </c>
      <c r="K733" s="35" t="s">
        <v>108</v>
      </c>
      <c r="L733" s="35" t="s">
        <v>42</v>
      </c>
      <c r="M733" s="34" t="s">
        <v>61</v>
      </c>
      <c r="N733" s="35" t="s">
        <v>268</v>
      </c>
      <c r="O733" s="34" t="s">
        <v>94</v>
      </c>
      <c r="P733" s="34">
        <v>112</v>
      </c>
      <c r="Q733" s="34" t="s">
        <v>129</v>
      </c>
      <c r="R733" s="44">
        <v>650</v>
      </c>
      <c r="S733" s="40">
        <v>856</v>
      </c>
      <c r="T733" s="40">
        <f t="shared" si="43"/>
        <v>556400</v>
      </c>
      <c r="U733" s="41">
        <f t="shared" si="42"/>
        <v>623168.00000000012</v>
      </c>
      <c r="V733" s="45"/>
      <c r="W733" s="34">
        <v>2017</v>
      </c>
      <c r="X733" s="71"/>
    </row>
    <row r="734" spans="1:24" ht="50.1" customHeight="1">
      <c r="A734" s="34" t="s">
        <v>2336</v>
      </c>
      <c r="B734" s="34" t="s">
        <v>35</v>
      </c>
      <c r="C734" s="35" t="s">
        <v>2337</v>
      </c>
      <c r="D734" s="73" t="s">
        <v>2338</v>
      </c>
      <c r="E734" s="37" t="s">
        <v>2339</v>
      </c>
      <c r="F734" s="37" t="s">
        <v>2340</v>
      </c>
      <c r="G734" s="34" t="s">
        <v>39</v>
      </c>
      <c r="H734" s="34">
        <v>0</v>
      </c>
      <c r="I734" s="34">
        <v>590000000</v>
      </c>
      <c r="J734" s="35" t="s">
        <v>53</v>
      </c>
      <c r="K734" s="34" t="s">
        <v>142</v>
      </c>
      <c r="L734" s="34" t="s">
        <v>83</v>
      </c>
      <c r="M734" s="34" t="s">
        <v>84</v>
      </c>
      <c r="N734" s="34" t="s">
        <v>143</v>
      </c>
      <c r="O734" s="51" t="s">
        <v>185</v>
      </c>
      <c r="P734" s="34">
        <v>796</v>
      </c>
      <c r="Q734" s="34" t="s">
        <v>46</v>
      </c>
      <c r="R734" s="39">
        <v>20</v>
      </c>
      <c r="S734" s="44">
        <v>535</v>
      </c>
      <c r="T734" s="74">
        <f t="shared" si="43"/>
        <v>10700</v>
      </c>
      <c r="U734" s="75">
        <f t="shared" si="42"/>
        <v>11984.000000000002</v>
      </c>
      <c r="V734" s="45" t="s">
        <v>47</v>
      </c>
      <c r="W734" s="34">
        <v>2017</v>
      </c>
      <c r="X734" s="76"/>
    </row>
    <row r="735" spans="1:24" ht="50.1" customHeight="1">
      <c r="A735" s="34" t="s">
        <v>2341</v>
      </c>
      <c r="B735" s="49" t="s">
        <v>35</v>
      </c>
      <c r="C735" s="49" t="s">
        <v>2342</v>
      </c>
      <c r="D735" s="56" t="s">
        <v>2343</v>
      </c>
      <c r="E735" s="49" t="s">
        <v>2344</v>
      </c>
      <c r="F735" s="49" t="s">
        <v>2345</v>
      </c>
      <c r="G735" s="49" t="s">
        <v>39</v>
      </c>
      <c r="H735" s="49">
        <v>0</v>
      </c>
      <c r="I735" s="34">
        <v>590000000</v>
      </c>
      <c r="J735" s="35" t="s">
        <v>40</v>
      </c>
      <c r="K735" s="49" t="s">
        <v>82</v>
      </c>
      <c r="L735" s="49" t="s">
        <v>83</v>
      </c>
      <c r="M735" s="49" t="s">
        <v>84</v>
      </c>
      <c r="N735" s="49" t="s">
        <v>85</v>
      </c>
      <c r="O735" s="49" t="s">
        <v>86</v>
      </c>
      <c r="P735" s="49">
        <v>796</v>
      </c>
      <c r="Q735" s="49" t="s">
        <v>46</v>
      </c>
      <c r="R735" s="53">
        <v>1</v>
      </c>
      <c r="S735" s="57">
        <v>40000</v>
      </c>
      <c r="T735" s="40">
        <f t="shared" si="43"/>
        <v>40000</v>
      </c>
      <c r="U735" s="41">
        <f t="shared" si="42"/>
        <v>44800.000000000007</v>
      </c>
      <c r="V735" s="87"/>
      <c r="W735" s="49">
        <v>2017</v>
      </c>
      <c r="X735" s="49"/>
    </row>
    <row r="736" spans="1:24" ht="50.1" customHeight="1">
      <c r="A736" s="34" t="s">
        <v>2346</v>
      </c>
      <c r="B736" s="34" t="s">
        <v>35</v>
      </c>
      <c r="C736" s="35" t="s">
        <v>2347</v>
      </c>
      <c r="D736" s="73" t="s">
        <v>2348</v>
      </c>
      <c r="E736" s="37" t="s">
        <v>2349</v>
      </c>
      <c r="F736" s="37" t="s">
        <v>2350</v>
      </c>
      <c r="G736" s="34" t="s">
        <v>39</v>
      </c>
      <c r="H736" s="34">
        <v>0</v>
      </c>
      <c r="I736" s="34">
        <v>590000000</v>
      </c>
      <c r="J736" s="35" t="s">
        <v>53</v>
      </c>
      <c r="K736" s="34" t="s">
        <v>854</v>
      </c>
      <c r="L736" s="34" t="s">
        <v>83</v>
      </c>
      <c r="M736" s="34" t="s">
        <v>84</v>
      </c>
      <c r="N736" s="34" t="s">
        <v>143</v>
      </c>
      <c r="O736" s="51" t="s">
        <v>185</v>
      </c>
      <c r="P736" s="34">
        <v>796</v>
      </c>
      <c r="Q736" s="34" t="s">
        <v>46</v>
      </c>
      <c r="R736" s="39">
        <v>8</v>
      </c>
      <c r="S736" s="44">
        <v>6500</v>
      </c>
      <c r="T736" s="74">
        <f t="shared" si="43"/>
        <v>52000</v>
      </c>
      <c r="U736" s="75">
        <f t="shared" si="42"/>
        <v>58240.000000000007</v>
      </c>
      <c r="V736" s="45"/>
      <c r="W736" s="34">
        <v>2017</v>
      </c>
      <c r="X736" s="76"/>
    </row>
    <row r="737" spans="1:56" ht="50.1" customHeight="1">
      <c r="A737" s="34" t="s">
        <v>2351</v>
      </c>
      <c r="B737" s="34" t="s">
        <v>35</v>
      </c>
      <c r="C737" s="35" t="s">
        <v>2347</v>
      </c>
      <c r="D737" s="73" t="s">
        <v>2348</v>
      </c>
      <c r="E737" s="37" t="s">
        <v>2349</v>
      </c>
      <c r="F737" s="37" t="s">
        <v>2352</v>
      </c>
      <c r="G737" s="34" t="s">
        <v>39</v>
      </c>
      <c r="H737" s="34">
        <v>0</v>
      </c>
      <c r="I737" s="34">
        <v>590000000</v>
      </c>
      <c r="J737" s="35" t="s">
        <v>53</v>
      </c>
      <c r="K737" s="34" t="s">
        <v>1059</v>
      </c>
      <c r="L737" s="34" t="s">
        <v>83</v>
      </c>
      <c r="M737" s="34" t="s">
        <v>84</v>
      </c>
      <c r="N737" s="34" t="s">
        <v>143</v>
      </c>
      <c r="O737" s="51" t="s">
        <v>185</v>
      </c>
      <c r="P737" s="34">
        <v>796</v>
      </c>
      <c r="Q737" s="34" t="s">
        <v>46</v>
      </c>
      <c r="R737" s="39">
        <v>3</v>
      </c>
      <c r="S737" s="44">
        <v>6300</v>
      </c>
      <c r="T737" s="74">
        <f t="shared" si="43"/>
        <v>18900</v>
      </c>
      <c r="U737" s="75">
        <f t="shared" si="42"/>
        <v>21168.000000000004</v>
      </c>
      <c r="V737" s="45"/>
      <c r="W737" s="34">
        <v>2017</v>
      </c>
      <c r="X737" s="76"/>
    </row>
    <row r="738" spans="1:56" ht="50.1" customHeight="1">
      <c r="A738" s="34" t="s">
        <v>2353</v>
      </c>
      <c r="B738" s="34" t="s">
        <v>35</v>
      </c>
      <c r="C738" s="35" t="s">
        <v>2354</v>
      </c>
      <c r="D738" s="36" t="s">
        <v>2355</v>
      </c>
      <c r="E738" s="35" t="s">
        <v>2356</v>
      </c>
      <c r="F738" s="37" t="s">
        <v>2357</v>
      </c>
      <c r="G738" s="34" t="s">
        <v>39</v>
      </c>
      <c r="H738" s="34">
        <v>0</v>
      </c>
      <c r="I738" s="34">
        <v>590000000</v>
      </c>
      <c r="J738" s="35" t="s">
        <v>40</v>
      </c>
      <c r="K738" s="35" t="s">
        <v>41</v>
      </c>
      <c r="L738" s="42" t="s">
        <v>53</v>
      </c>
      <c r="M738" s="34" t="s">
        <v>84</v>
      </c>
      <c r="N738" s="35" t="s">
        <v>44</v>
      </c>
      <c r="O738" s="38" t="s">
        <v>45</v>
      </c>
      <c r="P738" s="34" t="s">
        <v>449</v>
      </c>
      <c r="Q738" s="34" t="s">
        <v>103</v>
      </c>
      <c r="R738" s="44">
        <v>50</v>
      </c>
      <c r="S738" s="40">
        <v>2100</v>
      </c>
      <c r="T738" s="40">
        <f t="shared" si="43"/>
        <v>105000</v>
      </c>
      <c r="U738" s="41">
        <f t="shared" si="42"/>
        <v>117600.00000000001</v>
      </c>
      <c r="V738" s="45" t="s">
        <v>47</v>
      </c>
      <c r="W738" s="34">
        <v>2017</v>
      </c>
      <c r="X738" s="35"/>
    </row>
    <row r="739" spans="1:56" ht="50.1" customHeight="1">
      <c r="A739" s="34" t="s">
        <v>2358</v>
      </c>
      <c r="B739" s="46" t="s">
        <v>35</v>
      </c>
      <c r="C739" s="47" t="s">
        <v>2359</v>
      </c>
      <c r="D739" s="48" t="s">
        <v>2360</v>
      </c>
      <c r="E739" s="49" t="s">
        <v>2361</v>
      </c>
      <c r="F739" s="50" t="s">
        <v>2362</v>
      </c>
      <c r="G739" s="51" t="s">
        <v>39</v>
      </c>
      <c r="H739" s="52">
        <v>0</v>
      </c>
      <c r="I739" s="34">
        <v>590000000</v>
      </c>
      <c r="J739" s="35" t="s">
        <v>40</v>
      </c>
      <c r="K739" s="46" t="s">
        <v>197</v>
      </c>
      <c r="L739" s="35" t="s">
        <v>42</v>
      </c>
      <c r="M739" s="46" t="s">
        <v>61</v>
      </c>
      <c r="N739" s="49" t="s">
        <v>280</v>
      </c>
      <c r="O739" s="38" t="s">
        <v>45</v>
      </c>
      <c r="P739" s="34">
        <v>796</v>
      </c>
      <c r="Q739" s="43" t="s">
        <v>46</v>
      </c>
      <c r="R739" s="53">
        <v>5700</v>
      </c>
      <c r="S739" s="54">
        <v>7</v>
      </c>
      <c r="T739" s="40">
        <f t="shared" si="43"/>
        <v>39900</v>
      </c>
      <c r="U739" s="41">
        <f t="shared" si="42"/>
        <v>44688.000000000007</v>
      </c>
      <c r="V739" s="70"/>
      <c r="W739" s="55">
        <v>2017</v>
      </c>
      <c r="X739" s="71"/>
    </row>
    <row r="740" spans="1:56" ht="50.1" customHeight="1">
      <c r="A740" s="34" t="s">
        <v>2363</v>
      </c>
      <c r="B740" s="34" t="s">
        <v>35</v>
      </c>
      <c r="C740" s="35" t="s">
        <v>2364</v>
      </c>
      <c r="D740" s="36" t="s">
        <v>2365</v>
      </c>
      <c r="E740" s="35" t="s">
        <v>278</v>
      </c>
      <c r="F740" s="37" t="s">
        <v>2366</v>
      </c>
      <c r="G740" s="34" t="s">
        <v>39</v>
      </c>
      <c r="H740" s="34">
        <v>0</v>
      </c>
      <c r="I740" s="34">
        <v>590000000</v>
      </c>
      <c r="J740" s="35" t="s">
        <v>40</v>
      </c>
      <c r="K740" s="35" t="s">
        <v>197</v>
      </c>
      <c r="L740" s="35" t="s">
        <v>42</v>
      </c>
      <c r="M740" s="34" t="s">
        <v>61</v>
      </c>
      <c r="N740" s="35" t="s">
        <v>280</v>
      </c>
      <c r="O740" s="34" t="s">
        <v>185</v>
      </c>
      <c r="P740" s="34">
        <v>796</v>
      </c>
      <c r="Q740" s="34" t="s">
        <v>46</v>
      </c>
      <c r="R740" s="39">
        <v>1000</v>
      </c>
      <c r="S740" s="40">
        <v>225</v>
      </c>
      <c r="T740" s="40">
        <f t="shared" si="43"/>
        <v>225000</v>
      </c>
      <c r="U740" s="41">
        <f t="shared" si="42"/>
        <v>252000.00000000003</v>
      </c>
      <c r="V740" s="45"/>
      <c r="W740" s="34">
        <v>2017</v>
      </c>
      <c r="X740" s="71"/>
    </row>
    <row r="741" spans="1:56" ht="50.1" customHeight="1">
      <c r="A741" s="34" t="s">
        <v>2367</v>
      </c>
      <c r="B741" s="34" t="s">
        <v>35</v>
      </c>
      <c r="C741" s="35" t="s">
        <v>2368</v>
      </c>
      <c r="D741" s="36" t="s">
        <v>2369</v>
      </c>
      <c r="E741" s="35" t="s">
        <v>2370</v>
      </c>
      <c r="F741" s="37" t="s">
        <v>2371</v>
      </c>
      <c r="G741" s="34" t="s">
        <v>39</v>
      </c>
      <c r="H741" s="34" t="s">
        <v>2372</v>
      </c>
      <c r="I741" s="34">
        <v>590000000</v>
      </c>
      <c r="J741" s="35" t="s">
        <v>40</v>
      </c>
      <c r="K741" s="35" t="s">
        <v>108</v>
      </c>
      <c r="L741" s="42" t="s">
        <v>53</v>
      </c>
      <c r="M741" s="34" t="s">
        <v>61</v>
      </c>
      <c r="N741" s="35" t="s">
        <v>328</v>
      </c>
      <c r="O741" s="34" t="s">
        <v>94</v>
      </c>
      <c r="P741" s="34">
        <v>796</v>
      </c>
      <c r="Q741" s="34" t="s">
        <v>46</v>
      </c>
      <c r="R741" s="39">
        <v>60</v>
      </c>
      <c r="S741" s="40">
        <v>200</v>
      </c>
      <c r="T741" s="40">
        <f t="shared" si="43"/>
        <v>12000</v>
      </c>
      <c r="U741" s="41">
        <f t="shared" si="42"/>
        <v>13440.000000000002</v>
      </c>
      <c r="V741" s="45"/>
      <c r="W741" s="34">
        <v>2017</v>
      </c>
      <c r="X741" s="35"/>
    </row>
    <row r="742" spans="1:56" ht="50.1" customHeight="1">
      <c r="A742" s="34" t="s">
        <v>2373</v>
      </c>
      <c r="B742" s="34" t="s">
        <v>35</v>
      </c>
      <c r="C742" s="35" t="s">
        <v>2368</v>
      </c>
      <c r="D742" s="36" t="s">
        <v>2369</v>
      </c>
      <c r="E742" s="35" t="s">
        <v>2370</v>
      </c>
      <c r="F742" s="37" t="s">
        <v>2374</v>
      </c>
      <c r="G742" s="34" t="s">
        <v>39</v>
      </c>
      <c r="H742" s="34" t="s">
        <v>2372</v>
      </c>
      <c r="I742" s="34">
        <v>590000000</v>
      </c>
      <c r="J742" s="35" t="s">
        <v>40</v>
      </c>
      <c r="K742" s="35" t="s">
        <v>108</v>
      </c>
      <c r="L742" s="42" t="s">
        <v>53</v>
      </c>
      <c r="M742" s="34" t="s">
        <v>61</v>
      </c>
      <c r="N742" s="35" t="s">
        <v>328</v>
      </c>
      <c r="O742" s="34" t="s">
        <v>94</v>
      </c>
      <c r="P742" s="34">
        <v>796</v>
      </c>
      <c r="Q742" s="34" t="s">
        <v>46</v>
      </c>
      <c r="R742" s="39">
        <v>60</v>
      </c>
      <c r="S742" s="40">
        <v>200</v>
      </c>
      <c r="T742" s="40">
        <f t="shared" si="43"/>
        <v>12000</v>
      </c>
      <c r="U742" s="41">
        <f t="shared" si="42"/>
        <v>13440.000000000002</v>
      </c>
      <c r="V742" s="45"/>
      <c r="W742" s="34">
        <v>2017</v>
      </c>
      <c r="X742" s="35"/>
    </row>
    <row r="743" spans="1:56" ht="50.1" customHeight="1">
      <c r="A743" s="34" t="s">
        <v>2375</v>
      </c>
      <c r="B743" s="34" t="s">
        <v>35</v>
      </c>
      <c r="C743" s="35" t="s">
        <v>2376</v>
      </c>
      <c r="D743" s="36" t="s">
        <v>2369</v>
      </c>
      <c r="E743" s="35" t="s">
        <v>2377</v>
      </c>
      <c r="F743" s="37" t="s">
        <v>2378</v>
      </c>
      <c r="G743" s="34" t="s">
        <v>39</v>
      </c>
      <c r="H743" s="34" t="s">
        <v>2372</v>
      </c>
      <c r="I743" s="34">
        <v>590000000</v>
      </c>
      <c r="J743" s="35" t="s">
        <v>40</v>
      </c>
      <c r="K743" s="35" t="s">
        <v>108</v>
      </c>
      <c r="L743" s="42" t="s">
        <v>53</v>
      </c>
      <c r="M743" s="34" t="s">
        <v>61</v>
      </c>
      <c r="N743" s="35" t="s">
        <v>328</v>
      </c>
      <c r="O743" s="34" t="s">
        <v>94</v>
      </c>
      <c r="P743" s="34">
        <v>796</v>
      </c>
      <c r="Q743" s="34" t="s">
        <v>46</v>
      </c>
      <c r="R743" s="39">
        <v>60</v>
      </c>
      <c r="S743" s="40">
        <v>220</v>
      </c>
      <c r="T743" s="40">
        <f t="shared" si="43"/>
        <v>13200</v>
      </c>
      <c r="U743" s="41">
        <f t="shared" si="42"/>
        <v>14784.000000000002</v>
      </c>
      <c r="V743" s="45"/>
      <c r="W743" s="34">
        <v>2017</v>
      </c>
      <c r="X743" s="35"/>
    </row>
    <row r="744" spans="1:56" ht="50.1" customHeight="1">
      <c r="A744" s="34" t="s">
        <v>2379</v>
      </c>
      <c r="B744" s="34" t="s">
        <v>35</v>
      </c>
      <c r="C744" s="35" t="s">
        <v>2376</v>
      </c>
      <c r="D744" s="36" t="s">
        <v>2369</v>
      </c>
      <c r="E744" s="35" t="s">
        <v>2377</v>
      </c>
      <c r="F744" s="37" t="s">
        <v>2380</v>
      </c>
      <c r="G744" s="34" t="s">
        <v>39</v>
      </c>
      <c r="H744" s="34" t="s">
        <v>2372</v>
      </c>
      <c r="I744" s="34">
        <v>590000000</v>
      </c>
      <c r="J744" s="35" t="s">
        <v>40</v>
      </c>
      <c r="K744" s="35" t="s">
        <v>108</v>
      </c>
      <c r="L744" s="42" t="s">
        <v>53</v>
      </c>
      <c r="M744" s="34" t="s">
        <v>61</v>
      </c>
      <c r="N744" s="35" t="s">
        <v>328</v>
      </c>
      <c r="O744" s="34" t="s">
        <v>94</v>
      </c>
      <c r="P744" s="34">
        <v>796</v>
      </c>
      <c r="Q744" s="34" t="s">
        <v>46</v>
      </c>
      <c r="R744" s="39">
        <v>60</v>
      </c>
      <c r="S744" s="40">
        <v>220</v>
      </c>
      <c r="T744" s="40">
        <f t="shared" si="43"/>
        <v>13200</v>
      </c>
      <c r="U744" s="41">
        <f t="shared" si="42"/>
        <v>14784.000000000002</v>
      </c>
      <c r="V744" s="45"/>
      <c r="W744" s="34">
        <v>2017</v>
      </c>
      <c r="X744" s="35"/>
    </row>
    <row r="745" spans="1:56" s="527" customFormat="1" ht="50.1" customHeight="1">
      <c r="A745" s="35" t="s">
        <v>2381</v>
      </c>
      <c r="B745" s="35" t="s">
        <v>35</v>
      </c>
      <c r="C745" s="78" t="s">
        <v>2376</v>
      </c>
      <c r="D745" s="78" t="s">
        <v>2369</v>
      </c>
      <c r="E745" s="78" t="s">
        <v>2377</v>
      </c>
      <c r="F745" s="78" t="s">
        <v>2382</v>
      </c>
      <c r="G745" s="35" t="s">
        <v>39</v>
      </c>
      <c r="H745" s="35">
        <v>0</v>
      </c>
      <c r="I745" s="35">
        <v>590000000</v>
      </c>
      <c r="J745" s="35" t="s">
        <v>40</v>
      </c>
      <c r="K745" s="35" t="s">
        <v>108</v>
      </c>
      <c r="L745" s="51" t="s">
        <v>53</v>
      </c>
      <c r="M745" s="35" t="s">
        <v>61</v>
      </c>
      <c r="N745" s="35" t="s">
        <v>328</v>
      </c>
      <c r="O745" s="35" t="s">
        <v>94</v>
      </c>
      <c r="P745" s="35">
        <v>796</v>
      </c>
      <c r="Q745" s="35" t="s">
        <v>46</v>
      </c>
      <c r="R745" s="77">
        <v>30</v>
      </c>
      <c r="S745" s="77">
        <v>220</v>
      </c>
      <c r="T745" s="77">
        <v>0</v>
      </c>
      <c r="U745" s="146">
        <f t="shared" ref="U745" si="44">T745*1.12</f>
        <v>0</v>
      </c>
      <c r="V745" s="92"/>
      <c r="W745" s="35">
        <v>2017</v>
      </c>
      <c r="X745" s="35" t="s">
        <v>11988</v>
      </c>
      <c r="Y745" s="528"/>
      <c r="Z745" s="528"/>
      <c r="AA745" s="528"/>
      <c r="AB745" s="528"/>
      <c r="AC745" s="528"/>
      <c r="AD745" s="528"/>
      <c r="AE745" s="528"/>
      <c r="AF745" s="518"/>
      <c r="AG745" s="518"/>
      <c r="AH745" s="518"/>
      <c r="AI745" s="518"/>
      <c r="AJ745" s="518"/>
      <c r="AK745" s="518"/>
      <c r="AL745" s="518"/>
      <c r="AM745" s="518"/>
      <c r="AN745" s="518"/>
      <c r="AO745" s="518"/>
      <c r="AP745" s="518"/>
      <c r="AQ745" s="518"/>
      <c r="AR745" s="518"/>
      <c r="AS745" s="518"/>
      <c r="AT745" s="518"/>
      <c r="AU745" s="518"/>
      <c r="AV745" s="518"/>
      <c r="AW745" s="518"/>
      <c r="AX745" s="518"/>
      <c r="AY745" s="518"/>
      <c r="AZ745" s="518"/>
      <c r="BA745" s="518"/>
      <c r="BB745" s="518"/>
      <c r="BC745" s="518"/>
      <c r="BD745" s="518"/>
    </row>
    <row r="746" spans="1:56" s="527" customFormat="1" ht="50.1" customHeight="1">
      <c r="A746" s="35" t="s">
        <v>11989</v>
      </c>
      <c r="B746" s="35" t="s">
        <v>35</v>
      </c>
      <c r="C746" s="50" t="s">
        <v>11990</v>
      </c>
      <c r="D746" s="78" t="s">
        <v>2369</v>
      </c>
      <c r="E746" s="78" t="s">
        <v>11991</v>
      </c>
      <c r="F746" s="78" t="s">
        <v>11992</v>
      </c>
      <c r="G746" s="35" t="s">
        <v>39</v>
      </c>
      <c r="H746" s="35">
        <v>0</v>
      </c>
      <c r="I746" s="35">
        <v>590000000</v>
      </c>
      <c r="J746" s="35" t="s">
        <v>40</v>
      </c>
      <c r="K746" s="35" t="s">
        <v>10818</v>
      </c>
      <c r="L746" s="51" t="s">
        <v>53</v>
      </c>
      <c r="M746" s="35" t="s">
        <v>61</v>
      </c>
      <c r="N746" s="35" t="s">
        <v>328</v>
      </c>
      <c r="O746" s="35" t="s">
        <v>94</v>
      </c>
      <c r="P746" s="35">
        <v>796</v>
      </c>
      <c r="Q746" s="35" t="s">
        <v>46</v>
      </c>
      <c r="R746" s="77">
        <v>20</v>
      </c>
      <c r="S746" s="77">
        <v>700</v>
      </c>
      <c r="T746" s="77">
        <f>R746*S746</f>
        <v>14000</v>
      </c>
      <c r="U746" s="146">
        <f>T746*1.12</f>
        <v>15680.000000000002</v>
      </c>
      <c r="V746" s="92"/>
      <c r="W746" s="35">
        <v>2017</v>
      </c>
      <c r="X746" s="35"/>
      <c r="Y746" s="528"/>
      <c r="Z746" s="528"/>
      <c r="AA746" s="528"/>
      <c r="AB746" s="528"/>
      <c r="AC746" s="528"/>
      <c r="AD746" s="528"/>
      <c r="AE746" s="528"/>
      <c r="AF746" s="518"/>
      <c r="AG746" s="518"/>
      <c r="AH746" s="518"/>
      <c r="AI746" s="518"/>
      <c r="AJ746" s="518"/>
      <c r="AK746" s="518"/>
      <c r="AL746" s="518"/>
      <c r="AM746" s="518"/>
      <c r="AN746" s="518"/>
      <c r="AO746" s="518"/>
      <c r="AP746" s="518"/>
      <c r="AQ746" s="518"/>
      <c r="AR746" s="518"/>
      <c r="AS746" s="518"/>
      <c r="AT746" s="518"/>
      <c r="AU746" s="518"/>
      <c r="AV746" s="518"/>
      <c r="AW746" s="518"/>
      <c r="AX746" s="518"/>
      <c r="AY746" s="518"/>
      <c r="AZ746" s="518"/>
      <c r="BA746" s="518"/>
      <c r="BB746" s="518"/>
      <c r="BC746" s="518"/>
      <c r="BD746" s="518"/>
    </row>
    <row r="747" spans="1:56" s="527" customFormat="1" ht="50.1" customHeight="1">
      <c r="A747" s="35" t="s">
        <v>2383</v>
      </c>
      <c r="B747" s="35" t="s">
        <v>35</v>
      </c>
      <c r="C747" s="78" t="s">
        <v>2376</v>
      </c>
      <c r="D747" s="78" t="s">
        <v>2369</v>
      </c>
      <c r="E747" s="78" t="s">
        <v>2377</v>
      </c>
      <c r="F747" s="78" t="s">
        <v>2384</v>
      </c>
      <c r="G747" s="35" t="s">
        <v>39</v>
      </c>
      <c r="H747" s="35">
        <v>0</v>
      </c>
      <c r="I747" s="35">
        <v>590000000</v>
      </c>
      <c r="J747" s="35" t="s">
        <v>40</v>
      </c>
      <c r="K747" s="35" t="s">
        <v>108</v>
      </c>
      <c r="L747" s="51" t="s">
        <v>53</v>
      </c>
      <c r="M747" s="35" t="s">
        <v>61</v>
      </c>
      <c r="N747" s="35" t="s">
        <v>328</v>
      </c>
      <c r="O747" s="35" t="s">
        <v>94</v>
      </c>
      <c r="P747" s="35">
        <v>796</v>
      </c>
      <c r="Q747" s="35" t="s">
        <v>46</v>
      </c>
      <c r="R747" s="77">
        <v>30</v>
      </c>
      <c r="S747" s="77">
        <v>220</v>
      </c>
      <c r="T747" s="77">
        <v>0</v>
      </c>
      <c r="U747" s="146">
        <f>T747*1.12</f>
        <v>0</v>
      </c>
      <c r="V747" s="92"/>
      <c r="W747" s="35">
        <v>2017</v>
      </c>
      <c r="X747" s="35" t="s">
        <v>11988</v>
      </c>
      <c r="Y747" s="528"/>
      <c r="Z747" s="528"/>
      <c r="AA747" s="528"/>
      <c r="AB747" s="528"/>
      <c r="AC747" s="528"/>
      <c r="AD747" s="528"/>
      <c r="AE747" s="528"/>
      <c r="AF747" s="518"/>
      <c r="AG747" s="518"/>
      <c r="AH747" s="518"/>
      <c r="AI747" s="518"/>
      <c r="AJ747" s="518"/>
      <c r="AK747" s="518"/>
      <c r="AL747" s="518"/>
      <c r="AM747" s="518"/>
      <c r="AN747" s="518"/>
      <c r="AO747" s="518"/>
      <c r="AP747" s="518"/>
      <c r="AQ747" s="518"/>
      <c r="AR747" s="518"/>
      <c r="AS747" s="518"/>
      <c r="AT747" s="518"/>
      <c r="AU747" s="518"/>
      <c r="AV747" s="518"/>
      <c r="AW747" s="518"/>
      <c r="AX747" s="518"/>
      <c r="AY747" s="518"/>
      <c r="AZ747" s="518"/>
      <c r="BA747" s="518"/>
      <c r="BB747" s="518"/>
      <c r="BC747" s="518"/>
      <c r="BD747" s="518"/>
    </row>
    <row r="748" spans="1:56" s="527" customFormat="1" ht="50.1" customHeight="1">
      <c r="A748" s="35" t="s">
        <v>11993</v>
      </c>
      <c r="B748" s="35" t="s">
        <v>35</v>
      </c>
      <c r="C748" s="50" t="s">
        <v>11990</v>
      </c>
      <c r="D748" s="78" t="s">
        <v>2369</v>
      </c>
      <c r="E748" s="78" t="s">
        <v>11991</v>
      </c>
      <c r="F748" s="78" t="s">
        <v>11994</v>
      </c>
      <c r="G748" s="35" t="s">
        <v>39</v>
      </c>
      <c r="H748" s="35">
        <v>0</v>
      </c>
      <c r="I748" s="35">
        <v>590000000</v>
      </c>
      <c r="J748" s="35" t="s">
        <v>40</v>
      </c>
      <c r="K748" s="35" t="s">
        <v>10818</v>
      </c>
      <c r="L748" s="51" t="s">
        <v>53</v>
      </c>
      <c r="M748" s="35" t="s">
        <v>61</v>
      </c>
      <c r="N748" s="35" t="s">
        <v>328</v>
      </c>
      <c r="O748" s="35" t="s">
        <v>94</v>
      </c>
      <c r="P748" s="35">
        <v>796</v>
      </c>
      <c r="Q748" s="35" t="s">
        <v>46</v>
      </c>
      <c r="R748" s="77">
        <v>15</v>
      </c>
      <c r="S748" s="77">
        <v>900</v>
      </c>
      <c r="T748" s="77">
        <f>R748*S748</f>
        <v>13500</v>
      </c>
      <c r="U748" s="146">
        <f>T748*1.12</f>
        <v>15120.000000000002</v>
      </c>
      <c r="V748" s="92"/>
      <c r="W748" s="35">
        <v>2017</v>
      </c>
      <c r="X748" s="35"/>
      <c r="Y748" s="528"/>
      <c r="Z748" s="528"/>
      <c r="AA748" s="528"/>
      <c r="AB748" s="528"/>
      <c r="AC748" s="528"/>
      <c r="AD748" s="528"/>
      <c r="AE748" s="528"/>
      <c r="AF748" s="518"/>
      <c r="AG748" s="518"/>
      <c r="AH748" s="518"/>
      <c r="AI748" s="518"/>
      <c r="AJ748" s="518"/>
      <c r="AK748" s="518"/>
      <c r="AL748" s="518"/>
      <c r="AM748" s="518"/>
      <c r="AN748" s="518"/>
      <c r="AO748" s="518"/>
      <c r="AP748" s="518"/>
      <c r="AQ748" s="518"/>
      <c r="AR748" s="518"/>
      <c r="AS748" s="518"/>
      <c r="AT748" s="518"/>
      <c r="AU748" s="518"/>
      <c r="AV748" s="518"/>
      <c r="AW748" s="518"/>
      <c r="AX748" s="518"/>
      <c r="AY748" s="518"/>
      <c r="AZ748" s="518"/>
      <c r="BA748" s="518"/>
      <c r="BB748" s="518"/>
      <c r="BC748" s="518"/>
      <c r="BD748" s="518"/>
    </row>
    <row r="749" spans="1:56" ht="50.1" customHeight="1">
      <c r="A749" s="34" t="s">
        <v>2385</v>
      </c>
      <c r="B749" s="34" t="s">
        <v>35</v>
      </c>
      <c r="C749" s="35" t="s">
        <v>2376</v>
      </c>
      <c r="D749" s="36" t="s">
        <v>2369</v>
      </c>
      <c r="E749" s="35" t="s">
        <v>2377</v>
      </c>
      <c r="F749" s="37" t="s">
        <v>2386</v>
      </c>
      <c r="G749" s="34" t="s">
        <v>39</v>
      </c>
      <c r="H749" s="34" t="s">
        <v>2372</v>
      </c>
      <c r="I749" s="34">
        <v>590000000</v>
      </c>
      <c r="J749" s="35" t="s">
        <v>40</v>
      </c>
      <c r="K749" s="35" t="s">
        <v>108</v>
      </c>
      <c r="L749" s="42" t="s">
        <v>53</v>
      </c>
      <c r="M749" s="34" t="s">
        <v>61</v>
      </c>
      <c r="N749" s="35" t="s">
        <v>328</v>
      </c>
      <c r="O749" s="34" t="s">
        <v>94</v>
      </c>
      <c r="P749" s="34">
        <v>796</v>
      </c>
      <c r="Q749" s="34" t="s">
        <v>46</v>
      </c>
      <c r="R749" s="39">
        <v>30</v>
      </c>
      <c r="S749" s="40">
        <v>340</v>
      </c>
      <c r="T749" s="40">
        <f t="shared" si="43"/>
        <v>10200</v>
      </c>
      <c r="U749" s="41">
        <f t="shared" si="42"/>
        <v>11424.000000000002</v>
      </c>
      <c r="V749" s="45"/>
      <c r="W749" s="34">
        <v>2017</v>
      </c>
      <c r="X749" s="35"/>
    </row>
    <row r="750" spans="1:56" ht="50.1" customHeight="1">
      <c r="A750" s="34" t="s">
        <v>2387</v>
      </c>
      <c r="B750" s="34" t="s">
        <v>35</v>
      </c>
      <c r="C750" s="35" t="s">
        <v>2376</v>
      </c>
      <c r="D750" s="36" t="s">
        <v>2369</v>
      </c>
      <c r="E750" s="35" t="s">
        <v>2377</v>
      </c>
      <c r="F750" s="37" t="s">
        <v>2388</v>
      </c>
      <c r="G750" s="34" t="s">
        <v>39</v>
      </c>
      <c r="H750" s="34" t="s">
        <v>2372</v>
      </c>
      <c r="I750" s="34">
        <v>590000000</v>
      </c>
      <c r="J750" s="35" t="s">
        <v>40</v>
      </c>
      <c r="K750" s="35" t="s">
        <v>108</v>
      </c>
      <c r="L750" s="42" t="s">
        <v>53</v>
      </c>
      <c r="M750" s="34" t="s">
        <v>61</v>
      </c>
      <c r="N750" s="35" t="s">
        <v>328</v>
      </c>
      <c r="O750" s="34" t="s">
        <v>94</v>
      </c>
      <c r="P750" s="34">
        <v>796</v>
      </c>
      <c r="Q750" s="34" t="s">
        <v>46</v>
      </c>
      <c r="R750" s="39">
        <v>30</v>
      </c>
      <c r="S750" s="40">
        <v>340</v>
      </c>
      <c r="T750" s="40">
        <f t="shared" si="43"/>
        <v>10200</v>
      </c>
      <c r="U750" s="41">
        <f t="shared" si="42"/>
        <v>11424.000000000002</v>
      </c>
      <c r="V750" s="45"/>
      <c r="W750" s="34">
        <v>2017</v>
      </c>
      <c r="X750" s="35"/>
    </row>
    <row r="751" spans="1:56" s="527" customFormat="1" ht="50.1" customHeight="1">
      <c r="A751" s="35" t="s">
        <v>2389</v>
      </c>
      <c r="B751" s="35" t="s">
        <v>35</v>
      </c>
      <c r="C751" s="78" t="s">
        <v>2376</v>
      </c>
      <c r="D751" s="78" t="s">
        <v>2369</v>
      </c>
      <c r="E751" s="78" t="s">
        <v>2377</v>
      </c>
      <c r="F751" s="78" t="s">
        <v>2390</v>
      </c>
      <c r="G751" s="35" t="s">
        <v>39</v>
      </c>
      <c r="H751" s="35">
        <v>0</v>
      </c>
      <c r="I751" s="35">
        <v>590000000</v>
      </c>
      <c r="J751" s="35" t="s">
        <v>40</v>
      </c>
      <c r="K751" s="35" t="s">
        <v>108</v>
      </c>
      <c r="L751" s="51" t="s">
        <v>53</v>
      </c>
      <c r="M751" s="35" t="s">
        <v>61</v>
      </c>
      <c r="N751" s="35" t="s">
        <v>328</v>
      </c>
      <c r="O751" s="35" t="s">
        <v>94</v>
      </c>
      <c r="P751" s="35">
        <v>796</v>
      </c>
      <c r="Q751" s="35" t="s">
        <v>46</v>
      </c>
      <c r="R751" s="77">
        <v>30</v>
      </c>
      <c r="S751" s="77">
        <v>340</v>
      </c>
      <c r="T751" s="77">
        <v>0</v>
      </c>
      <c r="U751" s="146">
        <f>T751*1.12</f>
        <v>0</v>
      </c>
      <c r="V751" s="92"/>
      <c r="W751" s="35">
        <v>2017</v>
      </c>
      <c r="X751" s="35" t="s">
        <v>11988</v>
      </c>
      <c r="Y751" s="528"/>
      <c r="Z751" s="528"/>
      <c r="AA751" s="528"/>
      <c r="AB751" s="528"/>
      <c r="AC751" s="528"/>
      <c r="AD751" s="528"/>
      <c r="AE751" s="528"/>
      <c r="AF751" s="518"/>
      <c r="AG751" s="518"/>
      <c r="AH751" s="518"/>
      <c r="AI751" s="518"/>
      <c r="AJ751" s="518"/>
      <c r="AK751" s="518"/>
      <c r="AL751" s="518"/>
      <c r="AM751" s="518"/>
      <c r="AN751" s="518"/>
      <c r="AO751" s="518"/>
      <c r="AP751" s="518"/>
      <c r="AQ751" s="518"/>
      <c r="AR751" s="518"/>
      <c r="AS751" s="518"/>
      <c r="AT751" s="518"/>
      <c r="AU751" s="518"/>
      <c r="AV751" s="518"/>
      <c r="AW751" s="518"/>
      <c r="AX751" s="518"/>
      <c r="AY751" s="518"/>
      <c r="AZ751" s="518"/>
      <c r="BA751" s="518"/>
      <c r="BB751" s="518"/>
      <c r="BC751" s="518"/>
      <c r="BD751" s="518"/>
    </row>
    <row r="752" spans="1:56" s="527" customFormat="1" ht="50.1" customHeight="1">
      <c r="A752" s="35" t="s">
        <v>11995</v>
      </c>
      <c r="B752" s="35" t="s">
        <v>35</v>
      </c>
      <c r="C752" s="50" t="s">
        <v>11996</v>
      </c>
      <c r="D752" s="78" t="s">
        <v>2369</v>
      </c>
      <c r="E752" s="78" t="s">
        <v>11997</v>
      </c>
      <c r="F752" s="78" t="s">
        <v>11998</v>
      </c>
      <c r="G752" s="35" t="s">
        <v>39</v>
      </c>
      <c r="H752" s="35">
        <v>0</v>
      </c>
      <c r="I752" s="35">
        <v>590000000</v>
      </c>
      <c r="J752" s="35" t="s">
        <v>40</v>
      </c>
      <c r="K752" s="35" t="s">
        <v>10818</v>
      </c>
      <c r="L752" s="51" t="s">
        <v>53</v>
      </c>
      <c r="M752" s="35" t="s">
        <v>61</v>
      </c>
      <c r="N752" s="35" t="s">
        <v>328</v>
      </c>
      <c r="O752" s="35" t="s">
        <v>94</v>
      </c>
      <c r="P752" s="35">
        <v>796</v>
      </c>
      <c r="Q752" s="35" t="s">
        <v>46</v>
      </c>
      <c r="R752" s="77">
        <v>15</v>
      </c>
      <c r="S752" s="77">
        <v>1000</v>
      </c>
      <c r="T752" s="77">
        <f>R752*S752</f>
        <v>15000</v>
      </c>
      <c r="U752" s="146">
        <f>T752*1.12</f>
        <v>16800</v>
      </c>
      <c r="V752" s="92"/>
      <c r="W752" s="35">
        <v>2017</v>
      </c>
      <c r="X752" s="35"/>
      <c r="Y752" s="528"/>
      <c r="Z752" s="528"/>
      <c r="AA752" s="528"/>
      <c r="AB752" s="528"/>
      <c r="AC752" s="528"/>
      <c r="AD752" s="528"/>
      <c r="AE752" s="528"/>
      <c r="AF752" s="518"/>
      <c r="AG752" s="518"/>
      <c r="AH752" s="518"/>
      <c r="AI752" s="518"/>
      <c r="AJ752" s="518"/>
      <c r="AK752" s="518"/>
      <c r="AL752" s="518"/>
      <c r="AM752" s="518"/>
      <c r="AN752" s="518"/>
      <c r="AO752" s="518"/>
      <c r="AP752" s="518"/>
      <c r="AQ752" s="518"/>
      <c r="AR752" s="518"/>
      <c r="AS752" s="518"/>
      <c r="AT752" s="518"/>
      <c r="AU752" s="518"/>
      <c r="AV752" s="518"/>
      <c r="AW752" s="518"/>
      <c r="AX752" s="518"/>
      <c r="AY752" s="518"/>
      <c r="AZ752" s="518"/>
      <c r="BA752" s="518"/>
      <c r="BB752" s="518"/>
      <c r="BC752" s="518"/>
      <c r="BD752" s="518"/>
    </row>
    <row r="753" spans="1:56" s="527" customFormat="1" ht="50.1" customHeight="1">
      <c r="A753" s="35" t="s">
        <v>2391</v>
      </c>
      <c r="B753" s="35" t="s">
        <v>35</v>
      </c>
      <c r="C753" s="78" t="s">
        <v>2376</v>
      </c>
      <c r="D753" s="78" t="s">
        <v>2369</v>
      </c>
      <c r="E753" s="78" t="s">
        <v>2377</v>
      </c>
      <c r="F753" s="78" t="s">
        <v>2392</v>
      </c>
      <c r="G753" s="35" t="s">
        <v>39</v>
      </c>
      <c r="H753" s="35">
        <v>0</v>
      </c>
      <c r="I753" s="35">
        <v>590000000</v>
      </c>
      <c r="J753" s="35" t="s">
        <v>40</v>
      </c>
      <c r="K753" s="35" t="s">
        <v>108</v>
      </c>
      <c r="L753" s="51" t="s">
        <v>53</v>
      </c>
      <c r="M753" s="35" t="s">
        <v>61</v>
      </c>
      <c r="N753" s="35" t="s">
        <v>328</v>
      </c>
      <c r="O753" s="35" t="s">
        <v>94</v>
      </c>
      <c r="P753" s="35">
        <v>796</v>
      </c>
      <c r="Q753" s="35" t="s">
        <v>46</v>
      </c>
      <c r="R753" s="77">
        <v>30</v>
      </c>
      <c r="S753" s="77">
        <v>340</v>
      </c>
      <c r="T753" s="77">
        <v>0</v>
      </c>
      <c r="U753" s="146">
        <f>T753*1.12</f>
        <v>0</v>
      </c>
      <c r="V753" s="92"/>
      <c r="W753" s="35">
        <v>2017</v>
      </c>
      <c r="X753" s="35" t="s">
        <v>11988</v>
      </c>
      <c r="Y753" s="528"/>
      <c r="Z753" s="528"/>
      <c r="AA753" s="528"/>
      <c r="AB753" s="528"/>
      <c r="AC753" s="528"/>
      <c r="AD753" s="528"/>
      <c r="AE753" s="528"/>
      <c r="AF753" s="518"/>
      <c r="AG753" s="518"/>
      <c r="AH753" s="518"/>
      <c r="AI753" s="518"/>
      <c r="AJ753" s="518"/>
      <c r="AK753" s="518"/>
      <c r="AL753" s="518"/>
      <c r="AM753" s="518"/>
      <c r="AN753" s="518"/>
      <c r="AO753" s="518"/>
      <c r="AP753" s="518"/>
      <c r="AQ753" s="518"/>
      <c r="AR753" s="518"/>
      <c r="AS753" s="518"/>
      <c r="AT753" s="518"/>
      <c r="AU753" s="518"/>
      <c r="AV753" s="518"/>
      <c r="AW753" s="518"/>
      <c r="AX753" s="518"/>
      <c r="AY753" s="518"/>
      <c r="AZ753" s="518"/>
      <c r="BA753" s="518"/>
      <c r="BB753" s="518"/>
      <c r="BC753" s="518"/>
      <c r="BD753" s="518"/>
    </row>
    <row r="754" spans="1:56" s="527" customFormat="1" ht="50.1" customHeight="1">
      <c r="A754" s="35" t="s">
        <v>11999</v>
      </c>
      <c r="B754" s="35" t="s">
        <v>35</v>
      </c>
      <c r="C754" s="50" t="s">
        <v>11996</v>
      </c>
      <c r="D754" s="78" t="s">
        <v>2369</v>
      </c>
      <c r="E754" s="78" t="s">
        <v>11997</v>
      </c>
      <c r="F754" s="78" t="s">
        <v>12000</v>
      </c>
      <c r="G754" s="35" t="s">
        <v>39</v>
      </c>
      <c r="H754" s="35">
        <v>0</v>
      </c>
      <c r="I754" s="35">
        <v>590000000</v>
      </c>
      <c r="J754" s="35" t="s">
        <v>40</v>
      </c>
      <c r="K754" s="35" t="s">
        <v>10818</v>
      </c>
      <c r="L754" s="51" t="s">
        <v>53</v>
      </c>
      <c r="M754" s="35" t="s">
        <v>61</v>
      </c>
      <c r="N754" s="35" t="s">
        <v>328</v>
      </c>
      <c r="O754" s="35" t="s">
        <v>94</v>
      </c>
      <c r="P754" s="35">
        <v>796</v>
      </c>
      <c r="Q754" s="35" t="s">
        <v>46</v>
      </c>
      <c r="R754" s="77">
        <v>15</v>
      </c>
      <c r="S754" s="77">
        <v>1100</v>
      </c>
      <c r="T754" s="77">
        <f>R754*S754</f>
        <v>16500</v>
      </c>
      <c r="U754" s="146">
        <f>T754*1.12</f>
        <v>18480</v>
      </c>
      <c r="V754" s="92"/>
      <c r="W754" s="35">
        <v>2017</v>
      </c>
      <c r="X754" s="35"/>
      <c r="Y754" s="528"/>
      <c r="Z754" s="528"/>
      <c r="AA754" s="528"/>
      <c r="AB754" s="528"/>
      <c r="AC754" s="528"/>
      <c r="AD754" s="528"/>
      <c r="AE754" s="528"/>
      <c r="AF754" s="518"/>
      <c r="AG754" s="518"/>
      <c r="AH754" s="518"/>
      <c r="AI754" s="518"/>
      <c r="AJ754" s="518"/>
      <c r="AK754" s="518"/>
      <c r="AL754" s="518"/>
      <c r="AM754" s="518"/>
      <c r="AN754" s="518"/>
      <c r="AO754" s="518"/>
      <c r="AP754" s="518"/>
      <c r="AQ754" s="518"/>
      <c r="AR754" s="518"/>
      <c r="AS754" s="518"/>
      <c r="AT754" s="518"/>
      <c r="AU754" s="518"/>
      <c r="AV754" s="518"/>
      <c r="AW754" s="518"/>
      <c r="AX754" s="518"/>
      <c r="AY754" s="518"/>
      <c r="AZ754" s="518"/>
      <c r="BA754" s="518"/>
      <c r="BB754" s="518"/>
      <c r="BC754" s="518"/>
      <c r="BD754" s="518"/>
    </row>
    <row r="755" spans="1:56" ht="50.1" customHeight="1">
      <c r="A755" s="34" t="s">
        <v>2393</v>
      </c>
      <c r="B755" s="34" t="s">
        <v>35</v>
      </c>
      <c r="C755" s="35" t="s">
        <v>2376</v>
      </c>
      <c r="D755" s="36" t="s">
        <v>2369</v>
      </c>
      <c r="E755" s="35" t="s">
        <v>2377</v>
      </c>
      <c r="F755" s="37" t="s">
        <v>2394</v>
      </c>
      <c r="G755" s="34" t="s">
        <v>39</v>
      </c>
      <c r="H755" s="34" t="s">
        <v>2372</v>
      </c>
      <c r="I755" s="34">
        <v>590000000</v>
      </c>
      <c r="J755" s="35" t="s">
        <v>40</v>
      </c>
      <c r="K755" s="35" t="s">
        <v>108</v>
      </c>
      <c r="L755" s="42" t="s">
        <v>53</v>
      </c>
      <c r="M755" s="34" t="s">
        <v>61</v>
      </c>
      <c r="N755" s="35" t="s">
        <v>328</v>
      </c>
      <c r="O755" s="34" t="s">
        <v>94</v>
      </c>
      <c r="P755" s="34">
        <v>796</v>
      </c>
      <c r="Q755" s="34" t="s">
        <v>46</v>
      </c>
      <c r="R755" s="39">
        <v>30</v>
      </c>
      <c r="S755" s="40">
        <v>420</v>
      </c>
      <c r="T755" s="40">
        <f t="shared" si="43"/>
        <v>12600</v>
      </c>
      <c r="U755" s="41">
        <f t="shared" si="42"/>
        <v>14112.000000000002</v>
      </c>
      <c r="V755" s="45"/>
      <c r="W755" s="34">
        <v>2017</v>
      </c>
      <c r="X755" s="35"/>
    </row>
    <row r="756" spans="1:56" ht="50.1" customHeight="1">
      <c r="A756" s="34" t="s">
        <v>2395</v>
      </c>
      <c r="B756" s="34" t="s">
        <v>35</v>
      </c>
      <c r="C756" s="35" t="s">
        <v>2376</v>
      </c>
      <c r="D756" s="36" t="s">
        <v>2369</v>
      </c>
      <c r="E756" s="35" t="s">
        <v>2377</v>
      </c>
      <c r="F756" s="37" t="s">
        <v>2396</v>
      </c>
      <c r="G756" s="34" t="s">
        <v>39</v>
      </c>
      <c r="H756" s="34" t="s">
        <v>2372</v>
      </c>
      <c r="I756" s="34">
        <v>590000000</v>
      </c>
      <c r="J756" s="35" t="s">
        <v>40</v>
      </c>
      <c r="K756" s="35" t="s">
        <v>108</v>
      </c>
      <c r="L756" s="42" t="s">
        <v>53</v>
      </c>
      <c r="M756" s="34" t="s">
        <v>61</v>
      </c>
      <c r="N756" s="35" t="s">
        <v>328</v>
      </c>
      <c r="O756" s="34" t="s">
        <v>94</v>
      </c>
      <c r="P756" s="34">
        <v>796</v>
      </c>
      <c r="Q756" s="34" t="s">
        <v>46</v>
      </c>
      <c r="R756" s="39">
        <v>30</v>
      </c>
      <c r="S756" s="40">
        <v>420</v>
      </c>
      <c r="T756" s="40">
        <f t="shared" si="43"/>
        <v>12600</v>
      </c>
      <c r="U756" s="41">
        <f t="shared" si="42"/>
        <v>14112.000000000002</v>
      </c>
      <c r="V756" s="45"/>
      <c r="W756" s="34">
        <v>2017</v>
      </c>
      <c r="X756" s="35"/>
    </row>
    <row r="757" spans="1:56" s="527" customFormat="1" ht="50.1" customHeight="1">
      <c r="A757" s="35" t="s">
        <v>2397</v>
      </c>
      <c r="B757" s="35" t="s">
        <v>35</v>
      </c>
      <c r="C757" s="78" t="s">
        <v>2376</v>
      </c>
      <c r="D757" s="78" t="s">
        <v>2369</v>
      </c>
      <c r="E757" s="78" t="s">
        <v>2377</v>
      </c>
      <c r="F757" s="78" t="s">
        <v>2398</v>
      </c>
      <c r="G757" s="35" t="s">
        <v>39</v>
      </c>
      <c r="H757" s="35">
        <v>0</v>
      </c>
      <c r="I757" s="35">
        <v>590000000</v>
      </c>
      <c r="J757" s="35" t="s">
        <v>40</v>
      </c>
      <c r="K757" s="35" t="s">
        <v>108</v>
      </c>
      <c r="L757" s="51" t="s">
        <v>53</v>
      </c>
      <c r="M757" s="35" t="s">
        <v>61</v>
      </c>
      <c r="N757" s="35" t="s">
        <v>328</v>
      </c>
      <c r="O757" s="35" t="s">
        <v>94</v>
      </c>
      <c r="P757" s="35">
        <v>796</v>
      </c>
      <c r="Q757" s="35" t="s">
        <v>46</v>
      </c>
      <c r="R757" s="77">
        <v>15</v>
      </c>
      <c r="S757" s="77">
        <v>550</v>
      </c>
      <c r="T757" s="77">
        <v>0</v>
      </c>
      <c r="U757" s="146">
        <f t="shared" si="42"/>
        <v>0</v>
      </c>
      <c r="V757" s="92"/>
      <c r="W757" s="35">
        <v>2017</v>
      </c>
      <c r="X757" s="35" t="s">
        <v>11988</v>
      </c>
      <c r="Y757" s="528"/>
      <c r="Z757" s="528"/>
      <c r="AA757" s="528"/>
      <c r="AB757" s="528"/>
      <c r="AC757" s="528"/>
      <c r="AD757" s="528"/>
      <c r="AE757" s="528"/>
      <c r="AF757" s="518"/>
      <c r="AG757" s="518"/>
      <c r="AH757" s="518"/>
      <c r="AI757" s="518"/>
      <c r="AJ757" s="518"/>
      <c r="AK757" s="518"/>
      <c r="AL757" s="518"/>
      <c r="AM757" s="518"/>
      <c r="AN757" s="518"/>
      <c r="AO757" s="518"/>
      <c r="AP757" s="518"/>
      <c r="AQ757" s="518"/>
      <c r="AR757" s="518"/>
      <c r="AS757" s="518"/>
      <c r="AT757" s="518"/>
      <c r="AU757" s="518"/>
      <c r="AV757" s="518"/>
      <c r="AW757" s="518"/>
      <c r="AX757" s="518"/>
      <c r="AY757" s="518"/>
      <c r="AZ757" s="518"/>
      <c r="BA757" s="518"/>
      <c r="BB757" s="518"/>
      <c r="BC757" s="518"/>
      <c r="BD757" s="518"/>
    </row>
    <row r="758" spans="1:56" s="527" customFormat="1" ht="50.1" customHeight="1">
      <c r="A758" s="35" t="s">
        <v>12001</v>
      </c>
      <c r="B758" s="35" t="s">
        <v>35</v>
      </c>
      <c r="C758" s="50" t="s">
        <v>12002</v>
      </c>
      <c r="D758" s="78" t="s">
        <v>2369</v>
      </c>
      <c r="E758" s="78" t="s">
        <v>12003</v>
      </c>
      <c r="F758" s="78" t="s">
        <v>12004</v>
      </c>
      <c r="G758" s="35" t="s">
        <v>39</v>
      </c>
      <c r="H758" s="35">
        <v>0</v>
      </c>
      <c r="I758" s="35">
        <v>590000000</v>
      </c>
      <c r="J758" s="35" t="s">
        <v>40</v>
      </c>
      <c r="K758" s="35" t="s">
        <v>10818</v>
      </c>
      <c r="L758" s="51" t="s">
        <v>53</v>
      </c>
      <c r="M758" s="35" t="s">
        <v>61</v>
      </c>
      <c r="N758" s="35" t="s">
        <v>328</v>
      </c>
      <c r="O758" s="35" t="s">
        <v>94</v>
      </c>
      <c r="P758" s="35">
        <v>796</v>
      </c>
      <c r="Q758" s="35" t="s">
        <v>46</v>
      </c>
      <c r="R758" s="77">
        <v>10</v>
      </c>
      <c r="S758" s="77">
        <v>1300</v>
      </c>
      <c r="T758" s="77">
        <f t="shared" ref="T758" si="45">R758*S758</f>
        <v>13000</v>
      </c>
      <c r="U758" s="146">
        <f t="shared" si="42"/>
        <v>14560.000000000002</v>
      </c>
      <c r="V758" s="92"/>
      <c r="W758" s="35">
        <v>2017</v>
      </c>
      <c r="X758" s="35"/>
      <c r="Y758" s="528"/>
      <c r="Z758" s="528"/>
      <c r="AA758" s="528"/>
      <c r="AB758" s="528"/>
      <c r="AC758" s="528"/>
      <c r="AD758" s="528"/>
      <c r="AE758" s="528"/>
      <c r="AF758" s="518"/>
      <c r="AG758" s="518"/>
      <c r="AH758" s="518"/>
      <c r="AI758" s="518"/>
      <c r="AJ758" s="518"/>
      <c r="AK758" s="518"/>
      <c r="AL758" s="518"/>
      <c r="AM758" s="518"/>
      <c r="AN758" s="518"/>
      <c r="AO758" s="518"/>
      <c r="AP758" s="518"/>
      <c r="AQ758" s="518"/>
      <c r="AR758" s="518"/>
      <c r="AS758" s="518"/>
      <c r="AT758" s="518"/>
      <c r="AU758" s="518"/>
      <c r="AV758" s="518"/>
      <c r="AW758" s="518"/>
      <c r="AX758" s="518"/>
      <c r="AY758" s="518"/>
      <c r="AZ758" s="518"/>
      <c r="BA758" s="518"/>
      <c r="BB758" s="518"/>
      <c r="BC758" s="518"/>
      <c r="BD758" s="518"/>
    </row>
    <row r="759" spans="1:56" s="527" customFormat="1" ht="50.1" customHeight="1">
      <c r="A759" s="35" t="s">
        <v>2399</v>
      </c>
      <c r="B759" s="35" t="s">
        <v>35</v>
      </c>
      <c r="C759" s="78" t="s">
        <v>2376</v>
      </c>
      <c r="D759" s="78" t="s">
        <v>2369</v>
      </c>
      <c r="E759" s="78" t="s">
        <v>2377</v>
      </c>
      <c r="F759" s="78" t="s">
        <v>2400</v>
      </c>
      <c r="G759" s="35" t="s">
        <v>39</v>
      </c>
      <c r="H759" s="35">
        <v>0</v>
      </c>
      <c r="I759" s="35">
        <v>590000000</v>
      </c>
      <c r="J759" s="35" t="s">
        <v>40</v>
      </c>
      <c r="K759" s="35" t="s">
        <v>108</v>
      </c>
      <c r="L759" s="51" t="s">
        <v>53</v>
      </c>
      <c r="M759" s="35" t="s">
        <v>61</v>
      </c>
      <c r="N759" s="35" t="s">
        <v>328</v>
      </c>
      <c r="O759" s="35" t="s">
        <v>94</v>
      </c>
      <c r="P759" s="35">
        <v>796</v>
      </c>
      <c r="Q759" s="35" t="s">
        <v>46</v>
      </c>
      <c r="R759" s="77">
        <v>15</v>
      </c>
      <c r="S759" s="77">
        <v>550</v>
      </c>
      <c r="T759" s="77">
        <v>0</v>
      </c>
      <c r="U759" s="146">
        <f t="shared" si="42"/>
        <v>0</v>
      </c>
      <c r="V759" s="92"/>
      <c r="W759" s="35">
        <v>2017</v>
      </c>
      <c r="X759" s="35" t="s">
        <v>11988</v>
      </c>
      <c r="Y759" s="528"/>
      <c r="Z759" s="528"/>
      <c r="AA759" s="528"/>
      <c r="AB759" s="528"/>
      <c r="AC759" s="528"/>
      <c r="AD759" s="528"/>
      <c r="AE759" s="528"/>
      <c r="AF759" s="518"/>
      <c r="AG759" s="518"/>
      <c r="AH759" s="518"/>
      <c r="AI759" s="518"/>
      <c r="AJ759" s="518"/>
      <c r="AK759" s="518"/>
      <c r="AL759" s="518"/>
      <c r="AM759" s="518"/>
      <c r="AN759" s="518"/>
      <c r="AO759" s="518"/>
      <c r="AP759" s="518"/>
      <c r="AQ759" s="518"/>
      <c r="AR759" s="518"/>
      <c r="AS759" s="518"/>
      <c r="AT759" s="518"/>
      <c r="AU759" s="518"/>
      <c r="AV759" s="518"/>
      <c r="AW759" s="518"/>
      <c r="AX759" s="518"/>
      <c r="AY759" s="518"/>
      <c r="AZ759" s="518"/>
      <c r="BA759" s="518"/>
      <c r="BB759" s="518"/>
      <c r="BC759" s="518"/>
      <c r="BD759" s="518"/>
    </row>
    <row r="760" spans="1:56" s="527" customFormat="1" ht="50.1" customHeight="1">
      <c r="A760" s="35" t="s">
        <v>12005</v>
      </c>
      <c r="B760" s="35" t="s">
        <v>35</v>
      </c>
      <c r="C760" s="50" t="s">
        <v>12002</v>
      </c>
      <c r="D760" s="78" t="s">
        <v>2369</v>
      </c>
      <c r="E760" s="78" t="s">
        <v>12003</v>
      </c>
      <c r="F760" s="78" t="s">
        <v>12006</v>
      </c>
      <c r="G760" s="35" t="s">
        <v>39</v>
      </c>
      <c r="H760" s="35">
        <v>0</v>
      </c>
      <c r="I760" s="35">
        <v>590000000</v>
      </c>
      <c r="J760" s="35" t="s">
        <v>40</v>
      </c>
      <c r="K760" s="35" t="s">
        <v>10818</v>
      </c>
      <c r="L760" s="51" t="s">
        <v>53</v>
      </c>
      <c r="M760" s="35" t="s">
        <v>61</v>
      </c>
      <c r="N760" s="35" t="s">
        <v>328</v>
      </c>
      <c r="O760" s="35" t="s">
        <v>94</v>
      </c>
      <c r="P760" s="35">
        <v>796</v>
      </c>
      <c r="Q760" s="35" t="s">
        <v>46</v>
      </c>
      <c r="R760" s="77">
        <v>10</v>
      </c>
      <c r="S760" s="77">
        <v>2000</v>
      </c>
      <c r="T760" s="77">
        <f t="shared" ref="T760" si="46">R760*S760</f>
        <v>20000</v>
      </c>
      <c r="U760" s="146">
        <f t="shared" si="42"/>
        <v>22400.000000000004</v>
      </c>
      <c r="V760" s="92"/>
      <c r="W760" s="35">
        <v>2017</v>
      </c>
      <c r="X760" s="35"/>
      <c r="Y760" s="528"/>
      <c r="Z760" s="528"/>
      <c r="AA760" s="528"/>
      <c r="AB760" s="528"/>
      <c r="AC760" s="528"/>
      <c r="AD760" s="528"/>
      <c r="AE760" s="528"/>
      <c r="AF760" s="518"/>
      <c r="AG760" s="518"/>
      <c r="AH760" s="518"/>
      <c r="AI760" s="518"/>
      <c r="AJ760" s="518"/>
      <c r="AK760" s="518"/>
      <c r="AL760" s="518"/>
      <c r="AM760" s="518"/>
      <c r="AN760" s="518"/>
      <c r="AO760" s="518"/>
      <c r="AP760" s="518"/>
      <c r="AQ760" s="518"/>
      <c r="AR760" s="518"/>
      <c r="AS760" s="518"/>
      <c r="AT760" s="518"/>
      <c r="AU760" s="518"/>
      <c r="AV760" s="518"/>
      <c r="AW760" s="518"/>
      <c r="AX760" s="518"/>
      <c r="AY760" s="518"/>
      <c r="AZ760" s="518"/>
      <c r="BA760" s="518"/>
      <c r="BB760" s="518"/>
      <c r="BC760" s="518"/>
      <c r="BD760" s="518"/>
    </row>
    <row r="761" spans="1:56" s="527" customFormat="1" ht="50.1" customHeight="1">
      <c r="A761" s="35" t="s">
        <v>2401</v>
      </c>
      <c r="B761" s="35" t="s">
        <v>35</v>
      </c>
      <c r="C761" s="78" t="s">
        <v>2376</v>
      </c>
      <c r="D761" s="78" t="s">
        <v>2369</v>
      </c>
      <c r="E761" s="78" t="s">
        <v>2377</v>
      </c>
      <c r="F761" s="78" t="s">
        <v>2402</v>
      </c>
      <c r="G761" s="35" t="s">
        <v>39</v>
      </c>
      <c r="H761" s="35">
        <v>0</v>
      </c>
      <c r="I761" s="35">
        <v>590000000</v>
      </c>
      <c r="J761" s="35" t="s">
        <v>40</v>
      </c>
      <c r="K761" s="35" t="s">
        <v>108</v>
      </c>
      <c r="L761" s="51" t="s">
        <v>53</v>
      </c>
      <c r="M761" s="35" t="s">
        <v>61</v>
      </c>
      <c r="N761" s="35" t="s">
        <v>328</v>
      </c>
      <c r="O761" s="35" t="s">
        <v>94</v>
      </c>
      <c r="P761" s="35">
        <v>796</v>
      </c>
      <c r="Q761" s="35" t="s">
        <v>46</v>
      </c>
      <c r="R761" s="77">
        <v>15</v>
      </c>
      <c r="S761" s="77">
        <v>550</v>
      </c>
      <c r="T761" s="77">
        <v>0</v>
      </c>
      <c r="U761" s="146">
        <f t="shared" si="42"/>
        <v>0</v>
      </c>
      <c r="V761" s="92"/>
      <c r="W761" s="35">
        <v>2017</v>
      </c>
      <c r="X761" s="35" t="s">
        <v>11988</v>
      </c>
      <c r="Y761" s="528"/>
      <c r="Z761" s="528"/>
      <c r="AA761" s="528"/>
      <c r="AB761" s="528"/>
      <c r="AC761" s="528"/>
      <c r="AD761" s="528"/>
      <c r="AE761" s="528"/>
      <c r="AF761" s="518"/>
      <c r="AG761" s="518"/>
      <c r="AH761" s="518"/>
      <c r="AI761" s="518"/>
      <c r="AJ761" s="518"/>
      <c r="AK761" s="518"/>
      <c r="AL761" s="518"/>
      <c r="AM761" s="518"/>
      <c r="AN761" s="518"/>
      <c r="AO761" s="518"/>
      <c r="AP761" s="518"/>
      <c r="AQ761" s="518"/>
      <c r="AR761" s="518"/>
      <c r="AS761" s="518"/>
      <c r="AT761" s="518"/>
      <c r="AU761" s="518"/>
      <c r="AV761" s="518"/>
      <c r="AW761" s="518"/>
      <c r="AX761" s="518"/>
      <c r="AY761" s="518"/>
      <c r="AZ761" s="518"/>
      <c r="BA761" s="518"/>
      <c r="BB761" s="518"/>
      <c r="BC761" s="518"/>
      <c r="BD761" s="518"/>
    </row>
    <row r="762" spans="1:56" s="527" customFormat="1" ht="50.1" customHeight="1">
      <c r="A762" s="35" t="s">
        <v>12007</v>
      </c>
      <c r="B762" s="35" t="s">
        <v>35</v>
      </c>
      <c r="C762" s="50" t="s">
        <v>12008</v>
      </c>
      <c r="D762" s="78" t="s">
        <v>2369</v>
      </c>
      <c r="E762" s="78" t="s">
        <v>12009</v>
      </c>
      <c r="F762" s="212" t="s">
        <v>12010</v>
      </c>
      <c r="G762" s="35" t="s">
        <v>39</v>
      </c>
      <c r="H762" s="35">
        <v>0</v>
      </c>
      <c r="I762" s="35">
        <v>590000000</v>
      </c>
      <c r="J762" s="35" t="s">
        <v>40</v>
      </c>
      <c r="K762" s="35" t="s">
        <v>10818</v>
      </c>
      <c r="L762" s="51" t="s">
        <v>53</v>
      </c>
      <c r="M762" s="35" t="s">
        <v>61</v>
      </c>
      <c r="N762" s="35" t="s">
        <v>328</v>
      </c>
      <c r="O762" s="35" t="s">
        <v>94</v>
      </c>
      <c r="P762" s="35">
        <v>796</v>
      </c>
      <c r="Q762" s="35" t="s">
        <v>46</v>
      </c>
      <c r="R762" s="77">
        <v>10</v>
      </c>
      <c r="S762" s="77">
        <v>2000</v>
      </c>
      <c r="T762" s="77">
        <f t="shared" ref="T762" si="47">R762*S762</f>
        <v>20000</v>
      </c>
      <c r="U762" s="146">
        <f t="shared" si="42"/>
        <v>22400.000000000004</v>
      </c>
      <c r="V762" s="475"/>
      <c r="W762" s="35">
        <v>2017</v>
      </c>
      <c r="X762" s="47"/>
      <c r="Y762" s="528"/>
      <c r="Z762" s="528"/>
      <c r="AA762" s="528"/>
      <c r="AB762" s="528"/>
      <c r="AC762" s="528"/>
      <c r="AD762" s="528"/>
      <c r="AE762" s="528"/>
      <c r="AF762" s="518"/>
      <c r="AG762" s="518"/>
      <c r="AH762" s="518"/>
      <c r="AI762" s="518"/>
      <c r="AJ762" s="518"/>
      <c r="AK762" s="518"/>
      <c r="AL762" s="518"/>
      <c r="AM762" s="518"/>
      <c r="AN762" s="518"/>
      <c r="AO762" s="518"/>
      <c r="AP762" s="518"/>
      <c r="AQ762" s="518"/>
      <c r="AR762" s="518"/>
      <c r="AS762" s="518"/>
      <c r="AT762" s="518"/>
      <c r="AU762" s="518"/>
      <c r="AV762" s="518"/>
      <c r="AW762" s="518"/>
      <c r="AX762" s="518"/>
      <c r="AY762" s="518"/>
      <c r="AZ762" s="518"/>
      <c r="BA762" s="518"/>
      <c r="BB762" s="518"/>
      <c r="BC762" s="518"/>
      <c r="BD762" s="518"/>
    </row>
    <row r="763" spans="1:56" ht="50.1" customHeight="1">
      <c r="A763" s="34" t="s">
        <v>2403</v>
      </c>
      <c r="B763" s="34" t="s">
        <v>35</v>
      </c>
      <c r="C763" s="35" t="s">
        <v>2376</v>
      </c>
      <c r="D763" s="36" t="s">
        <v>2369</v>
      </c>
      <c r="E763" s="35" t="s">
        <v>2377</v>
      </c>
      <c r="F763" s="37" t="s">
        <v>2404</v>
      </c>
      <c r="G763" s="34" t="s">
        <v>39</v>
      </c>
      <c r="H763" s="34" t="s">
        <v>2372</v>
      </c>
      <c r="I763" s="34">
        <v>590000000</v>
      </c>
      <c r="J763" s="35" t="s">
        <v>40</v>
      </c>
      <c r="K763" s="35" t="s">
        <v>108</v>
      </c>
      <c r="L763" s="42" t="s">
        <v>53</v>
      </c>
      <c r="M763" s="34" t="s">
        <v>61</v>
      </c>
      <c r="N763" s="35" t="s">
        <v>328</v>
      </c>
      <c r="O763" s="34" t="s">
        <v>94</v>
      </c>
      <c r="P763" s="34">
        <v>796</v>
      </c>
      <c r="Q763" s="34" t="s">
        <v>46</v>
      </c>
      <c r="R763" s="39">
        <v>15</v>
      </c>
      <c r="S763" s="40">
        <v>550</v>
      </c>
      <c r="T763" s="40">
        <f t="shared" si="43"/>
        <v>8250</v>
      </c>
      <c r="U763" s="41">
        <f t="shared" si="42"/>
        <v>9240</v>
      </c>
      <c r="V763" s="45"/>
      <c r="W763" s="34">
        <v>2017</v>
      </c>
      <c r="X763" s="35"/>
    </row>
    <row r="764" spans="1:56" ht="50.1" customHeight="1">
      <c r="A764" s="34" t="s">
        <v>2405</v>
      </c>
      <c r="B764" s="34" t="s">
        <v>35</v>
      </c>
      <c r="C764" s="35" t="s">
        <v>2406</v>
      </c>
      <c r="D764" s="36" t="s">
        <v>2369</v>
      </c>
      <c r="E764" s="35" t="s">
        <v>2407</v>
      </c>
      <c r="F764" s="37" t="s">
        <v>2408</v>
      </c>
      <c r="G764" s="34" t="s">
        <v>39</v>
      </c>
      <c r="H764" s="34" t="s">
        <v>2372</v>
      </c>
      <c r="I764" s="34">
        <v>590000000</v>
      </c>
      <c r="J764" s="35" t="s">
        <v>40</v>
      </c>
      <c r="K764" s="35" t="s">
        <v>108</v>
      </c>
      <c r="L764" s="42" t="s">
        <v>53</v>
      </c>
      <c r="M764" s="34" t="s">
        <v>61</v>
      </c>
      <c r="N764" s="35" t="s">
        <v>328</v>
      </c>
      <c r="O764" s="34" t="s">
        <v>94</v>
      </c>
      <c r="P764" s="34">
        <v>796</v>
      </c>
      <c r="Q764" s="34" t="s">
        <v>46</v>
      </c>
      <c r="R764" s="39">
        <v>15</v>
      </c>
      <c r="S764" s="40">
        <v>670</v>
      </c>
      <c r="T764" s="40">
        <f t="shared" si="43"/>
        <v>10050</v>
      </c>
      <c r="U764" s="41">
        <f t="shared" si="42"/>
        <v>11256.000000000002</v>
      </c>
      <c r="V764" s="45"/>
      <c r="W764" s="34">
        <v>2017</v>
      </c>
      <c r="X764" s="35"/>
    </row>
    <row r="765" spans="1:56" ht="50.1" customHeight="1">
      <c r="A765" s="34" t="s">
        <v>2409</v>
      </c>
      <c r="B765" s="34" t="s">
        <v>35</v>
      </c>
      <c r="C765" s="35" t="s">
        <v>2406</v>
      </c>
      <c r="D765" s="36" t="s">
        <v>2369</v>
      </c>
      <c r="E765" s="35" t="s">
        <v>2407</v>
      </c>
      <c r="F765" s="37" t="s">
        <v>2410</v>
      </c>
      <c r="G765" s="34" t="s">
        <v>39</v>
      </c>
      <c r="H765" s="34" t="s">
        <v>2372</v>
      </c>
      <c r="I765" s="34">
        <v>590000000</v>
      </c>
      <c r="J765" s="35" t="s">
        <v>40</v>
      </c>
      <c r="K765" s="35" t="s">
        <v>108</v>
      </c>
      <c r="L765" s="42" t="s">
        <v>53</v>
      </c>
      <c r="M765" s="34" t="s">
        <v>61</v>
      </c>
      <c r="N765" s="35" t="s">
        <v>328</v>
      </c>
      <c r="O765" s="34" t="s">
        <v>94</v>
      </c>
      <c r="P765" s="34">
        <v>796</v>
      </c>
      <c r="Q765" s="34" t="s">
        <v>46</v>
      </c>
      <c r="R765" s="39">
        <v>15</v>
      </c>
      <c r="S765" s="40">
        <v>670</v>
      </c>
      <c r="T765" s="40">
        <f t="shared" si="43"/>
        <v>10050</v>
      </c>
      <c r="U765" s="41">
        <f t="shared" si="42"/>
        <v>11256.000000000002</v>
      </c>
      <c r="V765" s="45"/>
      <c r="W765" s="34">
        <v>2017</v>
      </c>
      <c r="X765" s="35"/>
    </row>
    <row r="766" spans="1:56" ht="50.1" customHeight="1">
      <c r="A766" s="34" t="s">
        <v>2411</v>
      </c>
      <c r="B766" s="34" t="s">
        <v>35</v>
      </c>
      <c r="C766" s="35" t="s">
        <v>2406</v>
      </c>
      <c r="D766" s="36" t="s">
        <v>2369</v>
      </c>
      <c r="E766" s="35" t="s">
        <v>2407</v>
      </c>
      <c r="F766" s="37" t="s">
        <v>2412</v>
      </c>
      <c r="G766" s="34" t="s">
        <v>39</v>
      </c>
      <c r="H766" s="34" t="s">
        <v>2372</v>
      </c>
      <c r="I766" s="34">
        <v>590000000</v>
      </c>
      <c r="J766" s="35" t="s">
        <v>40</v>
      </c>
      <c r="K766" s="35" t="s">
        <v>108</v>
      </c>
      <c r="L766" s="42" t="s">
        <v>53</v>
      </c>
      <c r="M766" s="34" t="s">
        <v>61</v>
      </c>
      <c r="N766" s="35" t="s">
        <v>328</v>
      </c>
      <c r="O766" s="34" t="s">
        <v>94</v>
      </c>
      <c r="P766" s="34">
        <v>796</v>
      </c>
      <c r="Q766" s="34" t="s">
        <v>46</v>
      </c>
      <c r="R766" s="39">
        <v>15</v>
      </c>
      <c r="S766" s="40">
        <v>670</v>
      </c>
      <c r="T766" s="40">
        <f t="shared" si="43"/>
        <v>10050</v>
      </c>
      <c r="U766" s="41">
        <f t="shared" si="42"/>
        <v>11256.000000000002</v>
      </c>
      <c r="V766" s="45"/>
      <c r="W766" s="34">
        <v>2017</v>
      </c>
      <c r="X766" s="35"/>
    </row>
    <row r="767" spans="1:56" ht="50.1" customHeight="1">
      <c r="A767" s="34" t="s">
        <v>2413</v>
      </c>
      <c r="B767" s="34" t="s">
        <v>35</v>
      </c>
      <c r="C767" s="35" t="s">
        <v>2406</v>
      </c>
      <c r="D767" s="36" t="s">
        <v>2369</v>
      </c>
      <c r="E767" s="35" t="s">
        <v>2407</v>
      </c>
      <c r="F767" s="37" t="s">
        <v>2414</v>
      </c>
      <c r="G767" s="34" t="s">
        <v>39</v>
      </c>
      <c r="H767" s="34" t="s">
        <v>2372</v>
      </c>
      <c r="I767" s="34">
        <v>590000000</v>
      </c>
      <c r="J767" s="35" t="s">
        <v>40</v>
      </c>
      <c r="K767" s="35" t="s">
        <v>108</v>
      </c>
      <c r="L767" s="42" t="s">
        <v>53</v>
      </c>
      <c r="M767" s="34" t="s">
        <v>61</v>
      </c>
      <c r="N767" s="35" t="s">
        <v>328</v>
      </c>
      <c r="O767" s="34" t="s">
        <v>94</v>
      </c>
      <c r="P767" s="34">
        <v>796</v>
      </c>
      <c r="Q767" s="34" t="s">
        <v>46</v>
      </c>
      <c r="R767" s="39">
        <v>15</v>
      </c>
      <c r="S767" s="40">
        <v>670</v>
      </c>
      <c r="T767" s="40">
        <f t="shared" si="43"/>
        <v>10050</v>
      </c>
      <c r="U767" s="41">
        <f t="shared" si="42"/>
        <v>11256.000000000002</v>
      </c>
      <c r="V767" s="45"/>
      <c r="W767" s="34">
        <v>2017</v>
      </c>
      <c r="X767" s="35"/>
    </row>
    <row r="768" spans="1:56" ht="50.1" customHeight="1">
      <c r="A768" s="34" t="s">
        <v>2415</v>
      </c>
      <c r="B768" s="34" t="s">
        <v>35</v>
      </c>
      <c r="C768" s="35" t="s">
        <v>2406</v>
      </c>
      <c r="D768" s="36" t="s">
        <v>2369</v>
      </c>
      <c r="E768" s="35" t="s">
        <v>2407</v>
      </c>
      <c r="F768" s="37" t="s">
        <v>2416</v>
      </c>
      <c r="G768" s="34" t="s">
        <v>39</v>
      </c>
      <c r="H768" s="34" t="s">
        <v>2372</v>
      </c>
      <c r="I768" s="34">
        <v>590000000</v>
      </c>
      <c r="J768" s="35" t="s">
        <v>40</v>
      </c>
      <c r="K768" s="35" t="s">
        <v>108</v>
      </c>
      <c r="L768" s="42" t="s">
        <v>53</v>
      </c>
      <c r="M768" s="34" t="s">
        <v>61</v>
      </c>
      <c r="N768" s="35" t="s">
        <v>328</v>
      </c>
      <c r="O768" s="34" t="s">
        <v>94</v>
      </c>
      <c r="P768" s="34">
        <v>796</v>
      </c>
      <c r="Q768" s="34" t="s">
        <v>46</v>
      </c>
      <c r="R768" s="39">
        <v>15</v>
      </c>
      <c r="S768" s="40">
        <v>850</v>
      </c>
      <c r="T768" s="40">
        <f t="shared" si="43"/>
        <v>12750</v>
      </c>
      <c r="U768" s="41">
        <f t="shared" si="42"/>
        <v>14280.000000000002</v>
      </c>
      <c r="V768" s="45"/>
      <c r="W768" s="34">
        <v>2017</v>
      </c>
      <c r="X768" s="35"/>
    </row>
    <row r="769" spans="1:24" ht="50.1" customHeight="1">
      <c r="A769" s="34" t="s">
        <v>2417</v>
      </c>
      <c r="B769" s="34" t="s">
        <v>35</v>
      </c>
      <c r="C769" s="35" t="s">
        <v>2406</v>
      </c>
      <c r="D769" s="36" t="s">
        <v>2369</v>
      </c>
      <c r="E769" s="35" t="s">
        <v>2407</v>
      </c>
      <c r="F769" s="37" t="s">
        <v>2418</v>
      </c>
      <c r="G769" s="34" t="s">
        <v>39</v>
      </c>
      <c r="H769" s="34" t="s">
        <v>2372</v>
      </c>
      <c r="I769" s="34">
        <v>590000000</v>
      </c>
      <c r="J769" s="35" t="s">
        <v>40</v>
      </c>
      <c r="K769" s="35" t="s">
        <v>108</v>
      </c>
      <c r="L769" s="42" t="s">
        <v>53</v>
      </c>
      <c r="M769" s="34" t="s">
        <v>61</v>
      </c>
      <c r="N769" s="35" t="s">
        <v>328</v>
      </c>
      <c r="O769" s="34" t="s">
        <v>94</v>
      </c>
      <c r="P769" s="34">
        <v>796</v>
      </c>
      <c r="Q769" s="34" t="s">
        <v>46</v>
      </c>
      <c r="R769" s="39">
        <v>15</v>
      </c>
      <c r="S769" s="40">
        <v>850</v>
      </c>
      <c r="T769" s="40">
        <f t="shared" si="43"/>
        <v>12750</v>
      </c>
      <c r="U769" s="41">
        <f t="shared" si="42"/>
        <v>14280.000000000002</v>
      </c>
      <c r="V769" s="45"/>
      <c r="W769" s="34">
        <v>2017</v>
      </c>
      <c r="X769" s="35"/>
    </row>
    <row r="770" spans="1:24" ht="50.1" customHeight="1">
      <c r="A770" s="34" t="s">
        <v>2419</v>
      </c>
      <c r="B770" s="34" t="s">
        <v>35</v>
      </c>
      <c r="C770" s="35" t="s">
        <v>2406</v>
      </c>
      <c r="D770" s="36" t="s">
        <v>2369</v>
      </c>
      <c r="E770" s="35" t="s">
        <v>2407</v>
      </c>
      <c r="F770" s="37" t="s">
        <v>2420</v>
      </c>
      <c r="G770" s="34" t="s">
        <v>39</v>
      </c>
      <c r="H770" s="34" t="s">
        <v>2372</v>
      </c>
      <c r="I770" s="34">
        <v>590000000</v>
      </c>
      <c r="J770" s="35" t="s">
        <v>40</v>
      </c>
      <c r="K770" s="35" t="s">
        <v>108</v>
      </c>
      <c r="L770" s="42" t="s">
        <v>53</v>
      </c>
      <c r="M770" s="34" t="s">
        <v>61</v>
      </c>
      <c r="N770" s="35" t="s">
        <v>328</v>
      </c>
      <c r="O770" s="34" t="s">
        <v>94</v>
      </c>
      <c r="P770" s="34">
        <v>796</v>
      </c>
      <c r="Q770" s="34" t="s">
        <v>46</v>
      </c>
      <c r="R770" s="39">
        <v>15</v>
      </c>
      <c r="S770" s="40">
        <v>850</v>
      </c>
      <c r="T770" s="40">
        <f t="shared" si="43"/>
        <v>12750</v>
      </c>
      <c r="U770" s="41">
        <f t="shared" si="42"/>
        <v>14280.000000000002</v>
      </c>
      <c r="V770" s="45"/>
      <c r="W770" s="34">
        <v>2017</v>
      </c>
      <c r="X770" s="35"/>
    </row>
    <row r="771" spans="1:24" ht="50.1" customHeight="1">
      <c r="A771" s="34" t="s">
        <v>2421</v>
      </c>
      <c r="B771" s="34" t="s">
        <v>35</v>
      </c>
      <c r="C771" s="35" t="s">
        <v>2406</v>
      </c>
      <c r="D771" s="36" t="s">
        <v>2369</v>
      </c>
      <c r="E771" s="35" t="s">
        <v>2407</v>
      </c>
      <c r="F771" s="37" t="s">
        <v>2422</v>
      </c>
      <c r="G771" s="34" t="s">
        <v>39</v>
      </c>
      <c r="H771" s="34" t="s">
        <v>2372</v>
      </c>
      <c r="I771" s="34">
        <v>590000000</v>
      </c>
      <c r="J771" s="35" t="s">
        <v>40</v>
      </c>
      <c r="K771" s="35" t="s">
        <v>108</v>
      </c>
      <c r="L771" s="42" t="s">
        <v>53</v>
      </c>
      <c r="M771" s="34" t="s">
        <v>61</v>
      </c>
      <c r="N771" s="35" t="s">
        <v>328</v>
      </c>
      <c r="O771" s="34" t="s">
        <v>94</v>
      </c>
      <c r="P771" s="34">
        <v>796</v>
      </c>
      <c r="Q771" s="34" t="s">
        <v>46</v>
      </c>
      <c r="R771" s="39">
        <v>15</v>
      </c>
      <c r="S771" s="40">
        <v>850</v>
      </c>
      <c r="T771" s="40">
        <f t="shared" si="43"/>
        <v>12750</v>
      </c>
      <c r="U771" s="41">
        <f t="shared" si="42"/>
        <v>14280.000000000002</v>
      </c>
      <c r="V771" s="45"/>
      <c r="W771" s="34">
        <v>2017</v>
      </c>
      <c r="X771" s="35"/>
    </row>
    <row r="772" spans="1:24" ht="50.1" customHeight="1">
      <c r="A772" s="34" t="s">
        <v>2423</v>
      </c>
      <c r="B772" s="34" t="s">
        <v>35</v>
      </c>
      <c r="C772" s="35" t="s">
        <v>2424</v>
      </c>
      <c r="D772" s="36" t="s">
        <v>2369</v>
      </c>
      <c r="E772" s="35" t="s">
        <v>2425</v>
      </c>
      <c r="F772" s="37" t="s">
        <v>2426</v>
      </c>
      <c r="G772" s="34" t="s">
        <v>39</v>
      </c>
      <c r="H772" s="34" t="s">
        <v>2372</v>
      </c>
      <c r="I772" s="34">
        <v>590000000</v>
      </c>
      <c r="J772" s="35" t="s">
        <v>40</v>
      </c>
      <c r="K772" s="35" t="s">
        <v>108</v>
      </c>
      <c r="L772" s="42" t="s">
        <v>53</v>
      </c>
      <c r="M772" s="34" t="s">
        <v>61</v>
      </c>
      <c r="N772" s="35" t="s">
        <v>328</v>
      </c>
      <c r="O772" s="34" t="s">
        <v>94</v>
      </c>
      <c r="P772" s="34">
        <v>796</v>
      </c>
      <c r="Q772" s="34" t="s">
        <v>46</v>
      </c>
      <c r="R772" s="39">
        <v>10</v>
      </c>
      <c r="S772" s="40">
        <v>2850</v>
      </c>
      <c r="T772" s="40">
        <f t="shared" si="43"/>
        <v>28500</v>
      </c>
      <c r="U772" s="41">
        <f t="shared" si="42"/>
        <v>31920.000000000004</v>
      </c>
      <c r="V772" s="45"/>
      <c r="W772" s="34">
        <v>2017</v>
      </c>
      <c r="X772" s="35"/>
    </row>
    <row r="773" spans="1:24" ht="50.1" customHeight="1">
      <c r="A773" s="34" t="s">
        <v>2427</v>
      </c>
      <c r="B773" s="34" t="s">
        <v>35</v>
      </c>
      <c r="C773" s="35" t="s">
        <v>2428</v>
      </c>
      <c r="D773" s="36" t="s">
        <v>2369</v>
      </c>
      <c r="E773" s="35" t="s">
        <v>2429</v>
      </c>
      <c r="F773" s="37" t="s">
        <v>2430</v>
      </c>
      <c r="G773" s="34" t="s">
        <v>39</v>
      </c>
      <c r="H773" s="34" t="s">
        <v>2372</v>
      </c>
      <c r="I773" s="34">
        <v>590000000</v>
      </c>
      <c r="J773" s="35" t="s">
        <v>40</v>
      </c>
      <c r="K773" s="35" t="s">
        <v>108</v>
      </c>
      <c r="L773" s="42" t="s">
        <v>53</v>
      </c>
      <c r="M773" s="34" t="s">
        <v>61</v>
      </c>
      <c r="N773" s="35" t="s">
        <v>328</v>
      </c>
      <c r="O773" s="34" t="s">
        <v>94</v>
      </c>
      <c r="P773" s="34">
        <v>796</v>
      </c>
      <c r="Q773" s="34" t="s">
        <v>46</v>
      </c>
      <c r="R773" s="39">
        <v>10</v>
      </c>
      <c r="S773" s="40">
        <v>2410</v>
      </c>
      <c r="T773" s="40">
        <f t="shared" si="43"/>
        <v>24100</v>
      </c>
      <c r="U773" s="41">
        <f t="shared" si="42"/>
        <v>26992.000000000004</v>
      </c>
      <c r="V773" s="45"/>
      <c r="W773" s="34">
        <v>2017</v>
      </c>
      <c r="X773" s="35"/>
    </row>
    <row r="774" spans="1:24" ht="50.1" customHeight="1">
      <c r="A774" s="34" t="s">
        <v>2431</v>
      </c>
      <c r="B774" s="34" t="s">
        <v>35</v>
      </c>
      <c r="C774" s="35" t="s">
        <v>2432</v>
      </c>
      <c r="D774" s="36" t="s">
        <v>2433</v>
      </c>
      <c r="E774" s="35" t="s">
        <v>2434</v>
      </c>
      <c r="F774" s="37"/>
      <c r="G774" s="34" t="s">
        <v>39</v>
      </c>
      <c r="H774" s="34">
        <v>0</v>
      </c>
      <c r="I774" s="34">
        <v>590000000</v>
      </c>
      <c r="J774" s="35" t="s">
        <v>40</v>
      </c>
      <c r="K774" s="35" t="s">
        <v>2083</v>
      </c>
      <c r="L774" s="42" t="s">
        <v>53</v>
      </c>
      <c r="M774" s="34" t="s">
        <v>84</v>
      </c>
      <c r="N774" s="35" t="s">
        <v>328</v>
      </c>
      <c r="O774" s="34" t="s">
        <v>94</v>
      </c>
      <c r="P774" s="34">
        <v>796</v>
      </c>
      <c r="Q774" s="34" t="s">
        <v>46</v>
      </c>
      <c r="R774" s="39">
        <v>10</v>
      </c>
      <c r="S774" s="40">
        <v>4150</v>
      </c>
      <c r="T774" s="40">
        <f t="shared" si="43"/>
        <v>41500</v>
      </c>
      <c r="U774" s="41">
        <f t="shared" si="42"/>
        <v>46480.000000000007</v>
      </c>
      <c r="V774" s="45"/>
      <c r="W774" s="34">
        <v>2017</v>
      </c>
      <c r="X774" s="35"/>
    </row>
    <row r="775" spans="1:24" ht="50.1" customHeight="1">
      <c r="A775" s="34" t="s">
        <v>2435</v>
      </c>
      <c r="B775" s="34" t="s">
        <v>35</v>
      </c>
      <c r="C775" s="35" t="s">
        <v>2436</v>
      </c>
      <c r="D775" s="36" t="s">
        <v>2433</v>
      </c>
      <c r="E775" s="35" t="s">
        <v>2437</v>
      </c>
      <c r="F775" s="37"/>
      <c r="G775" s="34" t="s">
        <v>39</v>
      </c>
      <c r="H775" s="34">
        <v>0</v>
      </c>
      <c r="I775" s="34">
        <v>590000000</v>
      </c>
      <c r="J775" s="35" t="s">
        <v>40</v>
      </c>
      <c r="K775" s="35" t="s">
        <v>2083</v>
      </c>
      <c r="L775" s="42" t="s">
        <v>53</v>
      </c>
      <c r="M775" s="34" t="s">
        <v>84</v>
      </c>
      <c r="N775" s="35" t="s">
        <v>328</v>
      </c>
      <c r="O775" s="34" t="s">
        <v>94</v>
      </c>
      <c r="P775" s="34">
        <v>796</v>
      </c>
      <c r="Q775" s="34" t="s">
        <v>46</v>
      </c>
      <c r="R775" s="39">
        <v>10</v>
      </c>
      <c r="S775" s="40">
        <v>4850</v>
      </c>
      <c r="T775" s="40">
        <f t="shared" si="43"/>
        <v>48500</v>
      </c>
      <c r="U775" s="41">
        <f t="shared" si="42"/>
        <v>54320.000000000007</v>
      </c>
      <c r="V775" s="45"/>
      <c r="W775" s="34">
        <v>2017</v>
      </c>
      <c r="X775" s="35"/>
    </row>
    <row r="776" spans="1:24" ht="50.1" customHeight="1">
      <c r="A776" s="34" t="s">
        <v>2438</v>
      </c>
      <c r="B776" s="34" t="s">
        <v>35</v>
      </c>
      <c r="C776" s="35" t="s">
        <v>2439</v>
      </c>
      <c r="D776" s="73" t="s">
        <v>2440</v>
      </c>
      <c r="E776" s="37" t="s">
        <v>2441</v>
      </c>
      <c r="F776" s="37" t="s">
        <v>2442</v>
      </c>
      <c r="G776" s="34" t="s">
        <v>39</v>
      </c>
      <c r="H776" s="34">
        <v>0</v>
      </c>
      <c r="I776" s="34">
        <v>590000000</v>
      </c>
      <c r="J776" s="35" t="s">
        <v>53</v>
      </c>
      <c r="K776" s="34" t="s">
        <v>82</v>
      </c>
      <c r="L776" s="34" t="s">
        <v>83</v>
      </c>
      <c r="M776" s="34" t="s">
        <v>84</v>
      </c>
      <c r="N776" s="34" t="s">
        <v>143</v>
      </c>
      <c r="O776" s="51" t="s">
        <v>185</v>
      </c>
      <c r="P776" s="34">
        <v>796</v>
      </c>
      <c r="Q776" s="34" t="s">
        <v>46</v>
      </c>
      <c r="R776" s="39">
        <v>1</v>
      </c>
      <c r="S776" s="44">
        <v>8000</v>
      </c>
      <c r="T776" s="74">
        <f t="shared" si="43"/>
        <v>8000</v>
      </c>
      <c r="U776" s="75">
        <f t="shared" si="42"/>
        <v>8960</v>
      </c>
      <c r="V776" s="45"/>
      <c r="W776" s="34">
        <v>2017</v>
      </c>
      <c r="X776" s="76"/>
    </row>
    <row r="777" spans="1:24" ht="50.1" customHeight="1">
      <c r="A777" s="34" t="s">
        <v>2443</v>
      </c>
      <c r="B777" s="34" t="s">
        <v>35</v>
      </c>
      <c r="C777" s="35" t="s">
        <v>2444</v>
      </c>
      <c r="D777" s="73" t="s">
        <v>2445</v>
      </c>
      <c r="E777" s="37" t="s">
        <v>2446</v>
      </c>
      <c r="F777" s="37" t="s">
        <v>2447</v>
      </c>
      <c r="G777" s="34" t="s">
        <v>39</v>
      </c>
      <c r="H777" s="34">
        <v>0</v>
      </c>
      <c r="I777" s="34">
        <v>590000000</v>
      </c>
      <c r="J777" s="35" t="s">
        <v>53</v>
      </c>
      <c r="K777" s="34" t="s">
        <v>2448</v>
      </c>
      <c r="L777" s="34" t="s">
        <v>83</v>
      </c>
      <c r="M777" s="34" t="s">
        <v>84</v>
      </c>
      <c r="N777" s="34" t="s">
        <v>143</v>
      </c>
      <c r="O777" s="51" t="s">
        <v>185</v>
      </c>
      <c r="P777" s="34">
        <v>796</v>
      </c>
      <c r="Q777" s="34" t="s">
        <v>46</v>
      </c>
      <c r="R777" s="39">
        <v>4</v>
      </c>
      <c r="S777" s="44">
        <v>1000</v>
      </c>
      <c r="T777" s="74">
        <f t="shared" si="43"/>
        <v>4000</v>
      </c>
      <c r="U777" s="75">
        <f t="shared" si="42"/>
        <v>4480</v>
      </c>
      <c r="V777" s="45"/>
      <c r="W777" s="34">
        <v>2017</v>
      </c>
      <c r="X777" s="76"/>
    </row>
    <row r="778" spans="1:24" ht="50.1" customHeight="1">
      <c r="A778" s="34" t="s">
        <v>2449</v>
      </c>
      <c r="B778" s="34" t="s">
        <v>35</v>
      </c>
      <c r="C778" s="35" t="s">
        <v>2444</v>
      </c>
      <c r="D778" s="73" t="s">
        <v>2445</v>
      </c>
      <c r="E778" s="37" t="s">
        <v>2446</v>
      </c>
      <c r="F778" s="37" t="s">
        <v>2450</v>
      </c>
      <c r="G778" s="34" t="s">
        <v>39</v>
      </c>
      <c r="H778" s="34">
        <v>0</v>
      </c>
      <c r="I778" s="34">
        <v>590000000</v>
      </c>
      <c r="J778" s="35" t="s">
        <v>53</v>
      </c>
      <c r="K778" s="34" t="s">
        <v>2448</v>
      </c>
      <c r="L778" s="34" t="s">
        <v>83</v>
      </c>
      <c r="M778" s="34" t="s">
        <v>84</v>
      </c>
      <c r="N778" s="34" t="s">
        <v>143</v>
      </c>
      <c r="O778" s="51" t="s">
        <v>185</v>
      </c>
      <c r="P778" s="34">
        <v>796</v>
      </c>
      <c r="Q778" s="34" t="s">
        <v>46</v>
      </c>
      <c r="R778" s="39">
        <v>3</v>
      </c>
      <c r="S778" s="44">
        <v>1000</v>
      </c>
      <c r="T778" s="74">
        <f t="shared" si="43"/>
        <v>3000</v>
      </c>
      <c r="U778" s="75">
        <f t="shared" si="42"/>
        <v>3360.0000000000005</v>
      </c>
      <c r="V778" s="45"/>
      <c r="W778" s="34">
        <v>2017</v>
      </c>
      <c r="X778" s="76"/>
    </row>
    <row r="779" spans="1:24" ht="50.1" customHeight="1">
      <c r="A779" s="35" t="s">
        <v>2451</v>
      </c>
      <c r="B779" s="46" t="s">
        <v>35</v>
      </c>
      <c r="C779" s="50" t="s">
        <v>2452</v>
      </c>
      <c r="D779" s="50" t="s">
        <v>2453</v>
      </c>
      <c r="E779" s="50" t="s">
        <v>2454</v>
      </c>
      <c r="F779" s="50"/>
      <c r="G779" s="51" t="s">
        <v>470</v>
      </c>
      <c r="H779" s="52">
        <v>0</v>
      </c>
      <c r="I779" s="35">
        <v>590000000</v>
      </c>
      <c r="J779" s="35" t="s">
        <v>40</v>
      </c>
      <c r="K779" s="46" t="s">
        <v>2455</v>
      </c>
      <c r="L779" s="35" t="s">
        <v>42</v>
      </c>
      <c r="M779" s="46" t="s">
        <v>61</v>
      </c>
      <c r="N779" s="49" t="s">
        <v>405</v>
      </c>
      <c r="O779" s="35" t="s">
        <v>94</v>
      </c>
      <c r="P779" s="125">
        <v>5108</v>
      </c>
      <c r="Q779" s="125" t="s">
        <v>96</v>
      </c>
      <c r="R779" s="77">
        <v>40</v>
      </c>
      <c r="S779" s="77">
        <v>1500</v>
      </c>
      <c r="T779" s="77">
        <v>0</v>
      </c>
      <c r="U779" s="146">
        <f>T779*1.12</f>
        <v>0</v>
      </c>
      <c r="V779" s="70"/>
      <c r="W779" s="46">
        <v>2017</v>
      </c>
      <c r="X779" s="49" t="s">
        <v>2456</v>
      </c>
    </row>
    <row r="780" spans="1:24" ht="50.1" customHeight="1">
      <c r="A780" s="49" t="s">
        <v>2457</v>
      </c>
      <c r="B780" s="49" t="s">
        <v>35</v>
      </c>
      <c r="C780" s="50" t="s">
        <v>2458</v>
      </c>
      <c r="D780" s="50" t="s">
        <v>2453</v>
      </c>
      <c r="E780" s="50" t="s">
        <v>2459</v>
      </c>
      <c r="F780" s="514" t="s">
        <v>2460</v>
      </c>
      <c r="G780" s="49" t="s">
        <v>39</v>
      </c>
      <c r="H780" s="49">
        <v>0</v>
      </c>
      <c r="I780" s="35">
        <v>590000000</v>
      </c>
      <c r="J780" s="35" t="s">
        <v>53</v>
      </c>
      <c r="K780" s="35" t="s">
        <v>465</v>
      </c>
      <c r="L780" s="35" t="s">
        <v>466</v>
      </c>
      <c r="M780" s="49" t="s">
        <v>61</v>
      </c>
      <c r="N780" s="49" t="s">
        <v>467</v>
      </c>
      <c r="O780" s="35" t="s">
        <v>468</v>
      </c>
      <c r="P780" s="35">
        <v>5108</v>
      </c>
      <c r="Q780" s="49" t="s">
        <v>96</v>
      </c>
      <c r="R780" s="254">
        <v>200</v>
      </c>
      <c r="S780" s="207">
        <v>1400</v>
      </c>
      <c r="T780" s="100">
        <f>R780*S780</f>
        <v>280000</v>
      </c>
      <c r="U780" s="147">
        <f>T780*1.12</f>
        <v>313600.00000000006</v>
      </c>
      <c r="V780" s="97"/>
      <c r="W780" s="51">
        <v>2017</v>
      </c>
      <c r="X780" s="49"/>
    </row>
    <row r="781" spans="1:24" ht="50.1" customHeight="1">
      <c r="A781" s="34" t="s">
        <v>2461</v>
      </c>
      <c r="B781" s="34" t="s">
        <v>35</v>
      </c>
      <c r="C781" s="35" t="s">
        <v>2462</v>
      </c>
      <c r="D781" s="73" t="s">
        <v>2463</v>
      </c>
      <c r="E781" s="37" t="s">
        <v>2464</v>
      </c>
      <c r="F781" s="37" t="s">
        <v>2465</v>
      </c>
      <c r="G781" s="34" t="s">
        <v>39</v>
      </c>
      <c r="H781" s="34">
        <v>0</v>
      </c>
      <c r="I781" s="34">
        <v>590000000</v>
      </c>
      <c r="J781" s="35" t="s">
        <v>53</v>
      </c>
      <c r="K781" s="34" t="s">
        <v>426</v>
      </c>
      <c r="L781" s="34" t="s">
        <v>83</v>
      </c>
      <c r="M781" s="34" t="s">
        <v>84</v>
      </c>
      <c r="N781" s="34" t="s">
        <v>143</v>
      </c>
      <c r="O781" s="51" t="s">
        <v>185</v>
      </c>
      <c r="P781" s="34">
        <v>796</v>
      </c>
      <c r="Q781" s="34" t="s">
        <v>46</v>
      </c>
      <c r="R781" s="39">
        <v>8</v>
      </c>
      <c r="S781" s="44">
        <v>700</v>
      </c>
      <c r="T781" s="74">
        <f t="shared" si="43"/>
        <v>5600</v>
      </c>
      <c r="U781" s="75">
        <f t="shared" si="42"/>
        <v>6272.0000000000009</v>
      </c>
      <c r="V781" s="45"/>
      <c r="W781" s="34">
        <v>2017</v>
      </c>
      <c r="X781" s="76"/>
    </row>
    <row r="782" spans="1:24" ht="50.1" customHeight="1">
      <c r="A782" s="34" t="s">
        <v>2466</v>
      </c>
      <c r="B782" s="34" t="s">
        <v>35</v>
      </c>
      <c r="C782" s="35" t="s">
        <v>2462</v>
      </c>
      <c r="D782" s="73" t="s">
        <v>2463</v>
      </c>
      <c r="E782" s="37" t="s">
        <v>2464</v>
      </c>
      <c r="F782" s="37" t="s">
        <v>2467</v>
      </c>
      <c r="G782" s="34" t="s">
        <v>39</v>
      </c>
      <c r="H782" s="34">
        <v>0</v>
      </c>
      <c r="I782" s="34">
        <v>590000000</v>
      </c>
      <c r="J782" s="35" t="s">
        <v>53</v>
      </c>
      <c r="K782" s="34" t="s">
        <v>82</v>
      </c>
      <c r="L782" s="34" t="s">
        <v>83</v>
      </c>
      <c r="M782" s="34" t="s">
        <v>84</v>
      </c>
      <c r="N782" s="34" t="s">
        <v>143</v>
      </c>
      <c r="O782" s="51" t="s">
        <v>185</v>
      </c>
      <c r="P782" s="34">
        <v>796</v>
      </c>
      <c r="Q782" s="34" t="s">
        <v>46</v>
      </c>
      <c r="R782" s="39">
        <v>1</v>
      </c>
      <c r="S782" s="44">
        <v>2500</v>
      </c>
      <c r="T782" s="74">
        <f t="shared" si="43"/>
        <v>2500</v>
      </c>
      <c r="U782" s="75">
        <f t="shared" si="42"/>
        <v>2800.0000000000005</v>
      </c>
      <c r="V782" s="45"/>
      <c r="W782" s="34">
        <v>2017</v>
      </c>
      <c r="X782" s="76"/>
    </row>
    <row r="783" spans="1:24" ht="50.1" customHeight="1">
      <c r="A783" s="34" t="s">
        <v>2468</v>
      </c>
      <c r="B783" s="49" t="s">
        <v>35</v>
      </c>
      <c r="C783" s="49" t="s">
        <v>2469</v>
      </c>
      <c r="D783" s="56" t="s">
        <v>2470</v>
      </c>
      <c r="E783" s="49" t="s">
        <v>2471</v>
      </c>
      <c r="F783" s="49" t="s">
        <v>2472</v>
      </c>
      <c r="G783" s="49" t="s">
        <v>39</v>
      </c>
      <c r="H783" s="49">
        <v>0</v>
      </c>
      <c r="I783" s="34">
        <v>590000000</v>
      </c>
      <c r="J783" s="35" t="s">
        <v>40</v>
      </c>
      <c r="K783" s="49" t="s">
        <v>82</v>
      </c>
      <c r="L783" s="49" t="s">
        <v>83</v>
      </c>
      <c r="M783" s="49" t="s">
        <v>84</v>
      </c>
      <c r="N783" s="49" t="s">
        <v>85</v>
      </c>
      <c r="O783" s="49" t="s">
        <v>86</v>
      </c>
      <c r="P783" s="49">
        <v>796</v>
      </c>
      <c r="Q783" s="49" t="s">
        <v>46</v>
      </c>
      <c r="R783" s="53">
        <v>1</v>
      </c>
      <c r="S783" s="57">
        <v>6000</v>
      </c>
      <c r="T783" s="40">
        <f t="shared" si="43"/>
        <v>6000</v>
      </c>
      <c r="U783" s="41">
        <f t="shared" si="42"/>
        <v>6720.0000000000009</v>
      </c>
      <c r="V783" s="87"/>
      <c r="W783" s="49">
        <v>2017</v>
      </c>
      <c r="X783" s="49"/>
    </row>
    <row r="784" spans="1:24" ht="50.1" customHeight="1">
      <c r="A784" s="34" t="s">
        <v>2473</v>
      </c>
      <c r="B784" s="34" t="s">
        <v>35</v>
      </c>
      <c r="C784" s="35" t="s">
        <v>2474</v>
      </c>
      <c r="D784" s="36" t="s">
        <v>2475</v>
      </c>
      <c r="E784" s="35" t="s">
        <v>2476</v>
      </c>
      <c r="F784" s="37" t="s">
        <v>2477</v>
      </c>
      <c r="G784" s="34" t="s">
        <v>39</v>
      </c>
      <c r="H784" s="34">
        <v>0</v>
      </c>
      <c r="I784" s="34">
        <v>590000000</v>
      </c>
      <c r="J784" s="35" t="s">
        <v>40</v>
      </c>
      <c r="K784" s="35" t="s">
        <v>417</v>
      </c>
      <c r="L784" s="35" t="s">
        <v>42</v>
      </c>
      <c r="M784" s="34" t="s">
        <v>61</v>
      </c>
      <c r="N784" s="49" t="s">
        <v>566</v>
      </c>
      <c r="O784" s="34" t="s">
        <v>76</v>
      </c>
      <c r="P784" s="34">
        <v>796</v>
      </c>
      <c r="Q784" s="34" t="s">
        <v>46</v>
      </c>
      <c r="R784" s="39">
        <v>8</v>
      </c>
      <c r="S784" s="40">
        <v>225</v>
      </c>
      <c r="T784" s="40">
        <f t="shared" si="43"/>
        <v>1800</v>
      </c>
      <c r="U784" s="41">
        <f t="shared" si="42"/>
        <v>2016.0000000000002</v>
      </c>
      <c r="V784" s="45"/>
      <c r="W784" s="34">
        <v>2017</v>
      </c>
      <c r="X784" s="35"/>
    </row>
    <row r="785" spans="1:56" ht="50.1" customHeight="1">
      <c r="A785" s="34" t="s">
        <v>2478</v>
      </c>
      <c r="B785" s="46" t="s">
        <v>35</v>
      </c>
      <c r="C785" s="47" t="s">
        <v>2479</v>
      </c>
      <c r="D785" s="48" t="s">
        <v>2475</v>
      </c>
      <c r="E785" s="49" t="s">
        <v>2480</v>
      </c>
      <c r="F785" s="50"/>
      <c r="G785" s="51" t="s">
        <v>39</v>
      </c>
      <c r="H785" s="52">
        <v>0</v>
      </c>
      <c r="I785" s="34">
        <v>590000000</v>
      </c>
      <c r="J785" s="35" t="s">
        <v>40</v>
      </c>
      <c r="K785" s="46" t="s">
        <v>417</v>
      </c>
      <c r="L785" s="35" t="s">
        <v>42</v>
      </c>
      <c r="M785" s="46" t="s">
        <v>43</v>
      </c>
      <c r="N785" s="49" t="s">
        <v>178</v>
      </c>
      <c r="O785" s="34" t="s">
        <v>76</v>
      </c>
      <c r="P785" s="34">
        <v>796</v>
      </c>
      <c r="Q785" s="43" t="s">
        <v>46</v>
      </c>
      <c r="R785" s="53">
        <v>10</v>
      </c>
      <c r="S785" s="54">
        <v>13340</v>
      </c>
      <c r="T785" s="40">
        <f t="shared" si="43"/>
        <v>133400</v>
      </c>
      <c r="U785" s="41">
        <f t="shared" si="42"/>
        <v>149408</v>
      </c>
      <c r="V785" s="70"/>
      <c r="W785" s="55">
        <v>2017</v>
      </c>
      <c r="X785" s="35"/>
    </row>
    <row r="786" spans="1:56" ht="50.1" customHeight="1">
      <c r="A786" s="34" t="s">
        <v>2481</v>
      </c>
      <c r="B786" s="34" t="s">
        <v>35</v>
      </c>
      <c r="C786" s="35" t="s">
        <v>2479</v>
      </c>
      <c r="D786" s="36" t="s">
        <v>2475</v>
      </c>
      <c r="E786" s="35" t="s">
        <v>2480</v>
      </c>
      <c r="F786" s="37"/>
      <c r="G786" s="34" t="s">
        <v>39</v>
      </c>
      <c r="H786" s="34">
        <v>0</v>
      </c>
      <c r="I786" s="34">
        <v>590000000</v>
      </c>
      <c r="J786" s="35" t="s">
        <v>40</v>
      </c>
      <c r="K786" s="35" t="s">
        <v>417</v>
      </c>
      <c r="L786" s="35" t="s">
        <v>42</v>
      </c>
      <c r="M786" s="34" t="s">
        <v>43</v>
      </c>
      <c r="N786" s="35" t="s">
        <v>178</v>
      </c>
      <c r="O786" s="34" t="s">
        <v>76</v>
      </c>
      <c r="P786" s="34">
        <v>796</v>
      </c>
      <c r="Q786" s="34" t="s">
        <v>46</v>
      </c>
      <c r="R786" s="39">
        <v>10</v>
      </c>
      <c r="S786" s="40">
        <v>11000</v>
      </c>
      <c r="T786" s="40">
        <f t="shared" si="43"/>
        <v>110000</v>
      </c>
      <c r="U786" s="41">
        <f t="shared" ref="U786:U854" si="48">T786*1.12</f>
        <v>123200.00000000001</v>
      </c>
      <c r="V786" s="45"/>
      <c r="W786" s="34">
        <v>2017</v>
      </c>
      <c r="X786" s="35"/>
    </row>
    <row r="787" spans="1:56" ht="50.1" customHeight="1">
      <c r="A787" s="34" t="s">
        <v>2482</v>
      </c>
      <c r="B787" s="46" t="s">
        <v>35</v>
      </c>
      <c r="C787" s="47" t="s">
        <v>2483</v>
      </c>
      <c r="D787" s="48" t="s">
        <v>2475</v>
      </c>
      <c r="E787" s="49" t="s">
        <v>2476</v>
      </c>
      <c r="F787" s="50"/>
      <c r="G787" s="51" t="s">
        <v>39</v>
      </c>
      <c r="H787" s="52">
        <v>0</v>
      </c>
      <c r="I787" s="34">
        <v>590000000</v>
      </c>
      <c r="J787" s="35" t="s">
        <v>40</v>
      </c>
      <c r="K787" s="46" t="s">
        <v>417</v>
      </c>
      <c r="L787" s="35" t="s">
        <v>42</v>
      </c>
      <c r="M787" s="46" t="s">
        <v>43</v>
      </c>
      <c r="N787" s="49" t="s">
        <v>178</v>
      </c>
      <c r="O787" s="34" t="s">
        <v>76</v>
      </c>
      <c r="P787" s="43">
        <v>839</v>
      </c>
      <c r="Q787" s="43" t="s">
        <v>612</v>
      </c>
      <c r="R787" s="69">
        <v>10</v>
      </c>
      <c r="S787" s="54">
        <v>18280</v>
      </c>
      <c r="T787" s="40">
        <f t="shared" si="43"/>
        <v>182800</v>
      </c>
      <c r="U787" s="41">
        <f t="shared" si="48"/>
        <v>204736.00000000003</v>
      </c>
      <c r="V787" s="70"/>
      <c r="W787" s="55">
        <v>2017</v>
      </c>
      <c r="X787" s="35"/>
    </row>
    <row r="788" spans="1:56" ht="50.1" customHeight="1">
      <c r="A788" s="34" t="s">
        <v>2484</v>
      </c>
      <c r="B788" s="34" t="s">
        <v>35</v>
      </c>
      <c r="C788" s="35" t="s">
        <v>2485</v>
      </c>
      <c r="D788" s="36" t="s">
        <v>2475</v>
      </c>
      <c r="E788" s="35" t="s">
        <v>2486</v>
      </c>
      <c r="F788" s="37" t="s">
        <v>2487</v>
      </c>
      <c r="G788" s="34" t="s">
        <v>39</v>
      </c>
      <c r="H788" s="34">
        <v>0</v>
      </c>
      <c r="I788" s="34">
        <v>590000000</v>
      </c>
      <c r="J788" s="35" t="s">
        <v>40</v>
      </c>
      <c r="K788" s="35" t="s">
        <v>417</v>
      </c>
      <c r="L788" s="35" t="s">
        <v>42</v>
      </c>
      <c r="M788" s="34" t="s">
        <v>43</v>
      </c>
      <c r="N788" s="49" t="s">
        <v>566</v>
      </c>
      <c r="O788" s="34" t="s">
        <v>76</v>
      </c>
      <c r="P788" s="34">
        <v>796</v>
      </c>
      <c r="Q788" s="34" t="s">
        <v>46</v>
      </c>
      <c r="R788" s="39">
        <v>12</v>
      </c>
      <c r="S788" s="40">
        <v>90</v>
      </c>
      <c r="T788" s="40">
        <f t="shared" si="43"/>
        <v>1080</v>
      </c>
      <c r="U788" s="41">
        <f t="shared" si="48"/>
        <v>1209.6000000000001</v>
      </c>
      <c r="V788" s="45"/>
      <c r="W788" s="34">
        <v>2017</v>
      </c>
      <c r="X788" s="35"/>
    </row>
    <row r="789" spans="1:56" ht="50.1" customHeight="1">
      <c r="A789" s="34" t="s">
        <v>2488</v>
      </c>
      <c r="B789" s="46" t="s">
        <v>35</v>
      </c>
      <c r="C789" s="47" t="s">
        <v>2485</v>
      </c>
      <c r="D789" s="48" t="s">
        <v>2475</v>
      </c>
      <c r="E789" s="49" t="s">
        <v>2486</v>
      </c>
      <c r="F789" s="50" t="s">
        <v>2489</v>
      </c>
      <c r="G789" s="51" t="s">
        <v>39</v>
      </c>
      <c r="H789" s="52">
        <v>0</v>
      </c>
      <c r="I789" s="34">
        <v>590000000</v>
      </c>
      <c r="J789" s="35" t="s">
        <v>40</v>
      </c>
      <c r="K789" s="46" t="s">
        <v>417</v>
      </c>
      <c r="L789" s="35" t="s">
        <v>42</v>
      </c>
      <c r="M789" s="46" t="s">
        <v>43</v>
      </c>
      <c r="N789" s="49" t="s">
        <v>566</v>
      </c>
      <c r="O789" s="34" t="s">
        <v>76</v>
      </c>
      <c r="P789" s="34">
        <v>796</v>
      </c>
      <c r="Q789" s="43" t="s">
        <v>46</v>
      </c>
      <c r="R789" s="53">
        <v>12</v>
      </c>
      <c r="S789" s="54">
        <v>105</v>
      </c>
      <c r="T789" s="40">
        <f t="shared" si="43"/>
        <v>1260</v>
      </c>
      <c r="U789" s="41">
        <f t="shared" si="48"/>
        <v>1411.2</v>
      </c>
      <c r="V789" s="70"/>
      <c r="W789" s="55">
        <v>2017</v>
      </c>
      <c r="X789" s="35"/>
    </row>
    <row r="790" spans="1:56" ht="50.1" customHeight="1">
      <c r="A790" s="34" t="s">
        <v>2490</v>
      </c>
      <c r="B790" s="34" t="s">
        <v>35</v>
      </c>
      <c r="C790" s="35" t="s">
        <v>2485</v>
      </c>
      <c r="D790" s="36" t="s">
        <v>2475</v>
      </c>
      <c r="E790" s="35" t="s">
        <v>2486</v>
      </c>
      <c r="F790" s="37" t="s">
        <v>2491</v>
      </c>
      <c r="G790" s="34" t="s">
        <v>39</v>
      </c>
      <c r="H790" s="34">
        <v>0</v>
      </c>
      <c r="I790" s="34">
        <v>590000000</v>
      </c>
      <c r="J790" s="35" t="s">
        <v>40</v>
      </c>
      <c r="K790" s="35" t="s">
        <v>417</v>
      </c>
      <c r="L790" s="35" t="s">
        <v>42</v>
      </c>
      <c r="M790" s="34" t="s">
        <v>43</v>
      </c>
      <c r="N790" s="49" t="s">
        <v>566</v>
      </c>
      <c r="O790" s="34" t="s">
        <v>76</v>
      </c>
      <c r="P790" s="34">
        <v>796</v>
      </c>
      <c r="Q790" s="34" t="s">
        <v>46</v>
      </c>
      <c r="R790" s="39">
        <v>12</v>
      </c>
      <c r="S790" s="40">
        <v>165</v>
      </c>
      <c r="T790" s="40">
        <f t="shared" si="43"/>
        <v>1980</v>
      </c>
      <c r="U790" s="41">
        <f t="shared" si="48"/>
        <v>2217.6000000000004</v>
      </c>
      <c r="V790" s="45"/>
      <c r="W790" s="34">
        <v>2017</v>
      </c>
      <c r="X790" s="35"/>
    </row>
    <row r="791" spans="1:56" ht="50.1" customHeight="1">
      <c r="A791" s="34" t="s">
        <v>2492</v>
      </c>
      <c r="B791" s="46" t="s">
        <v>35</v>
      </c>
      <c r="C791" s="47" t="s">
        <v>2485</v>
      </c>
      <c r="D791" s="48" t="s">
        <v>2475</v>
      </c>
      <c r="E791" s="49" t="s">
        <v>2486</v>
      </c>
      <c r="F791" s="50" t="s">
        <v>2493</v>
      </c>
      <c r="G791" s="51" t="s">
        <v>39</v>
      </c>
      <c r="H791" s="52">
        <v>0</v>
      </c>
      <c r="I791" s="34">
        <v>590000000</v>
      </c>
      <c r="J791" s="35" t="s">
        <v>40</v>
      </c>
      <c r="K791" s="46" t="s">
        <v>417</v>
      </c>
      <c r="L791" s="35" t="s">
        <v>42</v>
      </c>
      <c r="M791" s="46" t="s">
        <v>43</v>
      </c>
      <c r="N791" s="49" t="s">
        <v>566</v>
      </c>
      <c r="O791" s="34" t="s">
        <v>76</v>
      </c>
      <c r="P791" s="34">
        <v>796</v>
      </c>
      <c r="Q791" s="43" t="s">
        <v>46</v>
      </c>
      <c r="R791" s="53">
        <v>12</v>
      </c>
      <c r="S791" s="54">
        <v>245</v>
      </c>
      <c r="T791" s="40">
        <f t="shared" si="43"/>
        <v>2940</v>
      </c>
      <c r="U791" s="41">
        <f t="shared" si="48"/>
        <v>3292.8</v>
      </c>
      <c r="V791" s="70"/>
      <c r="W791" s="55">
        <v>2017</v>
      </c>
      <c r="X791" s="35"/>
    </row>
    <row r="792" spans="1:56" ht="50.1" customHeight="1">
      <c r="A792" s="34" t="s">
        <v>2494</v>
      </c>
      <c r="B792" s="34" t="s">
        <v>35</v>
      </c>
      <c r="C792" s="35" t="s">
        <v>2485</v>
      </c>
      <c r="D792" s="36" t="s">
        <v>2475</v>
      </c>
      <c r="E792" s="35" t="s">
        <v>2486</v>
      </c>
      <c r="F792" s="37" t="s">
        <v>2495</v>
      </c>
      <c r="G792" s="34" t="s">
        <v>39</v>
      </c>
      <c r="H792" s="34">
        <v>0</v>
      </c>
      <c r="I792" s="34">
        <v>590000000</v>
      </c>
      <c r="J792" s="35" t="s">
        <v>40</v>
      </c>
      <c r="K792" s="35" t="s">
        <v>417</v>
      </c>
      <c r="L792" s="35" t="s">
        <v>42</v>
      </c>
      <c r="M792" s="34" t="s">
        <v>43</v>
      </c>
      <c r="N792" s="49" t="s">
        <v>566</v>
      </c>
      <c r="O792" s="34" t="s">
        <v>76</v>
      </c>
      <c r="P792" s="34">
        <v>796</v>
      </c>
      <c r="Q792" s="34" t="s">
        <v>46</v>
      </c>
      <c r="R792" s="39">
        <v>12</v>
      </c>
      <c r="S792" s="40">
        <v>365</v>
      </c>
      <c r="T792" s="40">
        <f t="shared" si="43"/>
        <v>4380</v>
      </c>
      <c r="U792" s="41">
        <f t="shared" si="48"/>
        <v>4905.6000000000004</v>
      </c>
      <c r="V792" s="45"/>
      <c r="W792" s="34">
        <v>2017</v>
      </c>
      <c r="X792" s="35"/>
    </row>
    <row r="793" spans="1:56" s="527" customFormat="1" ht="50.1" customHeight="1">
      <c r="A793" s="35" t="s">
        <v>2496</v>
      </c>
      <c r="B793" s="35" t="s">
        <v>35</v>
      </c>
      <c r="C793" s="78" t="s">
        <v>2497</v>
      </c>
      <c r="D793" s="78" t="s">
        <v>2498</v>
      </c>
      <c r="E793" s="78" t="s">
        <v>2499</v>
      </c>
      <c r="F793" s="78" t="s">
        <v>2500</v>
      </c>
      <c r="G793" s="35" t="s">
        <v>39</v>
      </c>
      <c r="H793" s="35">
        <v>0</v>
      </c>
      <c r="I793" s="35">
        <v>590000000</v>
      </c>
      <c r="J793" s="35" t="s">
        <v>53</v>
      </c>
      <c r="K793" s="35" t="s">
        <v>595</v>
      </c>
      <c r="L793" s="35" t="s">
        <v>83</v>
      </c>
      <c r="M793" s="35" t="s">
        <v>84</v>
      </c>
      <c r="N793" s="35" t="s">
        <v>143</v>
      </c>
      <c r="O793" s="51" t="s">
        <v>185</v>
      </c>
      <c r="P793" s="35">
        <v>796</v>
      </c>
      <c r="Q793" s="35" t="s">
        <v>46</v>
      </c>
      <c r="R793" s="77">
        <v>3</v>
      </c>
      <c r="S793" s="77">
        <v>39000</v>
      </c>
      <c r="T793" s="62">
        <v>0</v>
      </c>
      <c r="U793" s="339">
        <f t="shared" ref="U793:U794" si="49">T793*1.12</f>
        <v>0</v>
      </c>
      <c r="V793" s="92"/>
      <c r="W793" s="35">
        <v>2017</v>
      </c>
      <c r="X793" s="35" t="s">
        <v>357</v>
      </c>
      <c r="Y793" s="528"/>
      <c r="Z793" s="528"/>
      <c r="AA793" s="528"/>
      <c r="AB793" s="528"/>
      <c r="AC793" s="528"/>
      <c r="AD793" s="528"/>
      <c r="AE793" s="528"/>
      <c r="AF793" s="518"/>
      <c r="AG793" s="518"/>
      <c r="AH793" s="518"/>
      <c r="AI793" s="518"/>
      <c r="AJ793" s="518"/>
      <c r="AK793" s="518"/>
      <c r="AL793" s="518"/>
      <c r="AM793" s="518"/>
      <c r="AN793" s="518"/>
      <c r="AO793" s="518"/>
      <c r="AP793" s="518"/>
      <c r="AQ793" s="518"/>
      <c r="AR793" s="518"/>
      <c r="AS793" s="518"/>
      <c r="AT793" s="518"/>
      <c r="AU793" s="518"/>
      <c r="AV793" s="518"/>
      <c r="AW793" s="518"/>
      <c r="AX793" s="518"/>
      <c r="AY793" s="518"/>
      <c r="AZ793" s="518"/>
      <c r="BA793" s="518"/>
      <c r="BB793" s="518"/>
      <c r="BC793" s="518"/>
      <c r="BD793" s="518"/>
    </row>
    <row r="794" spans="1:56" s="527" customFormat="1" ht="50.1" customHeight="1">
      <c r="A794" s="35" t="s">
        <v>12240</v>
      </c>
      <c r="B794" s="35" t="s">
        <v>35</v>
      </c>
      <c r="C794" s="78" t="s">
        <v>2497</v>
      </c>
      <c r="D794" s="78" t="s">
        <v>2498</v>
      </c>
      <c r="E794" s="78" t="s">
        <v>2499</v>
      </c>
      <c r="F794" s="78" t="s">
        <v>2500</v>
      </c>
      <c r="G794" s="35" t="s">
        <v>39</v>
      </c>
      <c r="H794" s="35">
        <v>0</v>
      </c>
      <c r="I794" s="35">
        <v>590000000</v>
      </c>
      <c r="J794" s="35" t="s">
        <v>53</v>
      </c>
      <c r="K794" s="35" t="s">
        <v>10818</v>
      </c>
      <c r="L794" s="35" t="s">
        <v>83</v>
      </c>
      <c r="M794" s="35" t="s">
        <v>84</v>
      </c>
      <c r="N794" s="35" t="s">
        <v>1043</v>
      </c>
      <c r="O794" s="51" t="s">
        <v>6903</v>
      </c>
      <c r="P794" s="35">
        <v>796</v>
      </c>
      <c r="Q794" s="35" t="s">
        <v>46</v>
      </c>
      <c r="R794" s="77">
        <v>7</v>
      </c>
      <c r="S794" s="77">
        <v>39000</v>
      </c>
      <c r="T794" s="62">
        <f t="shared" ref="T794" si="50">R794*S794</f>
        <v>273000</v>
      </c>
      <c r="U794" s="339">
        <f t="shared" si="49"/>
        <v>305760</v>
      </c>
      <c r="V794" s="92"/>
      <c r="W794" s="35">
        <v>2017</v>
      </c>
      <c r="X794" s="76"/>
      <c r="Y794" s="528"/>
      <c r="Z794" s="528"/>
      <c r="AA794" s="528"/>
      <c r="AB794" s="528"/>
      <c r="AC794" s="528"/>
      <c r="AD794" s="528"/>
      <c r="AE794" s="528"/>
      <c r="AF794" s="518"/>
      <c r="AG794" s="518"/>
      <c r="AH794" s="518"/>
      <c r="AI794" s="518"/>
      <c r="AJ794" s="518"/>
      <c r="AK794" s="518"/>
      <c r="AL794" s="518"/>
      <c r="AM794" s="518"/>
      <c r="AN794" s="518"/>
      <c r="AO794" s="518"/>
      <c r="AP794" s="518"/>
      <c r="AQ794" s="518"/>
      <c r="AR794" s="518"/>
      <c r="AS794" s="518"/>
      <c r="AT794" s="518"/>
      <c r="AU794" s="518"/>
      <c r="AV794" s="518"/>
      <c r="AW794" s="518"/>
      <c r="AX794" s="518"/>
      <c r="AY794" s="518"/>
      <c r="AZ794" s="518"/>
      <c r="BA794" s="518"/>
      <c r="BB794" s="518"/>
      <c r="BC794" s="518"/>
      <c r="BD794" s="518"/>
    </row>
    <row r="795" spans="1:56" ht="50.1" customHeight="1">
      <c r="A795" s="34" t="s">
        <v>2501</v>
      </c>
      <c r="B795" s="34" t="s">
        <v>35</v>
      </c>
      <c r="C795" s="35" t="s">
        <v>2502</v>
      </c>
      <c r="D795" s="36" t="s">
        <v>2503</v>
      </c>
      <c r="E795" s="35" t="s">
        <v>2504</v>
      </c>
      <c r="F795" s="37"/>
      <c r="G795" s="34" t="s">
        <v>39</v>
      </c>
      <c r="H795" s="34">
        <v>0</v>
      </c>
      <c r="I795" s="34">
        <v>590000000</v>
      </c>
      <c r="J795" s="35" t="s">
        <v>40</v>
      </c>
      <c r="K795" s="35" t="s">
        <v>301</v>
      </c>
      <c r="L795" s="35" t="s">
        <v>42</v>
      </c>
      <c r="M795" s="34" t="s">
        <v>43</v>
      </c>
      <c r="N795" s="35" t="s">
        <v>178</v>
      </c>
      <c r="O795" s="34" t="s">
        <v>76</v>
      </c>
      <c r="P795" s="34">
        <v>166</v>
      </c>
      <c r="Q795" s="34" t="s">
        <v>103</v>
      </c>
      <c r="R795" s="44">
        <v>20</v>
      </c>
      <c r="S795" s="40">
        <v>2790</v>
      </c>
      <c r="T795" s="40">
        <f t="shared" si="43"/>
        <v>55800</v>
      </c>
      <c r="U795" s="41">
        <f t="shared" si="48"/>
        <v>62496.000000000007</v>
      </c>
      <c r="V795" s="45"/>
      <c r="W795" s="34">
        <v>2017</v>
      </c>
      <c r="X795" s="35"/>
    </row>
    <row r="796" spans="1:56" ht="50.1" customHeight="1">
      <c r="A796" s="34" t="s">
        <v>2505</v>
      </c>
      <c r="B796" s="49" t="s">
        <v>35</v>
      </c>
      <c r="C796" s="49" t="s">
        <v>2506</v>
      </c>
      <c r="D796" s="56" t="s">
        <v>2507</v>
      </c>
      <c r="E796" s="49" t="s">
        <v>2508</v>
      </c>
      <c r="F796" s="49" t="s">
        <v>2509</v>
      </c>
      <c r="G796" s="49" t="s">
        <v>39</v>
      </c>
      <c r="H796" s="49">
        <v>0</v>
      </c>
      <c r="I796" s="34">
        <v>590000000</v>
      </c>
      <c r="J796" s="35" t="s">
        <v>40</v>
      </c>
      <c r="K796" s="49" t="s">
        <v>82</v>
      </c>
      <c r="L796" s="49" t="s">
        <v>83</v>
      </c>
      <c r="M796" s="49" t="s">
        <v>84</v>
      </c>
      <c r="N796" s="49" t="s">
        <v>85</v>
      </c>
      <c r="O796" s="49" t="s">
        <v>86</v>
      </c>
      <c r="P796" s="49">
        <v>704</v>
      </c>
      <c r="Q796" s="49" t="s">
        <v>2510</v>
      </c>
      <c r="R796" s="53">
        <v>1</v>
      </c>
      <c r="S796" s="57">
        <v>900</v>
      </c>
      <c r="T796" s="40">
        <f t="shared" si="43"/>
        <v>900</v>
      </c>
      <c r="U796" s="41">
        <f t="shared" si="48"/>
        <v>1008.0000000000001</v>
      </c>
      <c r="V796" s="87"/>
      <c r="W796" s="49">
        <v>2017</v>
      </c>
      <c r="X796" s="49"/>
    </row>
    <row r="797" spans="1:56" ht="50.1" customHeight="1">
      <c r="A797" s="34" t="s">
        <v>2511</v>
      </c>
      <c r="B797" s="49" t="s">
        <v>35</v>
      </c>
      <c r="C797" s="49" t="s">
        <v>2512</v>
      </c>
      <c r="D797" s="56" t="s">
        <v>2507</v>
      </c>
      <c r="E797" s="49" t="s">
        <v>2513</v>
      </c>
      <c r="F797" s="43"/>
      <c r="G797" s="35" t="s">
        <v>39</v>
      </c>
      <c r="H797" s="59">
        <v>0</v>
      </c>
      <c r="I797" s="34">
        <v>590000000</v>
      </c>
      <c r="J797" s="35" t="s">
        <v>40</v>
      </c>
      <c r="K797" s="35" t="s">
        <v>82</v>
      </c>
      <c r="L797" s="35" t="s">
        <v>225</v>
      </c>
      <c r="M797" s="35" t="s">
        <v>61</v>
      </c>
      <c r="N797" s="35" t="s">
        <v>226</v>
      </c>
      <c r="O797" s="49" t="s">
        <v>227</v>
      </c>
      <c r="P797" s="35">
        <v>704</v>
      </c>
      <c r="Q797" s="35" t="s">
        <v>2510</v>
      </c>
      <c r="R797" s="39">
        <v>1</v>
      </c>
      <c r="S797" s="72">
        <v>4900</v>
      </c>
      <c r="T797" s="40">
        <f t="shared" si="43"/>
        <v>4900</v>
      </c>
      <c r="U797" s="41">
        <f t="shared" si="48"/>
        <v>5488.0000000000009</v>
      </c>
      <c r="V797" s="45" t="s">
        <v>47</v>
      </c>
      <c r="W797" s="35">
        <v>2017</v>
      </c>
      <c r="X797" s="59"/>
    </row>
    <row r="798" spans="1:56" ht="50.1" customHeight="1">
      <c r="A798" s="34" t="s">
        <v>2514</v>
      </c>
      <c r="B798" s="49" t="s">
        <v>35</v>
      </c>
      <c r="C798" s="49" t="s">
        <v>2515</v>
      </c>
      <c r="D798" s="56" t="s">
        <v>2516</v>
      </c>
      <c r="E798" s="49" t="s">
        <v>2517</v>
      </c>
      <c r="F798" s="49" t="s">
        <v>2518</v>
      </c>
      <c r="G798" s="49" t="s">
        <v>39</v>
      </c>
      <c r="H798" s="49">
        <v>0</v>
      </c>
      <c r="I798" s="34">
        <v>590000000</v>
      </c>
      <c r="J798" s="35" t="s">
        <v>40</v>
      </c>
      <c r="K798" s="49" t="s">
        <v>82</v>
      </c>
      <c r="L798" s="49" t="s">
        <v>83</v>
      </c>
      <c r="M798" s="49" t="s">
        <v>84</v>
      </c>
      <c r="N798" s="49" t="s">
        <v>85</v>
      </c>
      <c r="O798" s="49" t="s">
        <v>468</v>
      </c>
      <c r="P798" s="49">
        <v>796</v>
      </c>
      <c r="Q798" s="49" t="s">
        <v>46</v>
      </c>
      <c r="R798" s="53">
        <v>1</v>
      </c>
      <c r="S798" s="57">
        <v>5000</v>
      </c>
      <c r="T798" s="40">
        <f t="shared" si="43"/>
        <v>5000</v>
      </c>
      <c r="U798" s="41">
        <f t="shared" si="48"/>
        <v>5600.0000000000009</v>
      </c>
      <c r="V798" s="87"/>
      <c r="W798" s="49">
        <v>2017</v>
      </c>
      <c r="X798" s="49"/>
    </row>
    <row r="799" spans="1:56" ht="50.1" customHeight="1">
      <c r="A799" s="34" t="s">
        <v>2519</v>
      </c>
      <c r="B799" s="34" t="s">
        <v>35</v>
      </c>
      <c r="C799" s="35" t="s">
        <v>2520</v>
      </c>
      <c r="D799" s="73" t="s">
        <v>2521</v>
      </c>
      <c r="E799" s="37" t="s">
        <v>2522</v>
      </c>
      <c r="F799" s="37" t="s">
        <v>2523</v>
      </c>
      <c r="G799" s="34" t="s">
        <v>39</v>
      </c>
      <c r="H799" s="34">
        <v>0</v>
      </c>
      <c r="I799" s="34">
        <v>590000000</v>
      </c>
      <c r="J799" s="35" t="s">
        <v>53</v>
      </c>
      <c r="K799" s="35" t="s">
        <v>1924</v>
      </c>
      <c r="L799" s="34" t="s">
        <v>83</v>
      </c>
      <c r="M799" s="34" t="s">
        <v>84</v>
      </c>
      <c r="N799" s="34" t="s">
        <v>102</v>
      </c>
      <c r="O799" s="35" t="s">
        <v>110</v>
      </c>
      <c r="P799" s="34">
        <v>796</v>
      </c>
      <c r="Q799" s="34" t="s">
        <v>46</v>
      </c>
      <c r="R799" s="39">
        <v>17</v>
      </c>
      <c r="S799" s="44">
        <v>55000</v>
      </c>
      <c r="T799" s="74">
        <f t="shared" si="43"/>
        <v>935000</v>
      </c>
      <c r="U799" s="75">
        <f t="shared" si="48"/>
        <v>1047200.0000000001</v>
      </c>
      <c r="V799" s="45"/>
      <c r="W799" s="34">
        <v>2017</v>
      </c>
      <c r="X799" s="76"/>
    </row>
    <row r="800" spans="1:56" ht="50.1" customHeight="1">
      <c r="A800" s="34" t="s">
        <v>2524</v>
      </c>
      <c r="B800" s="34" t="s">
        <v>35</v>
      </c>
      <c r="C800" s="35" t="s">
        <v>2525</v>
      </c>
      <c r="D800" s="36" t="s">
        <v>2526</v>
      </c>
      <c r="E800" s="35" t="s">
        <v>2527</v>
      </c>
      <c r="F800" s="37"/>
      <c r="G800" s="34" t="s">
        <v>39</v>
      </c>
      <c r="H800" s="34">
        <v>0</v>
      </c>
      <c r="I800" s="34">
        <v>590000000</v>
      </c>
      <c r="J800" s="35" t="s">
        <v>40</v>
      </c>
      <c r="K800" s="35" t="s">
        <v>2134</v>
      </c>
      <c r="L800" s="42" t="s">
        <v>53</v>
      </c>
      <c r="M800" s="34" t="s">
        <v>84</v>
      </c>
      <c r="N800" s="35" t="s">
        <v>1004</v>
      </c>
      <c r="O800" s="34" t="s">
        <v>94</v>
      </c>
      <c r="P800" s="34">
        <v>796</v>
      </c>
      <c r="Q800" s="34" t="s">
        <v>46</v>
      </c>
      <c r="R800" s="39">
        <v>20</v>
      </c>
      <c r="S800" s="40">
        <v>285</v>
      </c>
      <c r="T800" s="40">
        <f t="shared" ref="T800:T876" si="51">R800*S800</f>
        <v>5700</v>
      </c>
      <c r="U800" s="41">
        <f t="shared" si="48"/>
        <v>6384.0000000000009</v>
      </c>
      <c r="V800" s="45"/>
      <c r="W800" s="34">
        <v>2017</v>
      </c>
      <c r="X800" s="35"/>
    </row>
    <row r="801" spans="1:24" ht="50.1" customHeight="1">
      <c r="A801" s="34" t="s">
        <v>2528</v>
      </c>
      <c r="B801" s="34" t="s">
        <v>35</v>
      </c>
      <c r="C801" s="35" t="s">
        <v>2529</v>
      </c>
      <c r="D801" s="36" t="s">
        <v>2526</v>
      </c>
      <c r="E801" s="35" t="s">
        <v>2530</v>
      </c>
      <c r="F801" s="37"/>
      <c r="G801" s="34" t="s">
        <v>39</v>
      </c>
      <c r="H801" s="34">
        <v>0</v>
      </c>
      <c r="I801" s="34">
        <v>590000000</v>
      </c>
      <c r="J801" s="35" t="s">
        <v>40</v>
      </c>
      <c r="K801" s="35" t="s">
        <v>2134</v>
      </c>
      <c r="L801" s="42" t="s">
        <v>53</v>
      </c>
      <c r="M801" s="34" t="s">
        <v>84</v>
      </c>
      <c r="N801" s="35" t="s">
        <v>1004</v>
      </c>
      <c r="O801" s="34" t="s">
        <v>94</v>
      </c>
      <c r="P801" s="34">
        <v>796</v>
      </c>
      <c r="Q801" s="34" t="s">
        <v>46</v>
      </c>
      <c r="R801" s="39">
        <v>20</v>
      </c>
      <c r="S801" s="40">
        <v>285</v>
      </c>
      <c r="T801" s="40">
        <f t="shared" si="51"/>
        <v>5700</v>
      </c>
      <c r="U801" s="41">
        <f t="shared" si="48"/>
        <v>6384.0000000000009</v>
      </c>
      <c r="V801" s="45"/>
      <c r="W801" s="34">
        <v>2017</v>
      </c>
      <c r="X801" s="35"/>
    </row>
    <row r="802" spans="1:24" ht="50.1" customHeight="1">
      <c r="A802" s="34" t="s">
        <v>2531</v>
      </c>
      <c r="B802" s="46" t="s">
        <v>35</v>
      </c>
      <c r="C802" s="47" t="s">
        <v>2532</v>
      </c>
      <c r="D802" s="48" t="s">
        <v>2533</v>
      </c>
      <c r="E802" s="49" t="s">
        <v>2534</v>
      </c>
      <c r="F802" s="50" t="s">
        <v>2535</v>
      </c>
      <c r="G802" s="51" t="s">
        <v>39</v>
      </c>
      <c r="H802" s="52">
        <v>0</v>
      </c>
      <c r="I802" s="34">
        <v>590000000</v>
      </c>
      <c r="J802" s="35" t="s">
        <v>40</v>
      </c>
      <c r="K802" s="46" t="s">
        <v>417</v>
      </c>
      <c r="L802" s="35" t="s">
        <v>42</v>
      </c>
      <c r="M802" s="46" t="s">
        <v>43</v>
      </c>
      <c r="N802" s="49" t="s">
        <v>178</v>
      </c>
      <c r="O802" s="34" t="s">
        <v>76</v>
      </c>
      <c r="P802" s="34">
        <v>796</v>
      </c>
      <c r="Q802" s="43" t="s">
        <v>46</v>
      </c>
      <c r="R802" s="53">
        <v>20</v>
      </c>
      <c r="S802" s="54">
        <v>190</v>
      </c>
      <c r="T802" s="40">
        <f t="shared" si="51"/>
        <v>3800</v>
      </c>
      <c r="U802" s="41">
        <f t="shared" si="48"/>
        <v>4256</v>
      </c>
      <c r="V802" s="70"/>
      <c r="W802" s="55">
        <v>2017</v>
      </c>
      <c r="X802" s="35"/>
    </row>
    <row r="803" spans="1:24" ht="50.1" customHeight="1">
      <c r="A803" s="34" t="s">
        <v>2536</v>
      </c>
      <c r="B803" s="34" t="s">
        <v>35</v>
      </c>
      <c r="C803" s="35" t="s">
        <v>2532</v>
      </c>
      <c r="D803" s="36" t="s">
        <v>2533</v>
      </c>
      <c r="E803" s="35" t="s">
        <v>2534</v>
      </c>
      <c r="F803" s="37" t="s">
        <v>2537</v>
      </c>
      <c r="G803" s="34" t="s">
        <v>39</v>
      </c>
      <c r="H803" s="34">
        <v>0</v>
      </c>
      <c r="I803" s="34">
        <v>590000000</v>
      </c>
      <c r="J803" s="35" t="s">
        <v>40</v>
      </c>
      <c r="K803" s="35" t="s">
        <v>417</v>
      </c>
      <c r="L803" s="35" t="s">
        <v>42</v>
      </c>
      <c r="M803" s="34" t="s">
        <v>43</v>
      </c>
      <c r="N803" s="35" t="s">
        <v>178</v>
      </c>
      <c r="O803" s="34" t="s">
        <v>76</v>
      </c>
      <c r="P803" s="34">
        <v>796</v>
      </c>
      <c r="Q803" s="34" t="s">
        <v>46</v>
      </c>
      <c r="R803" s="39">
        <v>20</v>
      </c>
      <c r="S803" s="40">
        <v>70</v>
      </c>
      <c r="T803" s="40">
        <f t="shared" si="51"/>
        <v>1400</v>
      </c>
      <c r="U803" s="41">
        <f t="shared" si="48"/>
        <v>1568.0000000000002</v>
      </c>
      <c r="V803" s="45"/>
      <c r="W803" s="34">
        <v>2017</v>
      </c>
      <c r="X803" s="35"/>
    </row>
    <row r="804" spans="1:24" ht="50.1" customHeight="1">
      <c r="A804" s="34" t="s">
        <v>2538</v>
      </c>
      <c r="B804" s="34" t="s">
        <v>35</v>
      </c>
      <c r="C804" s="35" t="s">
        <v>2539</v>
      </c>
      <c r="D804" s="73" t="s">
        <v>2533</v>
      </c>
      <c r="E804" s="37" t="s">
        <v>2540</v>
      </c>
      <c r="F804" s="37" t="s">
        <v>2541</v>
      </c>
      <c r="G804" s="34" t="s">
        <v>39</v>
      </c>
      <c r="H804" s="34">
        <v>0</v>
      </c>
      <c r="I804" s="34">
        <v>590000000</v>
      </c>
      <c r="J804" s="35" t="s">
        <v>53</v>
      </c>
      <c r="K804" s="35" t="s">
        <v>1924</v>
      </c>
      <c r="L804" s="34" t="s">
        <v>83</v>
      </c>
      <c r="M804" s="34" t="s">
        <v>84</v>
      </c>
      <c r="N804" s="34" t="s">
        <v>143</v>
      </c>
      <c r="O804" s="51" t="s">
        <v>185</v>
      </c>
      <c r="P804" s="34">
        <v>796</v>
      </c>
      <c r="Q804" s="34" t="s">
        <v>46</v>
      </c>
      <c r="R804" s="39">
        <v>1601</v>
      </c>
      <c r="S804" s="44">
        <v>40</v>
      </c>
      <c r="T804" s="74">
        <f t="shared" si="51"/>
        <v>64040</v>
      </c>
      <c r="U804" s="75">
        <f t="shared" si="48"/>
        <v>71724.800000000003</v>
      </c>
      <c r="V804" s="45"/>
      <c r="W804" s="34">
        <v>2017</v>
      </c>
      <c r="X804" s="76"/>
    </row>
    <row r="805" spans="1:24" ht="50.1" customHeight="1">
      <c r="A805" s="34" t="s">
        <v>2542</v>
      </c>
      <c r="B805" s="34" t="s">
        <v>35</v>
      </c>
      <c r="C805" s="35" t="s">
        <v>2539</v>
      </c>
      <c r="D805" s="73" t="s">
        <v>2533</v>
      </c>
      <c r="E805" s="37" t="s">
        <v>2540</v>
      </c>
      <c r="F805" s="37" t="s">
        <v>2543</v>
      </c>
      <c r="G805" s="34" t="s">
        <v>39</v>
      </c>
      <c r="H805" s="34">
        <v>0</v>
      </c>
      <c r="I805" s="34">
        <v>590000000</v>
      </c>
      <c r="J805" s="35" t="s">
        <v>53</v>
      </c>
      <c r="K805" s="35" t="s">
        <v>1924</v>
      </c>
      <c r="L805" s="34" t="s">
        <v>83</v>
      </c>
      <c r="M805" s="34" t="s">
        <v>84</v>
      </c>
      <c r="N805" s="34" t="s">
        <v>143</v>
      </c>
      <c r="O805" s="51" t="s">
        <v>185</v>
      </c>
      <c r="P805" s="34">
        <v>796</v>
      </c>
      <c r="Q805" s="34" t="s">
        <v>46</v>
      </c>
      <c r="R805" s="39">
        <v>907</v>
      </c>
      <c r="S805" s="44">
        <v>40</v>
      </c>
      <c r="T805" s="74">
        <f t="shared" si="51"/>
        <v>36280</v>
      </c>
      <c r="U805" s="75">
        <f t="shared" si="48"/>
        <v>40633.600000000006</v>
      </c>
      <c r="V805" s="45"/>
      <c r="W805" s="34">
        <v>2017</v>
      </c>
      <c r="X805" s="76"/>
    </row>
    <row r="806" spans="1:24" ht="50.1" customHeight="1">
      <c r="A806" s="34" t="s">
        <v>2544</v>
      </c>
      <c r="B806" s="34" t="s">
        <v>35</v>
      </c>
      <c r="C806" s="35" t="s">
        <v>2539</v>
      </c>
      <c r="D806" s="73" t="s">
        <v>2533</v>
      </c>
      <c r="E806" s="37" t="s">
        <v>2540</v>
      </c>
      <c r="F806" s="37" t="s">
        <v>2545</v>
      </c>
      <c r="G806" s="34" t="s">
        <v>39</v>
      </c>
      <c r="H806" s="34">
        <v>0</v>
      </c>
      <c r="I806" s="34">
        <v>590000000</v>
      </c>
      <c r="J806" s="35" t="s">
        <v>53</v>
      </c>
      <c r="K806" s="35" t="s">
        <v>1924</v>
      </c>
      <c r="L806" s="34" t="s">
        <v>83</v>
      </c>
      <c r="M806" s="34" t="s">
        <v>84</v>
      </c>
      <c r="N806" s="34" t="s">
        <v>143</v>
      </c>
      <c r="O806" s="51" t="s">
        <v>185</v>
      </c>
      <c r="P806" s="34">
        <v>796</v>
      </c>
      <c r="Q806" s="34" t="s">
        <v>46</v>
      </c>
      <c r="R806" s="39">
        <v>248</v>
      </c>
      <c r="S806" s="44">
        <v>50</v>
      </c>
      <c r="T806" s="74">
        <f t="shared" si="51"/>
        <v>12400</v>
      </c>
      <c r="U806" s="75">
        <f t="shared" si="48"/>
        <v>13888.000000000002</v>
      </c>
      <c r="V806" s="45"/>
      <c r="W806" s="34">
        <v>2017</v>
      </c>
      <c r="X806" s="76"/>
    </row>
    <row r="807" spans="1:24" ht="50.1" customHeight="1">
      <c r="A807" s="34" t="s">
        <v>2546</v>
      </c>
      <c r="B807" s="34" t="s">
        <v>35</v>
      </c>
      <c r="C807" s="35" t="s">
        <v>2539</v>
      </c>
      <c r="D807" s="73" t="s">
        <v>2533</v>
      </c>
      <c r="E807" s="37" t="s">
        <v>2540</v>
      </c>
      <c r="F807" s="37" t="s">
        <v>2547</v>
      </c>
      <c r="G807" s="34" t="s">
        <v>39</v>
      </c>
      <c r="H807" s="34">
        <v>0</v>
      </c>
      <c r="I807" s="34">
        <v>590000000</v>
      </c>
      <c r="J807" s="35" t="s">
        <v>53</v>
      </c>
      <c r="K807" s="35" t="s">
        <v>1924</v>
      </c>
      <c r="L807" s="34" t="s">
        <v>83</v>
      </c>
      <c r="M807" s="34" t="s">
        <v>84</v>
      </c>
      <c r="N807" s="34" t="s">
        <v>143</v>
      </c>
      <c r="O807" s="51" t="s">
        <v>185</v>
      </c>
      <c r="P807" s="34">
        <v>796</v>
      </c>
      <c r="Q807" s="34" t="s">
        <v>46</v>
      </c>
      <c r="R807" s="39">
        <v>32</v>
      </c>
      <c r="S807" s="44">
        <v>300</v>
      </c>
      <c r="T807" s="74">
        <f t="shared" si="51"/>
        <v>9600</v>
      </c>
      <c r="U807" s="75">
        <f t="shared" si="48"/>
        <v>10752.000000000002</v>
      </c>
      <c r="V807" s="45"/>
      <c r="W807" s="34">
        <v>2017</v>
      </c>
      <c r="X807" s="76"/>
    </row>
    <row r="808" spans="1:24" ht="50.1" customHeight="1">
      <c r="A808" s="34" t="s">
        <v>2548</v>
      </c>
      <c r="B808" s="34" t="s">
        <v>35</v>
      </c>
      <c r="C808" s="35" t="s">
        <v>2539</v>
      </c>
      <c r="D808" s="73" t="s">
        <v>2533</v>
      </c>
      <c r="E808" s="37" t="s">
        <v>2540</v>
      </c>
      <c r="F808" s="37" t="s">
        <v>2549</v>
      </c>
      <c r="G808" s="34" t="s">
        <v>39</v>
      </c>
      <c r="H808" s="34">
        <v>0</v>
      </c>
      <c r="I808" s="34">
        <v>590000000</v>
      </c>
      <c r="J808" s="35" t="s">
        <v>53</v>
      </c>
      <c r="K808" s="35" t="s">
        <v>1924</v>
      </c>
      <c r="L808" s="34" t="s">
        <v>83</v>
      </c>
      <c r="M808" s="34" t="s">
        <v>84</v>
      </c>
      <c r="N808" s="34" t="s">
        <v>143</v>
      </c>
      <c r="O808" s="35" t="s">
        <v>110</v>
      </c>
      <c r="P808" s="34">
        <v>796</v>
      </c>
      <c r="Q808" s="34" t="s">
        <v>46</v>
      </c>
      <c r="R808" s="39">
        <v>10</v>
      </c>
      <c r="S808" s="44">
        <v>75</v>
      </c>
      <c r="T808" s="74">
        <f t="shared" si="51"/>
        <v>750</v>
      </c>
      <c r="U808" s="75">
        <f t="shared" si="48"/>
        <v>840.00000000000011</v>
      </c>
      <c r="V808" s="45"/>
      <c r="W808" s="34">
        <v>2017</v>
      </c>
      <c r="X808" s="76"/>
    </row>
    <row r="809" spans="1:24" ht="50.1" customHeight="1">
      <c r="A809" s="34" t="s">
        <v>2550</v>
      </c>
      <c r="B809" s="34" t="s">
        <v>35</v>
      </c>
      <c r="C809" s="35" t="s">
        <v>2539</v>
      </c>
      <c r="D809" s="73" t="s">
        <v>2533</v>
      </c>
      <c r="E809" s="37" t="s">
        <v>2540</v>
      </c>
      <c r="F809" s="37" t="s">
        <v>2551</v>
      </c>
      <c r="G809" s="34" t="s">
        <v>39</v>
      </c>
      <c r="H809" s="34">
        <v>0</v>
      </c>
      <c r="I809" s="34">
        <v>590000000</v>
      </c>
      <c r="J809" s="35" t="s">
        <v>53</v>
      </c>
      <c r="K809" s="35" t="s">
        <v>1924</v>
      </c>
      <c r="L809" s="34" t="s">
        <v>83</v>
      </c>
      <c r="M809" s="34" t="s">
        <v>84</v>
      </c>
      <c r="N809" s="34" t="s">
        <v>143</v>
      </c>
      <c r="O809" s="35" t="s">
        <v>110</v>
      </c>
      <c r="P809" s="34">
        <v>796</v>
      </c>
      <c r="Q809" s="34" t="s">
        <v>46</v>
      </c>
      <c r="R809" s="39">
        <v>17</v>
      </c>
      <c r="S809" s="44">
        <v>85</v>
      </c>
      <c r="T809" s="74">
        <f t="shared" si="51"/>
        <v>1445</v>
      </c>
      <c r="U809" s="75">
        <f t="shared" si="48"/>
        <v>1618.4</v>
      </c>
      <c r="V809" s="45"/>
      <c r="W809" s="34">
        <v>2017</v>
      </c>
      <c r="X809" s="76"/>
    </row>
    <row r="810" spans="1:24" ht="50.1" customHeight="1">
      <c r="A810" s="34" t="s">
        <v>2552</v>
      </c>
      <c r="B810" s="34" t="s">
        <v>35</v>
      </c>
      <c r="C810" s="35" t="s">
        <v>2539</v>
      </c>
      <c r="D810" s="73" t="s">
        <v>2533</v>
      </c>
      <c r="E810" s="37" t="s">
        <v>2540</v>
      </c>
      <c r="F810" s="37" t="s">
        <v>2553</v>
      </c>
      <c r="G810" s="34" t="s">
        <v>39</v>
      </c>
      <c r="H810" s="34">
        <v>0</v>
      </c>
      <c r="I810" s="34">
        <v>590000000</v>
      </c>
      <c r="J810" s="35" t="s">
        <v>53</v>
      </c>
      <c r="K810" s="34" t="s">
        <v>618</v>
      </c>
      <c r="L810" s="34" t="s">
        <v>83</v>
      </c>
      <c r="M810" s="34" t="s">
        <v>84</v>
      </c>
      <c r="N810" s="34" t="s">
        <v>143</v>
      </c>
      <c r="O810" s="35" t="s">
        <v>110</v>
      </c>
      <c r="P810" s="34">
        <v>796</v>
      </c>
      <c r="Q810" s="34" t="s">
        <v>46</v>
      </c>
      <c r="R810" s="39">
        <v>2</v>
      </c>
      <c r="S810" s="44">
        <v>85</v>
      </c>
      <c r="T810" s="74">
        <f t="shared" si="51"/>
        <v>170</v>
      </c>
      <c r="U810" s="75">
        <f t="shared" si="48"/>
        <v>190.4</v>
      </c>
      <c r="V810" s="45"/>
      <c r="W810" s="34">
        <v>2017</v>
      </c>
      <c r="X810" s="76"/>
    </row>
    <row r="811" spans="1:24" ht="50.1" customHeight="1">
      <c r="A811" s="34" t="s">
        <v>2554</v>
      </c>
      <c r="B811" s="34" t="s">
        <v>35</v>
      </c>
      <c r="C811" s="35" t="s">
        <v>2555</v>
      </c>
      <c r="D811" s="36" t="s">
        <v>2533</v>
      </c>
      <c r="E811" s="35" t="s">
        <v>2556</v>
      </c>
      <c r="F811" s="37"/>
      <c r="G811" s="34" t="s">
        <v>39</v>
      </c>
      <c r="H811" s="34">
        <v>0</v>
      </c>
      <c r="I811" s="34">
        <v>590000000</v>
      </c>
      <c r="J811" s="35" t="s">
        <v>40</v>
      </c>
      <c r="K811" s="35" t="s">
        <v>2557</v>
      </c>
      <c r="L811" s="42" t="s">
        <v>53</v>
      </c>
      <c r="M811" s="34" t="s">
        <v>84</v>
      </c>
      <c r="N811" s="35" t="s">
        <v>328</v>
      </c>
      <c r="O811" s="34" t="s">
        <v>76</v>
      </c>
      <c r="P811" s="34">
        <v>796</v>
      </c>
      <c r="Q811" s="34" t="s">
        <v>46</v>
      </c>
      <c r="R811" s="39">
        <v>3</v>
      </c>
      <c r="S811" s="40">
        <v>41250</v>
      </c>
      <c r="T811" s="40">
        <f t="shared" si="51"/>
        <v>123750</v>
      </c>
      <c r="U811" s="41">
        <f t="shared" si="48"/>
        <v>138600</v>
      </c>
      <c r="V811" s="45"/>
      <c r="W811" s="34">
        <v>2017</v>
      </c>
      <c r="X811" s="35"/>
    </row>
    <row r="812" spans="1:24" ht="50.1" customHeight="1">
      <c r="A812" s="34" t="s">
        <v>2558</v>
      </c>
      <c r="B812" s="34" t="s">
        <v>35</v>
      </c>
      <c r="C812" s="35" t="s">
        <v>2559</v>
      </c>
      <c r="D812" s="73" t="s">
        <v>2533</v>
      </c>
      <c r="E812" s="37" t="s">
        <v>2560</v>
      </c>
      <c r="F812" s="37" t="s">
        <v>2561</v>
      </c>
      <c r="G812" s="34" t="s">
        <v>39</v>
      </c>
      <c r="H812" s="34">
        <v>0</v>
      </c>
      <c r="I812" s="34">
        <v>590000000</v>
      </c>
      <c r="J812" s="35" t="s">
        <v>53</v>
      </c>
      <c r="K812" s="34" t="s">
        <v>1324</v>
      </c>
      <c r="L812" s="34" t="s">
        <v>83</v>
      </c>
      <c r="M812" s="34" t="s">
        <v>84</v>
      </c>
      <c r="N812" s="34" t="s">
        <v>143</v>
      </c>
      <c r="O812" s="51" t="s">
        <v>185</v>
      </c>
      <c r="P812" s="34">
        <v>796</v>
      </c>
      <c r="Q812" s="34" t="s">
        <v>46</v>
      </c>
      <c r="R812" s="39">
        <v>3</v>
      </c>
      <c r="S812" s="44">
        <v>1100</v>
      </c>
      <c r="T812" s="74">
        <f t="shared" si="51"/>
        <v>3300</v>
      </c>
      <c r="U812" s="75">
        <f t="shared" si="48"/>
        <v>3696.0000000000005</v>
      </c>
      <c r="V812" s="45"/>
      <c r="W812" s="34">
        <v>2017</v>
      </c>
      <c r="X812" s="76"/>
    </row>
    <row r="813" spans="1:24" ht="50.1" customHeight="1">
      <c r="A813" s="34" t="s">
        <v>2562</v>
      </c>
      <c r="B813" s="46" t="s">
        <v>35</v>
      </c>
      <c r="C813" s="49" t="s">
        <v>2563</v>
      </c>
      <c r="D813" s="65" t="s">
        <v>2533</v>
      </c>
      <c r="E813" s="51" t="s">
        <v>2564</v>
      </c>
      <c r="F813" s="66" t="s">
        <v>2565</v>
      </c>
      <c r="G813" s="51" t="s">
        <v>39</v>
      </c>
      <c r="H813" s="52">
        <v>0</v>
      </c>
      <c r="I813" s="34">
        <v>590000000</v>
      </c>
      <c r="J813" s="35" t="s">
        <v>40</v>
      </c>
      <c r="K813" s="46" t="s">
        <v>417</v>
      </c>
      <c r="L813" s="42" t="s">
        <v>53</v>
      </c>
      <c r="M813" s="109" t="s">
        <v>61</v>
      </c>
      <c r="N813" s="49" t="s">
        <v>551</v>
      </c>
      <c r="O813" s="38" t="s">
        <v>2566</v>
      </c>
      <c r="P813" s="34">
        <v>796</v>
      </c>
      <c r="Q813" s="67" t="s">
        <v>46</v>
      </c>
      <c r="R813" s="53">
        <v>10</v>
      </c>
      <c r="S813" s="40" t="s">
        <v>2567</v>
      </c>
      <c r="T813" s="40">
        <f t="shared" si="51"/>
        <v>89500</v>
      </c>
      <c r="U813" s="41">
        <f t="shared" si="48"/>
        <v>100240.00000000001</v>
      </c>
      <c r="V813" s="118"/>
      <c r="W813" s="55">
        <v>2017</v>
      </c>
      <c r="X813" s="35"/>
    </row>
    <row r="814" spans="1:24" ht="50.1" customHeight="1">
      <c r="A814" s="34" t="s">
        <v>2568</v>
      </c>
      <c r="B814" s="46" t="s">
        <v>35</v>
      </c>
      <c r="C814" s="49" t="s">
        <v>2563</v>
      </c>
      <c r="D814" s="56" t="s">
        <v>2533</v>
      </c>
      <c r="E814" s="49" t="s">
        <v>2564</v>
      </c>
      <c r="F814" s="50" t="s">
        <v>2569</v>
      </c>
      <c r="G814" s="51" t="s">
        <v>39</v>
      </c>
      <c r="H814" s="52">
        <v>0</v>
      </c>
      <c r="I814" s="34">
        <v>590000000</v>
      </c>
      <c r="J814" s="35" t="s">
        <v>40</v>
      </c>
      <c r="K814" s="46" t="s">
        <v>417</v>
      </c>
      <c r="L814" s="42" t="s">
        <v>53</v>
      </c>
      <c r="M814" s="46" t="s">
        <v>61</v>
      </c>
      <c r="N814" s="49" t="s">
        <v>551</v>
      </c>
      <c r="O814" s="38" t="s">
        <v>2566</v>
      </c>
      <c r="P814" s="34">
        <v>796</v>
      </c>
      <c r="Q814" s="67" t="s">
        <v>46</v>
      </c>
      <c r="R814" s="53">
        <v>10</v>
      </c>
      <c r="S814" s="54">
        <v>7129.9999999999991</v>
      </c>
      <c r="T814" s="40">
        <f t="shared" si="51"/>
        <v>71299.999999999985</v>
      </c>
      <c r="U814" s="41">
        <f t="shared" si="48"/>
        <v>79855.999999999985</v>
      </c>
      <c r="V814" s="70"/>
      <c r="W814" s="55">
        <v>2017</v>
      </c>
      <c r="X814" s="35"/>
    </row>
    <row r="815" spans="1:24" ht="50.1" customHeight="1">
      <c r="A815" s="34" t="s">
        <v>2570</v>
      </c>
      <c r="B815" s="34" t="s">
        <v>35</v>
      </c>
      <c r="C815" s="35" t="s">
        <v>2563</v>
      </c>
      <c r="D815" s="36" t="s">
        <v>2533</v>
      </c>
      <c r="E815" s="35" t="s">
        <v>2564</v>
      </c>
      <c r="F815" s="37" t="s">
        <v>2571</v>
      </c>
      <c r="G815" s="34" t="s">
        <v>39</v>
      </c>
      <c r="H815" s="34">
        <v>0</v>
      </c>
      <c r="I815" s="34">
        <v>590000000</v>
      </c>
      <c r="J815" s="35" t="s">
        <v>40</v>
      </c>
      <c r="K815" s="35" t="s">
        <v>417</v>
      </c>
      <c r="L815" s="42" t="s">
        <v>53</v>
      </c>
      <c r="M815" s="34" t="s">
        <v>61</v>
      </c>
      <c r="N815" s="35" t="s">
        <v>551</v>
      </c>
      <c r="O815" s="34" t="s">
        <v>2566</v>
      </c>
      <c r="P815" s="34">
        <v>796</v>
      </c>
      <c r="Q815" s="34" t="s">
        <v>46</v>
      </c>
      <c r="R815" s="39">
        <v>10</v>
      </c>
      <c r="S815" s="54">
        <v>7129.9999999999991</v>
      </c>
      <c r="T815" s="40">
        <f t="shared" si="51"/>
        <v>71299.999999999985</v>
      </c>
      <c r="U815" s="41">
        <f t="shared" si="48"/>
        <v>79855.999999999985</v>
      </c>
      <c r="V815" s="45"/>
      <c r="W815" s="34">
        <v>2017</v>
      </c>
      <c r="X815" s="35"/>
    </row>
    <row r="816" spans="1:24" ht="50.1" customHeight="1">
      <c r="A816" s="34" t="s">
        <v>2572</v>
      </c>
      <c r="B816" s="34" t="s">
        <v>35</v>
      </c>
      <c r="C816" s="35" t="s">
        <v>2573</v>
      </c>
      <c r="D816" s="73" t="s">
        <v>2574</v>
      </c>
      <c r="E816" s="37" t="s">
        <v>2575</v>
      </c>
      <c r="F816" s="37" t="s">
        <v>2576</v>
      </c>
      <c r="G816" s="34" t="s">
        <v>39</v>
      </c>
      <c r="H816" s="34">
        <v>0</v>
      </c>
      <c r="I816" s="34">
        <v>590000000</v>
      </c>
      <c r="J816" s="35" t="s">
        <v>53</v>
      </c>
      <c r="K816" s="34" t="s">
        <v>82</v>
      </c>
      <c r="L816" s="34" t="s">
        <v>83</v>
      </c>
      <c r="M816" s="34" t="s">
        <v>61</v>
      </c>
      <c r="N816" s="34" t="s">
        <v>2577</v>
      </c>
      <c r="O816" s="34" t="s">
        <v>2578</v>
      </c>
      <c r="P816" s="34">
        <v>796</v>
      </c>
      <c r="Q816" s="34" t="s">
        <v>46</v>
      </c>
      <c r="R816" s="39">
        <v>1</v>
      </c>
      <c r="S816" s="44">
        <v>1860000</v>
      </c>
      <c r="T816" s="74">
        <f t="shared" si="51"/>
        <v>1860000</v>
      </c>
      <c r="U816" s="75">
        <f t="shared" si="48"/>
        <v>2083200.0000000002</v>
      </c>
      <c r="V816" s="45"/>
      <c r="W816" s="34">
        <v>2017</v>
      </c>
      <c r="X816" s="76"/>
    </row>
    <row r="817" spans="1:66" s="527" customFormat="1" ht="50.1" customHeight="1">
      <c r="A817" s="35" t="s">
        <v>2579</v>
      </c>
      <c r="B817" s="35" t="s">
        <v>35</v>
      </c>
      <c r="C817" s="78" t="s">
        <v>2580</v>
      </c>
      <c r="D817" s="78" t="s">
        <v>2574</v>
      </c>
      <c r="E817" s="78" t="s">
        <v>2581</v>
      </c>
      <c r="F817" s="78" t="s">
        <v>2582</v>
      </c>
      <c r="G817" s="35" t="s">
        <v>39</v>
      </c>
      <c r="H817" s="35">
        <v>0</v>
      </c>
      <c r="I817" s="35">
        <v>590000000</v>
      </c>
      <c r="J817" s="35" t="s">
        <v>53</v>
      </c>
      <c r="K817" s="35" t="s">
        <v>595</v>
      </c>
      <c r="L817" s="35" t="s">
        <v>83</v>
      </c>
      <c r="M817" s="35" t="s">
        <v>84</v>
      </c>
      <c r="N817" s="35" t="s">
        <v>2583</v>
      </c>
      <c r="O817" s="51" t="s">
        <v>185</v>
      </c>
      <c r="P817" s="35">
        <v>796</v>
      </c>
      <c r="Q817" s="35" t="s">
        <v>46</v>
      </c>
      <c r="R817" s="77">
        <v>3</v>
      </c>
      <c r="S817" s="77">
        <v>348000</v>
      </c>
      <c r="T817" s="62">
        <v>0</v>
      </c>
      <c r="U817" s="339">
        <f t="shared" ref="U817" si="52">T817*1.12</f>
        <v>0</v>
      </c>
      <c r="V817" s="92"/>
      <c r="W817" s="35">
        <v>2017</v>
      </c>
      <c r="X817" s="49" t="s">
        <v>12014</v>
      </c>
      <c r="Y817" s="528"/>
      <c r="Z817" s="528"/>
      <c r="AA817" s="528"/>
      <c r="AB817" s="528"/>
      <c r="AC817" s="528"/>
      <c r="AD817" s="528"/>
      <c r="AE817" s="528"/>
      <c r="AF817" s="518"/>
      <c r="AG817" s="518"/>
      <c r="AH817" s="518"/>
      <c r="AI817" s="518"/>
      <c r="AJ817" s="518"/>
      <c r="AK817" s="518"/>
      <c r="AL817" s="518"/>
      <c r="AM817" s="518"/>
      <c r="AN817" s="518"/>
      <c r="AO817" s="518"/>
      <c r="AP817" s="518"/>
      <c r="AQ817" s="518"/>
      <c r="AR817" s="518"/>
      <c r="AS817" s="518"/>
      <c r="AT817" s="518"/>
      <c r="AU817" s="518"/>
      <c r="AV817" s="518"/>
      <c r="AW817" s="518"/>
      <c r="AX817" s="518"/>
      <c r="AY817" s="518"/>
      <c r="AZ817" s="518"/>
      <c r="BA817" s="518"/>
      <c r="BB817" s="518"/>
      <c r="BC817" s="518"/>
      <c r="BD817" s="518"/>
    </row>
    <row r="818" spans="1:66" s="527" customFormat="1" ht="50.1" customHeight="1">
      <c r="A818" s="34" t="s">
        <v>12015</v>
      </c>
      <c r="B818" s="58" t="s">
        <v>35</v>
      </c>
      <c r="C818" s="78" t="s">
        <v>2580</v>
      </c>
      <c r="D818" s="78" t="s">
        <v>2574</v>
      </c>
      <c r="E818" s="78" t="s">
        <v>2581</v>
      </c>
      <c r="F818" s="78" t="s">
        <v>2582</v>
      </c>
      <c r="G818" s="49" t="s">
        <v>39</v>
      </c>
      <c r="H818" s="105">
        <v>90</v>
      </c>
      <c r="I818" s="80">
        <v>590000000</v>
      </c>
      <c r="J818" s="51" t="s">
        <v>293</v>
      </c>
      <c r="K818" s="49" t="s">
        <v>10723</v>
      </c>
      <c r="L818" s="49" t="s">
        <v>189</v>
      </c>
      <c r="M818" s="49" t="s">
        <v>84</v>
      </c>
      <c r="N818" s="49" t="s">
        <v>2583</v>
      </c>
      <c r="O818" s="49" t="s">
        <v>542</v>
      </c>
      <c r="P818" s="43">
        <v>796</v>
      </c>
      <c r="Q818" s="49" t="s">
        <v>46</v>
      </c>
      <c r="R818" s="106">
        <v>4</v>
      </c>
      <c r="S818" s="106">
        <f>394000</f>
        <v>394000</v>
      </c>
      <c r="T818" s="81">
        <f>R818*S818</f>
        <v>1576000</v>
      </c>
      <c r="U818" s="81">
        <f>T818*1.12</f>
        <v>1765120.0000000002</v>
      </c>
      <c r="V818" s="49"/>
      <c r="W818" s="51">
        <v>2017</v>
      </c>
      <c r="X818" s="49"/>
      <c r="Y818" s="528"/>
      <c r="Z818" s="528"/>
      <c r="AA818" s="528"/>
      <c r="AB818" s="528"/>
      <c r="AC818" s="528"/>
      <c r="AD818" s="528"/>
      <c r="AE818" s="528"/>
      <c r="AF818" s="518"/>
      <c r="AG818" s="518"/>
      <c r="AH818" s="518"/>
      <c r="AI818" s="518"/>
      <c r="AJ818" s="518"/>
      <c r="AK818" s="518"/>
      <c r="AL818" s="518"/>
      <c r="AM818" s="518"/>
      <c r="AN818" s="518"/>
      <c r="AO818" s="518"/>
      <c r="AP818" s="518"/>
      <c r="AQ818" s="518"/>
      <c r="AR818" s="518"/>
      <c r="AS818" s="518"/>
      <c r="AT818" s="518"/>
      <c r="AU818" s="518"/>
      <c r="AV818" s="518"/>
      <c r="AW818" s="518"/>
      <c r="AX818" s="518"/>
      <c r="AY818" s="518"/>
      <c r="AZ818" s="518"/>
      <c r="BA818" s="518"/>
      <c r="BB818" s="518"/>
      <c r="BC818" s="518"/>
      <c r="BD818" s="518"/>
    </row>
    <row r="819" spans="1:66" s="527" customFormat="1" ht="50.1" customHeight="1">
      <c r="A819" s="625" t="s">
        <v>2584</v>
      </c>
      <c r="B819" s="625" t="s">
        <v>35</v>
      </c>
      <c r="C819" s="654" t="s">
        <v>2585</v>
      </c>
      <c r="D819" s="654" t="s">
        <v>2586</v>
      </c>
      <c r="E819" s="654" t="s">
        <v>2587</v>
      </c>
      <c r="F819" s="654" t="s">
        <v>2588</v>
      </c>
      <c r="G819" s="625" t="s">
        <v>39</v>
      </c>
      <c r="H819" s="625">
        <v>0</v>
      </c>
      <c r="I819" s="625">
        <v>590000000</v>
      </c>
      <c r="J819" s="625" t="s">
        <v>53</v>
      </c>
      <c r="K819" s="625" t="s">
        <v>1318</v>
      </c>
      <c r="L819" s="625" t="s">
        <v>83</v>
      </c>
      <c r="M819" s="655" t="s">
        <v>84</v>
      </c>
      <c r="N819" s="625" t="s">
        <v>328</v>
      </c>
      <c r="O819" s="629" t="s">
        <v>185</v>
      </c>
      <c r="P819" s="625">
        <v>796</v>
      </c>
      <c r="Q819" s="625" t="s">
        <v>46</v>
      </c>
      <c r="R819" s="633">
        <v>3</v>
      </c>
      <c r="S819" s="633">
        <v>4500</v>
      </c>
      <c r="T819" s="822">
        <v>0</v>
      </c>
      <c r="U819" s="823">
        <f>T819*1.12</f>
        <v>0</v>
      </c>
      <c r="V819" s="834"/>
      <c r="W819" s="625">
        <v>2017</v>
      </c>
      <c r="X819" s="1210" t="s">
        <v>12985</v>
      </c>
      <c r="Y819" s="1211"/>
      <c r="Z819" s="1165"/>
      <c r="AA819" s="1166"/>
      <c r="AB819" s="1165"/>
      <c r="AC819" s="528"/>
      <c r="AD819" s="528"/>
      <c r="AE819" s="528"/>
      <c r="AF819" s="528"/>
      <c r="AG819" s="528"/>
      <c r="AH819" s="528"/>
      <c r="AI819" s="528"/>
      <c r="AJ819" s="528"/>
      <c r="AK819" s="528"/>
      <c r="AL819" s="528"/>
      <c r="AM819" s="528"/>
      <c r="AN819" s="528"/>
      <c r="AO819" s="528"/>
      <c r="AP819" s="518"/>
      <c r="AQ819" s="518"/>
      <c r="AR819" s="518"/>
      <c r="AS819" s="518"/>
      <c r="AT819" s="518"/>
      <c r="AU819" s="518"/>
      <c r="AV819" s="518"/>
      <c r="AW819" s="518"/>
      <c r="AX819" s="518"/>
      <c r="AY819" s="518"/>
      <c r="AZ819" s="518"/>
      <c r="BA819" s="518"/>
      <c r="BB819" s="518"/>
      <c r="BC819" s="518"/>
      <c r="BD819" s="518"/>
      <c r="BE819" s="518"/>
      <c r="BF819" s="518"/>
      <c r="BG819" s="518"/>
      <c r="BH819" s="518"/>
      <c r="BI819" s="518"/>
      <c r="BJ819" s="518"/>
      <c r="BK819" s="518"/>
      <c r="BL819" s="518"/>
      <c r="BM819" s="518"/>
      <c r="BN819" s="518"/>
    </row>
    <row r="820" spans="1:66" s="527" customFormat="1" ht="50.1" customHeight="1">
      <c r="A820" s="1212" t="s">
        <v>13558</v>
      </c>
      <c r="B820" s="1213" t="s">
        <v>35</v>
      </c>
      <c r="C820" s="753" t="s">
        <v>2585</v>
      </c>
      <c r="D820" s="753" t="s">
        <v>2586</v>
      </c>
      <c r="E820" s="753" t="s">
        <v>2587</v>
      </c>
      <c r="F820" s="753" t="s">
        <v>2594</v>
      </c>
      <c r="G820" s="747" t="s">
        <v>39</v>
      </c>
      <c r="H820" s="751">
        <v>0</v>
      </c>
      <c r="I820" s="750">
        <v>590000000</v>
      </c>
      <c r="J820" s="744" t="s">
        <v>293</v>
      </c>
      <c r="K820" s="747" t="s">
        <v>13382</v>
      </c>
      <c r="L820" s="747" t="s">
        <v>295</v>
      </c>
      <c r="M820" s="749" t="s">
        <v>84</v>
      </c>
      <c r="N820" s="747" t="s">
        <v>44</v>
      </c>
      <c r="O820" s="747" t="s">
        <v>185</v>
      </c>
      <c r="P820" s="1213">
        <v>796</v>
      </c>
      <c r="Q820" s="1213" t="s">
        <v>46</v>
      </c>
      <c r="R820" s="1214">
        <v>10</v>
      </c>
      <c r="S820" s="1214">
        <v>6000</v>
      </c>
      <c r="T820" s="1214">
        <f>R820*S820</f>
        <v>60000</v>
      </c>
      <c r="U820" s="1214">
        <f>T820*1.12</f>
        <v>67200</v>
      </c>
      <c r="V820" s="747"/>
      <c r="W820" s="744">
        <v>2017</v>
      </c>
      <c r="X820" s="1215"/>
      <c r="Y820" s="1211"/>
      <c r="Z820" s="1165"/>
      <c r="AA820" s="1166"/>
      <c r="AB820" s="1165"/>
      <c r="AC820" s="528"/>
      <c r="AD820" s="528"/>
      <c r="AE820" s="528"/>
      <c r="AF820" s="528"/>
      <c r="AG820" s="528"/>
      <c r="AH820" s="528"/>
      <c r="AI820" s="528"/>
      <c r="AJ820" s="528"/>
      <c r="AK820" s="528"/>
      <c r="AL820" s="528"/>
      <c r="AM820" s="528"/>
      <c r="AN820" s="528"/>
      <c r="AO820" s="528"/>
      <c r="AP820" s="518"/>
      <c r="AQ820" s="518"/>
      <c r="AR820" s="518"/>
      <c r="AS820" s="518"/>
      <c r="AT820" s="518"/>
      <c r="AU820" s="518"/>
      <c r="AV820" s="518"/>
      <c r="AW820" s="518"/>
      <c r="AX820" s="518"/>
      <c r="AY820" s="518"/>
      <c r="AZ820" s="518"/>
      <c r="BA820" s="518"/>
      <c r="BB820" s="518"/>
      <c r="BC820" s="518"/>
      <c r="BD820" s="518"/>
      <c r="BE820" s="518"/>
      <c r="BF820" s="518"/>
      <c r="BG820" s="518"/>
      <c r="BH820" s="518"/>
      <c r="BI820" s="518"/>
      <c r="BJ820" s="518"/>
      <c r="BK820" s="518"/>
      <c r="BL820" s="518"/>
      <c r="BM820" s="518"/>
      <c r="BN820" s="518"/>
    </row>
    <row r="821" spans="1:66" ht="50.1" customHeight="1">
      <c r="A821" s="35" t="s">
        <v>2589</v>
      </c>
      <c r="B821" s="35" t="s">
        <v>35</v>
      </c>
      <c r="C821" s="78" t="s">
        <v>2585</v>
      </c>
      <c r="D821" s="36" t="s">
        <v>2586</v>
      </c>
      <c r="E821" s="78" t="s">
        <v>2587</v>
      </c>
      <c r="F821" s="78" t="s">
        <v>2590</v>
      </c>
      <c r="G821" s="35" t="s">
        <v>39</v>
      </c>
      <c r="H821" s="35">
        <v>0</v>
      </c>
      <c r="I821" s="35">
        <v>590000000</v>
      </c>
      <c r="J821" s="35" t="s">
        <v>53</v>
      </c>
      <c r="K821" s="35" t="s">
        <v>2591</v>
      </c>
      <c r="L821" s="35" t="s">
        <v>83</v>
      </c>
      <c r="M821" s="35" t="s">
        <v>84</v>
      </c>
      <c r="N821" s="35" t="s">
        <v>143</v>
      </c>
      <c r="O821" s="51" t="s">
        <v>185</v>
      </c>
      <c r="P821" s="35">
        <v>796</v>
      </c>
      <c r="Q821" s="35" t="s">
        <v>46</v>
      </c>
      <c r="R821" s="53">
        <v>10</v>
      </c>
      <c r="S821" s="153">
        <v>4500</v>
      </c>
      <c r="T821" s="74">
        <v>0</v>
      </c>
      <c r="U821" s="75">
        <f>T821*1.12</f>
        <v>0</v>
      </c>
      <c r="V821" s="92"/>
      <c r="W821" s="35">
        <v>2017</v>
      </c>
      <c r="X821" s="35" t="s">
        <v>2592</v>
      </c>
    </row>
    <row r="822" spans="1:66" ht="50.1" customHeight="1">
      <c r="A822" s="51" t="s">
        <v>2593</v>
      </c>
      <c r="B822" s="58" t="s">
        <v>35</v>
      </c>
      <c r="C822" s="78" t="s">
        <v>2585</v>
      </c>
      <c r="D822" s="36" t="s">
        <v>2586</v>
      </c>
      <c r="E822" s="78" t="s">
        <v>2587</v>
      </c>
      <c r="F822" s="78" t="s">
        <v>2594</v>
      </c>
      <c r="G822" s="49" t="s">
        <v>39</v>
      </c>
      <c r="H822" s="105">
        <v>0</v>
      </c>
      <c r="I822" s="80">
        <v>590000000</v>
      </c>
      <c r="J822" s="51" t="s">
        <v>293</v>
      </c>
      <c r="K822" s="49" t="s">
        <v>2595</v>
      </c>
      <c r="L822" s="49" t="s">
        <v>189</v>
      </c>
      <c r="M822" s="49" t="s">
        <v>84</v>
      </c>
      <c r="N822" s="35" t="s">
        <v>143</v>
      </c>
      <c r="O822" s="51" t="s">
        <v>185</v>
      </c>
      <c r="P822" s="35">
        <v>796</v>
      </c>
      <c r="Q822" s="35" t="s">
        <v>46</v>
      </c>
      <c r="R822" s="53">
        <v>10</v>
      </c>
      <c r="S822" s="77">
        <v>7000</v>
      </c>
      <c r="T822" s="54">
        <f>R822*S822</f>
        <v>70000</v>
      </c>
      <c r="U822" s="54">
        <f>T822*1.12</f>
        <v>78400.000000000015</v>
      </c>
      <c r="V822" s="49"/>
      <c r="W822" s="51">
        <v>2017</v>
      </c>
      <c r="X822" s="49"/>
    </row>
    <row r="823" spans="1:66" ht="50.1" customHeight="1">
      <c r="A823" s="35" t="s">
        <v>2596</v>
      </c>
      <c r="B823" s="35" t="s">
        <v>35</v>
      </c>
      <c r="C823" s="78" t="s">
        <v>2597</v>
      </c>
      <c r="D823" s="36" t="s">
        <v>2586</v>
      </c>
      <c r="E823" s="78" t="s">
        <v>2598</v>
      </c>
      <c r="F823" s="78" t="s">
        <v>2599</v>
      </c>
      <c r="G823" s="35" t="s">
        <v>39</v>
      </c>
      <c r="H823" s="35">
        <v>0</v>
      </c>
      <c r="I823" s="35">
        <v>590000000</v>
      </c>
      <c r="J823" s="35" t="s">
        <v>53</v>
      </c>
      <c r="K823" s="35" t="s">
        <v>1324</v>
      </c>
      <c r="L823" s="35" t="s">
        <v>83</v>
      </c>
      <c r="M823" s="35" t="s">
        <v>84</v>
      </c>
      <c r="N823" s="35" t="s">
        <v>143</v>
      </c>
      <c r="O823" s="51" t="s">
        <v>185</v>
      </c>
      <c r="P823" s="35">
        <v>796</v>
      </c>
      <c r="Q823" s="35" t="s">
        <v>46</v>
      </c>
      <c r="R823" s="77">
        <v>8</v>
      </c>
      <c r="S823" s="77">
        <v>65000</v>
      </c>
      <c r="T823" s="74">
        <v>0</v>
      </c>
      <c r="U823" s="75">
        <f t="shared" ref="U823:U824" si="53">T823*1.12</f>
        <v>0</v>
      </c>
      <c r="V823" s="92"/>
      <c r="W823" s="35">
        <v>2017</v>
      </c>
      <c r="X823" s="35" t="s">
        <v>1808</v>
      </c>
    </row>
    <row r="824" spans="1:66" ht="50.1" customHeight="1">
      <c r="A824" s="35" t="s">
        <v>2600</v>
      </c>
      <c r="B824" s="35" t="s">
        <v>35</v>
      </c>
      <c r="C824" s="78" t="s">
        <v>2597</v>
      </c>
      <c r="D824" s="36" t="s">
        <v>2586</v>
      </c>
      <c r="E824" s="78" t="s">
        <v>2598</v>
      </c>
      <c r="F824" s="78" t="s">
        <v>2599</v>
      </c>
      <c r="G824" s="35" t="s">
        <v>39</v>
      </c>
      <c r="H824" s="35">
        <v>0</v>
      </c>
      <c r="I824" s="35">
        <v>590000000</v>
      </c>
      <c r="J824" s="35" t="s">
        <v>53</v>
      </c>
      <c r="K824" s="35" t="s">
        <v>1422</v>
      </c>
      <c r="L824" s="35" t="s">
        <v>83</v>
      </c>
      <c r="M824" s="35" t="s">
        <v>84</v>
      </c>
      <c r="N824" s="35" t="s">
        <v>143</v>
      </c>
      <c r="O824" s="51" t="s">
        <v>1424</v>
      </c>
      <c r="P824" s="35">
        <v>796</v>
      </c>
      <c r="Q824" s="35" t="s">
        <v>46</v>
      </c>
      <c r="R824" s="77">
        <v>14</v>
      </c>
      <c r="S824" s="77">
        <v>40000</v>
      </c>
      <c r="T824" s="74">
        <f>R824*S824</f>
        <v>560000</v>
      </c>
      <c r="U824" s="75">
        <f t="shared" si="53"/>
        <v>627200.00000000012</v>
      </c>
      <c r="V824" s="92"/>
      <c r="W824" s="35">
        <v>2017</v>
      </c>
      <c r="X824" s="76"/>
    </row>
    <row r="825" spans="1:66" ht="50.1" customHeight="1">
      <c r="A825" s="34" t="s">
        <v>2601</v>
      </c>
      <c r="B825" s="34" t="s">
        <v>35</v>
      </c>
      <c r="C825" s="35" t="s">
        <v>2602</v>
      </c>
      <c r="D825" s="36" t="s">
        <v>2603</v>
      </c>
      <c r="E825" s="35" t="s">
        <v>2604</v>
      </c>
      <c r="F825" s="37" t="s">
        <v>2603</v>
      </c>
      <c r="G825" s="34" t="s">
        <v>39</v>
      </c>
      <c r="H825" s="34">
        <v>0</v>
      </c>
      <c r="I825" s="34">
        <v>590000000</v>
      </c>
      <c r="J825" s="35" t="s">
        <v>40</v>
      </c>
      <c r="K825" s="35" t="s">
        <v>41</v>
      </c>
      <c r="L825" s="42" t="s">
        <v>53</v>
      </c>
      <c r="M825" s="34" t="s">
        <v>101</v>
      </c>
      <c r="N825" s="35" t="s">
        <v>44</v>
      </c>
      <c r="O825" s="34" t="s">
        <v>76</v>
      </c>
      <c r="P825" s="34">
        <v>166</v>
      </c>
      <c r="Q825" s="34" t="s">
        <v>103</v>
      </c>
      <c r="R825" s="44">
        <v>1</v>
      </c>
      <c r="S825" s="40">
        <v>4600</v>
      </c>
      <c r="T825" s="40">
        <f t="shared" si="51"/>
        <v>4600</v>
      </c>
      <c r="U825" s="41">
        <f t="shared" si="48"/>
        <v>5152.0000000000009</v>
      </c>
      <c r="V825" s="45"/>
      <c r="W825" s="34">
        <v>2017</v>
      </c>
      <c r="X825" s="35"/>
    </row>
    <row r="826" spans="1:66" ht="50.1" customHeight="1">
      <c r="A826" s="35" t="s">
        <v>2605</v>
      </c>
      <c r="B826" s="35" t="s">
        <v>35</v>
      </c>
      <c r="C826" s="78" t="s">
        <v>2606</v>
      </c>
      <c r="D826" s="78" t="s">
        <v>2607</v>
      </c>
      <c r="E826" s="78" t="s">
        <v>2608</v>
      </c>
      <c r="F826" s="78" t="s">
        <v>2609</v>
      </c>
      <c r="G826" s="35" t="s">
        <v>39</v>
      </c>
      <c r="H826" s="35">
        <v>0</v>
      </c>
      <c r="I826" s="35">
        <v>590000000</v>
      </c>
      <c r="J826" s="35" t="s">
        <v>53</v>
      </c>
      <c r="K826" s="35" t="s">
        <v>2610</v>
      </c>
      <c r="L826" s="35" t="s">
        <v>83</v>
      </c>
      <c r="M826" s="35" t="s">
        <v>84</v>
      </c>
      <c r="N826" s="35" t="s">
        <v>143</v>
      </c>
      <c r="O826" s="51" t="s">
        <v>185</v>
      </c>
      <c r="P826" s="35">
        <v>796</v>
      </c>
      <c r="Q826" s="35" t="s">
        <v>46</v>
      </c>
      <c r="R826" s="77">
        <v>3</v>
      </c>
      <c r="S826" s="77">
        <v>2140</v>
      </c>
      <c r="T826" s="62">
        <v>0</v>
      </c>
      <c r="U826" s="339">
        <f>T826*1.12</f>
        <v>0</v>
      </c>
      <c r="V826" s="92"/>
      <c r="W826" s="35">
        <v>2017</v>
      </c>
      <c r="X826" s="35" t="s">
        <v>357</v>
      </c>
    </row>
    <row r="827" spans="1:66" ht="50.1" customHeight="1">
      <c r="A827" s="34" t="s">
        <v>2611</v>
      </c>
      <c r="B827" s="35" t="s">
        <v>35</v>
      </c>
      <c r="C827" s="78" t="s">
        <v>2606</v>
      </c>
      <c r="D827" s="78" t="s">
        <v>2607</v>
      </c>
      <c r="E827" s="78" t="s">
        <v>2608</v>
      </c>
      <c r="F827" s="78" t="s">
        <v>2609</v>
      </c>
      <c r="G827" s="34" t="s">
        <v>39</v>
      </c>
      <c r="H827" s="34">
        <v>0</v>
      </c>
      <c r="I827" s="34">
        <v>590000000</v>
      </c>
      <c r="J827" s="35" t="s">
        <v>53</v>
      </c>
      <c r="K827" s="49" t="s">
        <v>188</v>
      </c>
      <c r="L827" s="49" t="s">
        <v>189</v>
      </c>
      <c r="M827" s="34" t="s">
        <v>84</v>
      </c>
      <c r="N827" s="49" t="s">
        <v>102</v>
      </c>
      <c r="O827" s="51" t="s">
        <v>190</v>
      </c>
      <c r="P827" s="34">
        <v>796</v>
      </c>
      <c r="Q827" s="34" t="s">
        <v>46</v>
      </c>
      <c r="R827" s="77">
        <v>14</v>
      </c>
      <c r="S827" s="77">
        <v>2140</v>
      </c>
      <c r="T827" s="237">
        <f>R827*S827</f>
        <v>29960</v>
      </c>
      <c r="U827" s="77">
        <f>T827*1.12</f>
        <v>33555.200000000004</v>
      </c>
      <c r="V827" s="55"/>
      <c r="W827" s="51">
        <v>2017</v>
      </c>
      <c r="X827" s="35"/>
    </row>
    <row r="828" spans="1:66" ht="50.1" customHeight="1">
      <c r="A828" s="34" t="s">
        <v>2612</v>
      </c>
      <c r="B828" s="34" t="s">
        <v>35</v>
      </c>
      <c r="C828" s="35" t="s">
        <v>2606</v>
      </c>
      <c r="D828" s="73" t="s">
        <v>2607</v>
      </c>
      <c r="E828" s="37" t="s">
        <v>2608</v>
      </c>
      <c r="F828" s="37" t="s">
        <v>2613</v>
      </c>
      <c r="G828" s="34" t="s">
        <v>39</v>
      </c>
      <c r="H828" s="34">
        <v>0</v>
      </c>
      <c r="I828" s="34">
        <v>590000000</v>
      </c>
      <c r="J828" s="35" t="s">
        <v>53</v>
      </c>
      <c r="K828" s="34" t="s">
        <v>998</v>
      </c>
      <c r="L828" s="34" t="s">
        <v>83</v>
      </c>
      <c r="M828" s="34" t="s">
        <v>84</v>
      </c>
      <c r="N828" s="34" t="s">
        <v>143</v>
      </c>
      <c r="O828" s="51" t="s">
        <v>185</v>
      </c>
      <c r="P828" s="34">
        <v>796</v>
      </c>
      <c r="Q828" s="34" t="s">
        <v>46</v>
      </c>
      <c r="R828" s="39">
        <v>12</v>
      </c>
      <c r="S828" s="44">
        <v>2140</v>
      </c>
      <c r="T828" s="74">
        <f t="shared" si="51"/>
        <v>25680</v>
      </c>
      <c r="U828" s="75">
        <f t="shared" si="48"/>
        <v>28761.600000000002</v>
      </c>
      <c r="V828" s="45"/>
      <c r="W828" s="34">
        <v>2017</v>
      </c>
      <c r="X828" s="76"/>
    </row>
    <row r="829" spans="1:66" ht="50.1" customHeight="1">
      <c r="A829" s="34" t="s">
        <v>2614</v>
      </c>
      <c r="B829" s="34" t="s">
        <v>35</v>
      </c>
      <c r="C829" s="35" t="s">
        <v>2615</v>
      </c>
      <c r="D829" s="36" t="s">
        <v>2616</v>
      </c>
      <c r="E829" s="35" t="s">
        <v>2617</v>
      </c>
      <c r="F829" s="37" t="s">
        <v>2618</v>
      </c>
      <c r="G829" s="34" t="s">
        <v>39</v>
      </c>
      <c r="H829" s="34">
        <v>0</v>
      </c>
      <c r="I829" s="34">
        <v>590000000</v>
      </c>
      <c r="J829" s="35" t="s">
        <v>40</v>
      </c>
      <c r="K829" s="35" t="s">
        <v>41</v>
      </c>
      <c r="L829" s="42" t="s">
        <v>53</v>
      </c>
      <c r="M829" s="34" t="s">
        <v>101</v>
      </c>
      <c r="N829" s="35" t="s">
        <v>102</v>
      </c>
      <c r="O829" s="34" t="s">
        <v>76</v>
      </c>
      <c r="P829" s="34">
        <v>166</v>
      </c>
      <c r="Q829" s="34" t="s">
        <v>103</v>
      </c>
      <c r="R829" s="44">
        <v>1400</v>
      </c>
      <c r="S829" s="40">
        <v>850</v>
      </c>
      <c r="T829" s="40">
        <f t="shared" si="51"/>
        <v>1190000</v>
      </c>
      <c r="U829" s="41">
        <f t="shared" si="48"/>
        <v>1332800.0000000002</v>
      </c>
      <c r="V829" s="45"/>
      <c r="W829" s="34">
        <v>2017</v>
      </c>
      <c r="X829" s="35"/>
    </row>
    <row r="830" spans="1:66" ht="50.1" customHeight="1">
      <c r="A830" s="34" t="s">
        <v>2619</v>
      </c>
      <c r="B830" s="49" t="s">
        <v>35</v>
      </c>
      <c r="C830" s="49" t="s">
        <v>2620</v>
      </c>
      <c r="D830" s="56" t="s">
        <v>2621</v>
      </c>
      <c r="E830" s="49" t="s">
        <v>2622</v>
      </c>
      <c r="F830" s="43"/>
      <c r="G830" s="35" t="s">
        <v>39</v>
      </c>
      <c r="H830" s="59">
        <v>0</v>
      </c>
      <c r="I830" s="34">
        <v>590000000</v>
      </c>
      <c r="J830" s="35" t="s">
        <v>40</v>
      </c>
      <c r="K830" s="35" t="s">
        <v>82</v>
      </c>
      <c r="L830" s="35" t="s">
        <v>225</v>
      </c>
      <c r="M830" s="35" t="s">
        <v>61</v>
      </c>
      <c r="N830" s="35" t="s">
        <v>226</v>
      </c>
      <c r="O830" s="49" t="s">
        <v>227</v>
      </c>
      <c r="P830" s="35">
        <v>796</v>
      </c>
      <c r="Q830" s="35" t="s">
        <v>46</v>
      </c>
      <c r="R830" s="39">
        <v>1</v>
      </c>
      <c r="S830" s="72">
        <f>125/1.12</f>
        <v>111.60714285714285</v>
      </c>
      <c r="T830" s="40">
        <f t="shared" si="51"/>
        <v>111.60714285714285</v>
      </c>
      <c r="U830" s="41">
        <f t="shared" si="48"/>
        <v>125</v>
      </c>
      <c r="V830" s="45" t="s">
        <v>47</v>
      </c>
      <c r="W830" s="35">
        <v>2017</v>
      </c>
      <c r="X830" s="59"/>
    </row>
    <row r="831" spans="1:66" ht="50.1" customHeight="1">
      <c r="A831" s="34" t="s">
        <v>2623</v>
      </c>
      <c r="B831" s="49" t="s">
        <v>35</v>
      </c>
      <c r="C831" s="49" t="s">
        <v>2624</v>
      </c>
      <c r="D831" s="56" t="s">
        <v>2625</v>
      </c>
      <c r="E831" s="49" t="s">
        <v>2626</v>
      </c>
      <c r="F831" s="43"/>
      <c r="G831" s="35" t="s">
        <v>39</v>
      </c>
      <c r="H831" s="59">
        <v>0</v>
      </c>
      <c r="I831" s="34">
        <v>590000000</v>
      </c>
      <c r="J831" s="35" t="s">
        <v>40</v>
      </c>
      <c r="K831" s="35" t="s">
        <v>82</v>
      </c>
      <c r="L831" s="35" t="s">
        <v>225</v>
      </c>
      <c r="M831" s="35" t="s">
        <v>61</v>
      </c>
      <c r="N831" s="35" t="s">
        <v>226</v>
      </c>
      <c r="O831" s="49" t="s">
        <v>227</v>
      </c>
      <c r="P831" s="35">
        <v>796</v>
      </c>
      <c r="Q831" s="35" t="s">
        <v>46</v>
      </c>
      <c r="R831" s="39">
        <v>1</v>
      </c>
      <c r="S831" s="72">
        <v>250</v>
      </c>
      <c r="T831" s="40">
        <f t="shared" si="51"/>
        <v>250</v>
      </c>
      <c r="U831" s="41">
        <f t="shared" si="48"/>
        <v>280</v>
      </c>
      <c r="V831" s="45" t="s">
        <v>47</v>
      </c>
      <c r="W831" s="35">
        <v>2017</v>
      </c>
      <c r="X831" s="59"/>
    </row>
    <row r="832" spans="1:66" ht="50.1" customHeight="1">
      <c r="A832" s="34" t="s">
        <v>2627</v>
      </c>
      <c r="B832" s="34" t="s">
        <v>35</v>
      </c>
      <c r="C832" s="35" t="s">
        <v>2628</v>
      </c>
      <c r="D832" s="36" t="s">
        <v>2629</v>
      </c>
      <c r="E832" s="35" t="s">
        <v>2630</v>
      </c>
      <c r="F832" s="37"/>
      <c r="G832" s="34" t="s">
        <v>39</v>
      </c>
      <c r="H832" s="34">
        <v>0</v>
      </c>
      <c r="I832" s="34">
        <v>590000000</v>
      </c>
      <c r="J832" s="35" t="s">
        <v>40</v>
      </c>
      <c r="K832" s="35" t="s">
        <v>2083</v>
      </c>
      <c r="L832" s="42" t="s">
        <v>53</v>
      </c>
      <c r="M832" s="34" t="s">
        <v>84</v>
      </c>
      <c r="N832" s="35" t="s">
        <v>328</v>
      </c>
      <c r="O832" s="34" t="s">
        <v>94</v>
      </c>
      <c r="P832" s="34">
        <v>796</v>
      </c>
      <c r="Q832" s="34" t="s">
        <v>46</v>
      </c>
      <c r="R832" s="39">
        <v>5</v>
      </c>
      <c r="S832" s="40">
        <v>19850</v>
      </c>
      <c r="T832" s="40">
        <f t="shared" si="51"/>
        <v>99250</v>
      </c>
      <c r="U832" s="41">
        <f t="shared" si="48"/>
        <v>111160.00000000001</v>
      </c>
      <c r="V832" s="45"/>
      <c r="W832" s="34">
        <v>2017</v>
      </c>
      <c r="X832" s="35"/>
    </row>
    <row r="833" spans="1:56" ht="50.1" customHeight="1">
      <c r="A833" s="34" t="s">
        <v>2631</v>
      </c>
      <c r="B833" s="34" t="s">
        <v>35</v>
      </c>
      <c r="C833" s="35" t="s">
        <v>2632</v>
      </c>
      <c r="D833" s="36" t="s">
        <v>2629</v>
      </c>
      <c r="E833" s="35" t="s">
        <v>2633</v>
      </c>
      <c r="F833" s="37"/>
      <c r="G833" s="34" t="s">
        <v>39</v>
      </c>
      <c r="H833" s="34">
        <v>0</v>
      </c>
      <c r="I833" s="34">
        <v>590000000</v>
      </c>
      <c r="J833" s="35" t="s">
        <v>40</v>
      </c>
      <c r="K833" s="35" t="s">
        <v>2083</v>
      </c>
      <c r="L833" s="42" t="s">
        <v>53</v>
      </c>
      <c r="M833" s="34" t="s">
        <v>84</v>
      </c>
      <c r="N833" s="35" t="s">
        <v>328</v>
      </c>
      <c r="O833" s="34" t="s">
        <v>94</v>
      </c>
      <c r="P833" s="34">
        <v>796</v>
      </c>
      <c r="Q833" s="34" t="s">
        <v>46</v>
      </c>
      <c r="R833" s="39">
        <v>5</v>
      </c>
      <c r="S833" s="40">
        <v>17910</v>
      </c>
      <c r="T833" s="40">
        <f t="shared" si="51"/>
        <v>89550</v>
      </c>
      <c r="U833" s="41">
        <f t="shared" si="48"/>
        <v>100296.00000000001</v>
      </c>
      <c r="V833" s="45"/>
      <c r="W833" s="34">
        <v>2017</v>
      </c>
      <c r="X833" s="35"/>
    </row>
    <row r="834" spans="1:56" s="527" customFormat="1" ht="50.1" customHeight="1">
      <c r="A834" s="35" t="s">
        <v>2634</v>
      </c>
      <c r="B834" s="35" t="s">
        <v>35</v>
      </c>
      <c r="C834" s="78" t="s">
        <v>2635</v>
      </c>
      <c r="D834" s="78" t="s">
        <v>2636</v>
      </c>
      <c r="E834" s="78" t="s">
        <v>2637</v>
      </c>
      <c r="F834" s="78" t="s">
        <v>2638</v>
      </c>
      <c r="G834" s="35" t="s">
        <v>39</v>
      </c>
      <c r="H834" s="35">
        <v>0</v>
      </c>
      <c r="I834" s="35">
        <v>590000000</v>
      </c>
      <c r="J834" s="35" t="s">
        <v>40</v>
      </c>
      <c r="K834" s="35" t="s">
        <v>209</v>
      </c>
      <c r="L834" s="35" t="s">
        <v>42</v>
      </c>
      <c r="M834" s="35" t="s">
        <v>43</v>
      </c>
      <c r="N834" s="35" t="s">
        <v>75</v>
      </c>
      <c r="O834" s="35" t="s">
        <v>76</v>
      </c>
      <c r="P834" s="35">
        <v>5111</v>
      </c>
      <c r="Q834" s="35" t="s">
        <v>210</v>
      </c>
      <c r="R834" s="77">
        <v>4</v>
      </c>
      <c r="S834" s="77">
        <v>4050</v>
      </c>
      <c r="T834" s="77">
        <v>0</v>
      </c>
      <c r="U834" s="146">
        <f>T834*1.12</f>
        <v>0</v>
      </c>
      <c r="V834" s="92" t="s">
        <v>47</v>
      </c>
      <c r="W834" s="35">
        <v>2017</v>
      </c>
      <c r="X834" s="35" t="s">
        <v>12115</v>
      </c>
      <c r="Y834" s="528"/>
      <c r="Z834" s="528"/>
      <c r="AA834" s="528"/>
      <c r="AB834" s="528"/>
      <c r="AC834" s="528"/>
      <c r="AD834" s="528"/>
      <c r="AE834" s="528"/>
      <c r="AF834" s="518"/>
      <c r="AG834" s="518"/>
      <c r="AH834" s="518"/>
      <c r="AI834" s="518"/>
      <c r="AJ834" s="518"/>
      <c r="AK834" s="518"/>
      <c r="AL834" s="518"/>
      <c r="AM834" s="518"/>
      <c r="AN834" s="518"/>
      <c r="AO834" s="518"/>
      <c r="AP834" s="518"/>
      <c r="AQ834" s="518"/>
      <c r="AR834" s="518"/>
      <c r="AS834" s="518"/>
      <c r="AT834" s="518"/>
      <c r="AU834" s="518"/>
      <c r="AV834" s="518"/>
      <c r="AW834" s="518"/>
      <c r="AX834" s="518"/>
      <c r="AY834" s="518"/>
      <c r="AZ834" s="518"/>
      <c r="BA834" s="518"/>
      <c r="BB834" s="518"/>
      <c r="BC834" s="518"/>
      <c r="BD834" s="518"/>
    </row>
    <row r="835" spans="1:56" s="527" customFormat="1" ht="50.1" customHeight="1">
      <c r="A835" s="35" t="s">
        <v>12116</v>
      </c>
      <c r="B835" s="35" t="s">
        <v>35</v>
      </c>
      <c r="C835" s="78" t="s">
        <v>2635</v>
      </c>
      <c r="D835" s="78" t="s">
        <v>2636</v>
      </c>
      <c r="E835" s="78" t="s">
        <v>2637</v>
      </c>
      <c r="F835" s="78" t="s">
        <v>12117</v>
      </c>
      <c r="G835" s="35" t="s">
        <v>39</v>
      </c>
      <c r="H835" s="35">
        <v>0</v>
      </c>
      <c r="I835" s="35">
        <v>590000000</v>
      </c>
      <c r="J835" s="35" t="s">
        <v>40</v>
      </c>
      <c r="K835" s="49" t="s">
        <v>10818</v>
      </c>
      <c r="L835" s="35" t="s">
        <v>53</v>
      </c>
      <c r="M835" s="46" t="s">
        <v>43</v>
      </c>
      <c r="N835" s="49" t="s">
        <v>10156</v>
      </c>
      <c r="O835" s="52" t="s">
        <v>503</v>
      </c>
      <c r="P835" s="35">
        <v>5111</v>
      </c>
      <c r="Q835" s="49" t="s">
        <v>210</v>
      </c>
      <c r="R835" s="77">
        <v>6</v>
      </c>
      <c r="S835" s="77">
        <v>2600</v>
      </c>
      <c r="T835" s="77">
        <f>R835*S835</f>
        <v>15600</v>
      </c>
      <c r="U835" s="146">
        <f>T835*1.12</f>
        <v>17472</v>
      </c>
      <c r="V835" s="98"/>
      <c r="W835" s="35">
        <v>2017</v>
      </c>
      <c r="X835" s="512"/>
      <c r="Y835" s="528"/>
      <c r="Z835" s="528"/>
      <c r="AA835" s="528"/>
      <c r="AB835" s="528"/>
      <c r="AC835" s="528"/>
      <c r="AD835" s="528"/>
      <c r="AE835" s="528"/>
      <c r="AF835" s="518"/>
      <c r="AG835" s="518"/>
      <c r="AH835" s="518"/>
      <c r="AI835" s="518"/>
      <c r="AJ835" s="518"/>
      <c r="AK835" s="518"/>
      <c r="AL835" s="518"/>
      <c r="AM835" s="518"/>
      <c r="AN835" s="518"/>
      <c r="AO835" s="518"/>
      <c r="AP835" s="518"/>
      <c r="AQ835" s="518"/>
      <c r="AR835" s="518"/>
      <c r="AS835" s="518"/>
      <c r="AT835" s="518"/>
      <c r="AU835" s="518"/>
      <c r="AV835" s="518"/>
      <c r="AW835" s="518"/>
      <c r="AX835" s="518"/>
      <c r="AY835" s="518"/>
      <c r="AZ835" s="518"/>
      <c r="BA835" s="518"/>
      <c r="BB835" s="518"/>
      <c r="BC835" s="518"/>
      <c r="BD835" s="518"/>
    </row>
    <row r="836" spans="1:56" ht="50.1" customHeight="1">
      <c r="A836" s="34" t="s">
        <v>2639</v>
      </c>
      <c r="B836" s="34" t="s">
        <v>35</v>
      </c>
      <c r="C836" s="35" t="s">
        <v>2640</v>
      </c>
      <c r="D836" s="73" t="s">
        <v>2641</v>
      </c>
      <c r="E836" s="37" t="s">
        <v>2642</v>
      </c>
      <c r="F836" s="37" t="s">
        <v>2643</v>
      </c>
      <c r="G836" s="34" t="s">
        <v>39</v>
      </c>
      <c r="H836" s="34">
        <v>0</v>
      </c>
      <c r="I836" s="34">
        <v>590000000</v>
      </c>
      <c r="J836" s="35" t="s">
        <v>53</v>
      </c>
      <c r="K836" s="34" t="s">
        <v>82</v>
      </c>
      <c r="L836" s="34" t="s">
        <v>83</v>
      </c>
      <c r="M836" s="34" t="s">
        <v>84</v>
      </c>
      <c r="N836" s="34" t="s">
        <v>143</v>
      </c>
      <c r="O836" s="51" t="s">
        <v>185</v>
      </c>
      <c r="P836" s="34">
        <v>796</v>
      </c>
      <c r="Q836" s="34" t="s">
        <v>46</v>
      </c>
      <c r="R836" s="39">
        <v>1</v>
      </c>
      <c r="S836" s="44">
        <v>7000</v>
      </c>
      <c r="T836" s="74">
        <f t="shared" si="51"/>
        <v>7000</v>
      </c>
      <c r="U836" s="75">
        <f t="shared" si="48"/>
        <v>7840.0000000000009</v>
      </c>
      <c r="V836" s="45"/>
      <c r="W836" s="34">
        <v>2017</v>
      </c>
      <c r="X836" s="76"/>
    </row>
    <row r="837" spans="1:56" ht="50.1" customHeight="1">
      <c r="A837" s="34" t="s">
        <v>2644</v>
      </c>
      <c r="B837" s="43" t="s">
        <v>35</v>
      </c>
      <c r="C837" s="49" t="s">
        <v>2645</v>
      </c>
      <c r="D837" s="56" t="s">
        <v>2646</v>
      </c>
      <c r="E837" s="50" t="s">
        <v>2647</v>
      </c>
      <c r="F837" s="50" t="s">
        <v>2648</v>
      </c>
      <c r="G837" s="83" t="s">
        <v>39</v>
      </c>
      <c r="H837" s="83">
        <v>0</v>
      </c>
      <c r="I837" s="34">
        <v>590000000</v>
      </c>
      <c r="J837" s="35" t="s">
        <v>53</v>
      </c>
      <c r="K837" s="49" t="s">
        <v>142</v>
      </c>
      <c r="L837" s="84" t="s">
        <v>83</v>
      </c>
      <c r="M837" s="34" t="s">
        <v>84</v>
      </c>
      <c r="N837" s="85" t="s">
        <v>143</v>
      </c>
      <c r="O837" s="51" t="s">
        <v>185</v>
      </c>
      <c r="P837" s="34">
        <v>796</v>
      </c>
      <c r="Q837" s="34" t="s">
        <v>46</v>
      </c>
      <c r="R837" s="39">
        <v>12</v>
      </c>
      <c r="S837" s="44">
        <v>35</v>
      </c>
      <c r="T837" s="74">
        <f t="shared" si="51"/>
        <v>420</v>
      </c>
      <c r="U837" s="75">
        <f t="shared" si="48"/>
        <v>470.40000000000003</v>
      </c>
      <c r="V837" s="45"/>
      <c r="W837" s="34">
        <v>2017</v>
      </c>
      <c r="X837" s="76"/>
    </row>
    <row r="838" spans="1:56" ht="50.1" customHeight="1">
      <c r="A838" s="34" t="s">
        <v>2649</v>
      </c>
      <c r="B838" s="34" t="s">
        <v>35</v>
      </c>
      <c r="C838" s="35" t="s">
        <v>2650</v>
      </c>
      <c r="D838" s="36" t="s">
        <v>2651</v>
      </c>
      <c r="E838" s="35" t="s">
        <v>2652</v>
      </c>
      <c r="F838" s="37" t="s">
        <v>2653</v>
      </c>
      <c r="G838" s="34" t="s">
        <v>39</v>
      </c>
      <c r="H838" s="34">
        <v>0</v>
      </c>
      <c r="I838" s="34">
        <v>590000000</v>
      </c>
      <c r="J838" s="35" t="s">
        <v>40</v>
      </c>
      <c r="K838" s="35" t="s">
        <v>529</v>
      </c>
      <c r="L838" s="42" t="s">
        <v>53</v>
      </c>
      <c r="M838" s="34" t="s">
        <v>101</v>
      </c>
      <c r="N838" s="35" t="s">
        <v>44</v>
      </c>
      <c r="O838" s="34" t="s">
        <v>76</v>
      </c>
      <c r="P838" s="34">
        <v>166</v>
      </c>
      <c r="Q838" s="34" t="s">
        <v>103</v>
      </c>
      <c r="R838" s="44">
        <v>2</v>
      </c>
      <c r="S838" s="40">
        <v>27000</v>
      </c>
      <c r="T838" s="40">
        <f t="shared" si="51"/>
        <v>54000</v>
      </c>
      <c r="U838" s="41">
        <f t="shared" si="48"/>
        <v>60480.000000000007</v>
      </c>
      <c r="V838" s="45"/>
      <c r="W838" s="34">
        <v>2017</v>
      </c>
      <c r="X838" s="35"/>
    </row>
    <row r="839" spans="1:56" ht="50.1" customHeight="1">
      <c r="A839" s="34" t="s">
        <v>2654</v>
      </c>
      <c r="B839" s="35" t="s">
        <v>35</v>
      </c>
      <c r="C839" s="78" t="s">
        <v>2655</v>
      </c>
      <c r="D839" s="36" t="s">
        <v>2656</v>
      </c>
      <c r="E839" s="78" t="s">
        <v>2657</v>
      </c>
      <c r="F839" s="78" t="s">
        <v>2658</v>
      </c>
      <c r="G839" s="34" t="s">
        <v>39</v>
      </c>
      <c r="H839" s="34">
        <v>0</v>
      </c>
      <c r="I839" s="34">
        <v>590000000</v>
      </c>
      <c r="J839" s="35" t="s">
        <v>40</v>
      </c>
      <c r="K839" s="35" t="s">
        <v>41</v>
      </c>
      <c r="L839" s="51" t="s">
        <v>53</v>
      </c>
      <c r="M839" s="34" t="s">
        <v>84</v>
      </c>
      <c r="N839" s="35" t="s">
        <v>328</v>
      </c>
      <c r="O839" s="49" t="s">
        <v>45</v>
      </c>
      <c r="P839" s="34">
        <v>166</v>
      </c>
      <c r="Q839" s="35" t="s">
        <v>103</v>
      </c>
      <c r="R839" s="40">
        <v>1000</v>
      </c>
      <c r="S839" s="100">
        <v>1350</v>
      </c>
      <c r="T839" s="40">
        <v>0</v>
      </c>
      <c r="U839" s="41">
        <f t="shared" si="48"/>
        <v>0</v>
      </c>
      <c r="V839" s="45"/>
      <c r="W839" s="34">
        <v>2017</v>
      </c>
      <c r="X839" s="35">
        <v>18.190000000000001</v>
      </c>
    </row>
    <row r="840" spans="1:56" ht="50.1" customHeight="1">
      <c r="A840" s="34" t="s">
        <v>2659</v>
      </c>
      <c r="B840" s="35" t="s">
        <v>35</v>
      </c>
      <c r="C840" s="78" t="s">
        <v>2655</v>
      </c>
      <c r="D840" s="36" t="s">
        <v>2656</v>
      </c>
      <c r="E840" s="78" t="s">
        <v>2657</v>
      </c>
      <c r="F840" s="78" t="s">
        <v>2658</v>
      </c>
      <c r="G840" s="34" t="s">
        <v>39</v>
      </c>
      <c r="H840" s="34">
        <v>0</v>
      </c>
      <c r="I840" s="34">
        <v>590000000</v>
      </c>
      <c r="J840" s="35" t="s">
        <v>40</v>
      </c>
      <c r="K840" s="35" t="s">
        <v>489</v>
      </c>
      <c r="L840" s="51" t="s">
        <v>53</v>
      </c>
      <c r="M840" s="34" t="s">
        <v>84</v>
      </c>
      <c r="N840" s="35" t="s">
        <v>328</v>
      </c>
      <c r="O840" s="49" t="s">
        <v>45</v>
      </c>
      <c r="P840" s="34">
        <v>166</v>
      </c>
      <c r="Q840" s="35" t="s">
        <v>103</v>
      </c>
      <c r="R840" s="54">
        <v>1500</v>
      </c>
      <c r="S840" s="77">
        <v>1320</v>
      </c>
      <c r="T840" s="54">
        <f>R840*S840</f>
        <v>1980000</v>
      </c>
      <c r="U840" s="63">
        <f>T840*1.12</f>
        <v>2217600</v>
      </c>
      <c r="V840" s="45"/>
      <c r="W840" s="34">
        <v>2017</v>
      </c>
      <c r="X840" s="35"/>
    </row>
    <row r="841" spans="1:56" ht="50.1" customHeight="1">
      <c r="A841" s="34" t="s">
        <v>2660</v>
      </c>
      <c r="B841" s="35" t="s">
        <v>35</v>
      </c>
      <c r="C841" s="78" t="s">
        <v>2661</v>
      </c>
      <c r="D841" s="36" t="s">
        <v>2662</v>
      </c>
      <c r="E841" s="78" t="s">
        <v>2663</v>
      </c>
      <c r="F841" s="78" t="s">
        <v>2664</v>
      </c>
      <c r="G841" s="34" t="s">
        <v>39</v>
      </c>
      <c r="H841" s="34">
        <v>0</v>
      </c>
      <c r="I841" s="34">
        <v>590000000</v>
      </c>
      <c r="J841" s="35" t="s">
        <v>40</v>
      </c>
      <c r="K841" s="35" t="s">
        <v>197</v>
      </c>
      <c r="L841" s="35" t="s">
        <v>42</v>
      </c>
      <c r="M841" s="34" t="s">
        <v>61</v>
      </c>
      <c r="N841" s="35" t="s">
        <v>268</v>
      </c>
      <c r="O841" s="35" t="s">
        <v>185</v>
      </c>
      <c r="P841" s="34">
        <v>112</v>
      </c>
      <c r="Q841" s="35" t="s">
        <v>129</v>
      </c>
      <c r="R841" s="40">
        <v>100</v>
      </c>
      <c r="S841" s="100">
        <v>310</v>
      </c>
      <c r="T841" s="40">
        <v>0</v>
      </c>
      <c r="U841" s="41">
        <f>T841*1.12</f>
        <v>0</v>
      </c>
      <c r="V841" s="155"/>
      <c r="W841" s="35">
        <v>2017</v>
      </c>
      <c r="X841" s="49">
        <v>11.19</v>
      </c>
    </row>
    <row r="842" spans="1:56" ht="50.1" customHeight="1">
      <c r="A842" s="34" t="s">
        <v>2665</v>
      </c>
      <c r="B842" s="35" t="s">
        <v>35</v>
      </c>
      <c r="C842" s="78" t="s">
        <v>2661</v>
      </c>
      <c r="D842" s="36" t="s">
        <v>2662</v>
      </c>
      <c r="E842" s="78" t="s">
        <v>2663</v>
      </c>
      <c r="F842" s="78" t="s">
        <v>2664</v>
      </c>
      <c r="G842" s="51" t="s">
        <v>39</v>
      </c>
      <c r="H842" s="51">
        <v>0</v>
      </c>
      <c r="I842" s="125">
        <v>590000000</v>
      </c>
      <c r="J842" s="51" t="s">
        <v>53</v>
      </c>
      <c r="K842" s="49" t="s">
        <v>1386</v>
      </c>
      <c r="L842" s="51" t="s">
        <v>53</v>
      </c>
      <c r="M842" s="51" t="s">
        <v>61</v>
      </c>
      <c r="N842" s="49" t="s">
        <v>2666</v>
      </c>
      <c r="O842" s="49" t="s">
        <v>1424</v>
      </c>
      <c r="P842" s="35">
        <v>112</v>
      </c>
      <c r="Q842" s="49" t="s">
        <v>129</v>
      </c>
      <c r="R842" s="40">
        <v>100</v>
      </c>
      <c r="S842" s="106">
        <v>515</v>
      </c>
      <c r="T842" s="40">
        <f>S842*R842</f>
        <v>51500</v>
      </c>
      <c r="U842" s="40">
        <f>T842*1.12</f>
        <v>57680.000000000007</v>
      </c>
      <c r="V842" s="49"/>
      <c r="W842" s="35">
        <v>2017</v>
      </c>
      <c r="X842" s="156"/>
    </row>
    <row r="843" spans="1:56" ht="50.1" customHeight="1">
      <c r="A843" s="34" t="s">
        <v>2667</v>
      </c>
      <c r="B843" s="34" t="s">
        <v>35</v>
      </c>
      <c r="C843" s="35" t="s">
        <v>2668</v>
      </c>
      <c r="D843" s="73" t="s">
        <v>2669</v>
      </c>
      <c r="E843" s="37" t="s">
        <v>11578</v>
      </c>
      <c r="F843" s="37" t="s">
        <v>2670</v>
      </c>
      <c r="G843" s="34" t="s">
        <v>39</v>
      </c>
      <c r="H843" s="34">
        <v>0</v>
      </c>
      <c r="I843" s="34">
        <v>590000000</v>
      </c>
      <c r="J843" s="35" t="s">
        <v>53</v>
      </c>
      <c r="K843" s="34" t="s">
        <v>1318</v>
      </c>
      <c r="L843" s="34" t="s">
        <v>83</v>
      </c>
      <c r="M843" s="34" t="s">
        <v>84</v>
      </c>
      <c r="N843" s="34" t="s">
        <v>143</v>
      </c>
      <c r="O843" s="51" t="s">
        <v>185</v>
      </c>
      <c r="P843" s="34">
        <v>796</v>
      </c>
      <c r="Q843" s="34" t="s">
        <v>46</v>
      </c>
      <c r="R843" s="39">
        <v>4</v>
      </c>
      <c r="S843" s="44">
        <v>250</v>
      </c>
      <c r="T843" s="74">
        <f t="shared" si="51"/>
        <v>1000</v>
      </c>
      <c r="U843" s="75">
        <f t="shared" si="48"/>
        <v>1120</v>
      </c>
      <c r="V843" s="45"/>
      <c r="W843" s="34">
        <v>2017</v>
      </c>
      <c r="X843" s="76"/>
    </row>
    <row r="844" spans="1:56" ht="50.1" customHeight="1">
      <c r="A844" s="34" t="s">
        <v>2671</v>
      </c>
      <c r="B844" s="34" t="s">
        <v>35</v>
      </c>
      <c r="C844" s="35" t="s">
        <v>2668</v>
      </c>
      <c r="D844" s="73" t="s">
        <v>2669</v>
      </c>
      <c r="E844" s="37" t="s">
        <v>11578</v>
      </c>
      <c r="F844" s="37" t="s">
        <v>2672</v>
      </c>
      <c r="G844" s="34" t="s">
        <v>39</v>
      </c>
      <c r="H844" s="34">
        <v>0</v>
      </c>
      <c r="I844" s="34">
        <v>590000000</v>
      </c>
      <c r="J844" s="35" t="s">
        <v>53</v>
      </c>
      <c r="K844" s="34" t="s">
        <v>1318</v>
      </c>
      <c r="L844" s="34" t="s">
        <v>83</v>
      </c>
      <c r="M844" s="34" t="s">
        <v>84</v>
      </c>
      <c r="N844" s="34" t="s">
        <v>143</v>
      </c>
      <c r="O844" s="51" t="s">
        <v>185</v>
      </c>
      <c r="P844" s="34">
        <v>796</v>
      </c>
      <c r="Q844" s="34" t="s">
        <v>46</v>
      </c>
      <c r="R844" s="39">
        <v>4</v>
      </c>
      <c r="S844" s="44">
        <v>250</v>
      </c>
      <c r="T844" s="74">
        <f t="shared" si="51"/>
        <v>1000</v>
      </c>
      <c r="U844" s="75">
        <f t="shared" si="48"/>
        <v>1120</v>
      </c>
      <c r="V844" s="45"/>
      <c r="W844" s="34">
        <v>2017</v>
      </c>
      <c r="X844" s="76"/>
    </row>
    <row r="845" spans="1:56" ht="50.1" customHeight="1">
      <c r="A845" s="34" t="s">
        <v>2673</v>
      </c>
      <c r="B845" s="34" t="s">
        <v>35</v>
      </c>
      <c r="C845" s="35" t="s">
        <v>2674</v>
      </c>
      <c r="D845" s="36" t="s">
        <v>2675</v>
      </c>
      <c r="E845" s="35" t="s">
        <v>2676</v>
      </c>
      <c r="F845" s="37" t="s">
        <v>2677</v>
      </c>
      <c r="G845" s="34" t="s">
        <v>39</v>
      </c>
      <c r="H845" s="34">
        <v>0</v>
      </c>
      <c r="I845" s="34">
        <v>590000000</v>
      </c>
      <c r="J845" s="35" t="s">
        <v>40</v>
      </c>
      <c r="K845" s="35" t="s">
        <v>417</v>
      </c>
      <c r="L845" s="35" t="s">
        <v>42</v>
      </c>
      <c r="M845" s="34" t="s">
        <v>43</v>
      </c>
      <c r="N845" s="49" t="s">
        <v>566</v>
      </c>
      <c r="O845" s="34" t="s">
        <v>76</v>
      </c>
      <c r="P845" s="34">
        <v>796</v>
      </c>
      <c r="Q845" s="34" t="s">
        <v>46</v>
      </c>
      <c r="R845" s="39">
        <v>13</v>
      </c>
      <c r="S845" s="40">
        <v>1790</v>
      </c>
      <c r="T845" s="40">
        <f t="shared" si="51"/>
        <v>23270</v>
      </c>
      <c r="U845" s="41">
        <f t="shared" si="48"/>
        <v>26062.400000000001</v>
      </c>
      <c r="V845" s="45"/>
      <c r="W845" s="34">
        <v>2017</v>
      </c>
      <c r="X845" s="35"/>
    </row>
    <row r="846" spans="1:56" ht="50.1" customHeight="1">
      <c r="A846" s="34" t="s">
        <v>2678</v>
      </c>
      <c r="B846" s="46" t="s">
        <v>35</v>
      </c>
      <c r="C846" s="47" t="s">
        <v>2679</v>
      </c>
      <c r="D846" s="48" t="s">
        <v>2675</v>
      </c>
      <c r="E846" s="49" t="s">
        <v>2680</v>
      </c>
      <c r="F846" s="50" t="s">
        <v>2681</v>
      </c>
      <c r="G846" s="51" t="s">
        <v>39</v>
      </c>
      <c r="H846" s="52">
        <v>0</v>
      </c>
      <c r="I846" s="34">
        <v>590000000</v>
      </c>
      <c r="J846" s="35" t="s">
        <v>40</v>
      </c>
      <c r="K846" s="46" t="s">
        <v>301</v>
      </c>
      <c r="L846" s="35" t="s">
        <v>42</v>
      </c>
      <c r="M846" s="46" t="s">
        <v>43</v>
      </c>
      <c r="N846" s="49" t="s">
        <v>566</v>
      </c>
      <c r="O846" s="34" t="s">
        <v>76</v>
      </c>
      <c r="P846" s="34">
        <v>796</v>
      </c>
      <c r="Q846" s="43" t="s">
        <v>46</v>
      </c>
      <c r="R846" s="53">
        <v>7</v>
      </c>
      <c r="S846" s="54">
        <v>4950</v>
      </c>
      <c r="T846" s="40">
        <f t="shared" si="51"/>
        <v>34650</v>
      </c>
      <c r="U846" s="41">
        <f t="shared" si="48"/>
        <v>38808.000000000007</v>
      </c>
      <c r="V846" s="70"/>
      <c r="W846" s="55">
        <v>2017</v>
      </c>
      <c r="X846" s="35"/>
    </row>
    <row r="847" spans="1:56" ht="50.1" customHeight="1">
      <c r="A847" s="34" t="s">
        <v>2682</v>
      </c>
      <c r="B847" s="34" t="s">
        <v>35</v>
      </c>
      <c r="C847" s="35" t="s">
        <v>2683</v>
      </c>
      <c r="D847" s="36" t="s">
        <v>2684</v>
      </c>
      <c r="E847" s="35" t="s">
        <v>2685</v>
      </c>
      <c r="F847" s="37" t="s">
        <v>2686</v>
      </c>
      <c r="G847" s="34" t="s">
        <v>39</v>
      </c>
      <c r="H847" s="34">
        <v>0</v>
      </c>
      <c r="I847" s="34">
        <v>590000000</v>
      </c>
      <c r="J847" s="35" t="s">
        <v>40</v>
      </c>
      <c r="K847" s="35" t="s">
        <v>41</v>
      </c>
      <c r="L847" s="35" t="s">
        <v>42</v>
      </c>
      <c r="M847" s="34" t="s">
        <v>43</v>
      </c>
      <c r="N847" s="35" t="s">
        <v>2687</v>
      </c>
      <c r="O847" s="35" t="s">
        <v>110</v>
      </c>
      <c r="P847" s="34">
        <v>796</v>
      </c>
      <c r="Q847" s="34" t="s">
        <v>46</v>
      </c>
      <c r="R847" s="39">
        <v>200</v>
      </c>
      <c r="S847" s="40">
        <v>720</v>
      </c>
      <c r="T847" s="40">
        <f t="shared" si="51"/>
        <v>144000</v>
      </c>
      <c r="U847" s="41">
        <f t="shared" si="48"/>
        <v>161280.00000000003</v>
      </c>
      <c r="V847" s="45" t="s">
        <v>47</v>
      </c>
      <c r="W847" s="34">
        <v>2017</v>
      </c>
      <c r="X847" s="35"/>
    </row>
    <row r="848" spans="1:56" ht="50.1" customHeight="1">
      <c r="A848" s="34" t="s">
        <v>2688</v>
      </c>
      <c r="B848" s="49" t="s">
        <v>35</v>
      </c>
      <c r="C848" s="49" t="s">
        <v>2689</v>
      </c>
      <c r="D848" s="56" t="s">
        <v>2690</v>
      </c>
      <c r="E848" s="49" t="s">
        <v>2691</v>
      </c>
      <c r="F848" s="49" t="s">
        <v>2692</v>
      </c>
      <c r="G848" s="35" t="s">
        <v>39</v>
      </c>
      <c r="H848" s="49">
        <v>30</v>
      </c>
      <c r="I848" s="34">
        <v>590000000</v>
      </c>
      <c r="J848" s="35" t="s">
        <v>53</v>
      </c>
      <c r="K848" s="35" t="s">
        <v>445</v>
      </c>
      <c r="L848" s="35" t="s">
        <v>42</v>
      </c>
      <c r="M848" s="35" t="s">
        <v>61</v>
      </c>
      <c r="N848" s="35" t="s">
        <v>2693</v>
      </c>
      <c r="O848" s="35" t="s">
        <v>962</v>
      </c>
      <c r="P848" s="35">
        <v>796</v>
      </c>
      <c r="Q848" s="35" t="s">
        <v>46</v>
      </c>
      <c r="R848" s="39">
        <f>16</f>
        <v>16</v>
      </c>
      <c r="S848" s="40">
        <v>116250</v>
      </c>
      <c r="T848" s="40">
        <f t="shared" si="51"/>
        <v>1860000</v>
      </c>
      <c r="U848" s="41">
        <f t="shared" si="48"/>
        <v>2083200.0000000002</v>
      </c>
      <c r="V848" s="45" t="s">
        <v>47</v>
      </c>
      <c r="W848" s="35">
        <v>2017</v>
      </c>
      <c r="X848" s="82"/>
    </row>
    <row r="849" spans="1:24" ht="50.1" customHeight="1">
      <c r="A849" s="34" t="s">
        <v>2694</v>
      </c>
      <c r="B849" s="49" t="s">
        <v>35</v>
      </c>
      <c r="C849" s="49" t="s">
        <v>2689</v>
      </c>
      <c r="D849" s="56" t="s">
        <v>2690</v>
      </c>
      <c r="E849" s="49" t="s">
        <v>2691</v>
      </c>
      <c r="F849" s="49" t="s">
        <v>2695</v>
      </c>
      <c r="G849" s="35" t="s">
        <v>39</v>
      </c>
      <c r="H849" s="49">
        <v>30</v>
      </c>
      <c r="I849" s="34">
        <v>590000000</v>
      </c>
      <c r="J849" s="35" t="s">
        <v>53</v>
      </c>
      <c r="K849" s="35" t="s">
        <v>445</v>
      </c>
      <c r="L849" s="35" t="s">
        <v>42</v>
      </c>
      <c r="M849" s="35" t="s">
        <v>61</v>
      </c>
      <c r="N849" s="35" t="s">
        <v>2693</v>
      </c>
      <c r="O849" s="35" t="s">
        <v>962</v>
      </c>
      <c r="P849" s="35">
        <v>796</v>
      </c>
      <c r="Q849" s="35" t="s">
        <v>46</v>
      </c>
      <c r="R849" s="39">
        <f>16</f>
        <v>16</v>
      </c>
      <c r="S849" s="40">
        <v>211250</v>
      </c>
      <c r="T849" s="40">
        <f t="shared" si="51"/>
        <v>3380000</v>
      </c>
      <c r="U849" s="41">
        <f t="shared" si="48"/>
        <v>3785600.0000000005</v>
      </c>
      <c r="V849" s="45" t="s">
        <v>47</v>
      </c>
      <c r="W849" s="35">
        <v>2017</v>
      </c>
      <c r="X849" s="82"/>
    </row>
    <row r="850" spans="1:24" ht="50.1" customHeight="1">
      <c r="A850" s="34" t="s">
        <v>2696</v>
      </c>
      <c r="B850" s="49" t="s">
        <v>35</v>
      </c>
      <c r="C850" s="49" t="s">
        <v>2689</v>
      </c>
      <c r="D850" s="56" t="s">
        <v>2690</v>
      </c>
      <c r="E850" s="49" t="s">
        <v>2691</v>
      </c>
      <c r="F850" s="49" t="s">
        <v>2697</v>
      </c>
      <c r="G850" s="35" t="s">
        <v>39</v>
      </c>
      <c r="H850" s="49">
        <v>30</v>
      </c>
      <c r="I850" s="34">
        <v>590000000</v>
      </c>
      <c r="J850" s="35" t="s">
        <v>53</v>
      </c>
      <c r="K850" s="35" t="s">
        <v>445</v>
      </c>
      <c r="L850" s="35" t="s">
        <v>42</v>
      </c>
      <c r="M850" s="35" t="s">
        <v>61</v>
      </c>
      <c r="N850" s="35" t="s">
        <v>2693</v>
      </c>
      <c r="O850" s="35" t="s">
        <v>962</v>
      </c>
      <c r="P850" s="35">
        <v>796</v>
      </c>
      <c r="Q850" s="35" t="s">
        <v>46</v>
      </c>
      <c r="R850" s="39">
        <f>16</f>
        <v>16</v>
      </c>
      <c r="S850" s="40">
        <v>235000</v>
      </c>
      <c r="T850" s="40">
        <f t="shared" si="51"/>
        <v>3760000</v>
      </c>
      <c r="U850" s="41">
        <f t="shared" si="48"/>
        <v>4211200</v>
      </c>
      <c r="V850" s="45" t="s">
        <v>47</v>
      </c>
      <c r="W850" s="35">
        <v>2017</v>
      </c>
      <c r="X850" s="82"/>
    </row>
    <row r="851" spans="1:24" ht="50.1" customHeight="1">
      <c r="A851" s="34" t="s">
        <v>2698</v>
      </c>
      <c r="B851" s="49" t="s">
        <v>35</v>
      </c>
      <c r="C851" s="49" t="s">
        <v>2689</v>
      </c>
      <c r="D851" s="56" t="s">
        <v>2690</v>
      </c>
      <c r="E851" s="49" t="s">
        <v>2691</v>
      </c>
      <c r="F851" s="49" t="s">
        <v>2699</v>
      </c>
      <c r="G851" s="35" t="s">
        <v>39</v>
      </c>
      <c r="H851" s="49">
        <v>30</v>
      </c>
      <c r="I851" s="34">
        <v>590000000</v>
      </c>
      <c r="J851" s="35" t="s">
        <v>53</v>
      </c>
      <c r="K851" s="35" t="s">
        <v>445</v>
      </c>
      <c r="L851" s="35" t="s">
        <v>42</v>
      </c>
      <c r="M851" s="35" t="s">
        <v>61</v>
      </c>
      <c r="N851" s="35" t="s">
        <v>2693</v>
      </c>
      <c r="O851" s="35" t="s">
        <v>962</v>
      </c>
      <c r="P851" s="35">
        <v>796</v>
      </c>
      <c r="Q851" s="35" t="s">
        <v>46</v>
      </c>
      <c r="R851" s="39">
        <f>16</f>
        <v>16</v>
      </c>
      <c r="S851" s="40">
        <v>353750</v>
      </c>
      <c r="T851" s="40">
        <f t="shared" si="51"/>
        <v>5660000</v>
      </c>
      <c r="U851" s="41">
        <f t="shared" si="48"/>
        <v>6339200.0000000009</v>
      </c>
      <c r="V851" s="45" t="s">
        <v>47</v>
      </c>
      <c r="W851" s="35">
        <v>2017</v>
      </c>
      <c r="X851" s="82"/>
    </row>
    <row r="852" spans="1:24" ht="50.1" customHeight="1">
      <c r="A852" s="34" t="s">
        <v>2700</v>
      </c>
      <c r="B852" s="49" t="s">
        <v>35</v>
      </c>
      <c r="C852" s="49" t="s">
        <v>2701</v>
      </c>
      <c r="D852" s="56" t="s">
        <v>2690</v>
      </c>
      <c r="E852" s="49" t="s">
        <v>2702</v>
      </c>
      <c r="F852" s="49" t="s">
        <v>2703</v>
      </c>
      <c r="G852" s="35" t="s">
        <v>39</v>
      </c>
      <c r="H852" s="49">
        <v>30</v>
      </c>
      <c r="I852" s="34">
        <v>590000000</v>
      </c>
      <c r="J852" s="35" t="s">
        <v>53</v>
      </c>
      <c r="K852" s="35" t="s">
        <v>445</v>
      </c>
      <c r="L852" s="35" t="s">
        <v>42</v>
      </c>
      <c r="M852" s="35" t="s">
        <v>61</v>
      </c>
      <c r="N852" s="35" t="s">
        <v>2693</v>
      </c>
      <c r="O852" s="35" t="s">
        <v>962</v>
      </c>
      <c r="P852" s="35">
        <v>796</v>
      </c>
      <c r="Q852" s="35" t="s">
        <v>46</v>
      </c>
      <c r="R852" s="39">
        <f>16</f>
        <v>16</v>
      </c>
      <c r="S852" s="40">
        <v>356250</v>
      </c>
      <c r="T852" s="40">
        <f t="shared" si="51"/>
        <v>5700000</v>
      </c>
      <c r="U852" s="41">
        <f t="shared" si="48"/>
        <v>6384000.0000000009</v>
      </c>
      <c r="V852" s="45" t="s">
        <v>47</v>
      </c>
      <c r="W852" s="35">
        <v>2017</v>
      </c>
      <c r="X852" s="82"/>
    </row>
    <row r="853" spans="1:24" ht="50.1" customHeight="1">
      <c r="A853" s="34" t="s">
        <v>2704</v>
      </c>
      <c r="B853" s="49" t="s">
        <v>35</v>
      </c>
      <c r="C853" s="49" t="s">
        <v>2701</v>
      </c>
      <c r="D853" s="56" t="s">
        <v>2690</v>
      </c>
      <c r="E853" s="49" t="s">
        <v>2702</v>
      </c>
      <c r="F853" s="49" t="s">
        <v>2705</v>
      </c>
      <c r="G853" s="35" t="s">
        <v>39</v>
      </c>
      <c r="H853" s="49">
        <v>30</v>
      </c>
      <c r="I853" s="34">
        <v>590000000</v>
      </c>
      <c r="J853" s="35" t="s">
        <v>53</v>
      </c>
      <c r="K853" s="35" t="s">
        <v>445</v>
      </c>
      <c r="L853" s="35" t="s">
        <v>42</v>
      </c>
      <c r="M853" s="35" t="s">
        <v>61</v>
      </c>
      <c r="N853" s="35" t="s">
        <v>2693</v>
      </c>
      <c r="O853" s="35" t="s">
        <v>962</v>
      </c>
      <c r="P853" s="35">
        <v>796</v>
      </c>
      <c r="Q853" s="35" t="s">
        <v>46</v>
      </c>
      <c r="R853" s="39">
        <f>16</f>
        <v>16</v>
      </c>
      <c r="S853" s="40">
        <v>118750</v>
      </c>
      <c r="T853" s="40">
        <f t="shared" si="51"/>
        <v>1900000</v>
      </c>
      <c r="U853" s="41">
        <f t="shared" si="48"/>
        <v>2128000</v>
      </c>
      <c r="V853" s="45" t="s">
        <v>47</v>
      </c>
      <c r="W853" s="35">
        <v>2017</v>
      </c>
      <c r="X853" s="82"/>
    </row>
    <row r="854" spans="1:24" ht="50.1" customHeight="1">
      <c r="A854" s="35" t="s">
        <v>2706</v>
      </c>
      <c r="B854" s="35" t="s">
        <v>35</v>
      </c>
      <c r="C854" s="78" t="s">
        <v>2707</v>
      </c>
      <c r="D854" s="36" t="s">
        <v>2708</v>
      </c>
      <c r="E854" s="78" t="s">
        <v>332</v>
      </c>
      <c r="F854" s="78" t="s">
        <v>2709</v>
      </c>
      <c r="G854" s="35" t="s">
        <v>39</v>
      </c>
      <c r="H854" s="35">
        <v>0</v>
      </c>
      <c r="I854" s="35">
        <v>590000000</v>
      </c>
      <c r="J854" s="35" t="s">
        <v>53</v>
      </c>
      <c r="K854" s="35" t="s">
        <v>1324</v>
      </c>
      <c r="L854" s="35" t="s">
        <v>83</v>
      </c>
      <c r="M854" s="35" t="s">
        <v>84</v>
      </c>
      <c r="N854" s="35" t="s">
        <v>143</v>
      </c>
      <c r="O854" s="51" t="s">
        <v>185</v>
      </c>
      <c r="P854" s="35">
        <v>796</v>
      </c>
      <c r="Q854" s="49" t="s">
        <v>46</v>
      </c>
      <c r="R854" s="53">
        <v>8</v>
      </c>
      <c r="S854" s="77">
        <v>25000</v>
      </c>
      <c r="T854" s="74">
        <v>0</v>
      </c>
      <c r="U854" s="75">
        <f t="shared" si="48"/>
        <v>0</v>
      </c>
      <c r="V854" s="92"/>
      <c r="W854" s="35">
        <v>2017</v>
      </c>
      <c r="X854" s="35">
        <v>11.19</v>
      </c>
    </row>
    <row r="855" spans="1:24" ht="50.1" customHeight="1">
      <c r="A855" s="35" t="s">
        <v>2710</v>
      </c>
      <c r="B855" s="157" t="s">
        <v>35</v>
      </c>
      <c r="C855" s="158" t="s">
        <v>2707</v>
      </c>
      <c r="D855" s="159" t="s">
        <v>2708</v>
      </c>
      <c r="E855" s="158" t="s">
        <v>332</v>
      </c>
      <c r="F855" s="158" t="s">
        <v>2709</v>
      </c>
      <c r="G855" s="160" t="s">
        <v>39</v>
      </c>
      <c r="H855" s="161">
        <v>0</v>
      </c>
      <c r="I855" s="162">
        <v>590000000</v>
      </c>
      <c r="J855" s="163" t="s">
        <v>293</v>
      </c>
      <c r="K855" s="160" t="s">
        <v>2711</v>
      </c>
      <c r="L855" s="160" t="s">
        <v>189</v>
      </c>
      <c r="M855" s="160" t="s">
        <v>84</v>
      </c>
      <c r="N855" s="35" t="s">
        <v>143</v>
      </c>
      <c r="O855" s="51" t="s">
        <v>185</v>
      </c>
      <c r="P855" s="164">
        <v>796</v>
      </c>
      <c r="Q855" s="49" t="s">
        <v>46</v>
      </c>
      <c r="R855" s="165">
        <v>8</v>
      </c>
      <c r="S855" s="166">
        <v>45000</v>
      </c>
      <c r="T855" s="167">
        <f>R855*S855</f>
        <v>360000</v>
      </c>
      <c r="U855" s="167">
        <f>T855*1.12</f>
        <v>403200.00000000006</v>
      </c>
      <c r="V855" s="168"/>
      <c r="W855" s="163">
        <v>2017</v>
      </c>
      <c r="X855" s="160"/>
    </row>
    <row r="856" spans="1:24" ht="50.1" customHeight="1">
      <c r="A856" s="34" t="s">
        <v>2712</v>
      </c>
      <c r="B856" s="46" t="s">
        <v>35</v>
      </c>
      <c r="C856" s="47" t="s">
        <v>2713</v>
      </c>
      <c r="D856" s="48" t="s">
        <v>2714</v>
      </c>
      <c r="E856" s="49" t="s">
        <v>2715</v>
      </c>
      <c r="F856" s="50" t="s">
        <v>69</v>
      </c>
      <c r="G856" s="51" t="s">
        <v>39</v>
      </c>
      <c r="H856" s="52">
        <v>0</v>
      </c>
      <c r="I856" s="34">
        <v>590000000</v>
      </c>
      <c r="J856" s="35" t="s">
        <v>40</v>
      </c>
      <c r="K856" s="46" t="s">
        <v>2716</v>
      </c>
      <c r="L856" s="35" t="s">
        <v>42</v>
      </c>
      <c r="M856" s="46" t="s">
        <v>61</v>
      </c>
      <c r="N856" s="49" t="s">
        <v>44</v>
      </c>
      <c r="O856" s="38" t="s">
        <v>45</v>
      </c>
      <c r="P856" s="34">
        <v>796</v>
      </c>
      <c r="Q856" s="43" t="s">
        <v>46</v>
      </c>
      <c r="R856" s="53">
        <v>20</v>
      </c>
      <c r="S856" s="54">
        <v>700</v>
      </c>
      <c r="T856" s="40">
        <f t="shared" si="51"/>
        <v>14000</v>
      </c>
      <c r="U856" s="41">
        <f t="shared" ref="U856:U933" si="54">T856*1.12</f>
        <v>15680.000000000002</v>
      </c>
      <c r="V856" s="70"/>
      <c r="W856" s="55">
        <v>2017</v>
      </c>
      <c r="X856" s="35"/>
    </row>
    <row r="857" spans="1:24" ht="50.1" customHeight="1">
      <c r="A857" s="34" t="s">
        <v>2717</v>
      </c>
      <c r="B857" s="34" t="s">
        <v>35</v>
      </c>
      <c r="C857" s="35" t="s">
        <v>2718</v>
      </c>
      <c r="D857" s="36" t="s">
        <v>2714</v>
      </c>
      <c r="E857" s="35" t="s">
        <v>2719</v>
      </c>
      <c r="F857" s="37"/>
      <c r="G857" s="34" t="s">
        <v>470</v>
      </c>
      <c r="H857" s="34">
        <v>0</v>
      </c>
      <c r="I857" s="34">
        <v>590000000</v>
      </c>
      <c r="J857" s="35" t="s">
        <v>40</v>
      </c>
      <c r="K857" s="35" t="s">
        <v>2455</v>
      </c>
      <c r="L857" s="35" t="s">
        <v>42</v>
      </c>
      <c r="M857" s="34" t="s">
        <v>61</v>
      </c>
      <c r="N857" s="35" t="s">
        <v>405</v>
      </c>
      <c r="O857" s="34" t="s">
        <v>94</v>
      </c>
      <c r="P857" s="34">
        <v>796</v>
      </c>
      <c r="Q857" s="34" t="s">
        <v>46</v>
      </c>
      <c r="R857" s="39">
        <v>5</v>
      </c>
      <c r="S857" s="40">
        <v>1495</v>
      </c>
      <c r="T857" s="40">
        <f t="shared" si="51"/>
        <v>7475</v>
      </c>
      <c r="U857" s="41">
        <f t="shared" si="54"/>
        <v>8372</v>
      </c>
      <c r="V857" s="45"/>
      <c r="W857" s="34">
        <v>2017</v>
      </c>
      <c r="X857" s="35"/>
    </row>
    <row r="858" spans="1:24" ht="50.1" customHeight="1">
      <c r="A858" s="34" t="s">
        <v>2720</v>
      </c>
      <c r="B858" s="46" t="s">
        <v>35</v>
      </c>
      <c r="C858" s="50" t="s">
        <v>2721</v>
      </c>
      <c r="D858" s="48" t="s">
        <v>2722</v>
      </c>
      <c r="E858" s="50" t="s">
        <v>2723</v>
      </c>
      <c r="F858" s="50" t="s">
        <v>2724</v>
      </c>
      <c r="G858" s="51" t="s">
        <v>39</v>
      </c>
      <c r="H858" s="52">
        <v>0</v>
      </c>
      <c r="I858" s="34">
        <v>590000000</v>
      </c>
      <c r="J858" s="35" t="s">
        <v>40</v>
      </c>
      <c r="K858" s="46" t="s">
        <v>197</v>
      </c>
      <c r="L858" s="35" t="s">
        <v>42</v>
      </c>
      <c r="M858" s="46" t="s">
        <v>61</v>
      </c>
      <c r="N858" s="49" t="s">
        <v>280</v>
      </c>
      <c r="O858" s="49" t="s">
        <v>185</v>
      </c>
      <c r="P858" s="35">
        <v>796</v>
      </c>
      <c r="Q858" s="49" t="s">
        <v>46</v>
      </c>
      <c r="R858" s="53">
        <v>593</v>
      </c>
      <c r="S858" s="77">
        <v>460</v>
      </c>
      <c r="T858" s="40">
        <v>0</v>
      </c>
      <c r="U858" s="41">
        <f>T858*1.12</f>
        <v>0</v>
      </c>
      <c r="V858" s="70"/>
      <c r="W858" s="55">
        <v>2017</v>
      </c>
      <c r="X858" s="49">
        <v>11.15</v>
      </c>
    </row>
    <row r="859" spans="1:24" ht="50.1" customHeight="1">
      <c r="A859" s="35" t="s">
        <v>2725</v>
      </c>
      <c r="B859" s="35" t="s">
        <v>35</v>
      </c>
      <c r="C859" s="50" t="s">
        <v>2721</v>
      </c>
      <c r="D859" s="48" t="s">
        <v>2722</v>
      </c>
      <c r="E859" s="50" t="s">
        <v>2723</v>
      </c>
      <c r="F859" s="50" t="s">
        <v>2724</v>
      </c>
      <c r="G859" s="51" t="s">
        <v>39</v>
      </c>
      <c r="H859" s="51">
        <v>0</v>
      </c>
      <c r="I859" s="34">
        <v>590000000</v>
      </c>
      <c r="J859" s="51" t="s">
        <v>53</v>
      </c>
      <c r="K859" s="49" t="s">
        <v>282</v>
      </c>
      <c r="L859" s="51" t="s">
        <v>53</v>
      </c>
      <c r="M859" s="51" t="s">
        <v>61</v>
      </c>
      <c r="N859" s="49" t="s">
        <v>44</v>
      </c>
      <c r="O859" s="49" t="s">
        <v>283</v>
      </c>
      <c r="P859" s="35">
        <v>796</v>
      </c>
      <c r="Q859" s="49" t="s">
        <v>46</v>
      </c>
      <c r="R859" s="53">
        <v>593</v>
      </c>
      <c r="S859" s="77">
        <v>460</v>
      </c>
      <c r="T859" s="54">
        <f>R859*S859</f>
        <v>272780</v>
      </c>
      <c r="U859" s="63">
        <f>T859*1.12</f>
        <v>305513.60000000003</v>
      </c>
      <c r="V859" s="49"/>
      <c r="W859" s="35">
        <v>2017</v>
      </c>
      <c r="X859" s="49"/>
    </row>
    <row r="860" spans="1:24" ht="50.1" customHeight="1">
      <c r="A860" s="34" t="s">
        <v>2726</v>
      </c>
      <c r="B860" s="46" t="s">
        <v>35</v>
      </c>
      <c r="C860" s="47" t="s">
        <v>2727</v>
      </c>
      <c r="D860" s="48" t="s">
        <v>2728</v>
      </c>
      <c r="E860" s="49" t="s">
        <v>2729</v>
      </c>
      <c r="F860" s="50"/>
      <c r="G860" s="51" t="s">
        <v>39</v>
      </c>
      <c r="H860" s="52">
        <v>0</v>
      </c>
      <c r="I860" s="34">
        <v>590000000</v>
      </c>
      <c r="J860" s="35" t="s">
        <v>40</v>
      </c>
      <c r="K860" s="46" t="s">
        <v>417</v>
      </c>
      <c r="L860" s="35" t="s">
        <v>42</v>
      </c>
      <c r="M860" s="46" t="s">
        <v>43</v>
      </c>
      <c r="N860" s="49" t="s">
        <v>566</v>
      </c>
      <c r="O860" s="34" t="s">
        <v>76</v>
      </c>
      <c r="P860" s="43" t="s">
        <v>449</v>
      </c>
      <c r="Q860" s="43" t="s">
        <v>103</v>
      </c>
      <c r="R860" s="69">
        <v>20</v>
      </c>
      <c r="S860" s="54">
        <v>4500</v>
      </c>
      <c r="T860" s="40">
        <f t="shared" si="51"/>
        <v>90000</v>
      </c>
      <c r="U860" s="41">
        <f t="shared" si="54"/>
        <v>100800.00000000001</v>
      </c>
      <c r="V860" s="70"/>
      <c r="W860" s="55">
        <v>2017</v>
      </c>
      <c r="X860" s="35"/>
    </row>
    <row r="861" spans="1:24" s="574" customFormat="1" ht="50.1" customHeight="1">
      <c r="A861" s="35" t="s">
        <v>2730</v>
      </c>
      <c r="B861" s="35" t="s">
        <v>35</v>
      </c>
      <c r="C861" s="78" t="s">
        <v>2731</v>
      </c>
      <c r="D861" s="78" t="s">
        <v>2732</v>
      </c>
      <c r="E861" s="78" t="s">
        <v>2733</v>
      </c>
      <c r="F861" s="78" t="s">
        <v>2734</v>
      </c>
      <c r="G861" s="35" t="s">
        <v>39</v>
      </c>
      <c r="H861" s="35">
        <v>0</v>
      </c>
      <c r="I861" s="35">
        <v>590000000</v>
      </c>
      <c r="J861" s="35" t="s">
        <v>53</v>
      </c>
      <c r="K861" s="35" t="s">
        <v>439</v>
      </c>
      <c r="L861" s="35" t="s">
        <v>83</v>
      </c>
      <c r="M861" s="35" t="s">
        <v>84</v>
      </c>
      <c r="N861" s="35" t="s">
        <v>102</v>
      </c>
      <c r="O861" s="35" t="s">
        <v>110</v>
      </c>
      <c r="P861" s="35">
        <v>796</v>
      </c>
      <c r="Q861" s="35" t="s">
        <v>46</v>
      </c>
      <c r="R861" s="77">
        <v>4</v>
      </c>
      <c r="S861" s="77">
        <v>1350</v>
      </c>
      <c r="T861" s="62">
        <v>0</v>
      </c>
      <c r="U861" s="339">
        <f>T861*1.12</f>
        <v>0</v>
      </c>
      <c r="V861" s="92"/>
      <c r="W861" s="35">
        <v>2017</v>
      </c>
      <c r="X861" s="49" t="s">
        <v>12798</v>
      </c>
    </row>
    <row r="862" spans="1:24" s="574" customFormat="1" ht="50.1" customHeight="1">
      <c r="A862" s="34" t="s">
        <v>12797</v>
      </c>
      <c r="B862" s="34" t="s">
        <v>35</v>
      </c>
      <c r="C862" s="50" t="s">
        <v>2731</v>
      </c>
      <c r="D862" s="50" t="s">
        <v>2732</v>
      </c>
      <c r="E862" s="50" t="s">
        <v>2733</v>
      </c>
      <c r="F862" s="50" t="s">
        <v>2732</v>
      </c>
      <c r="G862" s="34" t="s">
        <v>39</v>
      </c>
      <c r="H862" s="34">
        <v>0</v>
      </c>
      <c r="I862" s="34">
        <v>590000000</v>
      </c>
      <c r="J862" s="35" t="s">
        <v>53</v>
      </c>
      <c r="K862" s="49" t="s">
        <v>12796</v>
      </c>
      <c r="L862" s="49" t="s">
        <v>189</v>
      </c>
      <c r="M862" s="34" t="s">
        <v>84</v>
      </c>
      <c r="N862" s="49" t="s">
        <v>85</v>
      </c>
      <c r="O862" s="51" t="s">
        <v>6086</v>
      </c>
      <c r="P862" s="34">
        <v>796</v>
      </c>
      <c r="Q862" s="34" t="s">
        <v>46</v>
      </c>
      <c r="R862" s="77">
        <v>4</v>
      </c>
      <c r="S862" s="77">
        <v>1350</v>
      </c>
      <c r="T862" s="237">
        <f>R862*S862</f>
        <v>5400</v>
      </c>
      <c r="U862" s="77">
        <f>T862*1.12</f>
        <v>6048.0000000000009</v>
      </c>
      <c r="V862" s="49"/>
      <c r="W862" s="34">
        <v>2017</v>
      </c>
      <c r="X862" s="98"/>
    </row>
    <row r="863" spans="1:24" ht="50.1" customHeight="1">
      <c r="A863" s="34" t="s">
        <v>2735</v>
      </c>
      <c r="B863" s="34" t="s">
        <v>35</v>
      </c>
      <c r="C863" s="35" t="s">
        <v>2736</v>
      </c>
      <c r="D863" s="73" t="s">
        <v>2737</v>
      </c>
      <c r="E863" s="37" t="s">
        <v>2738</v>
      </c>
      <c r="F863" s="37" t="s">
        <v>2739</v>
      </c>
      <c r="G863" s="34" t="s">
        <v>39</v>
      </c>
      <c r="H863" s="34">
        <v>0</v>
      </c>
      <c r="I863" s="34">
        <v>590000000</v>
      </c>
      <c r="J863" s="35" t="s">
        <v>53</v>
      </c>
      <c r="K863" s="35" t="s">
        <v>1924</v>
      </c>
      <c r="L863" s="34" t="s">
        <v>83</v>
      </c>
      <c r="M863" s="34" t="s">
        <v>84</v>
      </c>
      <c r="N863" s="34" t="s">
        <v>143</v>
      </c>
      <c r="O863" s="51" t="s">
        <v>185</v>
      </c>
      <c r="P863" s="34">
        <v>796</v>
      </c>
      <c r="Q863" s="34" t="s">
        <v>46</v>
      </c>
      <c r="R863" s="39">
        <v>16</v>
      </c>
      <c r="S863" s="44">
        <v>3000</v>
      </c>
      <c r="T863" s="74">
        <f t="shared" si="51"/>
        <v>48000</v>
      </c>
      <c r="U863" s="75">
        <f t="shared" si="54"/>
        <v>53760.000000000007</v>
      </c>
      <c r="V863" s="45"/>
      <c r="W863" s="34">
        <v>2017</v>
      </c>
      <c r="X863" s="76"/>
    </row>
    <row r="864" spans="1:24" ht="50.1" customHeight="1">
      <c r="A864" s="34" t="s">
        <v>2740</v>
      </c>
      <c r="B864" s="34" t="s">
        <v>35</v>
      </c>
      <c r="C864" s="35" t="s">
        <v>2736</v>
      </c>
      <c r="D864" s="73" t="s">
        <v>2737</v>
      </c>
      <c r="E864" s="37" t="s">
        <v>2738</v>
      </c>
      <c r="F864" s="37" t="s">
        <v>2741</v>
      </c>
      <c r="G864" s="34" t="s">
        <v>39</v>
      </c>
      <c r="H864" s="34">
        <v>0</v>
      </c>
      <c r="I864" s="34">
        <v>590000000</v>
      </c>
      <c r="J864" s="35" t="s">
        <v>53</v>
      </c>
      <c r="K864" s="34" t="s">
        <v>998</v>
      </c>
      <c r="L864" s="34" t="s">
        <v>83</v>
      </c>
      <c r="M864" s="34" t="s">
        <v>84</v>
      </c>
      <c r="N864" s="34" t="s">
        <v>143</v>
      </c>
      <c r="O864" s="51" t="s">
        <v>185</v>
      </c>
      <c r="P864" s="34">
        <v>796</v>
      </c>
      <c r="Q864" s="34" t="s">
        <v>46</v>
      </c>
      <c r="R864" s="39">
        <v>16</v>
      </c>
      <c r="S864" s="44">
        <v>700</v>
      </c>
      <c r="T864" s="74">
        <f t="shared" si="51"/>
        <v>11200</v>
      </c>
      <c r="U864" s="75">
        <f t="shared" si="54"/>
        <v>12544.000000000002</v>
      </c>
      <c r="V864" s="45"/>
      <c r="W864" s="34">
        <v>2017</v>
      </c>
      <c r="X864" s="76"/>
    </row>
    <row r="865" spans="1:24" ht="50.1" customHeight="1">
      <c r="A865" s="34" t="s">
        <v>2742</v>
      </c>
      <c r="B865" s="34" t="s">
        <v>35</v>
      </c>
      <c r="C865" s="35" t="s">
        <v>2736</v>
      </c>
      <c r="D865" s="73" t="s">
        <v>2737</v>
      </c>
      <c r="E865" s="37" t="s">
        <v>2738</v>
      </c>
      <c r="F865" s="37" t="s">
        <v>2743</v>
      </c>
      <c r="G865" s="34" t="s">
        <v>39</v>
      </c>
      <c r="H865" s="34">
        <v>0</v>
      </c>
      <c r="I865" s="34">
        <v>590000000</v>
      </c>
      <c r="J865" s="35" t="s">
        <v>53</v>
      </c>
      <c r="K865" s="34" t="s">
        <v>998</v>
      </c>
      <c r="L865" s="34" t="s">
        <v>83</v>
      </c>
      <c r="M865" s="34" t="s">
        <v>84</v>
      </c>
      <c r="N865" s="34" t="s">
        <v>143</v>
      </c>
      <c r="O865" s="51" t="s">
        <v>185</v>
      </c>
      <c r="P865" s="34">
        <v>796</v>
      </c>
      <c r="Q865" s="34" t="s">
        <v>46</v>
      </c>
      <c r="R865" s="39">
        <v>8</v>
      </c>
      <c r="S865" s="44">
        <v>720</v>
      </c>
      <c r="T865" s="74">
        <f t="shared" si="51"/>
        <v>5760</v>
      </c>
      <c r="U865" s="75">
        <f t="shared" si="54"/>
        <v>6451.2000000000007</v>
      </c>
      <c r="V865" s="45"/>
      <c r="W865" s="34">
        <v>2017</v>
      </c>
      <c r="X865" s="76"/>
    </row>
    <row r="866" spans="1:24" ht="50.1" customHeight="1">
      <c r="A866" s="34" t="s">
        <v>2744</v>
      </c>
      <c r="B866" s="34" t="s">
        <v>35</v>
      </c>
      <c r="C866" s="35" t="s">
        <v>2736</v>
      </c>
      <c r="D866" s="73" t="s">
        <v>2737</v>
      </c>
      <c r="E866" s="37" t="s">
        <v>2738</v>
      </c>
      <c r="F866" s="37" t="s">
        <v>2745</v>
      </c>
      <c r="G866" s="34" t="s">
        <v>39</v>
      </c>
      <c r="H866" s="34">
        <v>0</v>
      </c>
      <c r="I866" s="34">
        <v>590000000</v>
      </c>
      <c r="J866" s="35" t="s">
        <v>53</v>
      </c>
      <c r="K866" s="34" t="s">
        <v>998</v>
      </c>
      <c r="L866" s="34" t="s">
        <v>83</v>
      </c>
      <c r="M866" s="34" t="s">
        <v>84</v>
      </c>
      <c r="N866" s="34" t="s">
        <v>143</v>
      </c>
      <c r="O866" s="51" t="s">
        <v>185</v>
      </c>
      <c r="P866" s="34">
        <v>796</v>
      </c>
      <c r="Q866" s="34" t="s">
        <v>46</v>
      </c>
      <c r="R866" s="39">
        <v>20</v>
      </c>
      <c r="S866" s="44">
        <v>2675</v>
      </c>
      <c r="T866" s="74">
        <f t="shared" si="51"/>
        <v>53500</v>
      </c>
      <c r="U866" s="75">
        <f t="shared" si="54"/>
        <v>59920.000000000007</v>
      </c>
      <c r="V866" s="45"/>
      <c r="W866" s="34">
        <v>2017</v>
      </c>
      <c r="X866" s="76"/>
    </row>
    <row r="867" spans="1:24" ht="50.1" customHeight="1">
      <c r="A867" s="34" t="s">
        <v>2746</v>
      </c>
      <c r="B867" s="46" t="s">
        <v>35</v>
      </c>
      <c r="C867" s="47" t="s">
        <v>2747</v>
      </c>
      <c r="D867" s="48" t="s">
        <v>2748</v>
      </c>
      <c r="E867" s="49" t="s">
        <v>2749</v>
      </c>
      <c r="F867" s="50" t="s">
        <v>2750</v>
      </c>
      <c r="G867" s="51" t="s">
        <v>39</v>
      </c>
      <c r="H867" s="52">
        <v>0</v>
      </c>
      <c r="I867" s="34">
        <v>590000000</v>
      </c>
      <c r="J867" s="35" t="s">
        <v>40</v>
      </c>
      <c r="K867" s="46" t="s">
        <v>417</v>
      </c>
      <c r="L867" s="35" t="s">
        <v>42</v>
      </c>
      <c r="M867" s="46" t="s">
        <v>43</v>
      </c>
      <c r="N867" s="49" t="s">
        <v>566</v>
      </c>
      <c r="O867" s="34" t="s">
        <v>76</v>
      </c>
      <c r="P867" s="34">
        <v>796</v>
      </c>
      <c r="Q867" s="43" t="s">
        <v>46</v>
      </c>
      <c r="R867" s="53">
        <v>230</v>
      </c>
      <c r="S867" s="54">
        <v>265</v>
      </c>
      <c r="T867" s="40">
        <f t="shared" si="51"/>
        <v>60950</v>
      </c>
      <c r="U867" s="41">
        <f t="shared" si="54"/>
        <v>68264</v>
      </c>
      <c r="V867" s="70"/>
      <c r="W867" s="55">
        <v>2017</v>
      </c>
      <c r="X867" s="35"/>
    </row>
    <row r="868" spans="1:24" ht="50.1" customHeight="1">
      <c r="A868" s="34" t="s">
        <v>2751</v>
      </c>
      <c r="B868" s="46" t="s">
        <v>35</v>
      </c>
      <c r="C868" s="169" t="s">
        <v>2752</v>
      </c>
      <c r="D868" s="48" t="s">
        <v>2753</v>
      </c>
      <c r="E868" s="50" t="s">
        <v>950</v>
      </c>
      <c r="F868" s="50" t="s">
        <v>2754</v>
      </c>
      <c r="G868" s="51" t="s">
        <v>39</v>
      </c>
      <c r="H868" s="52">
        <v>0</v>
      </c>
      <c r="I868" s="35">
        <v>590000000</v>
      </c>
      <c r="J868" s="35" t="s">
        <v>40</v>
      </c>
      <c r="K868" s="46" t="s">
        <v>218</v>
      </c>
      <c r="L868" s="51" t="s">
        <v>53</v>
      </c>
      <c r="M868" s="46" t="s">
        <v>61</v>
      </c>
      <c r="N868" s="49" t="s">
        <v>952</v>
      </c>
      <c r="O868" s="35" t="s">
        <v>76</v>
      </c>
      <c r="P868" s="35">
        <v>796</v>
      </c>
      <c r="Q868" s="49" t="s">
        <v>46</v>
      </c>
      <c r="R868" s="53">
        <v>7</v>
      </c>
      <c r="S868" s="77">
        <v>870</v>
      </c>
      <c r="T868" s="40">
        <v>0</v>
      </c>
      <c r="U868" s="41">
        <f>T868*1.12</f>
        <v>0</v>
      </c>
      <c r="V868" s="70"/>
      <c r="W868" s="55">
        <v>2017</v>
      </c>
      <c r="X868" s="43" t="s">
        <v>953</v>
      </c>
    </row>
    <row r="869" spans="1:24" ht="50.1" customHeight="1">
      <c r="A869" s="34" t="s">
        <v>2755</v>
      </c>
      <c r="B869" s="46" t="s">
        <v>35</v>
      </c>
      <c r="C869" s="50" t="s">
        <v>2752</v>
      </c>
      <c r="D869" s="48" t="s">
        <v>2753</v>
      </c>
      <c r="E869" s="50" t="s">
        <v>950</v>
      </c>
      <c r="F869" s="50" t="s">
        <v>2756</v>
      </c>
      <c r="G869" s="35" t="s">
        <v>39</v>
      </c>
      <c r="H869" s="52">
        <v>0</v>
      </c>
      <c r="I869" s="60">
        <v>590000000</v>
      </c>
      <c r="J869" s="35" t="s">
        <v>40</v>
      </c>
      <c r="K869" s="46" t="s">
        <v>313</v>
      </c>
      <c r="L869" s="51" t="s">
        <v>53</v>
      </c>
      <c r="M869" s="46" t="s">
        <v>61</v>
      </c>
      <c r="N869" s="49" t="s">
        <v>561</v>
      </c>
      <c r="O869" s="35" t="s">
        <v>76</v>
      </c>
      <c r="P869" s="35">
        <v>796</v>
      </c>
      <c r="Q869" s="49" t="s">
        <v>46</v>
      </c>
      <c r="R869" s="53">
        <v>7</v>
      </c>
      <c r="S869" s="77">
        <v>870</v>
      </c>
      <c r="T869" s="40">
        <f t="shared" ref="T869" si="55">R869*S869</f>
        <v>6090</v>
      </c>
      <c r="U869" s="41">
        <f>T869*1.12</f>
        <v>6820.8000000000011</v>
      </c>
      <c r="V869" s="70"/>
      <c r="W869" s="55">
        <v>2017</v>
      </c>
      <c r="X869" s="98"/>
    </row>
    <row r="870" spans="1:24" ht="50.1" customHeight="1">
      <c r="A870" s="34" t="s">
        <v>2757</v>
      </c>
      <c r="B870" s="49" t="s">
        <v>35</v>
      </c>
      <c r="C870" s="49" t="s">
        <v>2758</v>
      </c>
      <c r="D870" s="56" t="s">
        <v>2759</v>
      </c>
      <c r="E870" s="49" t="s">
        <v>2760</v>
      </c>
      <c r="F870" s="49" t="s">
        <v>2761</v>
      </c>
      <c r="G870" s="49" t="s">
        <v>39</v>
      </c>
      <c r="H870" s="49">
        <v>0</v>
      </c>
      <c r="I870" s="34">
        <v>590000000</v>
      </c>
      <c r="J870" s="35" t="s">
        <v>40</v>
      </c>
      <c r="K870" s="49" t="s">
        <v>82</v>
      </c>
      <c r="L870" s="49" t="s">
        <v>83</v>
      </c>
      <c r="M870" s="49" t="s">
        <v>84</v>
      </c>
      <c r="N870" s="49" t="s">
        <v>85</v>
      </c>
      <c r="O870" s="49" t="s">
        <v>468</v>
      </c>
      <c r="P870" s="49">
        <v>796</v>
      </c>
      <c r="Q870" s="49" t="s">
        <v>46</v>
      </c>
      <c r="R870" s="53">
        <v>1</v>
      </c>
      <c r="S870" s="57">
        <v>31000</v>
      </c>
      <c r="T870" s="40">
        <f t="shared" si="51"/>
        <v>31000</v>
      </c>
      <c r="U870" s="41">
        <f t="shared" si="54"/>
        <v>34720</v>
      </c>
      <c r="V870" s="126"/>
      <c r="W870" s="49">
        <v>2017</v>
      </c>
      <c r="X870" s="49"/>
    </row>
    <row r="871" spans="1:24" ht="50.1" customHeight="1">
      <c r="A871" s="34" t="s">
        <v>2762</v>
      </c>
      <c r="B871" s="35" t="s">
        <v>35</v>
      </c>
      <c r="C871" s="78" t="s">
        <v>2763</v>
      </c>
      <c r="D871" s="36" t="s">
        <v>2764</v>
      </c>
      <c r="E871" s="78" t="s">
        <v>2765</v>
      </c>
      <c r="F871" s="78" t="s">
        <v>2766</v>
      </c>
      <c r="G871" s="35" t="s">
        <v>39</v>
      </c>
      <c r="H871" s="35">
        <v>0</v>
      </c>
      <c r="I871" s="34">
        <v>590000000</v>
      </c>
      <c r="J871" s="35" t="s">
        <v>40</v>
      </c>
      <c r="K871" s="35" t="s">
        <v>197</v>
      </c>
      <c r="L871" s="35" t="s">
        <v>42</v>
      </c>
      <c r="M871" s="35" t="s">
        <v>61</v>
      </c>
      <c r="N871" s="35" t="s">
        <v>280</v>
      </c>
      <c r="O871" s="35" t="s">
        <v>94</v>
      </c>
      <c r="P871" s="35">
        <v>715</v>
      </c>
      <c r="Q871" s="35" t="s">
        <v>199</v>
      </c>
      <c r="R871" s="39">
        <v>3100</v>
      </c>
      <c r="S871" s="100">
        <v>85</v>
      </c>
      <c r="T871" s="40">
        <v>0</v>
      </c>
      <c r="U871" s="41">
        <f>T871*1.12</f>
        <v>0</v>
      </c>
      <c r="V871" s="45"/>
      <c r="W871" s="34">
        <v>2017</v>
      </c>
      <c r="X871" s="49">
        <v>11</v>
      </c>
    </row>
    <row r="872" spans="1:24" ht="50.1" customHeight="1">
      <c r="A872" s="35" t="s">
        <v>2767</v>
      </c>
      <c r="B872" s="35" t="s">
        <v>35</v>
      </c>
      <c r="C872" s="78" t="s">
        <v>2763</v>
      </c>
      <c r="D872" s="36" t="s">
        <v>2764</v>
      </c>
      <c r="E872" s="78" t="s">
        <v>2765</v>
      </c>
      <c r="F872" s="78" t="s">
        <v>2766</v>
      </c>
      <c r="G872" s="51" t="s">
        <v>39</v>
      </c>
      <c r="H872" s="51">
        <v>0</v>
      </c>
      <c r="I872" s="34">
        <v>590000000</v>
      </c>
      <c r="J872" s="51" t="s">
        <v>53</v>
      </c>
      <c r="K872" s="49" t="s">
        <v>282</v>
      </c>
      <c r="L872" s="51" t="s">
        <v>53</v>
      </c>
      <c r="M872" s="51" t="s">
        <v>61</v>
      </c>
      <c r="N872" s="49" t="s">
        <v>44</v>
      </c>
      <c r="O872" s="49" t="s">
        <v>283</v>
      </c>
      <c r="P872" s="35">
        <v>715</v>
      </c>
      <c r="Q872" s="35" t="s">
        <v>199</v>
      </c>
      <c r="R872" s="53">
        <v>3100</v>
      </c>
      <c r="S872" s="77">
        <v>85</v>
      </c>
      <c r="T872" s="54">
        <f>R872*S872</f>
        <v>263500</v>
      </c>
      <c r="U872" s="63">
        <f>T872*1.12</f>
        <v>295120</v>
      </c>
      <c r="V872" s="49"/>
      <c r="W872" s="35">
        <v>2017</v>
      </c>
      <c r="X872" s="49"/>
    </row>
    <row r="873" spans="1:24" ht="50.1" customHeight="1">
      <c r="A873" s="34" t="s">
        <v>2768</v>
      </c>
      <c r="B873" s="35" t="s">
        <v>35</v>
      </c>
      <c r="C873" s="78" t="s">
        <v>2769</v>
      </c>
      <c r="D873" s="36" t="s">
        <v>2764</v>
      </c>
      <c r="E873" s="78" t="s">
        <v>2770</v>
      </c>
      <c r="F873" s="78"/>
      <c r="G873" s="35" t="s">
        <v>39</v>
      </c>
      <c r="H873" s="35">
        <v>0</v>
      </c>
      <c r="I873" s="34">
        <v>590000000</v>
      </c>
      <c r="J873" s="35" t="s">
        <v>40</v>
      </c>
      <c r="K873" s="35" t="s">
        <v>417</v>
      </c>
      <c r="L873" s="35" t="s">
        <v>42</v>
      </c>
      <c r="M873" s="35" t="s">
        <v>61</v>
      </c>
      <c r="N873" s="35" t="s">
        <v>178</v>
      </c>
      <c r="O873" s="35" t="s">
        <v>76</v>
      </c>
      <c r="P873" s="35">
        <v>715</v>
      </c>
      <c r="Q873" s="35" t="s">
        <v>199</v>
      </c>
      <c r="R873" s="39">
        <v>15</v>
      </c>
      <c r="S873" s="100">
        <v>1880</v>
      </c>
      <c r="T873" s="40">
        <v>0</v>
      </c>
      <c r="U873" s="41">
        <f>T873*1.12</f>
        <v>0</v>
      </c>
      <c r="V873" s="45"/>
      <c r="W873" s="34">
        <v>2017</v>
      </c>
      <c r="X873" s="49" t="s">
        <v>2771</v>
      </c>
    </row>
    <row r="874" spans="1:24" ht="50.1" customHeight="1">
      <c r="A874" s="35" t="s">
        <v>2772</v>
      </c>
      <c r="B874" s="35" t="s">
        <v>35</v>
      </c>
      <c r="C874" s="78" t="s">
        <v>2769</v>
      </c>
      <c r="D874" s="36" t="s">
        <v>2764</v>
      </c>
      <c r="E874" s="78" t="s">
        <v>2770</v>
      </c>
      <c r="F874" s="78"/>
      <c r="G874" s="51" t="s">
        <v>196</v>
      </c>
      <c r="H874" s="51">
        <v>0</v>
      </c>
      <c r="I874" s="34">
        <v>590000000</v>
      </c>
      <c r="J874" s="51" t="s">
        <v>53</v>
      </c>
      <c r="K874" s="49" t="s">
        <v>282</v>
      </c>
      <c r="L874" s="51" t="s">
        <v>53</v>
      </c>
      <c r="M874" s="51" t="s">
        <v>61</v>
      </c>
      <c r="N874" s="49" t="s">
        <v>44</v>
      </c>
      <c r="O874" s="49" t="s">
        <v>283</v>
      </c>
      <c r="P874" s="35">
        <v>715</v>
      </c>
      <c r="Q874" s="35" t="s">
        <v>199</v>
      </c>
      <c r="R874" s="53">
        <v>15</v>
      </c>
      <c r="S874" s="77">
        <v>1880</v>
      </c>
      <c r="T874" s="54">
        <f>R874*S874</f>
        <v>28200</v>
      </c>
      <c r="U874" s="63">
        <f>T874*1.12</f>
        <v>31584.000000000004</v>
      </c>
      <c r="V874" s="49"/>
      <c r="W874" s="35">
        <v>2017</v>
      </c>
      <c r="X874" s="49"/>
    </row>
    <row r="875" spans="1:24" ht="50.1" customHeight="1">
      <c r="A875" s="34" t="s">
        <v>2773</v>
      </c>
      <c r="B875" s="46" t="s">
        <v>35</v>
      </c>
      <c r="C875" s="47" t="s">
        <v>2769</v>
      </c>
      <c r="D875" s="48" t="s">
        <v>2764</v>
      </c>
      <c r="E875" s="49" t="s">
        <v>2770</v>
      </c>
      <c r="F875" s="50" t="s">
        <v>2774</v>
      </c>
      <c r="G875" s="51" t="s">
        <v>39</v>
      </c>
      <c r="H875" s="52">
        <v>0</v>
      </c>
      <c r="I875" s="34">
        <v>590000000</v>
      </c>
      <c r="J875" s="35" t="s">
        <v>40</v>
      </c>
      <c r="K875" s="46" t="s">
        <v>197</v>
      </c>
      <c r="L875" s="35" t="s">
        <v>42</v>
      </c>
      <c r="M875" s="46" t="s">
        <v>61</v>
      </c>
      <c r="N875" s="49" t="s">
        <v>280</v>
      </c>
      <c r="O875" s="38" t="s">
        <v>185</v>
      </c>
      <c r="P875" s="43">
        <v>715</v>
      </c>
      <c r="Q875" s="43" t="s">
        <v>199</v>
      </c>
      <c r="R875" s="53">
        <v>100</v>
      </c>
      <c r="S875" s="54">
        <v>1120</v>
      </c>
      <c r="T875" s="40">
        <f t="shared" si="51"/>
        <v>112000</v>
      </c>
      <c r="U875" s="41">
        <f t="shared" si="54"/>
        <v>125440.00000000001</v>
      </c>
      <c r="V875" s="70"/>
      <c r="W875" s="55">
        <v>2017</v>
      </c>
      <c r="X875" s="71"/>
    </row>
    <row r="876" spans="1:24" ht="50.1" customHeight="1">
      <c r="A876" s="34" t="s">
        <v>2775</v>
      </c>
      <c r="B876" s="49" t="s">
        <v>35</v>
      </c>
      <c r="C876" s="49" t="s">
        <v>2769</v>
      </c>
      <c r="D876" s="56" t="s">
        <v>2764</v>
      </c>
      <c r="E876" s="49" t="s">
        <v>2770</v>
      </c>
      <c r="F876" s="49" t="s">
        <v>2776</v>
      </c>
      <c r="G876" s="49" t="s">
        <v>39</v>
      </c>
      <c r="H876" s="49">
        <v>0</v>
      </c>
      <c r="I876" s="34">
        <v>590000000</v>
      </c>
      <c r="J876" s="35" t="s">
        <v>40</v>
      </c>
      <c r="K876" s="49" t="s">
        <v>82</v>
      </c>
      <c r="L876" s="49" t="s">
        <v>83</v>
      </c>
      <c r="M876" s="49" t="s">
        <v>84</v>
      </c>
      <c r="N876" s="49" t="s">
        <v>85</v>
      </c>
      <c r="O876" s="49" t="s">
        <v>468</v>
      </c>
      <c r="P876" s="49">
        <v>715</v>
      </c>
      <c r="Q876" s="49" t="s">
        <v>199</v>
      </c>
      <c r="R876" s="53">
        <v>1</v>
      </c>
      <c r="S876" s="57">
        <v>1400</v>
      </c>
      <c r="T876" s="40">
        <f t="shared" si="51"/>
        <v>1400</v>
      </c>
      <c r="U876" s="41">
        <f t="shared" si="54"/>
        <v>1568.0000000000002</v>
      </c>
      <c r="V876" s="87"/>
      <c r="W876" s="49">
        <v>2017</v>
      </c>
      <c r="X876" s="49"/>
    </row>
    <row r="877" spans="1:24" ht="50.1" customHeight="1">
      <c r="A877" s="34" t="s">
        <v>2777</v>
      </c>
      <c r="B877" s="46" t="s">
        <v>35</v>
      </c>
      <c r="C877" s="50" t="s">
        <v>2778</v>
      </c>
      <c r="D877" s="48" t="s">
        <v>2764</v>
      </c>
      <c r="E877" s="50" t="s">
        <v>2779</v>
      </c>
      <c r="F877" s="50" t="s">
        <v>2780</v>
      </c>
      <c r="G877" s="51" t="s">
        <v>39</v>
      </c>
      <c r="H877" s="52">
        <v>0</v>
      </c>
      <c r="I877" s="34">
        <v>590000000</v>
      </c>
      <c r="J877" s="35" t="s">
        <v>40</v>
      </c>
      <c r="K877" s="46" t="s">
        <v>197</v>
      </c>
      <c r="L877" s="35" t="s">
        <v>42</v>
      </c>
      <c r="M877" s="46" t="s">
        <v>61</v>
      </c>
      <c r="N877" s="49" t="s">
        <v>280</v>
      </c>
      <c r="O877" s="49" t="s">
        <v>185</v>
      </c>
      <c r="P877" s="49">
        <v>715</v>
      </c>
      <c r="Q877" s="49" t="s">
        <v>199</v>
      </c>
      <c r="R877" s="53">
        <v>300</v>
      </c>
      <c r="S877" s="77">
        <v>310</v>
      </c>
      <c r="T877" s="40">
        <v>0</v>
      </c>
      <c r="U877" s="41">
        <f>T877*1.12</f>
        <v>0</v>
      </c>
      <c r="V877" s="70"/>
      <c r="W877" s="55">
        <v>2017</v>
      </c>
      <c r="X877" s="49">
        <v>11.15</v>
      </c>
    </row>
    <row r="878" spans="1:24" ht="50.1" customHeight="1">
      <c r="A878" s="35" t="s">
        <v>2781</v>
      </c>
      <c r="B878" s="35" t="s">
        <v>35</v>
      </c>
      <c r="C878" s="50" t="s">
        <v>2778</v>
      </c>
      <c r="D878" s="36" t="s">
        <v>2764</v>
      </c>
      <c r="E878" s="50" t="s">
        <v>2779</v>
      </c>
      <c r="F878" s="50" t="s">
        <v>2780</v>
      </c>
      <c r="G878" s="51" t="s">
        <v>39</v>
      </c>
      <c r="H878" s="51">
        <v>0</v>
      </c>
      <c r="I878" s="34">
        <v>590000000</v>
      </c>
      <c r="J878" s="51" t="s">
        <v>53</v>
      </c>
      <c r="K878" s="49" t="s">
        <v>282</v>
      </c>
      <c r="L878" s="51" t="s">
        <v>53</v>
      </c>
      <c r="M878" s="51" t="s">
        <v>61</v>
      </c>
      <c r="N878" s="49" t="s">
        <v>44</v>
      </c>
      <c r="O878" s="49" t="s">
        <v>283</v>
      </c>
      <c r="P878" s="49">
        <v>715</v>
      </c>
      <c r="Q878" s="35" t="s">
        <v>199</v>
      </c>
      <c r="R878" s="53">
        <v>300</v>
      </c>
      <c r="S878" s="77">
        <v>310</v>
      </c>
      <c r="T878" s="54">
        <f>R878*S878</f>
        <v>93000</v>
      </c>
      <c r="U878" s="63">
        <f>T878*1.12</f>
        <v>104160.00000000001</v>
      </c>
      <c r="V878" s="49"/>
      <c r="W878" s="35">
        <v>2017</v>
      </c>
      <c r="X878" s="49"/>
    </row>
    <row r="879" spans="1:24" ht="50.1" customHeight="1">
      <c r="A879" s="34" t="s">
        <v>2782</v>
      </c>
      <c r="B879" s="35" t="s">
        <v>35</v>
      </c>
      <c r="C879" s="78" t="s">
        <v>2783</v>
      </c>
      <c r="D879" s="36" t="s">
        <v>2764</v>
      </c>
      <c r="E879" s="78" t="s">
        <v>2784</v>
      </c>
      <c r="F879" s="78" t="s">
        <v>2785</v>
      </c>
      <c r="G879" s="35" t="s">
        <v>39</v>
      </c>
      <c r="H879" s="35">
        <v>0</v>
      </c>
      <c r="I879" s="34">
        <v>590000000</v>
      </c>
      <c r="J879" s="35" t="s">
        <v>40</v>
      </c>
      <c r="K879" s="35" t="s">
        <v>197</v>
      </c>
      <c r="L879" s="35" t="s">
        <v>42</v>
      </c>
      <c r="M879" s="35" t="s">
        <v>61</v>
      </c>
      <c r="N879" s="35" t="s">
        <v>280</v>
      </c>
      <c r="O879" s="35" t="s">
        <v>185</v>
      </c>
      <c r="P879" s="35">
        <v>715</v>
      </c>
      <c r="Q879" s="35" t="s">
        <v>199</v>
      </c>
      <c r="R879" s="39">
        <v>500</v>
      </c>
      <c r="S879" s="100">
        <v>190</v>
      </c>
      <c r="T879" s="40">
        <v>0</v>
      </c>
      <c r="U879" s="41">
        <f>T879*1.12</f>
        <v>0</v>
      </c>
      <c r="V879" s="45"/>
      <c r="W879" s="34">
        <v>2017</v>
      </c>
      <c r="X879" s="49">
        <v>11.15</v>
      </c>
    </row>
    <row r="880" spans="1:24" ht="50.1" customHeight="1">
      <c r="A880" s="35" t="s">
        <v>2786</v>
      </c>
      <c r="B880" s="35" t="s">
        <v>35</v>
      </c>
      <c r="C880" s="78" t="s">
        <v>2783</v>
      </c>
      <c r="D880" s="36" t="s">
        <v>2764</v>
      </c>
      <c r="E880" s="78" t="s">
        <v>2784</v>
      </c>
      <c r="F880" s="78" t="s">
        <v>2785</v>
      </c>
      <c r="G880" s="51" t="s">
        <v>39</v>
      </c>
      <c r="H880" s="51">
        <v>0</v>
      </c>
      <c r="I880" s="34">
        <v>590000000</v>
      </c>
      <c r="J880" s="51" t="s">
        <v>53</v>
      </c>
      <c r="K880" s="49" t="s">
        <v>282</v>
      </c>
      <c r="L880" s="51" t="s">
        <v>53</v>
      </c>
      <c r="M880" s="51" t="s">
        <v>61</v>
      </c>
      <c r="N880" s="49" t="s">
        <v>44</v>
      </c>
      <c r="O880" s="49" t="s">
        <v>283</v>
      </c>
      <c r="P880" s="35">
        <v>715</v>
      </c>
      <c r="Q880" s="35" t="s">
        <v>199</v>
      </c>
      <c r="R880" s="53">
        <v>500</v>
      </c>
      <c r="S880" s="77">
        <v>190</v>
      </c>
      <c r="T880" s="54">
        <f>R880*S880</f>
        <v>95000</v>
      </c>
      <c r="U880" s="63">
        <f>T880*1.12</f>
        <v>106400.00000000001</v>
      </c>
      <c r="V880" s="49"/>
      <c r="W880" s="35">
        <v>2017</v>
      </c>
      <c r="X880" s="49"/>
    </row>
    <row r="881" spans="1:66" s="527" customFormat="1" ht="50.1" customHeight="1">
      <c r="A881" s="1262" t="s">
        <v>2787</v>
      </c>
      <c r="B881" s="1263" t="s">
        <v>35</v>
      </c>
      <c r="C881" s="1264" t="s">
        <v>2788</v>
      </c>
      <c r="D881" s="1264" t="s">
        <v>2789</v>
      </c>
      <c r="E881" s="1264" t="s">
        <v>2790</v>
      </c>
      <c r="F881" s="1264"/>
      <c r="G881" s="1265" t="s">
        <v>470</v>
      </c>
      <c r="H881" s="1266">
        <v>0</v>
      </c>
      <c r="I881" s="1262">
        <v>590000000</v>
      </c>
      <c r="J881" s="1262" t="s">
        <v>40</v>
      </c>
      <c r="K881" s="1263" t="s">
        <v>2791</v>
      </c>
      <c r="L881" s="1262" t="s">
        <v>42</v>
      </c>
      <c r="M881" s="1267" t="s">
        <v>61</v>
      </c>
      <c r="N881" s="1268" t="s">
        <v>2792</v>
      </c>
      <c r="O881" s="1262" t="s">
        <v>94</v>
      </c>
      <c r="P881" s="1268">
        <v>113</v>
      </c>
      <c r="Q881" s="1269" t="s">
        <v>54</v>
      </c>
      <c r="R881" s="1270">
        <v>20</v>
      </c>
      <c r="S881" s="1270">
        <v>4300</v>
      </c>
      <c r="T881" s="1270">
        <v>0</v>
      </c>
      <c r="U881" s="1271">
        <f t="shared" ref="U881" si="56">T881*1.12</f>
        <v>0</v>
      </c>
      <c r="V881" s="1272"/>
      <c r="W881" s="1263">
        <v>2017</v>
      </c>
      <c r="X881" s="1273" t="s">
        <v>13644</v>
      </c>
      <c r="Y881" s="1274"/>
      <c r="Z881" s="1165"/>
      <c r="AA881" s="1166"/>
      <c r="AB881" s="1165"/>
      <c r="AC881" s="528"/>
      <c r="AD881" s="528"/>
      <c r="AE881" s="528"/>
      <c r="AF881" s="528"/>
      <c r="AG881" s="528"/>
      <c r="AH881" s="528"/>
      <c r="AI881" s="528"/>
      <c r="AJ881" s="528"/>
      <c r="AK881" s="528"/>
      <c r="AL881" s="528"/>
      <c r="AM881" s="528"/>
      <c r="AN881" s="528"/>
      <c r="AO881" s="528"/>
      <c r="AP881" s="518"/>
      <c r="AQ881" s="518"/>
      <c r="AR881" s="518"/>
      <c r="AS881" s="518"/>
      <c r="AT881" s="518"/>
      <c r="AU881" s="518"/>
      <c r="AV881" s="518"/>
      <c r="AW881" s="518"/>
      <c r="AX881" s="518"/>
      <c r="AY881" s="518"/>
      <c r="AZ881" s="518"/>
      <c r="BA881" s="518"/>
      <c r="BB881" s="518"/>
      <c r="BC881" s="518"/>
      <c r="BD881" s="518"/>
      <c r="BE881" s="518"/>
      <c r="BF881" s="518"/>
      <c r="BG881" s="518"/>
      <c r="BH881" s="518"/>
      <c r="BI881" s="518"/>
      <c r="BJ881" s="518"/>
      <c r="BK881" s="518"/>
      <c r="BL881" s="518"/>
      <c r="BM881" s="518"/>
      <c r="BN881" s="518"/>
    </row>
    <row r="882" spans="1:66" s="527" customFormat="1" ht="50.1" customHeight="1">
      <c r="A882" s="1275" t="s">
        <v>13645</v>
      </c>
      <c r="B882" s="1276" t="s">
        <v>35</v>
      </c>
      <c r="C882" s="1277" t="s">
        <v>2788</v>
      </c>
      <c r="D882" s="835" t="s">
        <v>2789</v>
      </c>
      <c r="E882" s="835" t="s">
        <v>2790</v>
      </c>
      <c r="F882" s="835" t="s">
        <v>13646</v>
      </c>
      <c r="G882" s="1278" t="s">
        <v>39</v>
      </c>
      <c r="H882" s="1278">
        <v>0</v>
      </c>
      <c r="I882" s="1276">
        <v>590000000</v>
      </c>
      <c r="J882" s="1276" t="s">
        <v>53</v>
      </c>
      <c r="K882" s="1279" t="s">
        <v>13382</v>
      </c>
      <c r="L882" s="618" t="s">
        <v>42</v>
      </c>
      <c r="M882" s="1280" t="s">
        <v>61</v>
      </c>
      <c r="N882" s="1278" t="s">
        <v>2792</v>
      </c>
      <c r="O882" s="1276" t="s">
        <v>227</v>
      </c>
      <c r="P882" s="1279">
        <v>113</v>
      </c>
      <c r="Q882" s="830" t="s">
        <v>54</v>
      </c>
      <c r="R882" s="1281">
        <v>24</v>
      </c>
      <c r="S882" s="1281">
        <v>3700</v>
      </c>
      <c r="T882" s="1282">
        <f>R882*S882</f>
        <v>88800</v>
      </c>
      <c r="U882" s="1282">
        <f>T882*1.12</f>
        <v>99456.000000000015</v>
      </c>
      <c r="V882" s="1283"/>
      <c r="W882" s="1276">
        <v>2017</v>
      </c>
      <c r="X882" s="1278"/>
      <c r="Y882" s="1274"/>
      <c r="Z882" s="1165"/>
      <c r="AA882" s="1166"/>
      <c r="AB882" s="1165"/>
      <c r="AC882" s="528"/>
      <c r="AD882" s="528"/>
      <c r="AE882" s="528"/>
      <c r="AF882" s="528"/>
      <c r="AG882" s="528"/>
      <c r="AH882" s="528"/>
      <c r="AI882" s="528"/>
      <c r="AJ882" s="528"/>
      <c r="AK882" s="528"/>
      <c r="AL882" s="528"/>
      <c r="AM882" s="528"/>
      <c r="AN882" s="528"/>
      <c r="AO882" s="528"/>
      <c r="AP882" s="518"/>
      <c r="AQ882" s="518"/>
      <c r="AR882" s="518"/>
      <c r="AS882" s="518"/>
      <c r="AT882" s="518"/>
      <c r="AU882" s="518"/>
      <c r="AV882" s="518"/>
      <c r="AW882" s="518"/>
      <c r="AX882" s="518"/>
      <c r="AY882" s="518"/>
      <c r="AZ882" s="518"/>
      <c r="BA882" s="518"/>
      <c r="BB882" s="518"/>
      <c r="BC882" s="518"/>
      <c r="BD882" s="518"/>
      <c r="BE882" s="518"/>
      <c r="BF882" s="518"/>
      <c r="BG882" s="518"/>
      <c r="BH882" s="518"/>
      <c r="BI882" s="518"/>
      <c r="BJ882" s="518"/>
      <c r="BK882" s="518"/>
      <c r="BL882" s="518"/>
      <c r="BM882" s="518"/>
      <c r="BN882" s="518"/>
    </row>
    <row r="883" spans="1:66" ht="50.1" customHeight="1">
      <c r="A883" s="34" t="s">
        <v>2793</v>
      </c>
      <c r="B883" s="34" t="s">
        <v>35</v>
      </c>
      <c r="C883" s="35" t="s">
        <v>2794</v>
      </c>
      <c r="D883" s="73" t="s">
        <v>2795</v>
      </c>
      <c r="E883" s="37" t="s">
        <v>332</v>
      </c>
      <c r="F883" s="37" t="s">
        <v>2796</v>
      </c>
      <c r="G883" s="34" t="s">
        <v>39</v>
      </c>
      <c r="H883" s="34">
        <v>0</v>
      </c>
      <c r="I883" s="34">
        <v>590000000</v>
      </c>
      <c r="J883" s="35" t="s">
        <v>53</v>
      </c>
      <c r="K883" s="35" t="s">
        <v>1924</v>
      </c>
      <c r="L883" s="34" t="s">
        <v>83</v>
      </c>
      <c r="M883" s="34" t="s">
        <v>84</v>
      </c>
      <c r="N883" s="34" t="s">
        <v>143</v>
      </c>
      <c r="O883" s="51" t="s">
        <v>185</v>
      </c>
      <c r="P883" s="34">
        <v>796</v>
      </c>
      <c r="Q883" s="34" t="s">
        <v>46</v>
      </c>
      <c r="R883" s="39">
        <v>40</v>
      </c>
      <c r="S883" s="44">
        <v>267.5</v>
      </c>
      <c r="T883" s="74">
        <f t="shared" ref="T883:T954" si="57">R883*S883</f>
        <v>10700</v>
      </c>
      <c r="U883" s="75">
        <f t="shared" si="54"/>
        <v>11984.000000000002</v>
      </c>
      <c r="V883" s="45"/>
      <c r="W883" s="34">
        <v>2017</v>
      </c>
      <c r="X883" s="76"/>
    </row>
    <row r="884" spans="1:66" ht="50.1" customHeight="1">
      <c r="A884" s="34" t="s">
        <v>2797</v>
      </c>
      <c r="B884" s="34" t="s">
        <v>35</v>
      </c>
      <c r="C884" s="35" t="s">
        <v>2798</v>
      </c>
      <c r="D884" s="36" t="s">
        <v>2799</v>
      </c>
      <c r="E884" s="35" t="s">
        <v>2800</v>
      </c>
      <c r="F884" s="37" t="s">
        <v>2801</v>
      </c>
      <c r="G884" s="34" t="s">
        <v>196</v>
      </c>
      <c r="H884" s="34" t="s">
        <v>2372</v>
      </c>
      <c r="I884" s="34">
        <v>590000000</v>
      </c>
      <c r="J884" s="35" t="s">
        <v>40</v>
      </c>
      <c r="K884" s="35" t="s">
        <v>108</v>
      </c>
      <c r="L884" s="42" t="s">
        <v>53</v>
      </c>
      <c r="M884" s="34" t="s">
        <v>61</v>
      </c>
      <c r="N884" s="35" t="s">
        <v>2802</v>
      </c>
      <c r="O884" s="34" t="s">
        <v>94</v>
      </c>
      <c r="P884" s="34">
        <v>796</v>
      </c>
      <c r="Q884" s="34" t="s">
        <v>46</v>
      </c>
      <c r="R884" s="39">
        <v>20</v>
      </c>
      <c r="S884" s="40">
        <v>9500</v>
      </c>
      <c r="T884" s="40">
        <f t="shared" si="57"/>
        <v>190000</v>
      </c>
      <c r="U884" s="41">
        <f t="shared" si="54"/>
        <v>212800.00000000003</v>
      </c>
      <c r="V884" s="45"/>
      <c r="W884" s="34">
        <v>2017</v>
      </c>
      <c r="X884" s="35"/>
    </row>
    <row r="885" spans="1:66" ht="50.1" customHeight="1">
      <c r="A885" s="34" t="s">
        <v>2803</v>
      </c>
      <c r="B885" s="34" t="s">
        <v>35</v>
      </c>
      <c r="C885" s="35" t="s">
        <v>2798</v>
      </c>
      <c r="D885" s="36" t="s">
        <v>2799</v>
      </c>
      <c r="E885" s="35" t="s">
        <v>2800</v>
      </c>
      <c r="F885" s="37" t="s">
        <v>2804</v>
      </c>
      <c r="G885" s="34" t="s">
        <v>196</v>
      </c>
      <c r="H885" s="34">
        <v>0</v>
      </c>
      <c r="I885" s="34">
        <v>590000000</v>
      </c>
      <c r="J885" s="35" t="s">
        <v>40</v>
      </c>
      <c r="K885" s="35" t="s">
        <v>108</v>
      </c>
      <c r="L885" s="42" t="s">
        <v>53</v>
      </c>
      <c r="M885" s="34" t="s">
        <v>61</v>
      </c>
      <c r="N885" s="35" t="s">
        <v>2802</v>
      </c>
      <c r="O885" s="34" t="s">
        <v>94</v>
      </c>
      <c r="P885" s="34">
        <v>796</v>
      </c>
      <c r="Q885" s="34" t="s">
        <v>46</v>
      </c>
      <c r="R885" s="39">
        <v>15</v>
      </c>
      <c r="S885" s="40">
        <v>9500</v>
      </c>
      <c r="T885" s="40">
        <f t="shared" si="57"/>
        <v>142500</v>
      </c>
      <c r="U885" s="41">
        <f t="shared" si="54"/>
        <v>159600.00000000003</v>
      </c>
      <c r="V885" s="45"/>
      <c r="W885" s="34">
        <v>2017</v>
      </c>
      <c r="X885" s="35"/>
    </row>
    <row r="886" spans="1:66" ht="50.1" customHeight="1">
      <c r="A886" s="34" t="s">
        <v>2805</v>
      </c>
      <c r="B886" s="34" t="s">
        <v>35</v>
      </c>
      <c r="C886" s="35" t="s">
        <v>2798</v>
      </c>
      <c r="D886" s="36" t="s">
        <v>2799</v>
      </c>
      <c r="E886" s="35" t="s">
        <v>2800</v>
      </c>
      <c r="F886" s="37" t="s">
        <v>2806</v>
      </c>
      <c r="G886" s="34" t="s">
        <v>196</v>
      </c>
      <c r="H886" s="34">
        <v>0</v>
      </c>
      <c r="I886" s="34">
        <v>590000000</v>
      </c>
      <c r="J886" s="35" t="s">
        <v>40</v>
      </c>
      <c r="K886" s="35" t="s">
        <v>108</v>
      </c>
      <c r="L886" s="42" t="s">
        <v>53</v>
      </c>
      <c r="M886" s="34" t="s">
        <v>61</v>
      </c>
      <c r="N886" s="35" t="s">
        <v>2802</v>
      </c>
      <c r="O886" s="34" t="s">
        <v>94</v>
      </c>
      <c r="P886" s="34">
        <v>796</v>
      </c>
      <c r="Q886" s="34" t="s">
        <v>46</v>
      </c>
      <c r="R886" s="39">
        <v>10</v>
      </c>
      <c r="S886" s="40">
        <v>9500</v>
      </c>
      <c r="T886" s="40">
        <f t="shared" si="57"/>
        <v>95000</v>
      </c>
      <c r="U886" s="41">
        <f t="shared" si="54"/>
        <v>106400.00000000001</v>
      </c>
      <c r="V886" s="45"/>
      <c r="W886" s="34">
        <v>2017</v>
      </c>
      <c r="X886" s="35"/>
    </row>
    <row r="887" spans="1:66" ht="50.1" customHeight="1">
      <c r="A887" s="34" t="s">
        <v>2807</v>
      </c>
      <c r="B887" s="34" t="s">
        <v>35</v>
      </c>
      <c r="C887" s="35" t="s">
        <v>2798</v>
      </c>
      <c r="D887" s="36" t="s">
        <v>2799</v>
      </c>
      <c r="E887" s="35" t="s">
        <v>2800</v>
      </c>
      <c r="F887" s="37" t="s">
        <v>2808</v>
      </c>
      <c r="G887" s="34" t="s">
        <v>196</v>
      </c>
      <c r="H887" s="34">
        <v>0</v>
      </c>
      <c r="I887" s="34">
        <v>590000000</v>
      </c>
      <c r="J887" s="35" t="s">
        <v>40</v>
      </c>
      <c r="K887" s="35" t="s">
        <v>108</v>
      </c>
      <c r="L887" s="42" t="s">
        <v>53</v>
      </c>
      <c r="M887" s="34" t="s">
        <v>61</v>
      </c>
      <c r="N887" s="35" t="s">
        <v>2802</v>
      </c>
      <c r="O887" s="34" t="s">
        <v>94</v>
      </c>
      <c r="P887" s="34">
        <v>796</v>
      </c>
      <c r="Q887" s="34" t="s">
        <v>46</v>
      </c>
      <c r="R887" s="39">
        <v>5</v>
      </c>
      <c r="S887" s="40">
        <v>7920</v>
      </c>
      <c r="T887" s="40">
        <f t="shared" si="57"/>
        <v>39600</v>
      </c>
      <c r="U887" s="41">
        <f t="shared" si="54"/>
        <v>44352.000000000007</v>
      </c>
      <c r="V887" s="45"/>
      <c r="W887" s="34">
        <v>2017</v>
      </c>
      <c r="X887" s="35"/>
    </row>
    <row r="888" spans="1:66" ht="50.1" customHeight="1">
      <c r="A888" s="34" t="s">
        <v>2809</v>
      </c>
      <c r="B888" s="34" t="s">
        <v>35</v>
      </c>
      <c r="C888" s="35" t="s">
        <v>2798</v>
      </c>
      <c r="D888" s="36" t="s">
        <v>2799</v>
      </c>
      <c r="E888" s="35" t="s">
        <v>2800</v>
      </c>
      <c r="F888" s="37" t="s">
        <v>2810</v>
      </c>
      <c r="G888" s="34" t="s">
        <v>196</v>
      </c>
      <c r="H888" s="34">
        <v>0</v>
      </c>
      <c r="I888" s="34">
        <v>590000000</v>
      </c>
      <c r="J888" s="35" t="s">
        <v>40</v>
      </c>
      <c r="K888" s="35" t="s">
        <v>108</v>
      </c>
      <c r="L888" s="42" t="s">
        <v>53</v>
      </c>
      <c r="M888" s="34" t="s">
        <v>61</v>
      </c>
      <c r="N888" s="35" t="s">
        <v>2802</v>
      </c>
      <c r="O888" s="34" t="s">
        <v>94</v>
      </c>
      <c r="P888" s="34">
        <v>796</v>
      </c>
      <c r="Q888" s="34" t="s">
        <v>46</v>
      </c>
      <c r="R888" s="39">
        <v>10</v>
      </c>
      <c r="S888" s="40">
        <v>7920</v>
      </c>
      <c r="T888" s="40">
        <f t="shared" si="57"/>
        <v>79200</v>
      </c>
      <c r="U888" s="41">
        <f t="shared" si="54"/>
        <v>88704.000000000015</v>
      </c>
      <c r="V888" s="45"/>
      <c r="W888" s="34">
        <v>2017</v>
      </c>
      <c r="X888" s="35"/>
    </row>
    <row r="889" spans="1:66" ht="50.1" customHeight="1">
      <c r="A889" s="34" t="s">
        <v>2811</v>
      </c>
      <c r="B889" s="34" t="s">
        <v>35</v>
      </c>
      <c r="C889" s="35" t="s">
        <v>2798</v>
      </c>
      <c r="D889" s="36" t="s">
        <v>2799</v>
      </c>
      <c r="E889" s="35" t="s">
        <v>2800</v>
      </c>
      <c r="F889" s="37" t="s">
        <v>2812</v>
      </c>
      <c r="G889" s="34" t="s">
        <v>196</v>
      </c>
      <c r="H889" s="34">
        <v>0</v>
      </c>
      <c r="I889" s="34">
        <v>590000000</v>
      </c>
      <c r="J889" s="35" t="s">
        <v>40</v>
      </c>
      <c r="K889" s="35" t="s">
        <v>108</v>
      </c>
      <c r="L889" s="42" t="s">
        <v>53</v>
      </c>
      <c r="M889" s="34" t="s">
        <v>61</v>
      </c>
      <c r="N889" s="35" t="s">
        <v>2802</v>
      </c>
      <c r="O889" s="34" t="s">
        <v>94</v>
      </c>
      <c r="P889" s="34">
        <v>796</v>
      </c>
      <c r="Q889" s="34" t="s">
        <v>46</v>
      </c>
      <c r="R889" s="39">
        <v>5</v>
      </c>
      <c r="S889" s="40">
        <v>7920</v>
      </c>
      <c r="T889" s="40">
        <f t="shared" si="57"/>
        <v>39600</v>
      </c>
      <c r="U889" s="41">
        <f t="shared" si="54"/>
        <v>44352.000000000007</v>
      </c>
      <c r="V889" s="45"/>
      <c r="W889" s="34">
        <v>2017</v>
      </c>
      <c r="X889" s="35"/>
    </row>
    <row r="890" spans="1:66" ht="50.1" customHeight="1">
      <c r="A890" s="34" t="s">
        <v>2813</v>
      </c>
      <c r="B890" s="34" t="s">
        <v>35</v>
      </c>
      <c r="C890" s="35" t="s">
        <v>2798</v>
      </c>
      <c r="D890" s="36" t="s">
        <v>2799</v>
      </c>
      <c r="E890" s="35" t="s">
        <v>2800</v>
      </c>
      <c r="F890" s="37" t="s">
        <v>2814</v>
      </c>
      <c r="G890" s="34" t="s">
        <v>196</v>
      </c>
      <c r="H890" s="34">
        <v>0</v>
      </c>
      <c r="I890" s="34">
        <v>590000000</v>
      </c>
      <c r="J890" s="35" t="s">
        <v>40</v>
      </c>
      <c r="K890" s="35" t="s">
        <v>108</v>
      </c>
      <c r="L890" s="42" t="s">
        <v>53</v>
      </c>
      <c r="M890" s="34" t="s">
        <v>61</v>
      </c>
      <c r="N890" s="35" t="s">
        <v>2802</v>
      </c>
      <c r="O890" s="34" t="s">
        <v>94</v>
      </c>
      <c r="P890" s="34">
        <v>796</v>
      </c>
      <c r="Q890" s="34" t="s">
        <v>46</v>
      </c>
      <c r="R890" s="39">
        <v>6</v>
      </c>
      <c r="S890" s="40">
        <v>8800</v>
      </c>
      <c r="T890" s="40">
        <f t="shared" si="57"/>
        <v>52800</v>
      </c>
      <c r="U890" s="41">
        <f t="shared" si="54"/>
        <v>59136.000000000007</v>
      </c>
      <c r="V890" s="45"/>
      <c r="W890" s="34">
        <v>2017</v>
      </c>
      <c r="X890" s="35"/>
    </row>
    <row r="891" spans="1:66" ht="50.1" customHeight="1">
      <c r="A891" s="34" t="s">
        <v>2815</v>
      </c>
      <c r="B891" s="34" t="s">
        <v>35</v>
      </c>
      <c r="C891" s="35" t="s">
        <v>2798</v>
      </c>
      <c r="D891" s="36" t="s">
        <v>2799</v>
      </c>
      <c r="E891" s="35" t="s">
        <v>2800</v>
      </c>
      <c r="F891" s="37" t="s">
        <v>2816</v>
      </c>
      <c r="G891" s="34" t="s">
        <v>196</v>
      </c>
      <c r="H891" s="34">
        <v>0</v>
      </c>
      <c r="I891" s="34">
        <v>590000000</v>
      </c>
      <c r="J891" s="35" t="s">
        <v>40</v>
      </c>
      <c r="K891" s="35" t="s">
        <v>108</v>
      </c>
      <c r="L891" s="42" t="s">
        <v>53</v>
      </c>
      <c r="M891" s="34" t="s">
        <v>61</v>
      </c>
      <c r="N891" s="35" t="s">
        <v>2802</v>
      </c>
      <c r="O891" s="34" t="s">
        <v>94</v>
      </c>
      <c r="P891" s="34">
        <v>796</v>
      </c>
      <c r="Q891" s="34" t="s">
        <v>46</v>
      </c>
      <c r="R891" s="39">
        <v>6</v>
      </c>
      <c r="S891" s="40">
        <v>8800</v>
      </c>
      <c r="T891" s="40">
        <f t="shared" si="57"/>
        <v>52800</v>
      </c>
      <c r="U891" s="41">
        <f t="shared" si="54"/>
        <v>59136.000000000007</v>
      </c>
      <c r="V891" s="45"/>
      <c r="W891" s="34">
        <v>2017</v>
      </c>
      <c r="X891" s="35"/>
    </row>
    <row r="892" spans="1:66" ht="50.1" customHeight="1">
      <c r="A892" s="34" t="s">
        <v>2817</v>
      </c>
      <c r="B892" s="34" t="s">
        <v>35</v>
      </c>
      <c r="C892" s="35" t="s">
        <v>2798</v>
      </c>
      <c r="D892" s="36" t="s">
        <v>2799</v>
      </c>
      <c r="E892" s="35" t="s">
        <v>2800</v>
      </c>
      <c r="F892" s="37" t="s">
        <v>2818</v>
      </c>
      <c r="G892" s="34" t="s">
        <v>196</v>
      </c>
      <c r="H892" s="34">
        <v>0</v>
      </c>
      <c r="I892" s="34">
        <v>590000000</v>
      </c>
      <c r="J892" s="35" t="s">
        <v>40</v>
      </c>
      <c r="K892" s="35" t="s">
        <v>108</v>
      </c>
      <c r="L892" s="42" t="s">
        <v>53</v>
      </c>
      <c r="M892" s="34" t="s">
        <v>61</v>
      </c>
      <c r="N892" s="35" t="s">
        <v>2802</v>
      </c>
      <c r="O892" s="34" t="s">
        <v>94</v>
      </c>
      <c r="P892" s="34">
        <v>796</v>
      </c>
      <c r="Q892" s="34" t="s">
        <v>46</v>
      </c>
      <c r="R892" s="39">
        <v>6</v>
      </c>
      <c r="S892" s="40">
        <v>8800</v>
      </c>
      <c r="T892" s="40">
        <f t="shared" si="57"/>
        <v>52800</v>
      </c>
      <c r="U892" s="41">
        <f t="shared" si="54"/>
        <v>59136.000000000007</v>
      </c>
      <c r="V892" s="45"/>
      <c r="W892" s="34">
        <v>2017</v>
      </c>
      <c r="X892" s="35"/>
    </row>
    <row r="893" spans="1:66" ht="50.1" customHeight="1">
      <c r="A893" s="34" t="s">
        <v>2819</v>
      </c>
      <c r="B893" s="35" t="s">
        <v>35</v>
      </c>
      <c r="C893" s="93" t="s">
        <v>2820</v>
      </c>
      <c r="D893" s="36" t="s">
        <v>2799</v>
      </c>
      <c r="E893" s="93" t="s">
        <v>2821</v>
      </c>
      <c r="F893" s="93" t="s">
        <v>2822</v>
      </c>
      <c r="G893" s="34" t="s">
        <v>196</v>
      </c>
      <c r="H893" s="34">
        <v>0</v>
      </c>
      <c r="I893" s="34">
        <v>590000000</v>
      </c>
      <c r="J893" s="35" t="s">
        <v>40</v>
      </c>
      <c r="K893" s="35" t="s">
        <v>108</v>
      </c>
      <c r="L893" s="51" t="s">
        <v>53</v>
      </c>
      <c r="M893" s="34" t="s">
        <v>61</v>
      </c>
      <c r="N893" s="35" t="s">
        <v>2802</v>
      </c>
      <c r="O893" s="35" t="s">
        <v>94</v>
      </c>
      <c r="P893" s="34">
        <v>796</v>
      </c>
      <c r="Q893" s="34" t="s">
        <v>46</v>
      </c>
      <c r="R893" s="39">
        <v>20</v>
      </c>
      <c r="S893" s="100">
        <v>14440</v>
      </c>
      <c r="T893" s="40">
        <v>0</v>
      </c>
      <c r="U893" s="41">
        <f t="shared" si="54"/>
        <v>0</v>
      </c>
      <c r="V893" s="45"/>
      <c r="W893" s="34">
        <v>2017</v>
      </c>
      <c r="X893" s="35" t="s">
        <v>2823</v>
      </c>
    </row>
    <row r="894" spans="1:66" ht="50.1" customHeight="1">
      <c r="A894" s="34" t="s">
        <v>2824</v>
      </c>
      <c r="B894" s="128" t="s">
        <v>35</v>
      </c>
      <c r="C894" s="38" t="s">
        <v>2820</v>
      </c>
      <c r="D894" s="65" t="s">
        <v>2799</v>
      </c>
      <c r="E894" s="38" t="s">
        <v>2821</v>
      </c>
      <c r="F894" s="93" t="s">
        <v>2822</v>
      </c>
      <c r="G894" s="46" t="s">
        <v>196</v>
      </c>
      <c r="H894" s="59">
        <v>0</v>
      </c>
      <c r="I894" s="35">
        <v>590000000</v>
      </c>
      <c r="J894" s="46" t="s">
        <v>40</v>
      </c>
      <c r="K894" s="35" t="s">
        <v>108</v>
      </c>
      <c r="L894" s="46" t="s">
        <v>40</v>
      </c>
      <c r="M894" s="46" t="s">
        <v>61</v>
      </c>
      <c r="N894" s="46" t="s">
        <v>2825</v>
      </c>
      <c r="O894" s="35" t="s">
        <v>94</v>
      </c>
      <c r="P894" s="51">
        <v>796</v>
      </c>
      <c r="Q894" s="46" t="s">
        <v>46</v>
      </c>
      <c r="R894" s="39">
        <v>30</v>
      </c>
      <c r="S894" s="100">
        <v>14440</v>
      </c>
      <c r="T894" s="54">
        <f>S894*R894</f>
        <v>433200</v>
      </c>
      <c r="U894" s="54">
        <f>T894*1.12</f>
        <v>485184.00000000006</v>
      </c>
      <c r="V894" s="109"/>
      <c r="W894" s="51">
        <v>2017</v>
      </c>
      <c r="X894" s="170"/>
    </row>
    <row r="895" spans="1:66" ht="50.1" customHeight="1">
      <c r="A895" s="34" t="s">
        <v>2826</v>
      </c>
      <c r="B895" s="34" t="s">
        <v>35</v>
      </c>
      <c r="C895" s="35" t="s">
        <v>2820</v>
      </c>
      <c r="D895" s="36" t="s">
        <v>2799</v>
      </c>
      <c r="E895" s="35" t="s">
        <v>2821</v>
      </c>
      <c r="F895" s="37" t="s">
        <v>2827</v>
      </c>
      <c r="G895" s="34" t="s">
        <v>196</v>
      </c>
      <c r="H895" s="34" t="s">
        <v>2372</v>
      </c>
      <c r="I895" s="34">
        <v>590000000</v>
      </c>
      <c r="J895" s="35" t="s">
        <v>40</v>
      </c>
      <c r="K895" s="35" t="s">
        <v>108</v>
      </c>
      <c r="L895" s="42" t="s">
        <v>53</v>
      </c>
      <c r="M895" s="34" t="s">
        <v>61</v>
      </c>
      <c r="N895" s="35" t="s">
        <v>2802</v>
      </c>
      <c r="O895" s="34" t="s">
        <v>94</v>
      </c>
      <c r="P895" s="34">
        <v>796</v>
      </c>
      <c r="Q895" s="34" t="s">
        <v>46</v>
      </c>
      <c r="R895" s="39">
        <v>15</v>
      </c>
      <c r="S895" s="40">
        <v>14440</v>
      </c>
      <c r="T895" s="40">
        <f t="shared" si="57"/>
        <v>216600</v>
      </c>
      <c r="U895" s="41">
        <f t="shared" si="54"/>
        <v>242592.00000000003</v>
      </c>
      <c r="V895" s="45"/>
      <c r="W895" s="34">
        <v>2017</v>
      </c>
      <c r="X895" s="35"/>
    </row>
    <row r="896" spans="1:66" ht="50.1" customHeight="1">
      <c r="A896" s="34" t="s">
        <v>2828</v>
      </c>
      <c r="B896" s="34" t="s">
        <v>35</v>
      </c>
      <c r="C896" s="35" t="s">
        <v>2820</v>
      </c>
      <c r="D896" s="36" t="s">
        <v>2799</v>
      </c>
      <c r="E896" s="35" t="s">
        <v>2821</v>
      </c>
      <c r="F896" s="37" t="s">
        <v>2829</v>
      </c>
      <c r="G896" s="34" t="s">
        <v>196</v>
      </c>
      <c r="H896" s="34">
        <v>0</v>
      </c>
      <c r="I896" s="34">
        <v>590000000</v>
      </c>
      <c r="J896" s="35" t="s">
        <v>40</v>
      </c>
      <c r="K896" s="35" t="s">
        <v>108</v>
      </c>
      <c r="L896" s="42" t="s">
        <v>53</v>
      </c>
      <c r="M896" s="34" t="s">
        <v>61</v>
      </c>
      <c r="N896" s="35" t="s">
        <v>2802</v>
      </c>
      <c r="O896" s="34" t="s">
        <v>94</v>
      </c>
      <c r="P896" s="34">
        <v>796</v>
      </c>
      <c r="Q896" s="34" t="s">
        <v>46</v>
      </c>
      <c r="R896" s="39">
        <v>5</v>
      </c>
      <c r="S896" s="40">
        <v>14440</v>
      </c>
      <c r="T896" s="40">
        <f t="shared" si="57"/>
        <v>72200</v>
      </c>
      <c r="U896" s="41">
        <f t="shared" si="54"/>
        <v>80864.000000000015</v>
      </c>
      <c r="V896" s="45"/>
      <c r="W896" s="34">
        <v>2017</v>
      </c>
      <c r="X896" s="35"/>
    </row>
    <row r="897" spans="1:24" ht="50.1" customHeight="1">
      <c r="A897" s="34" t="s">
        <v>2830</v>
      </c>
      <c r="B897" s="35" t="s">
        <v>35</v>
      </c>
      <c r="C897" s="35" t="s">
        <v>2820</v>
      </c>
      <c r="D897" s="36" t="s">
        <v>2799</v>
      </c>
      <c r="E897" s="78" t="s">
        <v>2821</v>
      </c>
      <c r="F897" s="78" t="s">
        <v>2831</v>
      </c>
      <c r="G897" s="34" t="s">
        <v>196</v>
      </c>
      <c r="H897" s="34">
        <v>0</v>
      </c>
      <c r="I897" s="34">
        <v>590000000</v>
      </c>
      <c r="J897" s="35" t="s">
        <v>40</v>
      </c>
      <c r="K897" s="35" t="s">
        <v>108</v>
      </c>
      <c r="L897" s="51" t="s">
        <v>53</v>
      </c>
      <c r="M897" s="34" t="s">
        <v>61</v>
      </c>
      <c r="N897" s="35" t="s">
        <v>2802</v>
      </c>
      <c r="O897" s="35" t="s">
        <v>94</v>
      </c>
      <c r="P897" s="34">
        <v>796</v>
      </c>
      <c r="Q897" s="34" t="s">
        <v>46</v>
      </c>
      <c r="R897" s="39">
        <v>10</v>
      </c>
      <c r="S897" s="100">
        <v>14440</v>
      </c>
      <c r="T897" s="40">
        <v>0</v>
      </c>
      <c r="U897" s="41">
        <f t="shared" si="54"/>
        <v>0</v>
      </c>
      <c r="V897" s="45"/>
      <c r="W897" s="34">
        <v>2017</v>
      </c>
      <c r="X897" s="104" t="s">
        <v>2832</v>
      </c>
    </row>
    <row r="898" spans="1:24" ht="50.1" customHeight="1">
      <c r="A898" s="171" t="s">
        <v>2833</v>
      </c>
      <c r="B898" s="128" t="s">
        <v>35</v>
      </c>
      <c r="C898" s="38" t="s">
        <v>2820</v>
      </c>
      <c r="D898" s="65" t="s">
        <v>2799</v>
      </c>
      <c r="E898" s="38" t="s">
        <v>2821</v>
      </c>
      <c r="F898" s="42" t="s">
        <v>2834</v>
      </c>
      <c r="G898" s="46" t="s">
        <v>196</v>
      </c>
      <c r="H898" s="59">
        <v>0</v>
      </c>
      <c r="I898" s="35">
        <v>590000000</v>
      </c>
      <c r="J898" s="46" t="s">
        <v>40</v>
      </c>
      <c r="K898" s="35" t="s">
        <v>108</v>
      </c>
      <c r="L898" s="46" t="s">
        <v>40</v>
      </c>
      <c r="M898" s="46" t="s">
        <v>61</v>
      </c>
      <c r="N898" s="46" t="s">
        <v>2825</v>
      </c>
      <c r="O898" s="35" t="s">
        <v>94</v>
      </c>
      <c r="P898" s="51">
        <v>796</v>
      </c>
      <c r="Q898" s="46" t="s">
        <v>46</v>
      </c>
      <c r="R898" s="172">
        <v>15</v>
      </c>
      <c r="S898" s="100">
        <v>14440</v>
      </c>
      <c r="T898" s="54">
        <f>S898*R898</f>
        <v>216600</v>
      </c>
      <c r="U898" s="54">
        <f>T898*1.12</f>
        <v>242592.00000000003</v>
      </c>
      <c r="V898" s="46"/>
      <c r="W898" s="51">
        <v>2017</v>
      </c>
      <c r="X898" s="46"/>
    </row>
    <row r="899" spans="1:24" ht="50.1" customHeight="1">
      <c r="A899" s="34" t="s">
        <v>2835</v>
      </c>
      <c r="B899" s="34" t="s">
        <v>35</v>
      </c>
      <c r="C899" s="35" t="s">
        <v>2820</v>
      </c>
      <c r="D899" s="36" t="s">
        <v>2799</v>
      </c>
      <c r="E899" s="35" t="s">
        <v>2821</v>
      </c>
      <c r="F899" s="37" t="s">
        <v>2836</v>
      </c>
      <c r="G899" s="34" t="s">
        <v>196</v>
      </c>
      <c r="H899" s="34">
        <v>0</v>
      </c>
      <c r="I899" s="34">
        <v>590000000</v>
      </c>
      <c r="J899" s="35" t="s">
        <v>40</v>
      </c>
      <c r="K899" s="35" t="s">
        <v>108</v>
      </c>
      <c r="L899" s="42" t="s">
        <v>53</v>
      </c>
      <c r="M899" s="34" t="s">
        <v>61</v>
      </c>
      <c r="N899" s="35" t="s">
        <v>2802</v>
      </c>
      <c r="O899" s="34" t="s">
        <v>94</v>
      </c>
      <c r="P899" s="34">
        <v>796</v>
      </c>
      <c r="Q899" s="34" t="s">
        <v>46</v>
      </c>
      <c r="R899" s="39">
        <v>12</v>
      </c>
      <c r="S899" s="40">
        <v>18100</v>
      </c>
      <c r="T899" s="40">
        <f t="shared" si="57"/>
        <v>217200</v>
      </c>
      <c r="U899" s="41">
        <f t="shared" si="54"/>
        <v>243264.00000000003</v>
      </c>
      <c r="V899" s="45"/>
      <c r="W899" s="34">
        <v>2017</v>
      </c>
      <c r="X899" s="35"/>
    </row>
    <row r="900" spans="1:24" ht="50.1" customHeight="1">
      <c r="A900" s="34" t="s">
        <v>2837</v>
      </c>
      <c r="B900" s="34" t="s">
        <v>35</v>
      </c>
      <c r="C900" s="35" t="s">
        <v>2820</v>
      </c>
      <c r="D900" s="36" t="s">
        <v>2799</v>
      </c>
      <c r="E900" s="35" t="s">
        <v>2821</v>
      </c>
      <c r="F900" s="37" t="s">
        <v>2838</v>
      </c>
      <c r="G900" s="34" t="s">
        <v>196</v>
      </c>
      <c r="H900" s="34">
        <v>0</v>
      </c>
      <c r="I900" s="34">
        <v>590000000</v>
      </c>
      <c r="J900" s="35" t="s">
        <v>40</v>
      </c>
      <c r="K900" s="35" t="s">
        <v>108</v>
      </c>
      <c r="L900" s="42" t="s">
        <v>53</v>
      </c>
      <c r="M900" s="34" t="s">
        <v>61</v>
      </c>
      <c r="N900" s="35" t="s">
        <v>2802</v>
      </c>
      <c r="O900" s="34" t="s">
        <v>94</v>
      </c>
      <c r="P900" s="34">
        <v>796</v>
      </c>
      <c r="Q900" s="34" t="s">
        <v>46</v>
      </c>
      <c r="R900" s="39">
        <v>6</v>
      </c>
      <c r="S900" s="40">
        <v>83650</v>
      </c>
      <c r="T900" s="40">
        <f t="shared" si="57"/>
        <v>501900</v>
      </c>
      <c r="U900" s="41">
        <f t="shared" si="54"/>
        <v>562128</v>
      </c>
      <c r="V900" s="45"/>
      <c r="W900" s="34">
        <v>2017</v>
      </c>
      <c r="X900" s="35"/>
    </row>
    <row r="901" spans="1:24" ht="50.1" customHeight="1">
      <c r="A901" s="34" t="s">
        <v>2839</v>
      </c>
      <c r="B901" s="34" t="s">
        <v>35</v>
      </c>
      <c r="C901" s="35" t="s">
        <v>2820</v>
      </c>
      <c r="D901" s="36" t="s">
        <v>2799</v>
      </c>
      <c r="E901" s="35" t="s">
        <v>2821</v>
      </c>
      <c r="F901" s="37" t="s">
        <v>2840</v>
      </c>
      <c r="G901" s="34" t="s">
        <v>196</v>
      </c>
      <c r="H901" s="34">
        <v>0</v>
      </c>
      <c r="I901" s="34">
        <v>590000000</v>
      </c>
      <c r="J901" s="35" t="s">
        <v>40</v>
      </c>
      <c r="K901" s="35" t="s">
        <v>108</v>
      </c>
      <c r="L901" s="42" t="s">
        <v>53</v>
      </c>
      <c r="M901" s="34" t="s">
        <v>61</v>
      </c>
      <c r="N901" s="35" t="s">
        <v>2802</v>
      </c>
      <c r="O901" s="34" t="s">
        <v>94</v>
      </c>
      <c r="P901" s="34">
        <v>796</v>
      </c>
      <c r="Q901" s="34" t="s">
        <v>46</v>
      </c>
      <c r="R901" s="39">
        <v>8</v>
      </c>
      <c r="S901" s="40">
        <v>18100</v>
      </c>
      <c r="T901" s="40">
        <f t="shared" si="57"/>
        <v>144800</v>
      </c>
      <c r="U901" s="41">
        <f t="shared" si="54"/>
        <v>162176.00000000003</v>
      </c>
      <c r="V901" s="45"/>
      <c r="W901" s="34">
        <v>2017</v>
      </c>
      <c r="X901" s="35"/>
    </row>
    <row r="902" spans="1:24" ht="50.1" customHeight="1">
      <c r="A902" s="34" t="s">
        <v>2841</v>
      </c>
      <c r="B902" s="34" t="s">
        <v>35</v>
      </c>
      <c r="C902" s="35" t="s">
        <v>2842</v>
      </c>
      <c r="D902" s="36" t="s">
        <v>2799</v>
      </c>
      <c r="E902" s="35" t="s">
        <v>2843</v>
      </c>
      <c r="F902" s="37" t="s">
        <v>2844</v>
      </c>
      <c r="G902" s="34" t="s">
        <v>196</v>
      </c>
      <c r="H902" s="34">
        <v>0</v>
      </c>
      <c r="I902" s="34">
        <v>590000000</v>
      </c>
      <c r="J902" s="35" t="s">
        <v>40</v>
      </c>
      <c r="K902" s="35" t="s">
        <v>108</v>
      </c>
      <c r="L902" s="42" t="s">
        <v>53</v>
      </c>
      <c r="M902" s="34" t="s">
        <v>61</v>
      </c>
      <c r="N902" s="35" t="s">
        <v>2802</v>
      </c>
      <c r="O902" s="34" t="s">
        <v>94</v>
      </c>
      <c r="P902" s="34">
        <v>796</v>
      </c>
      <c r="Q902" s="34" t="s">
        <v>46</v>
      </c>
      <c r="R902" s="39">
        <v>20</v>
      </c>
      <c r="S902" s="40">
        <v>26000</v>
      </c>
      <c r="T902" s="40">
        <f t="shared" si="57"/>
        <v>520000</v>
      </c>
      <c r="U902" s="41">
        <f t="shared" si="54"/>
        <v>582400</v>
      </c>
      <c r="V902" s="45"/>
      <c r="W902" s="34">
        <v>2017</v>
      </c>
      <c r="X902" s="35"/>
    </row>
    <row r="903" spans="1:24" ht="50.1" customHeight="1">
      <c r="A903" s="34" t="s">
        <v>2845</v>
      </c>
      <c r="B903" s="46" t="s">
        <v>35</v>
      </c>
      <c r="C903" s="47" t="s">
        <v>2846</v>
      </c>
      <c r="D903" s="48" t="s">
        <v>2847</v>
      </c>
      <c r="E903" s="49" t="s">
        <v>2848</v>
      </c>
      <c r="F903" s="50" t="s">
        <v>2849</v>
      </c>
      <c r="G903" s="51" t="s">
        <v>39</v>
      </c>
      <c r="H903" s="52">
        <v>0</v>
      </c>
      <c r="I903" s="34">
        <v>590000000</v>
      </c>
      <c r="J903" s="35" t="s">
        <v>40</v>
      </c>
      <c r="K903" s="46" t="s">
        <v>2850</v>
      </c>
      <c r="L903" s="35" t="s">
        <v>42</v>
      </c>
      <c r="M903" s="46" t="s">
        <v>61</v>
      </c>
      <c r="N903" s="49" t="s">
        <v>268</v>
      </c>
      <c r="O903" s="34" t="s">
        <v>94</v>
      </c>
      <c r="P903" s="43">
        <v>113</v>
      </c>
      <c r="Q903" s="43" t="s">
        <v>54</v>
      </c>
      <c r="R903" s="69">
        <v>150</v>
      </c>
      <c r="S903" s="54">
        <v>41100</v>
      </c>
      <c r="T903" s="40">
        <f t="shared" si="57"/>
        <v>6165000</v>
      </c>
      <c r="U903" s="41">
        <f t="shared" si="54"/>
        <v>6904800.0000000009</v>
      </c>
      <c r="V903" s="70"/>
      <c r="W903" s="55">
        <v>2017</v>
      </c>
      <c r="X903" s="71"/>
    </row>
    <row r="904" spans="1:24" ht="50.1" customHeight="1">
      <c r="A904" s="34" t="s">
        <v>2851</v>
      </c>
      <c r="B904" s="46" t="s">
        <v>35</v>
      </c>
      <c r="C904" s="47" t="s">
        <v>2852</v>
      </c>
      <c r="D904" s="48" t="s">
        <v>2847</v>
      </c>
      <c r="E904" s="49" t="s">
        <v>2853</v>
      </c>
      <c r="F904" s="50" t="s">
        <v>2854</v>
      </c>
      <c r="G904" s="51" t="s">
        <v>39</v>
      </c>
      <c r="H904" s="52">
        <v>0</v>
      </c>
      <c r="I904" s="34">
        <v>590000000</v>
      </c>
      <c r="J904" s="35" t="s">
        <v>40</v>
      </c>
      <c r="K904" s="46" t="s">
        <v>445</v>
      </c>
      <c r="L904" s="35" t="s">
        <v>42</v>
      </c>
      <c r="M904" s="46" t="s">
        <v>61</v>
      </c>
      <c r="N904" s="49" t="s">
        <v>268</v>
      </c>
      <c r="O904" s="35" t="s">
        <v>110</v>
      </c>
      <c r="P904" s="43">
        <v>113</v>
      </c>
      <c r="Q904" s="43" t="s">
        <v>54</v>
      </c>
      <c r="R904" s="69">
        <v>100</v>
      </c>
      <c r="S904" s="54">
        <v>20500</v>
      </c>
      <c r="T904" s="40">
        <f t="shared" si="57"/>
        <v>2050000</v>
      </c>
      <c r="U904" s="41">
        <f t="shared" si="54"/>
        <v>2296000</v>
      </c>
      <c r="V904" s="70"/>
      <c r="W904" s="55">
        <v>2017</v>
      </c>
      <c r="X904" s="71"/>
    </row>
    <row r="905" spans="1:24" ht="50.1" customHeight="1">
      <c r="A905" s="34" t="s">
        <v>2855</v>
      </c>
      <c r="B905" s="34" t="s">
        <v>35</v>
      </c>
      <c r="C905" s="35" t="s">
        <v>2856</v>
      </c>
      <c r="D905" s="36" t="s">
        <v>2857</v>
      </c>
      <c r="E905" s="35" t="s">
        <v>2858</v>
      </c>
      <c r="F905" s="37" t="s">
        <v>2859</v>
      </c>
      <c r="G905" s="34" t="s">
        <v>39</v>
      </c>
      <c r="H905" s="34">
        <v>0</v>
      </c>
      <c r="I905" s="34">
        <v>590000000</v>
      </c>
      <c r="J905" s="35" t="s">
        <v>40</v>
      </c>
      <c r="K905" s="35" t="s">
        <v>41</v>
      </c>
      <c r="L905" s="42" t="s">
        <v>53</v>
      </c>
      <c r="M905" s="34" t="s">
        <v>43</v>
      </c>
      <c r="N905" s="35" t="s">
        <v>44</v>
      </c>
      <c r="O905" s="34" t="s">
        <v>94</v>
      </c>
      <c r="P905" s="34">
        <v>166</v>
      </c>
      <c r="Q905" s="34" t="s">
        <v>103</v>
      </c>
      <c r="R905" s="44">
        <v>100</v>
      </c>
      <c r="S905" s="40">
        <v>600</v>
      </c>
      <c r="T905" s="40">
        <f t="shared" si="57"/>
        <v>60000</v>
      </c>
      <c r="U905" s="41">
        <f t="shared" si="54"/>
        <v>67200</v>
      </c>
      <c r="V905" s="45"/>
      <c r="W905" s="34">
        <v>2017</v>
      </c>
      <c r="X905" s="35"/>
    </row>
    <row r="906" spans="1:24" ht="50.1" customHeight="1">
      <c r="A906" s="34" t="s">
        <v>2860</v>
      </c>
      <c r="B906" s="34" t="s">
        <v>35</v>
      </c>
      <c r="C906" s="35" t="s">
        <v>2861</v>
      </c>
      <c r="D906" s="36" t="s">
        <v>2857</v>
      </c>
      <c r="E906" s="35" t="s">
        <v>2862</v>
      </c>
      <c r="F906" s="37" t="s">
        <v>2863</v>
      </c>
      <c r="G906" s="34" t="s">
        <v>39</v>
      </c>
      <c r="H906" s="34">
        <v>0</v>
      </c>
      <c r="I906" s="34">
        <v>590000000</v>
      </c>
      <c r="J906" s="35" t="s">
        <v>40</v>
      </c>
      <c r="K906" s="35" t="s">
        <v>2864</v>
      </c>
      <c r="L906" s="42" t="s">
        <v>53</v>
      </c>
      <c r="M906" s="34" t="s">
        <v>61</v>
      </c>
      <c r="N906" s="35" t="s">
        <v>2865</v>
      </c>
      <c r="O906" s="34" t="s">
        <v>94</v>
      </c>
      <c r="P906" s="34">
        <v>796</v>
      </c>
      <c r="Q906" s="34" t="s">
        <v>46</v>
      </c>
      <c r="R906" s="39">
        <v>300</v>
      </c>
      <c r="S906" s="40">
        <v>307</v>
      </c>
      <c r="T906" s="40">
        <f t="shared" si="57"/>
        <v>92100</v>
      </c>
      <c r="U906" s="41">
        <f t="shared" si="54"/>
        <v>103152.00000000001</v>
      </c>
      <c r="V906" s="45"/>
      <c r="W906" s="34">
        <v>2017</v>
      </c>
      <c r="X906" s="35"/>
    </row>
    <row r="907" spans="1:24" ht="50.1" customHeight="1">
      <c r="A907" s="34" t="s">
        <v>2866</v>
      </c>
      <c r="B907" s="34" t="s">
        <v>35</v>
      </c>
      <c r="C907" s="35" t="s">
        <v>2861</v>
      </c>
      <c r="D907" s="36" t="s">
        <v>2857</v>
      </c>
      <c r="E907" s="35" t="s">
        <v>2862</v>
      </c>
      <c r="F907" s="37" t="s">
        <v>2867</v>
      </c>
      <c r="G907" s="34" t="s">
        <v>39</v>
      </c>
      <c r="H907" s="34">
        <v>0</v>
      </c>
      <c r="I907" s="34">
        <v>590000000</v>
      </c>
      <c r="J907" s="35" t="s">
        <v>40</v>
      </c>
      <c r="K907" s="35" t="s">
        <v>2864</v>
      </c>
      <c r="L907" s="42" t="s">
        <v>53</v>
      </c>
      <c r="M907" s="34" t="s">
        <v>61</v>
      </c>
      <c r="N907" s="35" t="s">
        <v>2865</v>
      </c>
      <c r="O907" s="34" t="s">
        <v>94</v>
      </c>
      <c r="P907" s="34">
        <v>796</v>
      </c>
      <c r="Q907" s="34" t="s">
        <v>46</v>
      </c>
      <c r="R907" s="39">
        <v>150</v>
      </c>
      <c r="S907" s="40">
        <v>305</v>
      </c>
      <c r="T907" s="40">
        <f t="shared" si="57"/>
        <v>45750</v>
      </c>
      <c r="U907" s="41">
        <f t="shared" si="54"/>
        <v>51240.000000000007</v>
      </c>
      <c r="V907" s="45"/>
      <c r="W907" s="34">
        <v>2017</v>
      </c>
      <c r="X907" s="35"/>
    </row>
    <row r="908" spans="1:24" ht="50.1" customHeight="1">
      <c r="A908" s="34" t="s">
        <v>2868</v>
      </c>
      <c r="B908" s="34" t="s">
        <v>35</v>
      </c>
      <c r="C908" s="35" t="s">
        <v>2861</v>
      </c>
      <c r="D908" s="36" t="s">
        <v>2857</v>
      </c>
      <c r="E908" s="35" t="s">
        <v>2862</v>
      </c>
      <c r="F908" s="37" t="s">
        <v>2869</v>
      </c>
      <c r="G908" s="34" t="s">
        <v>39</v>
      </c>
      <c r="H908" s="34">
        <v>0</v>
      </c>
      <c r="I908" s="34">
        <v>590000000</v>
      </c>
      <c r="J908" s="35" t="s">
        <v>40</v>
      </c>
      <c r="K908" s="35" t="s">
        <v>2864</v>
      </c>
      <c r="L908" s="42" t="s">
        <v>53</v>
      </c>
      <c r="M908" s="34" t="s">
        <v>61</v>
      </c>
      <c r="N908" s="35" t="s">
        <v>2865</v>
      </c>
      <c r="O908" s="34" t="s">
        <v>94</v>
      </c>
      <c r="P908" s="34">
        <v>796</v>
      </c>
      <c r="Q908" s="34" t="s">
        <v>46</v>
      </c>
      <c r="R908" s="39">
        <v>300</v>
      </c>
      <c r="S908" s="40">
        <v>293</v>
      </c>
      <c r="T908" s="40">
        <f t="shared" si="57"/>
        <v>87900</v>
      </c>
      <c r="U908" s="41">
        <f t="shared" si="54"/>
        <v>98448.000000000015</v>
      </c>
      <c r="V908" s="45"/>
      <c r="W908" s="34">
        <v>2017</v>
      </c>
      <c r="X908" s="35"/>
    </row>
    <row r="909" spans="1:24" ht="50.1" customHeight="1">
      <c r="A909" s="34" t="s">
        <v>2870</v>
      </c>
      <c r="B909" s="34" t="s">
        <v>35</v>
      </c>
      <c r="C909" s="35" t="s">
        <v>2861</v>
      </c>
      <c r="D909" s="36" t="s">
        <v>2857</v>
      </c>
      <c r="E909" s="35" t="s">
        <v>2862</v>
      </c>
      <c r="F909" s="37" t="s">
        <v>2871</v>
      </c>
      <c r="G909" s="34" t="s">
        <v>39</v>
      </c>
      <c r="H909" s="34">
        <v>0</v>
      </c>
      <c r="I909" s="34">
        <v>590000000</v>
      </c>
      <c r="J909" s="35" t="s">
        <v>40</v>
      </c>
      <c r="K909" s="35" t="s">
        <v>2864</v>
      </c>
      <c r="L909" s="42" t="s">
        <v>53</v>
      </c>
      <c r="M909" s="34" t="s">
        <v>61</v>
      </c>
      <c r="N909" s="35" t="s">
        <v>2865</v>
      </c>
      <c r="O909" s="34" t="s">
        <v>94</v>
      </c>
      <c r="P909" s="34">
        <v>796</v>
      </c>
      <c r="Q909" s="34" t="s">
        <v>46</v>
      </c>
      <c r="R909" s="39">
        <v>150</v>
      </c>
      <c r="S909" s="40">
        <v>293</v>
      </c>
      <c r="T909" s="40">
        <f t="shared" si="57"/>
        <v>43950</v>
      </c>
      <c r="U909" s="41">
        <f t="shared" si="54"/>
        <v>49224.000000000007</v>
      </c>
      <c r="V909" s="45"/>
      <c r="W909" s="34">
        <v>2017</v>
      </c>
      <c r="X909" s="35"/>
    </row>
    <row r="910" spans="1:24" ht="50.1" customHeight="1">
      <c r="A910" s="34" t="s">
        <v>2872</v>
      </c>
      <c r="B910" s="34" t="s">
        <v>35</v>
      </c>
      <c r="C910" s="35" t="s">
        <v>2861</v>
      </c>
      <c r="D910" s="36" t="s">
        <v>2857</v>
      </c>
      <c r="E910" s="35" t="s">
        <v>2862</v>
      </c>
      <c r="F910" s="37" t="s">
        <v>2873</v>
      </c>
      <c r="G910" s="34" t="s">
        <v>39</v>
      </c>
      <c r="H910" s="34">
        <v>0</v>
      </c>
      <c r="I910" s="34">
        <v>590000000</v>
      </c>
      <c r="J910" s="35" t="s">
        <v>40</v>
      </c>
      <c r="K910" s="35" t="s">
        <v>2864</v>
      </c>
      <c r="L910" s="42" t="s">
        <v>53</v>
      </c>
      <c r="M910" s="34" t="s">
        <v>61</v>
      </c>
      <c r="N910" s="35" t="s">
        <v>2865</v>
      </c>
      <c r="O910" s="34" t="s">
        <v>94</v>
      </c>
      <c r="P910" s="34">
        <v>796</v>
      </c>
      <c r="Q910" s="34" t="s">
        <v>46</v>
      </c>
      <c r="R910" s="39">
        <v>200</v>
      </c>
      <c r="S910" s="40">
        <v>265</v>
      </c>
      <c r="T910" s="40">
        <f t="shared" si="57"/>
        <v>53000</v>
      </c>
      <c r="U910" s="41">
        <f t="shared" si="54"/>
        <v>59360.000000000007</v>
      </c>
      <c r="V910" s="45"/>
      <c r="W910" s="34">
        <v>2017</v>
      </c>
      <c r="X910" s="35"/>
    </row>
    <row r="911" spans="1:24" ht="50.1" customHeight="1">
      <c r="A911" s="34" t="s">
        <v>2874</v>
      </c>
      <c r="B911" s="34" t="s">
        <v>35</v>
      </c>
      <c r="C911" s="35" t="s">
        <v>2861</v>
      </c>
      <c r="D911" s="36" t="s">
        <v>2857</v>
      </c>
      <c r="E911" s="35" t="s">
        <v>2862</v>
      </c>
      <c r="F911" s="37" t="s">
        <v>2875</v>
      </c>
      <c r="G911" s="34" t="s">
        <v>39</v>
      </c>
      <c r="H911" s="34">
        <v>0</v>
      </c>
      <c r="I911" s="34">
        <v>590000000</v>
      </c>
      <c r="J911" s="35" t="s">
        <v>40</v>
      </c>
      <c r="K911" s="35" t="s">
        <v>2864</v>
      </c>
      <c r="L911" s="42" t="s">
        <v>53</v>
      </c>
      <c r="M911" s="34" t="s">
        <v>61</v>
      </c>
      <c r="N911" s="35" t="s">
        <v>2865</v>
      </c>
      <c r="O911" s="34" t="s">
        <v>94</v>
      </c>
      <c r="P911" s="34">
        <v>796</v>
      </c>
      <c r="Q911" s="34" t="s">
        <v>46</v>
      </c>
      <c r="R911" s="39">
        <v>100</v>
      </c>
      <c r="S911" s="40">
        <v>260</v>
      </c>
      <c r="T911" s="40">
        <f t="shared" si="57"/>
        <v>26000</v>
      </c>
      <c r="U911" s="41">
        <f t="shared" si="54"/>
        <v>29120.000000000004</v>
      </c>
      <c r="V911" s="45"/>
      <c r="W911" s="34">
        <v>2017</v>
      </c>
      <c r="X911" s="35"/>
    </row>
    <row r="912" spans="1:24" ht="50.1" customHeight="1">
      <c r="A912" s="34" t="s">
        <v>2876</v>
      </c>
      <c r="B912" s="34" t="s">
        <v>35</v>
      </c>
      <c r="C912" s="35" t="s">
        <v>2861</v>
      </c>
      <c r="D912" s="36" t="s">
        <v>2857</v>
      </c>
      <c r="E912" s="35" t="s">
        <v>2862</v>
      </c>
      <c r="F912" s="37" t="s">
        <v>2877</v>
      </c>
      <c r="G912" s="34" t="s">
        <v>39</v>
      </c>
      <c r="H912" s="34">
        <v>0</v>
      </c>
      <c r="I912" s="34">
        <v>590000000</v>
      </c>
      <c r="J912" s="35" t="s">
        <v>40</v>
      </c>
      <c r="K912" s="35" t="s">
        <v>2864</v>
      </c>
      <c r="L912" s="42" t="s">
        <v>53</v>
      </c>
      <c r="M912" s="34" t="s">
        <v>61</v>
      </c>
      <c r="N912" s="35" t="s">
        <v>2865</v>
      </c>
      <c r="O912" s="34" t="s">
        <v>94</v>
      </c>
      <c r="P912" s="34">
        <v>796</v>
      </c>
      <c r="Q912" s="34" t="s">
        <v>46</v>
      </c>
      <c r="R912" s="39">
        <v>200</v>
      </c>
      <c r="S912" s="40">
        <v>250</v>
      </c>
      <c r="T912" s="40">
        <f t="shared" si="57"/>
        <v>50000</v>
      </c>
      <c r="U912" s="41">
        <f t="shared" si="54"/>
        <v>56000.000000000007</v>
      </c>
      <c r="V912" s="45"/>
      <c r="W912" s="34">
        <v>2017</v>
      </c>
      <c r="X912" s="35"/>
    </row>
    <row r="913" spans="1:24" ht="50.1" customHeight="1">
      <c r="A913" s="34" t="s">
        <v>2878</v>
      </c>
      <c r="B913" s="34" t="s">
        <v>35</v>
      </c>
      <c r="C913" s="35" t="s">
        <v>2861</v>
      </c>
      <c r="D913" s="36" t="s">
        <v>2857</v>
      </c>
      <c r="E913" s="35" t="s">
        <v>2862</v>
      </c>
      <c r="F913" s="37" t="s">
        <v>2879</v>
      </c>
      <c r="G913" s="34" t="s">
        <v>39</v>
      </c>
      <c r="H913" s="34">
        <v>0</v>
      </c>
      <c r="I913" s="34">
        <v>590000000</v>
      </c>
      <c r="J913" s="35" t="s">
        <v>40</v>
      </c>
      <c r="K913" s="35" t="s">
        <v>2864</v>
      </c>
      <c r="L913" s="42" t="s">
        <v>53</v>
      </c>
      <c r="M913" s="34" t="s">
        <v>61</v>
      </c>
      <c r="N913" s="35" t="s">
        <v>2865</v>
      </c>
      <c r="O913" s="34" t="s">
        <v>94</v>
      </c>
      <c r="P913" s="34">
        <v>796</v>
      </c>
      <c r="Q913" s="34" t="s">
        <v>46</v>
      </c>
      <c r="R913" s="39">
        <v>100</v>
      </c>
      <c r="S913" s="40">
        <v>248</v>
      </c>
      <c r="T913" s="40">
        <f t="shared" si="57"/>
        <v>24800</v>
      </c>
      <c r="U913" s="41">
        <f t="shared" si="54"/>
        <v>27776.000000000004</v>
      </c>
      <c r="V913" s="45"/>
      <c r="W913" s="34">
        <v>2017</v>
      </c>
      <c r="X913" s="35"/>
    </row>
    <row r="914" spans="1:24" ht="50.1" customHeight="1">
      <c r="A914" s="34" t="s">
        <v>2880</v>
      </c>
      <c r="B914" s="34" t="s">
        <v>35</v>
      </c>
      <c r="C914" s="35" t="s">
        <v>2881</v>
      </c>
      <c r="D914" s="36" t="s">
        <v>2857</v>
      </c>
      <c r="E914" s="35" t="s">
        <v>2882</v>
      </c>
      <c r="F914" s="37" t="s">
        <v>2883</v>
      </c>
      <c r="G914" s="34" t="s">
        <v>39</v>
      </c>
      <c r="H914" s="34">
        <v>0</v>
      </c>
      <c r="I914" s="34">
        <v>590000000</v>
      </c>
      <c r="J914" s="35" t="s">
        <v>40</v>
      </c>
      <c r="K914" s="35" t="s">
        <v>2864</v>
      </c>
      <c r="L914" s="42" t="s">
        <v>53</v>
      </c>
      <c r="M914" s="34" t="s">
        <v>61</v>
      </c>
      <c r="N914" s="35" t="s">
        <v>2865</v>
      </c>
      <c r="O914" s="34" t="s">
        <v>94</v>
      </c>
      <c r="P914" s="34">
        <v>796</v>
      </c>
      <c r="Q914" s="34" t="s">
        <v>46</v>
      </c>
      <c r="R914" s="39">
        <v>100</v>
      </c>
      <c r="S914" s="40">
        <v>525</v>
      </c>
      <c r="T914" s="40">
        <f t="shared" si="57"/>
        <v>52500</v>
      </c>
      <c r="U914" s="41">
        <f t="shared" si="54"/>
        <v>58800.000000000007</v>
      </c>
      <c r="V914" s="45"/>
      <c r="W914" s="34">
        <v>2017</v>
      </c>
      <c r="X914" s="35"/>
    </row>
    <row r="915" spans="1:24" ht="50.1" customHeight="1">
      <c r="A915" s="34" t="s">
        <v>2884</v>
      </c>
      <c r="B915" s="34" t="s">
        <v>35</v>
      </c>
      <c r="C915" s="35" t="s">
        <v>2881</v>
      </c>
      <c r="D915" s="36" t="s">
        <v>2857</v>
      </c>
      <c r="E915" s="35" t="s">
        <v>2882</v>
      </c>
      <c r="F915" s="37" t="s">
        <v>2885</v>
      </c>
      <c r="G915" s="34" t="s">
        <v>39</v>
      </c>
      <c r="H915" s="34">
        <v>0</v>
      </c>
      <c r="I915" s="34">
        <v>590000000</v>
      </c>
      <c r="J915" s="35" t="s">
        <v>40</v>
      </c>
      <c r="K915" s="35" t="s">
        <v>2864</v>
      </c>
      <c r="L915" s="42" t="s">
        <v>53</v>
      </c>
      <c r="M915" s="34" t="s">
        <v>61</v>
      </c>
      <c r="N915" s="35" t="s">
        <v>2865</v>
      </c>
      <c r="O915" s="34" t="s">
        <v>94</v>
      </c>
      <c r="P915" s="34">
        <v>796</v>
      </c>
      <c r="Q915" s="34" t="s">
        <v>46</v>
      </c>
      <c r="R915" s="39">
        <v>100</v>
      </c>
      <c r="S915" s="40">
        <v>560</v>
      </c>
      <c r="T915" s="40">
        <f t="shared" si="57"/>
        <v>56000</v>
      </c>
      <c r="U915" s="41">
        <f t="shared" si="54"/>
        <v>62720.000000000007</v>
      </c>
      <c r="V915" s="45"/>
      <c r="W915" s="34">
        <v>2017</v>
      </c>
      <c r="X915" s="35"/>
    </row>
    <row r="916" spans="1:24" ht="50.1" customHeight="1">
      <c r="A916" s="34" t="s">
        <v>2886</v>
      </c>
      <c r="B916" s="35" t="s">
        <v>35</v>
      </c>
      <c r="C916" s="35" t="s">
        <v>2887</v>
      </c>
      <c r="D916" s="36" t="s">
        <v>2857</v>
      </c>
      <c r="E916" s="78" t="s">
        <v>2888</v>
      </c>
      <c r="F916" s="78">
        <v>36030</v>
      </c>
      <c r="G916" s="35" t="s">
        <v>39</v>
      </c>
      <c r="H916" s="35">
        <v>0</v>
      </c>
      <c r="I916" s="34">
        <v>590000000</v>
      </c>
      <c r="J916" s="35" t="s">
        <v>53</v>
      </c>
      <c r="K916" s="35" t="s">
        <v>681</v>
      </c>
      <c r="L916" s="35" t="s">
        <v>42</v>
      </c>
      <c r="M916" s="35" t="s">
        <v>61</v>
      </c>
      <c r="N916" s="35" t="s">
        <v>2889</v>
      </c>
      <c r="O916" s="35" t="s">
        <v>503</v>
      </c>
      <c r="P916" s="35">
        <v>796</v>
      </c>
      <c r="Q916" s="35" t="s">
        <v>46</v>
      </c>
      <c r="R916" s="53">
        <v>800</v>
      </c>
      <c r="S916" s="173">
        <v>550</v>
      </c>
      <c r="T916" s="74">
        <f t="shared" si="57"/>
        <v>440000</v>
      </c>
      <c r="U916" s="75">
        <f t="shared" si="54"/>
        <v>492800.00000000006</v>
      </c>
      <c r="V916" s="92" t="s">
        <v>47</v>
      </c>
      <c r="W916" s="35">
        <v>2017</v>
      </c>
      <c r="X916" s="76"/>
    </row>
    <row r="917" spans="1:24" ht="50.1" customHeight="1">
      <c r="A917" s="34" t="s">
        <v>2890</v>
      </c>
      <c r="B917" s="174" t="s">
        <v>35</v>
      </c>
      <c r="C917" s="49" t="s">
        <v>2887</v>
      </c>
      <c r="D917" s="56" t="s">
        <v>2857</v>
      </c>
      <c r="E917" s="50" t="s">
        <v>2888</v>
      </c>
      <c r="F917" s="50">
        <v>36130</v>
      </c>
      <c r="G917" s="83" t="s">
        <v>39</v>
      </c>
      <c r="H917" s="83">
        <v>0</v>
      </c>
      <c r="I917" s="34">
        <v>590000000</v>
      </c>
      <c r="J917" s="35" t="s">
        <v>53</v>
      </c>
      <c r="K917" s="35" t="s">
        <v>681</v>
      </c>
      <c r="L917" s="84" t="s">
        <v>53</v>
      </c>
      <c r="M917" s="84" t="s">
        <v>61</v>
      </c>
      <c r="N917" s="85" t="s">
        <v>2889</v>
      </c>
      <c r="O917" s="85" t="s">
        <v>503</v>
      </c>
      <c r="P917" s="174">
        <v>796</v>
      </c>
      <c r="Q917" s="174" t="s">
        <v>46</v>
      </c>
      <c r="R917" s="53">
        <v>680</v>
      </c>
      <c r="S917" s="173">
        <v>415</v>
      </c>
      <c r="T917" s="74">
        <f t="shared" si="57"/>
        <v>282200</v>
      </c>
      <c r="U917" s="75">
        <f t="shared" si="54"/>
        <v>316064.00000000006</v>
      </c>
      <c r="V917" s="175" t="s">
        <v>47</v>
      </c>
      <c r="W917" s="35">
        <v>2017</v>
      </c>
      <c r="X917" s="76"/>
    </row>
    <row r="918" spans="1:24" ht="50.1" customHeight="1">
      <c r="A918" s="34" t="s">
        <v>2891</v>
      </c>
      <c r="B918" s="49" t="s">
        <v>35</v>
      </c>
      <c r="C918" s="49" t="s">
        <v>2887</v>
      </c>
      <c r="D918" s="56" t="s">
        <v>2857</v>
      </c>
      <c r="E918" s="49" t="s">
        <v>2888</v>
      </c>
      <c r="F918" s="35">
        <v>36030</v>
      </c>
      <c r="G918" s="35" t="s">
        <v>39</v>
      </c>
      <c r="H918" s="59">
        <v>0</v>
      </c>
      <c r="I918" s="34">
        <v>590000000</v>
      </c>
      <c r="J918" s="35" t="s">
        <v>40</v>
      </c>
      <c r="K918" s="35" t="s">
        <v>681</v>
      </c>
      <c r="L918" s="35" t="s">
        <v>42</v>
      </c>
      <c r="M918" s="35" t="s">
        <v>61</v>
      </c>
      <c r="N918" s="35" t="s">
        <v>2889</v>
      </c>
      <c r="O918" s="49" t="s">
        <v>503</v>
      </c>
      <c r="P918" s="35">
        <v>796</v>
      </c>
      <c r="Q918" s="35" t="s">
        <v>46</v>
      </c>
      <c r="R918" s="39">
        <v>800</v>
      </c>
      <c r="S918" s="72">
        <v>550</v>
      </c>
      <c r="T918" s="40">
        <f t="shared" si="57"/>
        <v>440000</v>
      </c>
      <c r="U918" s="41">
        <f t="shared" si="54"/>
        <v>492800.00000000006</v>
      </c>
      <c r="V918" s="45" t="s">
        <v>47</v>
      </c>
      <c r="W918" s="35">
        <v>2017</v>
      </c>
      <c r="X918" s="59"/>
    </row>
    <row r="919" spans="1:24" ht="50.1" customHeight="1">
      <c r="A919" s="34" t="s">
        <v>2892</v>
      </c>
      <c r="B919" s="49" t="s">
        <v>35</v>
      </c>
      <c r="C919" s="49" t="s">
        <v>2887</v>
      </c>
      <c r="D919" s="56" t="s">
        <v>2857</v>
      </c>
      <c r="E919" s="49" t="s">
        <v>2888</v>
      </c>
      <c r="F919" s="35">
        <v>36130</v>
      </c>
      <c r="G919" s="35" t="s">
        <v>39</v>
      </c>
      <c r="H919" s="59">
        <v>0</v>
      </c>
      <c r="I919" s="34">
        <v>590000000</v>
      </c>
      <c r="J919" s="35" t="s">
        <v>40</v>
      </c>
      <c r="K919" s="35" t="s">
        <v>681</v>
      </c>
      <c r="L919" s="35" t="s">
        <v>53</v>
      </c>
      <c r="M919" s="35" t="s">
        <v>61</v>
      </c>
      <c r="N919" s="35" t="s">
        <v>2889</v>
      </c>
      <c r="O919" s="49" t="s">
        <v>503</v>
      </c>
      <c r="P919" s="35">
        <v>796</v>
      </c>
      <c r="Q919" s="35" t="s">
        <v>46</v>
      </c>
      <c r="R919" s="39">
        <v>680</v>
      </c>
      <c r="S919" s="72">
        <v>415</v>
      </c>
      <c r="T919" s="40">
        <f t="shared" si="57"/>
        <v>282200</v>
      </c>
      <c r="U919" s="41">
        <f t="shared" si="54"/>
        <v>316064.00000000006</v>
      </c>
      <c r="V919" s="45" t="s">
        <v>47</v>
      </c>
      <c r="W919" s="35">
        <v>2017</v>
      </c>
      <c r="X919" s="59"/>
    </row>
    <row r="920" spans="1:24" ht="50.1" customHeight="1">
      <c r="A920" s="34" t="s">
        <v>2893</v>
      </c>
      <c r="B920" s="34" t="s">
        <v>35</v>
      </c>
      <c r="C920" s="35" t="s">
        <v>2894</v>
      </c>
      <c r="D920" s="73" t="s">
        <v>2895</v>
      </c>
      <c r="E920" s="37" t="s">
        <v>2896</v>
      </c>
      <c r="F920" s="37" t="s">
        <v>2897</v>
      </c>
      <c r="G920" s="34" t="s">
        <v>39</v>
      </c>
      <c r="H920" s="34">
        <v>0</v>
      </c>
      <c r="I920" s="34">
        <v>590000000</v>
      </c>
      <c r="J920" s="35" t="s">
        <v>53</v>
      </c>
      <c r="K920" s="34" t="s">
        <v>2021</v>
      </c>
      <c r="L920" s="34" t="s">
        <v>83</v>
      </c>
      <c r="M920" s="34" t="s">
        <v>84</v>
      </c>
      <c r="N920" s="34" t="s">
        <v>143</v>
      </c>
      <c r="O920" s="51" t="s">
        <v>185</v>
      </c>
      <c r="P920" s="34">
        <v>796</v>
      </c>
      <c r="Q920" s="34" t="s">
        <v>46</v>
      </c>
      <c r="R920" s="39">
        <v>45</v>
      </c>
      <c r="S920" s="44">
        <v>2000</v>
      </c>
      <c r="T920" s="74">
        <f t="shared" si="57"/>
        <v>90000</v>
      </c>
      <c r="U920" s="75">
        <f t="shared" si="54"/>
        <v>100800.00000000001</v>
      </c>
      <c r="V920" s="45"/>
      <c r="W920" s="34">
        <v>2017</v>
      </c>
      <c r="X920" s="76"/>
    </row>
    <row r="921" spans="1:24" ht="50.1" customHeight="1">
      <c r="A921" s="34" t="s">
        <v>2898</v>
      </c>
      <c r="B921" s="34" t="s">
        <v>35</v>
      </c>
      <c r="C921" s="35" t="s">
        <v>2899</v>
      </c>
      <c r="D921" s="73" t="s">
        <v>2900</v>
      </c>
      <c r="E921" s="37" t="s">
        <v>2901</v>
      </c>
      <c r="F921" s="37" t="s">
        <v>2902</v>
      </c>
      <c r="G921" s="34" t="s">
        <v>39</v>
      </c>
      <c r="H921" s="34">
        <v>0</v>
      </c>
      <c r="I921" s="34">
        <v>590000000</v>
      </c>
      <c r="J921" s="35" t="s">
        <v>53</v>
      </c>
      <c r="K921" s="34" t="s">
        <v>142</v>
      </c>
      <c r="L921" s="34" t="s">
        <v>83</v>
      </c>
      <c r="M921" s="34" t="s">
        <v>84</v>
      </c>
      <c r="N921" s="34" t="s">
        <v>143</v>
      </c>
      <c r="O921" s="51" t="s">
        <v>185</v>
      </c>
      <c r="P921" s="34">
        <v>796</v>
      </c>
      <c r="Q921" s="34" t="s">
        <v>46</v>
      </c>
      <c r="R921" s="39">
        <v>40</v>
      </c>
      <c r="S921" s="44">
        <v>1820</v>
      </c>
      <c r="T921" s="74">
        <f t="shared" si="57"/>
        <v>72800</v>
      </c>
      <c r="U921" s="75">
        <f t="shared" si="54"/>
        <v>81536.000000000015</v>
      </c>
      <c r="V921" s="45"/>
      <c r="W921" s="34">
        <v>2017</v>
      </c>
      <c r="X921" s="76"/>
    </row>
    <row r="922" spans="1:24" ht="50.1" customHeight="1">
      <c r="A922" s="34" t="s">
        <v>2903</v>
      </c>
      <c r="B922" s="34" t="s">
        <v>35</v>
      </c>
      <c r="C922" s="35" t="s">
        <v>2904</v>
      </c>
      <c r="D922" s="36" t="s">
        <v>2905</v>
      </c>
      <c r="E922" s="35" t="s">
        <v>2906</v>
      </c>
      <c r="F922" s="37" t="s">
        <v>2907</v>
      </c>
      <c r="G922" s="34" t="s">
        <v>39</v>
      </c>
      <c r="H922" s="34" t="s">
        <v>2372</v>
      </c>
      <c r="I922" s="34">
        <v>590000000</v>
      </c>
      <c r="J922" s="35" t="s">
        <v>40</v>
      </c>
      <c r="K922" s="35" t="s">
        <v>108</v>
      </c>
      <c r="L922" s="42" t="s">
        <v>53</v>
      </c>
      <c r="M922" s="34" t="s">
        <v>61</v>
      </c>
      <c r="N922" s="35" t="s">
        <v>2865</v>
      </c>
      <c r="O922" s="34" t="s">
        <v>94</v>
      </c>
      <c r="P922" s="34">
        <v>796</v>
      </c>
      <c r="Q922" s="34" t="s">
        <v>46</v>
      </c>
      <c r="R922" s="39">
        <v>15</v>
      </c>
      <c r="S922" s="40">
        <v>1215</v>
      </c>
      <c r="T922" s="40">
        <f t="shared" si="57"/>
        <v>18225</v>
      </c>
      <c r="U922" s="41">
        <f t="shared" si="54"/>
        <v>20412.000000000004</v>
      </c>
      <c r="V922" s="45"/>
      <c r="W922" s="34">
        <v>2017</v>
      </c>
      <c r="X922" s="35"/>
    </row>
    <row r="923" spans="1:24" ht="50.1" customHeight="1">
      <c r="A923" s="34" t="s">
        <v>2908</v>
      </c>
      <c r="B923" s="34" t="s">
        <v>35</v>
      </c>
      <c r="C923" s="35" t="s">
        <v>2909</v>
      </c>
      <c r="D923" s="36" t="s">
        <v>2905</v>
      </c>
      <c r="E923" s="35" t="s">
        <v>2910</v>
      </c>
      <c r="F923" s="37" t="s">
        <v>2911</v>
      </c>
      <c r="G923" s="34" t="s">
        <v>39</v>
      </c>
      <c r="H923" s="34" t="s">
        <v>2372</v>
      </c>
      <c r="I923" s="34">
        <v>590000000</v>
      </c>
      <c r="J923" s="35" t="s">
        <v>40</v>
      </c>
      <c r="K923" s="35" t="s">
        <v>108</v>
      </c>
      <c r="L923" s="42" t="s">
        <v>53</v>
      </c>
      <c r="M923" s="34" t="s">
        <v>61</v>
      </c>
      <c r="N923" s="35" t="s">
        <v>2865</v>
      </c>
      <c r="O923" s="34" t="s">
        <v>94</v>
      </c>
      <c r="P923" s="34">
        <v>796</v>
      </c>
      <c r="Q923" s="34" t="s">
        <v>46</v>
      </c>
      <c r="R923" s="39">
        <v>20</v>
      </c>
      <c r="S923" s="40">
        <v>1090</v>
      </c>
      <c r="T923" s="40">
        <f t="shared" si="57"/>
        <v>21800</v>
      </c>
      <c r="U923" s="41">
        <f t="shared" si="54"/>
        <v>24416.000000000004</v>
      </c>
      <c r="V923" s="45"/>
      <c r="W923" s="34">
        <v>2017</v>
      </c>
      <c r="X923" s="35"/>
    </row>
    <row r="924" spans="1:24" ht="50.1" customHeight="1">
      <c r="A924" s="34" t="s">
        <v>2912</v>
      </c>
      <c r="B924" s="34" t="s">
        <v>35</v>
      </c>
      <c r="C924" s="35" t="s">
        <v>2913</v>
      </c>
      <c r="D924" s="36" t="s">
        <v>2905</v>
      </c>
      <c r="E924" s="35" t="s">
        <v>2914</v>
      </c>
      <c r="F924" s="37" t="s">
        <v>2915</v>
      </c>
      <c r="G924" s="34" t="s">
        <v>39</v>
      </c>
      <c r="H924" s="34">
        <v>0</v>
      </c>
      <c r="I924" s="34">
        <v>590000000</v>
      </c>
      <c r="J924" s="35" t="s">
        <v>40</v>
      </c>
      <c r="K924" s="35" t="s">
        <v>108</v>
      </c>
      <c r="L924" s="42" t="s">
        <v>53</v>
      </c>
      <c r="M924" s="34" t="s">
        <v>61</v>
      </c>
      <c r="N924" s="35" t="s">
        <v>2865</v>
      </c>
      <c r="O924" s="34" t="s">
        <v>94</v>
      </c>
      <c r="P924" s="34">
        <v>796</v>
      </c>
      <c r="Q924" s="34" t="s">
        <v>46</v>
      </c>
      <c r="R924" s="39">
        <v>30</v>
      </c>
      <c r="S924" s="40">
        <v>410</v>
      </c>
      <c r="T924" s="40">
        <f t="shared" si="57"/>
        <v>12300</v>
      </c>
      <c r="U924" s="41">
        <f t="shared" si="54"/>
        <v>13776.000000000002</v>
      </c>
      <c r="V924" s="45"/>
      <c r="W924" s="34">
        <v>2017</v>
      </c>
      <c r="X924" s="35"/>
    </row>
    <row r="925" spans="1:24" ht="50.1" customHeight="1">
      <c r="A925" s="34" t="s">
        <v>2916</v>
      </c>
      <c r="B925" s="34" t="s">
        <v>35</v>
      </c>
      <c r="C925" s="35" t="s">
        <v>2917</v>
      </c>
      <c r="D925" s="36" t="s">
        <v>2905</v>
      </c>
      <c r="E925" s="35" t="s">
        <v>2918</v>
      </c>
      <c r="F925" s="37" t="s">
        <v>2919</v>
      </c>
      <c r="G925" s="34" t="s">
        <v>39</v>
      </c>
      <c r="H925" s="34">
        <v>0</v>
      </c>
      <c r="I925" s="34">
        <v>590000000</v>
      </c>
      <c r="J925" s="35" t="s">
        <v>40</v>
      </c>
      <c r="K925" s="35" t="s">
        <v>108</v>
      </c>
      <c r="L925" s="42" t="s">
        <v>53</v>
      </c>
      <c r="M925" s="34" t="s">
        <v>61</v>
      </c>
      <c r="N925" s="35" t="s">
        <v>2865</v>
      </c>
      <c r="O925" s="34" t="s">
        <v>94</v>
      </c>
      <c r="P925" s="34">
        <v>796</v>
      </c>
      <c r="Q925" s="34" t="s">
        <v>46</v>
      </c>
      <c r="R925" s="39">
        <v>30</v>
      </c>
      <c r="S925" s="40">
        <v>345</v>
      </c>
      <c r="T925" s="40">
        <f t="shared" si="57"/>
        <v>10350</v>
      </c>
      <c r="U925" s="41">
        <f t="shared" si="54"/>
        <v>11592.000000000002</v>
      </c>
      <c r="V925" s="45"/>
      <c r="W925" s="34">
        <v>2017</v>
      </c>
      <c r="X925" s="35"/>
    </row>
    <row r="926" spans="1:24" ht="50.1" customHeight="1">
      <c r="A926" s="49" t="s">
        <v>2920</v>
      </c>
      <c r="B926" s="49" t="s">
        <v>35</v>
      </c>
      <c r="C926" s="50" t="s">
        <v>2921</v>
      </c>
      <c r="D926" s="50" t="s">
        <v>2905</v>
      </c>
      <c r="E926" s="50" t="s">
        <v>2922</v>
      </c>
      <c r="F926" s="50" t="s">
        <v>2923</v>
      </c>
      <c r="G926" s="49" t="s">
        <v>39</v>
      </c>
      <c r="H926" s="49">
        <v>0</v>
      </c>
      <c r="I926" s="49">
        <v>590000000</v>
      </c>
      <c r="J926" s="49" t="s">
        <v>40</v>
      </c>
      <c r="K926" s="49" t="s">
        <v>108</v>
      </c>
      <c r="L926" s="49" t="s">
        <v>53</v>
      </c>
      <c r="M926" s="49" t="s">
        <v>61</v>
      </c>
      <c r="N926" s="49" t="s">
        <v>2865</v>
      </c>
      <c r="O926" s="49" t="s">
        <v>94</v>
      </c>
      <c r="P926" s="49">
        <v>796</v>
      </c>
      <c r="Q926" s="49" t="s">
        <v>46</v>
      </c>
      <c r="R926" s="77">
        <v>15</v>
      </c>
      <c r="S926" s="77">
        <v>1040</v>
      </c>
      <c r="T926" s="77">
        <v>0</v>
      </c>
      <c r="U926" s="77">
        <f>T926*1.12</f>
        <v>0</v>
      </c>
      <c r="V926" s="47"/>
      <c r="W926" s="49">
        <v>2017</v>
      </c>
      <c r="X926" s="49" t="s">
        <v>349</v>
      </c>
    </row>
    <row r="927" spans="1:24" ht="50.1" customHeight="1">
      <c r="A927" s="49" t="s">
        <v>2924</v>
      </c>
      <c r="B927" s="49" t="s">
        <v>35</v>
      </c>
      <c r="C927" s="50" t="s">
        <v>2921</v>
      </c>
      <c r="D927" s="50" t="s">
        <v>2905</v>
      </c>
      <c r="E927" s="50" t="s">
        <v>2922</v>
      </c>
      <c r="F927" s="50" t="s">
        <v>2923</v>
      </c>
      <c r="G927" s="49" t="s">
        <v>39</v>
      </c>
      <c r="H927" s="49">
        <v>0</v>
      </c>
      <c r="I927" s="49">
        <v>590000000</v>
      </c>
      <c r="J927" s="49" t="s">
        <v>40</v>
      </c>
      <c r="K927" s="49" t="s">
        <v>2925</v>
      </c>
      <c r="L927" s="49" t="s">
        <v>53</v>
      </c>
      <c r="M927" s="49" t="s">
        <v>61</v>
      </c>
      <c r="N927" s="49" t="s">
        <v>85</v>
      </c>
      <c r="O927" s="49" t="s">
        <v>2052</v>
      </c>
      <c r="P927" s="49">
        <v>796</v>
      </c>
      <c r="Q927" s="49" t="s">
        <v>46</v>
      </c>
      <c r="R927" s="77">
        <v>15</v>
      </c>
      <c r="S927" s="77">
        <v>1040</v>
      </c>
      <c r="T927" s="77">
        <f>R927*S927</f>
        <v>15600</v>
      </c>
      <c r="U927" s="77">
        <f>T927*1.12</f>
        <v>17472</v>
      </c>
      <c r="V927" s="47"/>
      <c r="W927" s="49">
        <v>2017</v>
      </c>
      <c r="X927" s="47"/>
    </row>
    <row r="928" spans="1:24" ht="50.1" customHeight="1">
      <c r="A928" s="34" t="s">
        <v>2926</v>
      </c>
      <c r="B928" s="34" t="s">
        <v>35</v>
      </c>
      <c r="C928" s="35" t="s">
        <v>2927</v>
      </c>
      <c r="D928" s="36" t="s">
        <v>2905</v>
      </c>
      <c r="E928" s="35" t="s">
        <v>2928</v>
      </c>
      <c r="F928" s="37" t="s">
        <v>2929</v>
      </c>
      <c r="G928" s="34" t="s">
        <v>39</v>
      </c>
      <c r="H928" s="34">
        <v>0</v>
      </c>
      <c r="I928" s="34">
        <v>590000000</v>
      </c>
      <c r="J928" s="35" t="s">
        <v>40</v>
      </c>
      <c r="K928" s="35" t="s">
        <v>108</v>
      </c>
      <c r="L928" s="42" t="s">
        <v>53</v>
      </c>
      <c r="M928" s="34" t="s">
        <v>61</v>
      </c>
      <c r="N928" s="35" t="s">
        <v>2865</v>
      </c>
      <c r="O928" s="34" t="s">
        <v>94</v>
      </c>
      <c r="P928" s="34">
        <v>796</v>
      </c>
      <c r="Q928" s="34" t="s">
        <v>46</v>
      </c>
      <c r="R928" s="39">
        <v>15</v>
      </c>
      <c r="S928" s="40">
        <v>155</v>
      </c>
      <c r="T928" s="40">
        <f t="shared" si="57"/>
        <v>2325</v>
      </c>
      <c r="U928" s="41">
        <f t="shared" si="54"/>
        <v>2604.0000000000005</v>
      </c>
      <c r="V928" s="45"/>
      <c r="W928" s="34">
        <v>2017</v>
      </c>
      <c r="X928" s="35"/>
    </row>
    <row r="929" spans="1:56" ht="50.1" customHeight="1">
      <c r="A929" s="34" t="s">
        <v>2930</v>
      </c>
      <c r="B929" s="34" t="s">
        <v>35</v>
      </c>
      <c r="C929" s="35" t="s">
        <v>2931</v>
      </c>
      <c r="D929" s="36" t="s">
        <v>2905</v>
      </c>
      <c r="E929" s="35" t="s">
        <v>2932</v>
      </c>
      <c r="F929" s="37" t="s">
        <v>2933</v>
      </c>
      <c r="G929" s="34" t="s">
        <v>39</v>
      </c>
      <c r="H929" s="34">
        <v>0</v>
      </c>
      <c r="I929" s="34">
        <v>590000000</v>
      </c>
      <c r="J929" s="35" t="s">
        <v>40</v>
      </c>
      <c r="K929" s="35" t="s">
        <v>108</v>
      </c>
      <c r="L929" s="42" t="s">
        <v>53</v>
      </c>
      <c r="M929" s="34" t="s">
        <v>61</v>
      </c>
      <c r="N929" s="35" t="s">
        <v>2865</v>
      </c>
      <c r="O929" s="34" t="s">
        <v>94</v>
      </c>
      <c r="P929" s="34">
        <v>796</v>
      </c>
      <c r="Q929" s="34" t="s">
        <v>46</v>
      </c>
      <c r="R929" s="39">
        <v>30</v>
      </c>
      <c r="S929" s="40">
        <v>430</v>
      </c>
      <c r="T929" s="40">
        <f t="shared" si="57"/>
        <v>12900</v>
      </c>
      <c r="U929" s="41">
        <f t="shared" si="54"/>
        <v>14448.000000000002</v>
      </c>
      <c r="V929" s="45"/>
      <c r="W929" s="34">
        <v>2017</v>
      </c>
      <c r="X929" s="35"/>
    </row>
    <row r="930" spans="1:56" ht="50.1" customHeight="1">
      <c r="A930" s="34" t="s">
        <v>2934</v>
      </c>
      <c r="B930" s="34" t="s">
        <v>35</v>
      </c>
      <c r="C930" s="35" t="s">
        <v>2935</v>
      </c>
      <c r="D930" s="36" t="s">
        <v>2905</v>
      </c>
      <c r="E930" s="35" t="s">
        <v>2936</v>
      </c>
      <c r="F930" s="37" t="s">
        <v>2937</v>
      </c>
      <c r="G930" s="34" t="s">
        <v>39</v>
      </c>
      <c r="H930" s="34">
        <v>0</v>
      </c>
      <c r="I930" s="34">
        <v>590000000</v>
      </c>
      <c r="J930" s="35" t="s">
        <v>40</v>
      </c>
      <c r="K930" s="35" t="s">
        <v>108</v>
      </c>
      <c r="L930" s="42" t="s">
        <v>53</v>
      </c>
      <c r="M930" s="34" t="s">
        <v>61</v>
      </c>
      <c r="N930" s="35" t="s">
        <v>2865</v>
      </c>
      <c r="O930" s="34" t="s">
        <v>94</v>
      </c>
      <c r="P930" s="34">
        <v>796</v>
      </c>
      <c r="Q930" s="34" t="s">
        <v>46</v>
      </c>
      <c r="R930" s="39">
        <v>15</v>
      </c>
      <c r="S930" s="40">
        <v>430</v>
      </c>
      <c r="T930" s="40">
        <f t="shared" si="57"/>
        <v>6450</v>
      </c>
      <c r="U930" s="41">
        <f t="shared" si="54"/>
        <v>7224.0000000000009</v>
      </c>
      <c r="V930" s="45"/>
      <c r="W930" s="34">
        <v>2017</v>
      </c>
      <c r="X930" s="35"/>
    </row>
    <row r="931" spans="1:56" ht="50.1" customHeight="1">
      <c r="A931" s="34" t="s">
        <v>2938</v>
      </c>
      <c r="B931" s="34" t="s">
        <v>35</v>
      </c>
      <c r="C931" s="35" t="s">
        <v>2939</v>
      </c>
      <c r="D931" s="36" t="s">
        <v>2905</v>
      </c>
      <c r="E931" s="35" t="s">
        <v>2940</v>
      </c>
      <c r="F931" s="37" t="s">
        <v>2941</v>
      </c>
      <c r="G931" s="34" t="s">
        <v>39</v>
      </c>
      <c r="H931" s="34" t="s">
        <v>2372</v>
      </c>
      <c r="I931" s="34">
        <v>590000000</v>
      </c>
      <c r="J931" s="35" t="s">
        <v>40</v>
      </c>
      <c r="K931" s="35" t="s">
        <v>108</v>
      </c>
      <c r="L931" s="42" t="s">
        <v>53</v>
      </c>
      <c r="M931" s="34" t="s">
        <v>61</v>
      </c>
      <c r="N931" s="35" t="s">
        <v>2865</v>
      </c>
      <c r="O931" s="34" t="s">
        <v>94</v>
      </c>
      <c r="P931" s="34">
        <v>796</v>
      </c>
      <c r="Q931" s="34" t="s">
        <v>46</v>
      </c>
      <c r="R931" s="39">
        <v>15</v>
      </c>
      <c r="S931" s="40">
        <v>430</v>
      </c>
      <c r="T931" s="40">
        <f t="shared" si="57"/>
        <v>6450</v>
      </c>
      <c r="U931" s="41">
        <f t="shared" si="54"/>
        <v>7224.0000000000009</v>
      </c>
      <c r="V931" s="45"/>
      <c r="W931" s="34">
        <v>2017</v>
      </c>
      <c r="X931" s="35"/>
    </row>
    <row r="932" spans="1:56" ht="50.1" customHeight="1">
      <c r="A932" s="34" t="s">
        <v>2942</v>
      </c>
      <c r="B932" s="34" t="s">
        <v>35</v>
      </c>
      <c r="C932" s="35" t="s">
        <v>2943</v>
      </c>
      <c r="D932" s="36" t="s">
        <v>2905</v>
      </c>
      <c r="E932" s="35" t="s">
        <v>2944</v>
      </c>
      <c r="F932" s="37" t="s">
        <v>2945</v>
      </c>
      <c r="G932" s="34" t="s">
        <v>39</v>
      </c>
      <c r="H932" s="34">
        <v>0</v>
      </c>
      <c r="I932" s="34">
        <v>590000000</v>
      </c>
      <c r="J932" s="35" t="s">
        <v>40</v>
      </c>
      <c r="K932" s="35" t="s">
        <v>108</v>
      </c>
      <c r="L932" s="42" t="s">
        <v>53</v>
      </c>
      <c r="M932" s="34" t="s">
        <v>61</v>
      </c>
      <c r="N932" s="35" t="s">
        <v>2865</v>
      </c>
      <c r="O932" s="34" t="s">
        <v>94</v>
      </c>
      <c r="P932" s="34">
        <v>796</v>
      </c>
      <c r="Q932" s="34" t="s">
        <v>46</v>
      </c>
      <c r="R932" s="39">
        <v>30</v>
      </c>
      <c r="S932" s="40">
        <v>615</v>
      </c>
      <c r="T932" s="40">
        <f t="shared" si="57"/>
        <v>18450</v>
      </c>
      <c r="U932" s="41">
        <f t="shared" si="54"/>
        <v>20664.000000000004</v>
      </c>
      <c r="V932" s="45"/>
      <c r="W932" s="34">
        <v>2017</v>
      </c>
      <c r="X932" s="35"/>
    </row>
    <row r="933" spans="1:56" ht="50.1" customHeight="1">
      <c r="A933" s="34" t="s">
        <v>2946</v>
      </c>
      <c r="B933" s="34" t="s">
        <v>35</v>
      </c>
      <c r="C933" s="35" t="s">
        <v>2947</v>
      </c>
      <c r="D933" s="36" t="s">
        <v>2905</v>
      </c>
      <c r="E933" s="35" t="s">
        <v>2948</v>
      </c>
      <c r="F933" s="37" t="s">
        <v>2949</v>
      </c>
      <c r="G933" s="34" t="s">
        <v>39</v>
      </c>
      <c r="H933" s="34">
        <v>0</v>
      </c>
      <c r="I933" s="34">
        <v>590000000</v>
      </c>
      <c r="J933" s="35" t="s">
        <v>40</v>
      </c>
      <c r="K933" s="35" t="s">
        <v>108</v>
      </c>
      <c r="L933" s="42" t="s">
        <v>53</v>
      </c>
      <c r="M933" s="34" t="s">
        <v>61</v>
      </c>
      <c r="N933" s="35" t="s">
        <v>2865</v>
      </c>
      <c r="O933" s="34" t="s">
        <v>94</v>
      </c>
      <c r="P933" s="34">
        <v>796</v>
      </c>
      <c r="Q933" s="34" t="s">
        <v>46</v>
      </c>
      <c r="R933" s="39">
        <v>15</v>
      </c>
      <c r="S933" s="40">
        <v>685</v>
      </c>
      <c r="T933" s="40">
        <f t="shared" si="57"/>
        <v>10275</v>
      </c>
      <c r="U933" s="41">
        <f t="shared" si="54"/>
        <v>11508.000000000002</v>
      </c>
      <c r="V933" s="45"/>
      <c r="W933" s="34">
        <v>2017</v>
      </c>
      <c r="X933" s="35"/>
    </row>
    <row r="934" spans="1:56" ht="50.1" customHeight="1">
      <c r="A934" s="34" t="s">
        <v>2950</v>
      </c>
      <c r="B934" s="34" t="s">
        <v>35</v>
      </c>
      <c r="C934" s="35" t="s">
        <v>2951</v>
      </c>
      <c r="D934" s="36" t="s">
        <v>2905</v>
      </c>
      <c r="E934" s="35" t="s">
        <v>2952</v>
      </c>
      <c r="F934" s="37" t="s">
        <v>2953</v>
      </c>
      <c r="G934" s="34" t="s">
        <v>39</v>
      </c>
      <c r="H934" s="34">
        <v>0</v>
      </c>
      <c r="I934" s="34">
        <v>590000000</v>
      </c>
      <c r="J934" s="35" t="s">
        <v>40</v>
      </c>
      <c r="K934" s="35" t="s">
        <v>108</v>
      </c>
      <c r="L934" s="42" t="s">
        <v>53</v>
      </c>
      <c r="M934" s="34" t="s">
        <v>61</v>
      </c>
      <c r="N934" s="35" t="s">
        <v>2865</v>
      </c>
      <c r="O934" s="34" t="s">
        <v>94</v>
      </c>
      <c r="P934" s="34">
        <v>796</v>
      </c>
      <c r="Q934" s="34" t="s">
        <v>46</v>
      </c>
      <c r="R934" s="39">
        <v>20</v>
      </c>
      <c r="S934" s="40">
        <v>1040</v>
      </c>
      <c r="T934" s="40">
        <f t="shared" si="57"/>
        <v>20800</v>
      </c>
      <c r="U934" s="41">
        <f t="shared" ref="U934:U1006" si="58">T934*1.12</f>
        <v>23296.000000000004</v>
      </c>
      <c r="V934" s="45"/>
      <c r="W934" s="34">
        <v>2017</v>
      </c>
      <c r="X934" s="35"/>
    </row>
    <row r="935" spans="1:56" ht="50.1" customHeight="1">
      <c r="A935" s="34" t="s">
        <v>2954</v>
      </c>
      <c r="B935" s="34" t="s">
        <v>35</v>
      </c>
      <c r="C935" s="35" t="s">
        <v>2955</v>
      </c>
      <c r="D935" s="36" t="s">
        <v>2905</v>
      </c>
      <c r="E935" s="35" t="s">
        <v>2956</v>
      </c>
      <c r="F935" s="37" t="s">
        <v>2957</v>
      </c>
      <c r="G935" s="34" t="s">
        <v>39</v>
      </c>
      <c r="H935" s="34" t="s">
        <v>2372</v>
      </c>
      <c r="I935" s="34">
        <v>590000000</v>
      </c>
      <c r="J935" s="35" t="s">
        <v>40</v>
      </c>
      <c r="K935" s="35" t="s">
        <v>108</v>
      </c>
      <c r="L935" s="42" t="s">
        <v>53</v>
      </c>
      <c r="M935" s="34" t="s">
        <v>61</v>
      </c>
      <c r="N935" s="35" t="s">
        <v>2865</v>
      </c>
      <c r="O935" s="34" t="s">
        <v>94</v>
      </c>
      <c r="P935" s="34">
        <v>796</v>
      </c>
      <c r="Q935" s="34" t="s">
        <v>46</v>
      </c>
      <c r="R935" s="39">
        <v>15</v>
      </c>
      <c r="S935" s="40">
        <v>1090</v>
      </c>
      <c r="T935" s="40">
        <f t="shared" si="57"/>
        <v>16350</v>
      </c>
      <c r="U935" s="41">
        <f t="shared" si="58"/>
        <v>18312</v>
      </c>
      <c r="V935" s="45"/>
      <c r="W935" s="34">
        <v>2017</v>
      </c>
      <c r="X935" s="35"/>
    </row>
    <row r="936" spans="1:56" ht="50.1" customHeight="1">
      <c r="A936" s="34" t="s">
        <v>2958</v>
      </c>
      <c r="B936" s="34" t="s">
        <v>35</v>
      </c>
      <c r="C936" s="35" t="s">
        <v>2959</v>
      </c>
      <c r="D936" s="36" t="s">
        <v>2905</v>
      </c>
      <c r="E936" s="35" t="s">
        <v>2960</v>
      </c>
      <c r="F936" s="37" t="s">
        <v>2961</v>
      </c>
      <c r="G936" s="34" t="s">
        <v>39</v>
      </c>
      <c r="H936" s="34" t="s">
        <v>2372</v>
      </c>
      <c r="I936" s="34">
        <v>590000000</v>
      </c>
      <c r="J936" s="35" t="s">
        <v>40</v>
      </c>
      <c r="K936" s="35" t="s">
        <v>108</v>
      </c>
      <c r="L936" s="42" t="s">
        <v>53</v>
      </c>
      <c r="M936" s="34" t="s">
        <v>61</v>
      </c>
      <c r="N936" s="35" t="s">
        <v>2865</v>
      </c>
      <c r="O936" s="34" t="s">
        <v>94</v>
      </c>
      <c r="P936" s="34">
        <v>796</v>
      </c>
      <c r="Q936" s="34" t="s">
        <v>46</v>
      </c>
      <c r="R936" s="39">
        <v>15</v>
      </c>
      <c r="S936" s="40">
        <v>1215</v>
      </c>
      <c r="T936" s="40">
        <f t="shared" si="57"/>
        <v>18225</v>
      </c>
      <c r="U936" s="41">
        <f t="shared" si="58"/>
        <v>20412.000000000004</v>
      </c>
      <c r="V936" s="45"/>
      <c r="W936" s="34">
        <v>2017</v>
      </c>
      <c r="X936" s="35"/>
    </row>
    <row r="937" spans="1:56" s="527" customFormat="1" ht="50.1" customHeight="1">
      <c r="A937" s="35" t="s">
        <v>2962</v>
      </c>
      <c r="B937" s="35" t="s">
        <v>35</v>
      </c>
      <c r="C937" s="78" t="s">
        <v>2963</v>
      </c>
      <c r="D937" s="78" t="s">
        <v>2964</v>
      </c>
      <c r="E937" s="78" t="s">
        <v>2965</v>
      </c>
      <c r="F937" s="78" t="s">
        <v>2966</v>
      </c>
      <c r="G937" s="35" t="s">
        <v>39</v>
      </c>
      <c r="H937" s="35">
        <v>0</v>
      </c>
      <c r="I937" s="35">
        <v>590000000</v>
      </c>
      <c r="J937" s="35" t="s">
        <v>40</v>
      </c>
      <c r="K937" s="35" t="s">
        <v>218</v>
      </c>
      <c r="L937" s="35" t="s">
        <v>42</v>
      </c>
      <c r="M937" s="35" t="s">
        <v>43</v>
      </c>
      <c r="N937" s="35" t="s">
        <v>75</v>
      </c>
      <c r="O937" s="35" t="s">
        <v>76</v>
      </c>
      <c r="P937" s="35">
        <v>5111</v>
      </c>
      <c r="Q937" s="35" t="s">
        <v>210</v>
      </c>
      <c r="R937" s="77">
        <v>1</v>
      </c>
      <c r="S937" s="77">
        <v>8000</v>
      </c>
      <c r="T937" s="77">
        <v>0</v>
      </c>
      <c r="U937" s="146">
        <f>T937*1.12</f>
        <v>0</v>
      </c>
      <c r="V937" s="92" t="s">
        <v>47</v>
      </c>
      <c r="W937" s="35">
        <v>2017</v>
      </c>
      <c r="X937" s="35" t="s">
        <v>4433</v>
      </c>
      <c r="Y937" s="528"/>
      <c r="Z937" s="528"/>
      <c r="AA937" s="528"/>
      <c r="AB937" s="528"/>
      <c r="AC937" s="528"/>
      <c r="AD937" s="528"/>
      <c r="AE937" s="528"/>
      <c r="AF937" s="518"/>
      <c r="AG937" s="518"/>
      <c r="AH937" s="518"/>
      <c r="AI937" s="518"/>
      <c r="AJ937" s="518"/>
      <c r="AK937" s="518"/>
      <c r="AL937" s="518"/>
      <c r="AM937" s="518"/>
      <c r="AN937" s="518"/>
      <c r="AO937" s="518"/>
      <c r="AP937" s="518"/>
      <c r="AQ937" s="518"/>
      <c r="AR937" s="518"/>
      <c r="AS937" s="518"/>
      <c r="AT937" s="518"/>
      <c r="AU937" s="518"/>
      <c r="AV937" s="518"/>
      <c r="AW937" s="518"/>
      <c r="AX937" s="518"/>
      <c r="AY937" s="518"/>
      <c r="AZ937" s="518"/>
      <c r="BA937" s="518"/>
      <c r="BB937" s="518"/>
      <c r="BC937" s="518"/>
      <c r="BD937" s="518"/>
    </row>
    <row r="938" spans="1:56" s="527" customFormat="1" ht="50.1" customHeight="1">
      <c r="A938" s="35" t="s">
        <v>12122</v>
      </c>
      <c r="B938" s="35" t="s">
        <v>35</v>
      </c>
      <c r="C938" s="78" t="s">
        <v>2963</v>
      </c>
      <c r="D938" s="78" t="s">
        <v>2964</v>
      </c>
      <c r="E938" s="78" t="s">
        <v>2965</v>
      </c>
      <c r="F938" s="78" t="s">
        <v>2966</v>
      </c>
      <c r="G938" s="35" t="s">
        <v>39</v>
      </c>
      <c r="H938" s="35">
        <v>0</v>
      </c>
      <c r="I938" s="35">
        <v>590000000</v>
      </c>
      <c r="J938" s="35" t="s">
        <v>40</v>
      </c>
      <c r="K938" s="49" t="s">
        <v>10818</v>
      </c>
      <c r="L938" s="35" t="s">
        <v>53</v>
      </c>
      <c r="M938" s="46" t="s">
        <v>43</v>
      </c>
      <c r="N938" s="49" t="s">
        <v>10156</v>
      </c>
      <c r="O938" s="52" t="s">
        <v>503</v>
      </c>
      <c r="P938" s="35">
        <v>5111</v>
      </c>
      <c r="Q938" s="49" t="s">
        <v>210</v>
      </c>
      <c r="R938" s="77">
        <v>3</v>
      </c>
      <c r="S938" s="77">
        <v>6700</v>
      </c>
      <c r="T938" s="77">
        <f>R938*S938</f>
        <v>20100</v>
      </c>
      <c r="U938" s="146">
        <f>T938*1.12</f>
        <v>22512.000000000004</v>
      </c>
      <c r="V938" s="98"/>
      <c r="W938" s="35">
        <v>2017</v>
      </c>
      <c r="X938" s="512"/>
      <c r="Y938" s="528"/>
      <c r="Z938" s="528"/>
      <c r="AA938" s="528"/>
      <c r="AB938" s="528"/>
      <c r="AC938" s="528"/>
      <c r="AD938" s="528"/>
      <c r="AE938" s="528"/>
      <c r="AF938" s="518"/>
      <c r="AG938" s="518"/>
      <c r="AH938" s="518"/>
      <c r="AI938" s="518"/>
      <c r="AJ938" s="518"/>
      <c r="AK938" s="518"/>
      <c r="AL938" s="518"/>
      <c r="AM938" s="518"/>
      <c r="AN938" s="518"/>
      <c r="AO938" s="518"/>
      <c r="AP938" s="518"/>
      <c r="AQ938" s="518"/>
      <c r="AR938" s="518"/>
      <c r="AS938" s="518"/>
      <c r="AT938" s="518"/>
      <c r="AU938" s="518"/>
      <c r="AV938" s="518"/>
      <c r="AW938" s="518"/>
      <c r="AX938" s="518"/>
      <c r="AY938" s="518"/>
      <c r="AZ938" s="518"/>
      <c r="BA938" s="518"/>
      <c r="BB938" s="518"/>
      <c r="BC938" s="518"/>
      <c r="BD938" s="518"/>
    </row>
    <row r="939" spans="1:56" s="527" customFormat="1" ht="50.1" customHeight="1">
      <c r="A939" s="35" t="s">
        <v>2967</v>
      </c>
      <c r="B939" s="35" t="s">
        <v>35</v>
      </c>
      <c r="C939" s="78" t="s">
        <v>2968</v>
      </c>
      <c r="D939" s="78" t="s">
        <v>2964</v>
      </c>
      <c r="E939" s="78" t="s">
        <v>2969</v>
      </c>
      <c r="F939" s="78" t="s">
        <v>2970</v>
      </c>
      <c r="G939" s="35" t="s">
        <v>39</v>
      </c>
      <c r="H939" s="35">
        <v>0</v>
      </c>
      <c r="I939" s="35">
        <v>590000000</v>
      </c>
      <c r="J939" s="35" t="s">
        <v>40</v>
      </c>
      <c r="K939" s="35" t="s">
        <v>209</v>
      </c>
      <c r="L939" s="35" t="s">
        <v>42</v>
      </c>
      <c r="M939" s="35" t="s">
        <v>43</v>
      </c>
      <c r="N939" s="35" t="s">
        <v>75</v>
      </c>
      <c r="O939" s="35" t="s">
        <v>76</v>
      </c>
      <c r="P939" s="35">
        <v>5111</v>
      </c>
      <c r="Q939" s="35" t="s">
        <v>210</v>
      </c>
      <c r="R939" s="77">
        <v>6</v>
      </c>
      <c r="S939" s="77">
        <v>5000</v>
      </c>
      <c r="T939" s="77">
        <v>0</v>
      </c>
      <c r="U939" s="146">
        <f>T939*1.12</f>
        <v>0</v>
      </c>
      <c r="V939" s="92" t="s">
        <v>47</v>
      </c>
      <c r="W939" s="35">
        <v>2017</v>
      </c>
      <c r="X939" s="35" t="s">
        <v>4433</v>
      </c>
      <c r="Y939" s="528"/>
      <c r="Z939" s="528"/>
      <c r="AA939" s="528"/>
      <c r="AB939" s="528"/>
      <c r="AC939" s="528"/>
      <c r="AD939" s="528"/>
      <c r="AE939" s="528"/>
      <c r="AF939" s="518"/>
      <c r="AG939" s="518"/>
      <c r="AH939" s="518"/>
      <c r="AI939" s="518"/>
      <c r="AJ939" s="518"/>
      <c r="AK939" s="518"/>
      <c r="AL939" s="518"/>
      <c r="AM939" s="518"/>
      <c r="AN939" s="518"/>
      <c r="AO939" s="518"/>
      <c r="AP939" s="518"/>
      <c r="AQ939" s="518"/>
      <c r="AR939" s="518"/>
      <c r="AS939" s="518"/>
      <c r="AT939" s="518"/>
      <c r="AU939" s="518"/>
      <c r="AV939" s="518"/>
      <c r="AW939" s="518"/>
      <c r="AX939" s="518"/>
      <c r="AY939" s="518"/>
      <c r="AZ939" s="518"/>
      <c r="BA939" s="518"/>
      <c r="BB939" s="518"/>
      <c r="BC939" s="518"/>
      <c r="BD939" s="518"/>
    </row>
    <row r="940" spans="1:56" s="527" customFormat="1" ht="50.1" customHeight="1">
      <c r="A940" s="35" t="s">
        <v>12140</v>
      </c>
      <c r="B940" s="35" t="s">
        <v>35</v>
      </c>
      <c r="C940" s="78" t="s">
        <v>2968</v>
      </c>
      <c r="D940" s="78" t="s">
        <v>2964</v>
      </c>
      <c r="E940" s="78" t="s">
        <v>2969</v>
      </c>
      <c r="F940" s="78" t="s">
        <v>2970</v>
      </c>
      <c r="G940" s="35" t="s">
        <v>39</v>
      </c>
      <c r="H940" s="35">
        <v>0</v>
      </c>
      <c r="I940" s="35">
        <v>590000000</v>
      </c>
      <c r="J940" s="35" t="s">
        <v>40</v>
      </c>
      <c r="K940" s="49" t="s">
        <v>10818</v>
      </c>
      <c r="L940" s="35" t="s">
        <v>53</v>
      </c>
      <c r="M940" s="46" t="s">
        <v>43</v>
      </c>
      <c r="N940" s="49" t="s">
        <v>10156</v>
      </c>
      <c r="O940" s="52" t="s">
        <v>503</v>
      </c>
      <c r="P940" s="35">
        <v>5111</v>
      </c>
      <c r="Q940" s="49" t="s">
        <v>210</v>
      </c>
      <c r="R940" s="77">
        <v>7</v>
      </c>
      <c r="S940" s="77">
        <v>4200</v>
      </c>
      <c r="T940" s="77">
        <f>R940*S940</f>
        <v>29400</v>
      </c>
      <c r="U940" s="146">
        <f>T940*1.12</f>
        <v>32928</v>
      </c>
      <c r="V940" s="98"/>
      <c r="W940" s="35">
        <v>2017</v>
      </c>
      <c r="X940" s="51"/>
      <c r="Y940" s="528"/>
      <c r="Z940" s="528"/>
      <c r="AA940" s="528"/>
      <c r="AB940" s="528"/>
      <c r="AC940" s="528"/>
      <c r="AD940" s="528"/>
      <c r="AE940" s="528"/>
      <c r="AF940" s="518"/>
      <c r="AG940" s="518"/>
      <c r="AH940" s="518"/>
      <c r="AI940" s="518"/>
      <c r="AJ940" s="518"/>
      <c r="AK940" s="518"/>
      <c r="AL940" s="518"/>
      <c r="AM940" s="518"/>
      <c r="AN940" s="518"/>
      <c r="AO940" s="518"/>
      <c r="AP940" s="518"/>
      <c r="AQ940" s="518"/>
      <c r="AR940" s="518"/>
      <c r="AS940" s="518"/>
      <c r="AT940" s="518"/>
      <c r="AU940" s="518"/>
      <c r="AV940" s="518"/>
      <c r="AW940" s="518"/>
      <c r="AX940" s="518"/>
      <c r="AY940" s="518"/>
      <c r="AZ940" s="518"/>
      <c r="BA940" s="518"/>
      <c r="BB940" s="518"/>
      <c r="BC940" s="518"/>
      <c r="BD940" s="518"/>
    </row>
    <row r="941" spans="1:56" ht="50.1" customHeight="1">
      <c r="A941" s="34" t="s">
        <v>2971</v>
      </c>
      <c r="B941" s="34" t="s">
        <v>35</v>
      </c>
      <c r="C941" s="35" t="s">
        <v>2972</v>
      </c>
      <c r="D941" s="36" t="s">
        <v>2973</v>
      </c>
      <c r="E941" s="35" t="s">
        <v>2974</v>
      </c>
      <c r="F941" s="37" t="s">
        <v>2975</v>
      </c>
      <c r="G941" s="34" t="s">
        <v>39</v>
      </c>
      <c r="H941" s="34">
        <v>0</v>
      </c>
      <c r="I941" s="34">
        <v>590000000</v>
      </c>
      <c r="J941" s="35" t="s">
        <v>40</v>
      </c>
      <c r="K941" s="35" t="s">
        <v>700</v>
      </c>
      <c r="L941" s="42" t="s">
        <v>53</v>
      </c>
      <c r="M941" s="34" t="s">
        <v>43</v>
      </c>
      <c r="N941" s="35" t="s">
        <v>102</v>
      </c>
      <c r="O941" s="34" t="s">
        <v>94</v>
      </c>
      <c r="P941" s="34" t="s">
        <v>923</v>
      </c>
      <c r="Q941" s="34" t="s">
        <v>924</v>
      </c>
      <c r="R941" s="44">
        <v>2000</v>
      </c>
      <c r="S941" s="40">
        <v>224</v>
      </c>
      <c r="T941" s="40">
        <f t="shared" si="57"/>
        <v>448000</v>
      </c>
      <c r="U941" s="41">
        <f t="shared" si="58"/>
        <v>501760.00000000006</v>
      </c>
      <c r="V941" s="45"/>
      <c r="W941" s="34">
        <v>2017</v>
      </c>
      <c r="X941" s="35"/>
    </row>
    <row r="942" spans="1:56" ht="50.1" customHeight="1">
      <c r="A942" s="34" t="s">
        <v>2976</v>
      </c>
      <c r="B942" s="34" t="s">
        <v>35</v>
      </c>
      <c r="C942" s="35" t="s">
        <v>2977</v>
      </c>
      <c r="D942" s="36" t="s">
        <v>2978</v>
      </c>
      <c r="E942" s="35" t="s">
        <v>2979</v>
      </c>
      <c r="F942" s="37" t="s">
        <v>2980</v>
      </c>
      <c r="G942" s="34" t="s">
        <v>39</v>
      </c>
      <c r="H942" s="34">
        <v>0</v>
      </c>
      <c r="I942" s="34">
        <v>590000000</v>
      </c>
      <c r="J942" s="35" t="s">
        <v>40</v>
      </c>
      <c r="K942" s="35" t="s">
        <v>41</v>
      </c>
      <c r="L942" s="42" t="s">
        <v>53</v>
      </c>
      <c r="M942" s="34" t="s">
        <v>43</v>
      </c>
      <c r="N942" s="35" t="s">
        <v>102</v>
      </c>
      <c r="O942" s="38" t="s">
        <v>45</v>
      </c>
      <c r="P942" s="43">
        <v>113</v>
      </c>
      <c r="Q942" s="34" t="s">
        <v>54</v>
      </c>
      <c r="R942" s="44">
        <v>50</v>
      </c>
      <c r="S942" s="40">
        <v>26000</v>
      </c>
      <c r="T942" s="40">
        <f t="shared" si="57"/>
        <v>1300000</v>
      </c>
      <c r="U942" s="41">
        <f t="shared" si="58"/>
        <v>1456000.0000000002</v>
      </c>
      <c r="V942" s="45"/>
      <c r="W942" s="34">
        <v>2017</v>
      </c>
      <c r="X942" s="35"/>
    </row>
    <row r="943" spans="1:56" ht="50.1" customHeight="1">
      <c r="A943" s="34" t="s">
        <v>2981</v>
      </c>
      <c r="B943" s="35" t="s">
        <v>35</v>
      </c>
      <c r="C943" s="93" t="s">
        <v>2982</v>
      </c>
      <c r="D943" s="36" t="s">
        <v>2983</v>
      </c>
      <c r="E943" s="93" t="s">
        <v>2984</v>
      </c>
      <c r="F943" s="93" t="s">
        <v>2985</v>
      </c>
      <c r="G943" s="35" t="s">
        <v>39</v>
      </c>
      <c r="H943" s="35">
        <v>0</v>
      </c>
      <c r="I943" s="34">
        <v>590000000</v>
      </c>
      <c r="J943" s="35" t="s">
        <v>40</v>
      </c>
      <c r="K943" s="35" t="s">
        <v>197</v>
      </c>
      <c r="L943" s="35" t="s">
        <v>42</v>
      </c>
      <c r="M943" s="35" t="s">
        <v>61</v>
      </c>
      <c r="N943" s="35" t="s">
        <v>268</v>
      </c>
      <c r="O943" s="35" t="s">
        <v>185</v>
      </c>
      <c r="P943" s="35">
        <v>625</v>
      </c>
      <c r="Q943" s="35" t="s">
        <v>2086</v>
      </c>
      <c r="R943" s="40">
        <v>200</v>
      </c>
      <c r="S943" s="100">
        <v>1050</v>
      </c>
      <c r="T943" s="40">
        <v>0</v>
      </c>
      <c r="U943" s="41">
        <f>T943*1.12</f>
        <v>0</v>
      </c>
      <c r="V943" s="45"/>
      <c r="W943" s="34">
        <v>2017</v>
      </c>
      <c r="X943" s="46" t="s">
        <v>2986</v>
      </c>
    </row>
    <row r="944" spans="1:56" ht="50.1" customHeight="1">
      <c r="A944" s="35" t="s">
        <v>2987</v>
      </c>
      <c r="B944" s="35" t="s">
        <v>35</v>
      </c>
      <c r="C944" s="93" t="s">
        <v>2982</v>
      </c>
      <c r="D944" s="36" t="s">
        <v>2983</v>
      </c>
      <c r="E944" s="93" t="s">
        <v>2984</v>
      </c>
      <c r="F944" s="93" t="s">
        <v>2985</v>
      </c>
      <c r="G944" s="51" t="s">
        <v>39</v>
      </c>
      <c r="H944" s="51">
        <v>0</v>
      </c>
      <c r="I944" s="34">
        <v>590000000</v>
      </c>
      <c r="J944" s="51" t="s">
        <v>53</v>
      </c>
      <c r="K944" s="49" t="s">
        <v>282</v>
      </c>
      <c r="L944" s="51" t="s">
        <v>53</v>
      </c>
      <c r="M944" s="51" t="s">
        <v>61</v>
      </c>
      <c r="N944" s="51" t="s">
        <v>102</v>
      </c>
      <c r="O944" s="176" t="s">
        <v>2988</v>
      </c>
      <c r="P944" s="35">
        <v>625</v>
      </c>
      <c r="Q944" s="35" t="s">
        <v>2086</v>
      </c>
      <c r="R944" s="54">
        <v>200</v>
      </c>
      <c r="S944" s="77">
        <v>1050</v>
      </c>
      <c r="T944" s="54">
        <f>R944*S944</f>
        <v>210000</v>
      </c>
      <c r="U944" s="63">
        <f>T944*1.12</f>
        <v>235200.00000000003</v>
      </c>
      <c r="V944" s="98"/>
      <c r="W944" s="35">
        <v>2017</v>
      </c>
      <c r="X944" s="156"/>
    </row>
    <row r="945" spans="1:24" ht="50.1" customHeight="1">
      <c r="A945" s="34" t="s">
        <v>2989</v>
      </c>
      <c r="B945" s="49" t="s">
        <v>35</v>
      </c>
      <c r="C945" s="49" t="s">
        <v>2990</v>
      </c>
      <c r="D945" s="56" t="s">
        <v>2991</v>
      </c>
      <c r="E945" s="49" t="s">
        <v>2992</v>
      </c>
      <c r="F945" s="43"/>
      <c r="G945" s="35" t="s">
        <v>39</v>
      </c>
      <c r="H945" s="59">
        <v>0</v>
      </c>
      <c r="I945" s="34">
        <v>590000000</v>
      </c>
      <c r="J945" s="35" t="s">
        <v>40</v>
      </c>
      <c r="K945" s="35" t="s">
        <v>82</v>
      </c>
      <c r="L945" s="35" t="s">
        <v>225</v>
      </c>
      <c r="M945" s="35" t="s">
        <v>61</v>
      </c>
      <c r="N945" s="35" t="s">
        <v>226</v>
      </c>
      <c r="O945" s="49" t="s">
        <v>227</v>
      </c>
      <c r="P945" s="35">
        <v>796</v>
      </c>
      <c r="Q945" s="35" t="s">
        <v>46</v>
      </c>
      <c r="R945" s="39">
        <v>4</v>
      </c>
      <c r="S945" s="72">
        <v>2715</v>
      </c>
      <c r="T945" s="40">
        <f t="shared" si="57"/>
        <v>10860</v>
      </c>
      <c r="U945" s="41">
        <f t="shared" si="58"/>
        <v>12163.2</v>
      </c>
      <c r="V945" s="45" t="s">
        <v>47</v>
      </c>
      <c r="W945" s="35">
        <v>2017</v>
      </c>
      <c r="X945" s="59"/>
    </row>
    <row r="946" spans="1:24" ht="50.1" customHeight="1">
      <c r="A946" s="35" t="s">
        <v>2993</v>
      </c>
      <c r="B946" s="35" t="s">
        <v>35</v>
      </c>
      <c r="C946" s="93" t="s">
        <v>2994</v>
      </c>
      <c r="D946" s="36" t="s">
        <v>2995</v>
      </c>
      <c r="E946" s="93" t="s">
        <v>2996</v>
      </c>
      <c r="F946" s="93" t="s">
        <v>2997</v>
      </c>
      <c r="G946" s="35" t="s">
        <v>39</v>
      </c>
      <c r="H946" s="35">
        <v>0</v>
      </c>
      <c r="I946" s="35">
        <v>590000000</v>
      </c>
      <c r="J946" s="35" t="s">
        <v>53</v>
      </c>
      <c r="K946" s="35" t="s">
        <v>142</v>
      </c>
      <c r="L946" s="35" t="s">
        <v>83</v>
      </c>
      <c r="M946" s="35" t="s">
        <v>84</v>
      </c>
      <c r="N946" s="35" t="s">
        <v>143</v>
      </c>
      <c r="O946" s="51" t="s">
        <v>185</v>
      </c>
      <c r="P946" s="35">
        <v>796</v>
      </c>
      <c r="Q946" s="35" t="s">
        <v>46</v>
      </c>
      <c r="R946" s="53">
        <v>12</v>
      </c>
      <c r="S946" s="77">
        <v>38000</v>
      </c>
      <c r="T946" s="74">
        <v>0</v>
      </c>
      <c r="U946" s="75">
        <f t="shared" si="58"/>
        <v>0</v>
      </c>
      <c r="V946" s="92"/>
      <c r="W946" s="35">
        <v>2017</v>
      </c>
      <c r="X946" s="35" t="s">
        <v>2832</v>
      </c>
    </row>
    <row r="947" spans="1:24" ht="50.1" customHeight="1">
      <c r="A947" s="35" t="s">
        <v>2998</v>
      </c>
      <c r="B947" s="58" t="s">
        <v>35</v>
      </c>
      <c r="C947" s="93" t="s">
        <v>2994</v>
      </c>
      <c r="D947" s="36" t="s">
        <v>2995</v>
      </c>
      <c r="E947" s="93" t="s">
        <v>2996</v>
      </c>
      <c r="F947" s="93" t="s">
        <v>2999</v>
      </c>
      <c r="G947" s="49" t="s">
        <v>39</v>
      </c>
      <c r="H947" s="79">
        <v>0</v>
      </c>
      <c r="I947" s="80">
        <v>590000000</v>
      </c>
      <c r="J947" s="51" t="s">
        <v>293</v>
      </c>
      <c r="K947" s="49" t="s">
        <v>502</v>
      </c>
      <c r="L947" s="49" t="s">
        <v>189</v>
      </c>
      <c r="M947" s="49" t="s">
        <v>84</v>
      </c>
      <c r="N947" s="49" t="s">
        <v>243</v>
      </c>
      <c r="O947" s="51" t="s">
        <v>185</v>
      </c>
      <c r="P947" s="49">
        <v>796</v>
      </c>
      <c r="Q947" s="49" t="s">
        <v>46</v>
      </c>
      <c r="R947" s="53">
        <v>14</v>
      </c>
      <c r="S947" s="77">
        <v>38000</v>
      </c>
      <c r="T947" s="54">
        <f>R947*S947</f>
        <v>532000</v>
      </c>
      <c r="U947" s="63">
        <f>T947*1.12</f>
        <v>595840</v>
      </c>
      <c r="V947" s="71"/>
      <c r="W947" s="51">
        <v>2017</v>
      </c>
      <c r="X947" s="49"/>
    </row>
    <row r="948" spans="1:24" ht="50.1" customHeight="1">
      <c r="A948" s="35" t="s">
        <v>3000</v>
      </c>
      <c r="B948" s="35" t="s">
        <v>35</v>
      </c>
      <c r="C948" s="93" t="s">
        <v>2994</v>
      </c>
      <c r="D948" s="36" t="s">
        <v>2995</v>
      </c>
      <c r="E948" s="93" t="s">
        <v>2996</v>
      </c>
      <c r="F948" s="93" t="s">
        <v>2999</v>
      </c>
      <c r="G948" s="35" t="s">
        <v>39</v>
      </c>
      <c r="H948" s="35">
        <v>0</v>
      </c>
      <c r="I948" s="35">
        <v>590000000</v>
      </c>
      <c r="J948" s="35" t="s">
        <v>53</v>
      </c>
      <c r="K948" s="35" t="s">
        <v>142</v>
      </c>
      <c r="L948" s="35" t="s">
        <v>83</v>
      </c>
      <c r="M948" s="35" t="s">
        <v>84</v>
      </c>
      <c r="N948" s="35" t="s">
        <v>143</v>
      </c>
      <c r="O948" s="51" t="s">
        <v>185</v>
      </c>
      <c r="P948" s="35">
        <v>796</v>
      </c>
      <c r="Q948" s="35" t="s">
        <v>46</v>
      </c>
      <c r="R948" s="53">
        <v>12</v>
      </c>
      <c r="S948" s="77">
        <v>8800</v>
      </c>
      <c r="T948" s="74">
        <v>0</v>
      </c>
      <c r="U948" s="75">
        <f t="shared" ref="U948" si="59">T948*1.12</f>
        <v>0</v>
      </c>
      <c r="V948" s="92"/>
      <c r="W948" s="35">
        <v>2017</v>
      </c>
      <c r="X948" s="49" t="s">
        <v>2832</v>
      </c>
    </row>
    <row r="949" spans="1:24" ht="50.1" customHeight="1">
      <c r="A949" s="35" t="s">
        <v>3001</v>
      </c>
      <c r="B949" s="58" t="s">
        <v>35</v>
      </c>
      <c r="C949" s="93" t="s">
        <v>2994</v>
      </c>
      <c r="D949" s="36" t="s">
        <v>2995</v>
      </c>
      <c r="E949" s="93" t="s">
        <v>2996</v>
      </c>
      <c r="F949" s="93" t="s">
        <v>2997</v>
      </c>
      <c r="G949" s="49" t="s">
        <v>39</v>
      </c>
      <c r="H949" s="79">
        <v>0</v>
      </c>
      <c r="I949" s="80">
        <v>590000000</v>
      </c>
      <c r="J949" s="51" t="s">
        <v>293</v>
      </c>
      <c r="K949" s="49" t="s">
        <v>502</v>
      </c>
      <c r="L949" s="49" t="s">
        <v>189</v>
      </c>
      <c r="M949" s="49" t="s">
        <v>84</v>
      </c>
      <c r="N949" s="49" t="s">
        <v>243</v>
      </c>
      <c r="O949" s="51" t="s">
        <v>185</v>
      </c>
      <c r="P949" s="49">
        <v>796</v>
      </c>
      <c r="Q949" s="49" t="s">
        <v>46</v>
      </c>
      <c r="R949" s="53">
        <v>14</v>
      </c>
      <c r="S949" s="77">
        <v>8800</v>
      </c>
      <c r="T949" s="54">
        <f>R949*S949</f>
        <v>123200</v>
      </c>
      <c r="U949" s="63">
        <f>T949*1.12</f>
        <v>137984</v>
      </c>
      <c r="V949" s="49"/>
      <c r="W949" s="51">
        <v>2017</v>
      </c>
      <c r="X949" s="71"/>
    </row>
    <row r="950" spans="1:24" ht="50.1" customHeight="1">
      <c r="A950" s="34" t="s">
        <v>3002</v>
      </c>
      <c r="B950" s="35" t="s">
        <v>35</v>
      </c>
      <c r="C950" s="78" t="s">
        <v>3003</v>
      </c>
      <c r="D950" s="73" t="s">
        <v>3004</v>
      </c>
      <c r="E950" s="78" t="s">
        <v>3005</v>
      </c>
      <c r="F950" s="78" t="s">
        <v>3006</v>
      </c>
      <c r="G950" s="34" t="s">
        <v>196</v>
      </c>
      <c r="H950" s="34">
        <v>0</v>
      </c>
      <c r="I950" s="34">
        <v>590000000</v>
      </c>
      <c r="J950" s="35" t="s">
        <v>53</v>
      </c>
      <c r="K950" s="35" t="s">
        <v>142</v>
      </c>
      <c r="L950" s="35" t="s">
        <v>83</v>
      </c>
      <c r="M950" s="35" t="s">
        <v>84</v>
      </c>
      <c r="N950" s="35" t="s">
        <v>143</v>
      </c>
      <c r="O950" s="51" t="s">
        <v>185</v>
      </c>
      <c r="P950" s="34">
        <v>796</v>
      </c>
      <c r="Q950" s="34" t="s">
        <v>46</v>
      </c>
      <c r="R950" s="39">
        <v>50</v>
      </c>
      <c r="S950" s="100">
        <v>1210</v>
      </c>
      <c r="T950" s="74">
        <v>0</v>
      </c>
      <c r="U950" s="75">
        <f>T950*1.12</f>
        <v>0</v>
      </c>
      <c r="V950" s="45"/>
      <c r="W950" s="34">
        <v>2017</v>
      </c>
      <c r="X950" s="49" t="s">
        <v>3007</v>
      </c>
    </row>
    <row r="951" spans="1:24" ht="50.1" customHeight="1">
      <c r="A951" s="35" t="s">
        <v>3008</v>
      </c>
      <c r="B951" s="58" t="s">
        <v>35</v>
      </c>
      <c r="C951" s="78" t="s">
        <v>3003</v>
      </c>
      <c r="D951" s="36" t="s">
        <v>3004</v>
      </c>
      <c r="E951" s="78" t="s">
        <v>3005</v>
      </c>
      <c r="F951" s="50" t="s">
        <v>3009</v>
      </c>
      <c r="G951" s="49" t="s">
        <v>92</v>
      </c>
      <c r="H951" s="49">
        <v>0</v>
      </c>
      <c r="I951" s="34">
        <v>590000000</v>
      </c>
      <c r="J951" s="51" t="s">
        <v>293</v>
      </c>
      <c r="K951" s="49" t="s">
        <v>218</v>
      </c>
      <c r="L951" s="49" t="s">
        <v>189</v>
      </c>
      <c r="M951" s="49" t="s">
        <v>3010</v>
      </c>
      <c r="N951" s="49" t="s">
        <v>143</v>
      </c>
      <c r="O951" s="49" t="s">
        <v>283</v>
      </c>
      <c r="P951" s="49">
        <v>796</v>
      </c>
      <c r="Q951" s="49" t="s">
        <v>46</v>
      </c>
      <c r="R951" s="53">
        <v>74</v>
      </c>
      <c r="S951" s="77">
        <v>1210</v>
      </c>
      <c r="T951" s="54">
        <f>R951*S951</f>
        <v>89540</v>
      </c>
      <c r="U951" s="54">
        <f>T951*1.12</f>
        <v>100284.8</v>
      </c>
      <c r="V951" s="98"/>
      <c r="W951" s="43">
        <v>2017</v>
      </c>
      <c r="X951" s="49"/>
    </row>
    <row r="952" spans="1:24" ht="50.1" customHeight="1">
      <c r="A952" s="34" t="s">
        <v>3011</v>
      </c>
      <c r="B952" s="35" t="s">
        <v>35</v>
      </c>
      <c r="C952" s="78" t="s">
        <v>3003</v>
      </c>
      <c r="D952" s="73" t="s">
        <v>3004</v>
      </c>
      <c r="E952" s="78" t="s">
        <v>3005</v>
      </c>
      <c r="F952" s="78" t="s">
        <v>3012</v>
      </c>
      <c r="G952" s="34" t="s">
        <v>196</v>
      </c>
      <c r="H952" s="34">
        <v>0</v>
      </c>
      <c r="I952" s="34">
        <v>590000000</v>
      </c>
      <c r="J952" s="35" t="s">
        <v>53</v>
      </c>
      <c r="K952" s="35" t="s">
        <v>142</v>
      </c>
      <c r="L952" s="35" t="s">
        <v>83</v>
      </c>
      <c r="M952" s="35" t="s">
        <v>84</v>
      </c>
      <c r="N952" s="35" t="s">
        <v>143</v>
      </c>
      <c r="O952" s="51" t="s">
        <v>185</v>
      </c>
      <c r="P952" s="34">
        <v>796</v>
      </c>
      <c r="Q952" s="34" t="s">
        <v>46</v>
      </c>
      <c r="R952" s="39">
        <v>16</v>
      </c>
      <c r="S952" s="100">
        <v>9200</v>
      </c>
      <c r="T952" s="74">
        <v>0</v>
      </c>
      <c r="U952" s="75">
        <f t="shared" ref="U952" si="60">T952*1.12</f>
        <v>0</v>
      </c>
      <c r="V952" s="45"/>
      <c r="W952" s="34">
        <v>2017</v>
      </c>
      <c r="X952" s="49" t="s">
        <v>3013</v>
      </c>
    </row>
    <row r="953" spans="1:24" ht="50.1" customHeight="1">
      <c r="A953" s="35" t="s">
        <v>3014</v>
      </c>
      <c r="B953" s="58" t="s">
        <v>35</v>
      </c>
      <c r="C953" s="78" t="s">
        <v>3003</v>
      </c>
      <c r="D953" s="36" t="s">
        <v>3004</v>
      </c>
      <c r="E953" s="78" t="s">
        <v>3005</v>
      </c>
      <c r="F953" s="50" t="s">
        <v>3015</v>
      </c>
      <c r="G953" s="49" t="s">
        <v>92</v>
      </c>
      <c r="H953" s="49">
        <v>0</v>
      </c>
      <c r="I953" s="34">
        <v>590000000</v>
      </c>
      <c r="J953" s="51" t="s">
        <v>293</v>
      </c>
      <c r="K953" s="49" t="s">
        <v>218</v>
      </c>
      <c r="L953" s="49" t="s">
        <v>189</v>
      </c>
      <c r="M953" s="49" t="s">
        <v>3010</v>
      </c>
      <c r="N953" s="49" t="s">
        <v>143</v>
      </c>
      <c r="O953" s="49" t="s">
        <v>283</v>
      </c>
      <c r="P953" s="49">
        <v>796</v>
      </c>
      <c r="Q953" s="49" t="s">
        <v>46</v>
      </c>
      <c r="R953" s="53">
        <v>34</v>
      </c>
      <c r="S953" s="77">
        <v>12800</v>
      </c>
      <c r="T953" s="54">
        <f>R953*S953</f>
        <v>435200</v>
      </c>
      <c r="U953" s="54">
        <f>T953*1.12</f>
        <v>487424.00000000006</v>
      </c>
      <c r="V953" s="98"/>
      <c r="W953" s="43">
        <v>2017</v>
      </c>
      <c r="X953" s="49"/>
    </row>
    <row r="954" spans="1:24" ht="50.1" customHeight="1">
      <c r="A954" s="34" t="s">
        <v>3016</v>
      </c>
      <c r="B954" s="46" t="s">
        <v>35</v>
      </c>
      <c r="C954" s="47" t="s">
        <v>3017</v>
      </c>
      <c r="D954" s="48" t="s">
        <v>3004</v>
      </c>
      <c r="E954" s="49" t="s">
        <v>3018</v>
      </c>
      <c r="F954" s="50" t="s">
        <v>59</v>
      </c>
      <c r="G954" s="34" t="s">
        <v>196</v>
      </c>
      <c r="H954" s="52">
        <v>0</v>
      </c>
      <c r="I954" s="34">
        <v>590000000</v>
      </c>
      <c r="J954" s="35" t="s">
        <v>40</v>
      </c>
      <c r="K954" s="46" t="s">
        <v>3019</v>
      </c>
      <c r="L954" s="35" t="s">
        <v>42</v>
      </c>
      <c r="M954" s="46" t="s">
        <v>61</v>
      </c>
      <c r="N954" s="49" t="s">
        <v>44</v>
      </c>
      <c r="O954" s="38" t="s">
        <v>45</v>
      </c>
      <c r="P954" s="34">
        <v>796</v>
      </c>
      <c r="Q954" s="43" t="s">
        <v>46</v>
      </c>
      <c r="R954" s="53">
        <v>4</v>
      </c>
      <c r="S954" s="54">
        <v>3000</v>
      </c>
      <c r="T954" s="40">
        <f t="shared" si="57"/>
        <v>12000</v>
      </c>
      <c r="U954" s="41">
        <f t="shared" si="58"/>
        <v>13440.000000000002</v>
      </c>
      <c r="V954" s="70"/>
      <c r="W954" s="55">
        <v>2017</v>
      </c>
      <c r="X954" s="35"/>
    </row>
    <row r="955" spans="1:24" ht="50.1" customHeight="1">
      <c r="A955" s="34" t="s">
        <v>3020</v>
      </c>
      <c r="B955" s="46" t="s">
        <v>35</v>
      </c>
      <c r="C955" s="35" t="s">
        <v>3021</v>
      </c>
      <c r="D955" s="36" t="s">
        <v>3004</v>
      </c>
      <c r="E955" s="35" t="s">
        <v>3022</v>
      </c>
      <c r="F955" s="37" t="s">
        <v>3023</v>
      </c>
      <c r="G955" s="34" t="s">
        <v>196</v>
      </c>
      <c r="H955" s="34">
        <v>0</v>
      </c>
      <c r="I955" s="34">
        <v>590000000</v>
      </c>
      <c r="J955" s="35" t="s">
        <v>40</v>
      </c>
      <c r="K955" s="35" t="s">
        <v>3019</v>
      </c>
      <c r="L955" s="35" t="s">
        <v>42</v>
      </c>
      <c r="M955" s="34" t="s">
        <v>61</v>
      </c>
      <c r="N955" s="35" t="s">
        <v>44</v>
      </c>
      <c r="O955" s="38" t="s">
        <v>45</v>
      </c>
      <c r="P955" s="34">
        <v>796</v>
      </c>
      <c r="Q955" s="34" t="s">
        <v>46</v>
      </c>
      <c r="R955" s="39">
        <v>4</v>
      </c>
      <c r="S955" s="40">
        <v>3000</v>
      </c>
      <c r="T955" s="40">
        <f t="shared" ref="T955:T1032" si="61">R955*S955</f>
        <v>12000</v>
      </c>
      <c r="U955" s="41">
        <f t="shared" si="58"/>
        <v>13440.000000000002</v>
      </c>
      <c r="V955" s="45"/>
      <c r="W955" s="34">
        <v>2017</v>
      </c>
      <c r="X955" s="35"/>
    </row>
    <row r="956" spans="1:24" ht="50.1" customHeight="1">
      <c r="A956" s="34" t="s">
        <v>3024</v>
      </c>
      <c r="B956" s="46" t="s">
        <v>35</v>
      </c>
      <c r="C956" s="47" t="s">
        <v>3025</v>
      </c>
      <c r="D956" s="48" t="s">
        <v>3004</v>
      </c>
      <c r="E956" s="49" t="s">
        <v>3026</v>
      </c>
      <c r="F956" s="50" t="s">
        <v>640</v>
      </c>
      <c r="G956" s="34" t="s">
        <v>196</v>
      </c>
      <c r="H956" s="52">
        <v>0</v>
      </c>
      <c r="I956" s="34">
        <v>590000000</v>
      </c>
      <c r="J956" s="35" t="s">
        <v>40</v>
      </c>
      <c r="K956" s="46" t="s">
        <v>3027</v>
      </c>
      <c r="L956" s="35" t="s">
        <v>42</v>
      </c>
      <c r="M956" s="46" t="s">
        <v>61</v>
      </c>
      <c r="N956" s="49" t="s">
        <v>44</v>
      </c>
      <c r="O956" s="38" t="s">
        <v>45</v>
      </c>
      <c r="P956" s="34">
        <v>796</v>
      </c>
      <c r="Q956" s="43" t="s">
        <v>46</v>
      </c>
      <c r="R956" s="53">
        <v>5</v>
      </c>
      <c r="S956" s="54">
        <v>4500</v>
      </c>
      <c r="T956" s="40">
        <f t="shared" si="61"/>
        <v>22500</v>
      </c>
      <c r="U956" s="41">
        <f t="shared" si="58"/>
        <v>25200.000000000004</v>
      </c>
      <c r="V956" s="70"/>
      <c r="W956" s="55">
        <v>2017</v>
      </c>
      <c r="X956" s="35"/>
    </row>
    <row r="957" spans="1:24" ht="50.1" customHeight="1">
      <c r="A957" s="34" t="s">
        <v>3028</v>
      </c>
      <c r="B957" s="46" t="s">
        <v>35</v>
      </c>
      <c r="C957" s="35" t="s">
        <v>3029</v>
      </c>
      <c r="D957" s="36" t="s">
        <v>3004</v>
      </c>
      <c r="E957" s="35" t="s">
        <v>3030</v>
      </c>
      <c r="F957" s="37" t="s">
        <v>59</v>
      </c>
      <c r="G957" s="34" t="s">
        <v>196</v>
      </c>
      <c r="H957" s="34">
        <v>0</v>
      </c>
      <c r="I957" s="34">
        <v>590000000</v>
      </c>
      <c r="J957" s="35" t="s">
        <v>40</v>
      </c>
      <c r="K957" s="35" t="s">
        <v>3027</v>
      </c>
      <c r="L957" s="35" t="s">
        <v>42</v>
      </c>
      <c r="M957" s="34" t="s">
        <v>61</v>
      </c>
      <c r="N957" s="35" t="s">
        <v>44</v>
      </c>
      <c r="O957" s="38" t="s">
        <v>45</v>
      </c>
      <c r="P957" s="34">
        <v>796</v>
      </c>
      <c r="Q957" s="34" t="s">
        <v>46</v>
      </c>
      <c r="R957" s="39">
        <v>5</v>
      </c>
      <c r="S957" s="40">
        <v>3500</v>
      </c>
      <c r="T957" s="40">
        <f t="shared" si="61"/>
        <v>17500</v>
      </c>
      <c r="U957" s="41">
        <f t="shared" si="58"/>
        <v>19600.000000000004</v>
      </c>
      <c r="V957" s="45"/>
      <c r="W957" s="34">
        <v>2017</v>
      </c>
      <c r="X957" s="35"/>
    </row>
    <row r="958" spans="1:24" ht="50.1" customHeight="1">
      <c r="A958" s="34" t="s">
        <v>3031</v>
      </c>
      <c r="B958" s="46" t="s">
        <v>35</v>
      </c>
      <c r="C958" s="47" t="s">
        <v>3032</v>
      </c>
      <c r="D958" s="48" t="s">
        <v>3033</v>
      </c>
      <c r="E958" s="49" t="s">
        <v>3034</v>
      </c>
      <c r="F958" s="50" t="s">
        <v>3035</v>
      </c>
      <c r="G958" s="34" t="s">
        <v>196</v>
      </c>
      <c r="H958" s="52">
        <v>0</v>
      </c>
      <c r="I958" s="34">
        <v>590000000</v>
      </c>
      <c r="J958" s="35" t="s">
        <v>40</v>
      </c>
      <c r="K958" s="46" t="s">
        <v>3036</v>
      </c>
      <c r="L958" s="42" t="s">
        <v>53</v>
      </c>
      <c r="M958" s="46" t="s">
        <v>61</v>
      </c>
      <c r="N958" s="49" t="s">
        <v>3037</v>
      </c>
      <c r="O958" s="34" t="s">
        <v>94</v>
      </c>
      <c r="P958" s="34">
        <v>796</v>
      </c>
      <c r="Q958" s="43" t="s">
        <v>46</v>
      </c>
      <c r="R958" s="53">
        <v>12</v>
      </c>
      <c r="S958" s="54">
        <v>20000</v>
      </c>
      <c r="T958" s="40">
        <f t="shared" si="61"/>
        <v>240000</v>
      </c>
      <c r="U958" s="41">
        <f t="shared" si="58"/>
        <v>268800</v>
      </c>
      <c r="V958" s="70"/>
      <c r="W958" s="55">
        <v>2017</v>
      </c>
      <c r="X958" s="35"/>
    </row>
    <row r="959" spans="1:24" ht="50.1" customHeight="1">
      <c r="A959" s="34" t="s">
        <v>3038</v>
      </c>
      <c r="B959" s="34" t="s">
        <v>35</v>
      </c>
      <c r="C959" s="35" t="s">
        <v>3039</v>
      </c>
      <c r="D959" s="36" t="s">
        <v>3033</v>
      </c>
      <c r="E959" s="35" t="s">
        <v>3040</v>
      </c>
      <c r="F959" s="37" t="s">
        <v>3041</v>
      </c>
      <c r="G959" s="34" t="s">
        <v>196</v>
      </c>
      <c r="H959" s="34">
        <v>0</v>
      </c>
      <c r="I959" s="34">
        <v>590000000</v>
      </c>
      <c r="J959" s="35" t="s">
        <v>40</v>
      </c>
      <c r="K959" s="35" t="s">
        <v>3036</v>
      </c>
      <c r="L959" s="42" t="s">
        <v>53</v>
      </c>
      <c r="M959" s="34" t="s">
        <v>61</v>
      </c>
      <c r="N959" s="35" t="s">
        <v>3037</v>
      </c>
      <c r="O959" s="34" t="s">
        <v>94</v>
      </c>
      <c r="P959" s="34">
        <v>796</v>
      </c>
      <c r="Q959" s="34" t="s">
        <v>46</v>
      </c>
      <c r="R959" s="39">
        <v>12</v>
      </c>
      <c r="S959" s="40">
        <v>500</v>
      </c>
      <c r="T959" s="40">
        <f t="shared" si="61"/>
        <v>6000</v>
      </c>
      <c r="U959" s="41">
        <f t="shared" si="58"/>
        <v>6720.0000000000009</v>
      </c>
      <c r="V959" s="45"/>
      <c r="W959" s="34">
        <v>2017</v>
      </c>
      <c r="X959" s="35"/>
    </row>
    <row r="960" spans="1:24" ht="50.1" customHeight="1">
      <c r="A960" s="34" t="s">
        <v>3042</v>
      </c>
      <c r="B960" s="46" t="s">
        <v>35</v>
      </c>
      <c r="C960" s="47" t="s">
        <v>3043</v>
      </c>
      <c r="D960" s="48" t="s">
        <v>3033</v>
      </c>
      <c r="E960" s="49" t="s">
        <v>3044</v>
      </c>
      <c r="F960" s="50" t="s">
        <v>3045</v>
      </c>
      <c r="G960" s="34" t="s">
        <v>196</v>
      </c>
      <c r="H960" s="52">
        <v>0</v>
      </c>
      <c r="I960" s="34">
        <v>590000000</v>
      </c>
      <c r="J960" s="35" t="s">
        <v>40</v>
      </c>
      <c r="K960" s="46" t="s">
        <v>3036</v>
      </c>
      <c r="L960" s="42" t="s">
        <v>53</v>
      </c>
      <c r="M960" s="46" t="s">
        <v>61</v>
      </c>
      <c r="N960" s="49" t="s">
        <v>3037</v>
      </c>
      <c r="O960" s="34" t="s">
        <v>94</v>
      </c>
      <c r="P960" s="34">
        <v>796</v>
      </c>
      <c r="Q960" s="43" t="s">
        <v>46</v>
      </c>
      <c r="R960" s="53">
        <v>12</v>
      </c>
      <c r="S960" s="54">
        <v>1000</v>
      </c>
      <c r="T960" s="40">
        <f t="shared" si="61"/>
        <v>12000</v>
      </c>
      <c r="U960" s="41">
        <f t="shared" si="58"/>
        <v>13440.000000000002</v>
      </c>
      <c r="V960" s="70"/>
      <c r="W960" s="55">
        <v>2017</v>
      </c>
      <c r="X960" s="35"/>
    </row>
    <row r="961" spans="1:24" ht="50.1" customHeight="1">
      <c r="A961" s="34" t="s">
        <v>3046</v>
      </c>
      <c r="B961" s="34" t="s">
        <v>35</v>
      </c>
      <c r="C961" s="35" t="s">
        <v>3047</v>
      </c>
      <c r="D961" s="36" t="s">
        <v>3033</v>
      </c>
      <c r="E961" s="35" t="s">
        <v>3048</v>
      </c>
      <c r="F961" s="37" t="s">
        <v>3049</v>
      </c>
      <c r="G961" s="34" t="s">
        <v>196</v>
      </c>
      <c r="H961" s="34">
        <v>0</v>
      </c>
      <c r="I961" s="34">
        <v>590000000</v>
      </c>
      <c r="J961" s="35" t="s">
        <v>40</v>
      </c>
      <c r="K961" s="35" t="s">
        <v>3036</v>
      </c>
      <c r="L961" s="42" t="s">
        <v>53</v>
      </c>
      <c r="M961" s="34" t="s">
        <v>61</v>
      </c>
      <c r="N961" s="35" t="s">
        <v>3037</v>
      </c>
      <c r="O961" s="34" t="s">
        <v>94</v>
      </c>
      <c r="P961" s="34">
        <v>796</v>
      </c>
      <c r="Q961" s="34" t="s">
        <v>46</v>
      </c>
      <c r="R961" s="39">
        <v>10</v>
      </c>
      <c r="S961" s="40">
        <v>2000</v>
      </c>
      <c r="T961" s="40">
        <f t="shared" si="61"/>
        <v>20000</v>
      </c>
      <c r="U961" s="41">
        <f t="shared" si="58"/>
        <v>22400.000000000004</v>
      </c>
      <c r="V961" s="45"/>
      <c r="W961" s="34">
        <v>2017</v>
      </c>
      <c r="X961" s="35"/>
    </row>
    <row r="962" spans="1:24" ht="50.1" customHeight="1">
      <c r="A962" s="34" t="s">
        <v>3050</v>
      </c>
      <c r="B962" s="43" t="s">
        <v>35</v>
      </c>
      <c r="C962" s="49" t="s">
        <v>3051</v>
      </c>
      <c r="D962" s="56" t="s">
        <v>3033</v>
      </c>
      <c r="E962" s="50" t="s">
        <v>3052</v>
      </c>
      <c r="F962" s="50" t="s">
        <v>3053</v>
      </c>
      <c r="G962" s="34" t="s">
        <v>196</v>
      </c>
      <c r="H962" s="83">
        <v>0</v>
      </c>
      <c r="I962" s="34">
        <v>590000000</v>
      </c>
      <c r="J962" s="35" t="s">
        <v>53</v>
      </c>
      <c r="K962" s="49" t="s">
        <v>1324</v>
      </c>
      <c r="L962" s="84" t="s">
        <v>83</v>
      </c>
      <c r="M962" s="34" t="s">
        <v>84</v>
      </c>
      <c r="N962" s="85" t="s">
        <v>143</v>
      </c>
      <c r="O962" s="51" t="s">
        <v>185</v>
      </c>
      <c r="P962" s="34">
        <v>796</v>
      </c>
      <c r="Q962" s="34" t="s">
        <v>46</v>
      </c>
      <c r="R962" s="39">
        <v>3</v>
      </c>
      <c r="S962" s="44">
        <v>1750</v>
      </c>
      <c r="T962" s="74">
        <f t="shared" si="61"/>
        <v>5250</v>
      </c>
      <c r="U962" s="75">
        <f t="shared" si="58"/>
        <v>5880.0000000000009</v>
      </c>
      <c r="V962" s="45"/>
      <c r="W962" s="34">
        <v>2017</v>
      </c>
      <c r="X962" s="76"/>
    </row>
    <row r="963" spans="1:24" ht="50.1" customHeight="1">
      <c r="A963" s="35" t="s">
        <v>3054</v>
      </c>
      <c r="B963" s="35" t="s">
        <v>35</v>
      </c>
      <c r="C963" s="50" t="s">
        <v>3051</v>
      </c>
      <c r="D963" s="36" t="s">
        <v>3033</v>
      </c>
      <c r="E963" s="50" t="s">
        <v>3052</v>
      </c>
      <c r="F963" s="50" t="s">
        <v>3055</v>
      </c>
      <c r="G963" s="35" t="s">
        <v>196</v>
      </c>
      <c r="H963" s="35">
        <v>0</v>
      </c>
      <c r="I963" s="34">
        <v>590000000</v>
      </c>
      <c r="J963" s="35" t="s">
        <v>53</v>
      </c>
      <c r="K963" s="35" t="s">
        <v>142</v>
      </c>
      <c r="L963" s="177" t="s">
        <v>83</v>
      </c>
      <c r="M963" s="35" t="s">
        <v>84</v>
      </c>
      <c r="N963" s="85" t="s">
        <v>143</v>
      </c>
      <c r="O963" s="51" t="s">
        <v>185</v>
      </c>
      <c r="P963" s="35">
        <v>796</v>
      </c>
      <c r="Q963" s="35" t="s">
        <v>46</v>
      </c>
      <c r="R963" s="53">
        <v>20</v>
      </c>
      <c r="S963" s="77">
        <v>3000</v>
      </c>
      <c r="T963" s="74">
        <v>0</v>
      </c>
      <c r="U963" s="75">
        <f t="shared" si="58"/>
        <v>0</v>
      </c>
      <c r="V963" s="92"/>
      <c r="W963" s="35">
        <v>2017</v>
      </c>
      <c r="X963" s="49" t="s">
        <v>3056</v>
      </c>
    </row>
    <row r="964" spans="1:24" ht="50.1" customHeight="1">
      <c r="A964" s="35" t="s">
        <v>3057</v>
      </c>
      <c r="B964" s="58" t="s">
        <v>35</v>
      </c>
      <c r="C964" s="50" t="s">
        <v>3051</v>
      </c>
      <c r="D964" s="36" t="s">
        <v>3033</v>
      </c>
      <c r="E964" s="50" t="s">
        <v>3052</v>
      </c>
      <c r="F964" s="50" t="s">
        <v>3058</v>
      </c>
      <c r="G964" s="49" t="s">
        <v>92</v>
      </c>
      <c r="H964" s="49">
        <v>0</v>
      </c>
      <c r="I964" s="34">
        <v>590000000</v>
      </c>
      <c r="J964" s="51" t="s">
        <v>293</v>
      </c>
      <c r="K964" s="49" t="s">
        <v>3059</v>
      </c>
      <c r="L964" s="49" t="s">
        <v>189</v>
      </c>
      <c r="M964" s="35" t="s">
        <v>84</v>
      </c>
      <c r="N964" s="49" t="s">
        <v>143</v>
      </c>
      <c r="O964" s="49" t="s">
        <v>283</v>
      </c>
      <c r="P964" s="49">
        <v>796</v>
      </c>
      <c r="Q964" s="49" t="s">
        <v>46</v>
      </c>
      <c r="R964" s="53">
        <v>20</v>
      </c>
      <c r="S964" s="77">
        <v>4150</v>
      </c>
      <c r="T964" s="54">
        <f>R964*S964</f>
        <v>83000</v>
      </c>
      <c r="U964" s="54">
        <f>T964*1.12</f>
        <v>92960.000000000015</v>
      </c>
      <c r="V964" s="98"/>
      <c r="W964" s="43">
        <v>2017</v>
      </c>
      <c r="X964" s="49"/>
    </row>
    <row r="965" spans="1:24" ht="50.1" customHeight="1">
      <c r="A965" s="34" t="s">
        <v>3060</v>
      </c>
      <c r="B965" s="34" t="s">
        <v>35</v>
      </c>
      <c r="C965" s="35" t="s">
        <v>3061</v>
      </c>
      <c r="D965" s="73" t="s">
        <v>3033</v>
      </c>
      <c r="E965" s="37" t="s">
        <v>3062</v>
      </c>
      <c r="F965" s="37" t="s">
        <v>3063</v>
      </c>
      <c r="G965" s="34" t="s">
        <v>196</v>
      </c>
      <c r="H965" s="34">
        <v>0</v>
      </c>
      <c r="I965" s="34">
        <v>590000000</v>
      </c>
      <c r="J965" s="35" t="s">
        <v>53</v>
      </c>
      <c r="K965" s="34" t="s">
        <v>3064</v>
      </c>
      <c r="L965" s="34" t="s">
        <v>83</v>
      </c>
      <c r="M965" s="35" t="s">
        <v>84</v>
      </c>
      <c r="N965" s="34" t="s">
        <v>143</v>
      </c>
      <c r="O965" s="51" t="s">
        <v>185</v>
      </c>
      <c r="P965" s="34">
        <v>796</v>
      </c>
      <c r="Q965" s="34" t="s">
        <v>46</v>
      </c>
      <c r="R965" s="39">
        <v>6</v>
      </c>
      <c r="S965" s="44">
        <v>55000</v>
      </c>
      <c r="T965" s="74">
        <f t="shared" si="61"/>
        <v>330000</v>
      </c>
      <c r="U965" s="75">
        <f t="shared" si="58"/>
        <v>369600.00000000006</v>
      </c>
      <c r="V965" s="45"/>
      <c r="W965" s="34">
        <v>2017</v>
      </c>
      <c r="X965" s="76"/>
    </row>
    <row r="966" spans="1:24" ht="50.1" customHeight="1">
      <c r="A966" s="35" t="s">
        <v>3065</v>
      </c>
      <c r="B966" s="35" t="s">
        <v>35</v>
      </c>
      <c r="C966" s="78" t="s">
        <v>3066</v>
      </c>
      <c r="D966" s="36" t="s">
        <v>3033</v>
      </c>
      <c r="E966" s="78" t="s">
        <v>3067</v>
      </c>
      <c r="F966" s="78" t="s">
        <v>3068</v>
      </c>
      <c r="G966" s="35" t="s">
        <v>196</v>
      </c>
      <c r="H966" s="35">
        <v>0</v>
      </c>
      <c r="I966" s="34">
        <v>590000000</v>
      </c>
      <c r="J966" s="35" t="s">
        <v>53</v>
      </c>
      <c r="K966" s="35" t="s">
        <v>3069</v>
      </c>
      <c r="L966" s="35" t="s">
        <v>83</v>
      </c>
      <c r="M966" s="35" t="s">
        <v>84</v>
      </c>
      <c r="N966" s="35" t="s">
        <v>143</v>
      </c>
      <c r="O966" s="51" t="s">
        <v>185</v>
      </c>
      <c r="P966" s="35">
        <v>796</v>
      </c>
      <c r="Q966" s="35" t="s">
        <v>46</v>
      </c>
      <c r="R966" s="53">
        <v>8</v>
      </c>
      <c r="S966" s="77">
        <v>6200</v>
      </c>
      <c r="T966" s="74">
        <v>0</v>
      </c>
      <c r="U966" s="75">
        <f t="shared" si="58"/>
        <v>0</v>
      </c>
      <c r="V966" s="92"/>
      <c r="W966" s="35">
        <v>2017</v>
      </c>
      <c r="X966" s="49" t="s">
        <v>3013</v>
      </c>
    </row>
    <row r="967" spans="1:24" ht="50.1" customHeight="1">
      <c r="A967" s="35" t="s">
        <v>3070</v>
      </c>
      <c r="B967" s="58" t="s">
        <v>35</v>
      </c>
      <c r="C967" s="78" t="s">
        <v>3066</v>
      </c>
      <c r="D967" s="36" t="s">
        <v>3033</v>
      </c>
      <c r="E967" s="78" t="s">
        <v>3067</v>
      </c>
      <c r="F967" s="50" t="s">
        <v>3071</v>
      </c>
      <c r="G967" s="49" t="s">
        <v>92</v>
      </c>
      <c r="H967" s="49">
        <v>0</v>
      </c>
      <c r="I967" s="34">
        <v>590000000</v>
      </c>
      <c r="J967" s="51" t="s">
        <v>293</v>
      </c>
      <c r="K967" s="49" t="s">
        <v>218</v>
      </c>
      <c r="L967" s="49" t="s">
        <v>189</v>
      </c>
      <c r="M967" s="35" t="s">
        <v>84</v>
      </c>
      <c r="N967" s="49" t="s">
        <v>143</v>
      </c>
      <c r="O967" s="49" t="s">
        <v>283</v>
      </c>
      <c r="P967" s="49">
        <v>796</v>
      </c>
      <c r="Q967" s="49" t="s">
        <v>46</v>
      </c>
      <c r="R967" s="53">
        <v>14</v>
      </c>
      <c r="S967" s="77">
        <v>4600</v>
      </c>
      <c r="T967" s="54">
        <f>R967*S967</f>
        <v>64400</v>
      </c>
      <c r="U967" s="54">
        <f t="shared" si="58"/>
        <v>72128</v>
      </c>
      <c r="V967" s="98"/>
      <c r="W967" s="43">
        <v>2017</v>
      </c>
      <c r="X967" s="49"/>
    </row>
    <row r="968" spans="1:24" ht="50.1" customHeight="1">
      <c r="A968" s="35" t="s">
        <v>3072</v>
      </c>
      <c r="B968" s="49" t="s">
        <v>35</v>
      </c>
      <c r="C968" s="50" t="s">
        <v>3073</v>
      </c>
      <c r="D968" s="56" t="s">
        <v>3033</v>
      </c>
      <c r="E968" s="50" t="s">
        <v>3074</v>
      </c>
      <c r="F968" s="50" t="s">
        <v>3075</v>
      </c>
      <c r="G968" s="35" t="s">
        <v>196</v>
      </c>
      <c r="H968" s="35">
        <v>0</v>
      </c>
      <c r="I968" s="34">
        <v>590000000</v>
      </c>
      <c r="J968" s="35" t="s">
        <v>53</v>
      </c>
      <c r="K968" s="49" t="s">
        <v>1476</v>
      </c>
      <c r="L968" s="177" t="s">
        <v>83</v>
      </c>
      <c r="M968" s="35" t="s">
        <v>84</v>
      </c>
      <c r="N968" s="85" t="s">
        <v>143</v>
      </c>
      <c r="O968" s="51" t="s">
        <v>185</v>
      </c>
      <c r="P968" s="35">
        <v>796</v>
      </c>
      <c r="Q968" s="35" t="s">
        <v>46</v>
      </c>
      <c r="R968" s="53">
        <v>6</v>
      </c>
      <c r="S968" s="77">
        <v>4950</v>
      </c>
      <c r="T968" s="74">
        <v>0</v>
      </c>
      <c r="U968" s="75">
        <f t="shared" si="58"/>
        <v>0</v>
      </c>
      <c r="V968" s="92"/>
      <c r="W968" s="35">
        <v>2017</v>
      </c>
      <c r="X968" s="49" t="s">
        <v>3013</v>
      </c>
    </row>
    <row r="969" spans="1:24" ht="50.1" customHeight="1">
      <c r="A969" s="35" t="s">
        <v>3076</v>
      </c>
      <c r="B969" s="58" t="s">
        <v>35</v>
      </c>
      <c r="C969" s="50" t="s">
        <v>3073</v>
      </c>
      <c r="D969" s="36" t="s">
        <v>3033</v>
      </c>
      <c r="E969" s="50" t="s">
        <v>3074</v>
      </c>
      <c r="F969" s="50" t="s">
        <v>3075</v>
      </c>
      <c r="G969" s="49" t="s">
        <v>92</v>
      </c>
      <c r="H969" s="49">
        <v>0</v>
      </c>
      <c r="I969" s="34">
        <v>590000000</v>
      </c>
      <c r="J969" s="51" t="s">
        <v>293</v>
      </c>
      <c r="K969" s="49" t="s">
        <v>218</v>
      </c>
      <c r="L969" s="49" t="s">
        <v>189</v>
      </c>
      <c r="M969" s="35" t="s">
        <v>84</v>
      </c>
      <c r="N969" s="49" t="s">
        <v>143</v>
      </c>
      <c r="O969" s="49" t="s">
        <v>283</v>
      </c>
      <c r="P969" s="49">
        <v>796</v>
      </c>
      <c r="Q969" s="49" t="s">
        <v>46</v>
      </c>
      <c r="R969" s="53">
        <v>23</v>
      </c>
      <c r="S969" s="77">
        <v>4400</v>
      </c>
      <c r="T969" s="54">
        <f>R969*S969</f>
        <v>101200</v>
      </c>
      <c r="U969" s="54">
        <f t="shared" si="58"/>
        <v>113344.00000000001</v>
      </c>
      <c r="V969" s="98"/>
      <c r="W969" s="43">
        <v>2017</v>
      </c>
      <c r="X969" s="49"/>
    </row>
    <row r="970" spans="1:24" ht="50.1" customHeight="1">
      <c r="A970" s="35" t="s">
        <v>3077</v>
      </c>
      <c r="B970" s="35" t="s">
        <v>35</v>
      </c>
      <c r="C970" s="78" t="s">
        <v>3073</v>
      </c>
      <c r="D970" s="36" t="s">
        <v>3033</v>
      </c>
      <c r="E970" s="78" t="s">
        <v>3074</v>
      </c>
      <c r="F970" s="78" t="s">
        <v>3078</v>
      </c>
      <c r="G970" s="35" t="s">
        <v>196</v>
      </c>
      <c r="H970" s="35">
        <v>0</v>
      </c>
      <c r="I970" s="34">
        <v>590000000</v>
      </c>
      <c r="J970" s="35" t="s">
        <v>53</v>
      </c>
      <c r="K970" s="35" t="s">
        <v>142</v>
      </c>
      <c r="L970" s="35" t="s">
        <v>83</v>
      </c>
      <c r="M970" s="35" t="s">
        <v>84</v>
      </c>
      <c r="N970" s="35" t="s">
        <v>143</v>
      </c>
      <c r="O970" s="51" t="s">
        <v>185</v>
      </c>
      <c r="P970" s="35">
        <v>796</v>
      </c>
      <c r="Q970" s="35" t="s">
        <v>46</v>
      </c>
      <c r="R970" s="53">
        <v>48</v>
      </c>
      <c r="S970" s="77">
        <v>1500</v>
      </c>
      <c r="T970" s="74">
        <v>0</v>
      </c>
      <c r="U970" s="75">
        <f t="shared" si="58"/>
        <v>0</v>
      </c>
      <c r="V970" s="92"/>
      <c r="W970" s="35">
        <v>2017</v>
      </c>
      <c r="X970" s="49" t="s">
        <v>3013</v>
      </c>
    </row>
    <row r="971" spans="1:24" ht="50.1" customHeight="1">
      <c r="A971" s="35" t="s">
        <v>3079</v>
      </c>
      <c r="B971" s="58" t="s">
        <v>35</v>
      </c>
      <c r="C971" s="78" t="s">
        <v>3073</v>
      </c>
      <c r="D971" s="36" t="s">
        <v>3033</v>
      </c>
      <c r="E971" s="78" t="s">
        <v>3074</v>
      </c>
      <c r="F971" s="50" t="s">
        <v>3080</v>
      </c>
      <c r="G971" s="49" t="s">
        <v>92</v>
      </c>
      <c r="H971" s="49">
        <v>0</v>
      </c>
      <c r="I971" s="34">
        <v>590000000</v>
      </c>
      <c r="J971" s="51" t="s">
        <v>293</v>
      </c>
      <c r="K971" s="49" t="s">
        <v>218</v>
      </c>
      <c r="L971" s="49" t="s">
        <v>189</v>
      </c>
      <c r="M971" s="35" t="s">
        <v>84</v>
      </c>
      <c r="N971" s="49" t="s">
        <v>143</v>
      </c>
      <c r="O971" s="49" t="s">
        <v>283</v>
      </c>
      <c r="P971" s="49">
        <v>796</v>
      </c>
      <c r="Q971" s="49" t="s">
        <v>46</v>
      </c>
      <c r="R971" s="53">
        <v>104</v>
      </c>
      <c r="S971" s="77">
        <v>1350</v>
      </c>
      <c r="T971" s="54">
        <f>R971*S971</f>
        <v>140400</v>
      </c>
      <c r="U971" s="54">
        <f t="shared" si="58"/>
        <v>157248.00000000003</v>
      </c>
      <c r="V971" s="98"/>
      <c r="W971" s="43">
        <v>2017</v>
      </c>
      <c r="X971" s="49"/>
    </row>
    <row r="972" spans="1:24" ht="50.1" customHeight="1">
      <c r="A972" s="35" t="s">
        <v>3081</v>
      </c>
      <c r="B972" s="35" t="s">
        <v>35</v>
      </c>
      <c r="C972" s="78" t="s">
        <v>3073</v>
      </c>
      <c r="D972" s="36" t="s">
        <v>3033</v>
      </c>
      <c r="E972" s="78" t="s">
        <v>3074</v>
      </c>
      <c r="F972" s="78" t="s">
        <v>3082</v>
      </c>
      <c r="G972" s="35" t="s">
        <v>196</v>
      </c>
      <c r="H972" s="35">
        <v>0</v>
      </c>
      <c r="I972" s="34">
        <v>590000000</v>
      </c>
      <c r="J972" s="35" t="s">
        <v>53</v>
      </c>
      <c r="K972" s="35" t="s">
        <v>142</v>
      </c>
      <c r="L972" s="35" t="s">
        <v>83</v>
      </c>
      <c r="M972" s="35" t="s">
        <v>84</v>
      </c>
      <c r="N972" s="35" t="s">
        <v>143</v>
      </c>
      <c r="O972" s="51" t="s">
        <v>185</v>
      </c>
      <c r="P972" s="35">
        <v>796</v>
      </c>
      <c r="Q972" s="35" t="s">
        <v>46</v>
      </c>
      <c r="R972" s="53">
        <v>32</v>
      </c>
      <c r="S972" s="77">
        <v>3600</v>
      </c>
      <c r="T972" s="74">
        <v>0</v>
      </c>
      <c r="U972" s="75">
        <f t="shared" si="58"/>
        <v>0</v>
      </c>
      <c r="V972" s="92"/>
      <c r="W972" s="35">
        <v>2017</v>
      </c>
      <c r="X972" s="49" t="s">
        <v>3056</v>
      </c>
    </row>
    <row r="973" spans="1:24" ht="50.1" customHeight="1">
      <c r="A973" s="35" t="s">
        <v>3083</v>
      </c>
      <c r="B973" s="58" t="s">
        <v>35</v>
      </c>
      <c r="C973" s="78" t="s">
        <v>3073</v>
      </c>
      <c r="D973" s="36" t="s">
        <v>3033</v>
      </c>
      <c r="E973" s="78" t="s">
        <v>3074</v>
      </c>
      <c r="F973" s="50" t="s">
        <v>3084</v>
      </c>
      <c r="G973" s="49" t="s">
        <v>92</v>
      </c>
      <c r="H973" s="49">
        <v>0</v>
      </c>
      <c r="I973" s="34">
        <v>590000000</v>
      </c>
      <c r="J973" s="51" t="s">
        <v>293</v>
      </c>
      <c r="K973" s="49" t="s">
        <v>3059</v>
      </c>
      <c r="L973" s="49" t="s">
        <v>189</v>
      </c>
      <c r="M973" s="35" t="s">
        <v>84</v>
      </c>
      <c r="N973" s="49" t="s">
        <v>143</v>
      </c>
      <c r="O973" s="49" t="s">
        <v>283</v>
      </c>
      <c r="P973" s="49">
        <v>796</v>
      </c>
      <c r="Q973" s="49" t="s">
        <v>46</v>
      </c>
      <c r="R973" s="53">
        <v>32</v>
      </c>
      <c r="S973" s="77">
        <v>3700</v>
      </c>
      <c r="T973" s="54">
        <f>R973*S973</f>
        <v>118400</v>
      </c>
      <c r="U973" s="54">
        <f t="shared" si="58"/>
        <v>132608</v>
      </c>
      <c r="V973" s="98"/>
      <c r="W973" s="43">
        <v>2017</v>
      </c>
      <c r="X973" s="49"/>
    </row>
    <row r="974" spans="1:24" ht="50.1" customHeight="1">
      <c r="A974" s="35" t="s">
        <v>3085</v>
      </c>
      <c r="B974" s="35" t="s">
        <v>35</v>
      </c>
      <c r="C974" s="78" t="s">
        <v>3073</v>
      </c>
      <c r="D974" s="36" t="s">
        <v>3033</v>
      </c>
      <c r="E974" s="78" t="s">
        <v>3074</v>
      </c>
      <c r="F974" s="78" t="s">
        <v>3086</v>
      </c>
      <c r="G974" s="35" t="s">
        <v>196</v>
      </c>
      <c r="H974" s="35">
        <v>0</v>
      </c>
      <c r="I974" s="34">
        <v>590000000</v>
      </c>
      <c r="J974" s="35" t="s">
        <v>53</v>
      </c>
      <c r="K974" s="35" t="s">
        <v>3069</v>
      </c>
      <c r="L974" s="35" t="s">
        <v>83</v>
      </c>
      <c r="M974" s="35" t="s">
        <v>84</v>
      </c>
      <c r="N974" s="35" t="s">
        <v>143</v>
      </c>
      <c r="O974" s="51" t="s">
        <v>185</v>
      </c>
      <c r="P974" s="35">
        <v>796</v>
      </c>
      <c r="Q974" s="35" t="s">
        <v>46</v>
      </c>
      <c r="R974" s="53">
        <v>3</v>
      </c>
      <c r="S974" s="77">
        <v>5250</v>
      </c>
      <c r="T974" s="74">
        <v>0</v>
      </c>
      <c r="U974" s="75">
        <f t="shared" si="58"/>
        <v>0</v>
      </c>
      <c r="V974" s="92"/>
      <c r="W974" s="35">
        <v>2017</v>
      </c>
      <c r="X974" s="49" t="s">
        <v>3013</v>
      </c>
    </row>
    <row r="975" spans="1:24" ht="50.1" customHeight="1">
      <c r="A975" s="35" t="s">
        <v>3087</v>
      </c>
      <c r="B975" s="58" t="s">
        <v>35</v>
      </c>
      <c r="C975" s="78" t="s">
        <v>3073</v>
      </c>
      <c r="D975" s="36" t="s">
        <v>3033</v>
      </c>
      <c r="E975" s="78" t="s">
        <v>3074</v>
      </c>
      <c r="F975" s="50" t="s">
        <v>3088</v>
      </c>
      <c r="G975" s="49" t="s">
        <v>92</v>
      </c>
      <c r="H975" s="49">
        <v>0</v>
      </c>
      <c r="I975" s="34">
        <v>590000000</v>
      </c>
      <c r="J975" s="51" t="s">
        <v>293</v>
      </c>
      <c r="K975" s="49" t="s">
        <v>218</v>
      </c>
      <c r="L975" s="49" t="s">
        <v>189</v>
      </c>
      <c r="M975" s="35" t="s">
        <v>84</v>
      </c>
      <c r="N975" s="49" t="s">
        <v>143</v>
      </c>
      <c r="O975" s="49" t="s">
        <v>283</v>
      </c>
      <c r="P975" s="49">
        <v>796</v>
      </c>
      <c r="Q975" s="49" t="s">
        <v>46</v>
      </c>
      <c r="R975" s="53">
        <v>10</v>
      </c>
      <c r="S975" s="77">
        <v>4200</v>
      </c>
      <c r="T975" s="54">
        <f>R975*S975</f>
        <v>42000</v>
      </c>
      <c r="U975" s="54">
        <f>T975*1.12</f>
        <v>47040.000000000007</v>
      </c>
      <c r="V975" s="98"/>
      <c r="W975" s="43">
        <v>2017</v>
      </c>
      <c r="X975" s="49"/>
    </row>
    <row r="976" spans="1:24" ht="50.1" customHeight="1">
      <c r="A976" s="34" t="s">
        <v>3089</v>
      </c>
      <c r="B976" s="34" t="s">
        <v>35</v>
      </c>
      <c r="C976" s="35" t="s">
        <v>3090</v>
      </c>
      <c r="D976" s="73" t="s">
        <v>3033</v>
      </c>
      <c r="E976" s="37" t="s">
        <v>3091</v>
      </c>
      <c r="F976" s="37" t="s">
        <v>3092</v>
      </c>
      <c r="G976" s="34" t="s">
        <v>196</v>
      </c>
      <c r="H976" s="34">
        <v>0</v>
      </c>
      <c r="I976" s="34">
        <v>590000000</v>
      </c>
      <c r="J976" s="35" t="s">
        <v>53</v>
      </c>
      <c r="K976" s="34" t="s">
        <v>3093</v>
      </c>
      <c r="L976" s="34" t="s">
        <v>83</v>
      </c>
      <c r="M976" s="35" t="s">
        <v>84</v>
      </c>
      <c r="N976" s="34" t="s">
        <v>143</v>
      </c>
      <c r="O976" s="51" t="s">
        <v>185</v>
      </c>
      <c r="P976" s="34">
        <v>796</v>
      </c>
      <c r="Q976" s="34" t="s">
        <v>46</v>
      </c>
      <c r="R976" s="39">
        <v>8</v>
      </c>
      <c r="S976" s="44">
        <v>9200</v>
      </c>
      <c r="T976" s="74">
        <f t="shared" si="61"/>
        <v>73600</v>
      </c>
      <c r="U976" s="75">
        <f t="shared" si="58"/>
        <v>82432.000000000015</v>
      </c>
      <c r="V976" s="45"/>
      <c r="W976" s="34">
        <v>2017</v>
      </c>
      <c r="X976" s="76"/>
    </row>
    <row r="977" spans="1:24" ht="50.1" customHeight="1">
      <c r="A977" s="35" t="s">
        <v>3094</v>
      </c>
      <c r="B977" s="35" t="s">
        <v>35</v>
      </c>
      <c r="C977" s="78" t="s">
        <v>3090</v>
      </c>
      <c r="D977" s="36" t="s">
        <v>3033</v>
      </c>
      <c r="E977" s="78" t="s">
        <v>3091</v>
      </c>
      <c r="F977" s="78" t="s">
        <v>3095</v>
      </c>
      <c r="G977" s="35" t="s">
        <v>196</v>
      </c>
      <c r="H977" s="35">
        <v>0</v>
      </c>
      <c r="I977" s="34">
        <v>590000000</v>
      </c>
      <c r="J977" s="35" t="s">
        <v>53</v>
      </c>
      <c r="K977" s="35" t="s">
        <v>3069</v>
      </c>
      <c r="L977" s="35" t="s">
        <v>83</v>
      </c>
      <c r="M977" s="35" t="s">
        <v>84</v>
      </c>
      <c r="N977" s="35" t="s">
        <v>143</v>
      </c>
      <c r="O977" s="51" t="s">
        <v>185</v>
      </c>
      <c r="P977" s="35">
        <v>796</v>
      </c>
      <c r="Q977" s="35" t="s">
        <v>46</v>
      </c>
      <c r="R977" s="53">
        <v>8</v>
      </c>
      <c r="S977" s="77">
        <v>4700</v>
      </c>
      <c r="T977" s="74">
        <v>0</v>
      </c>
      <c r="U977" s="75">
        <f t="shared" si="58"/>
        <v>0</v>
      </c>
      <c r="V977" s="92"/>
      <c r="W977" s="35">
        <v>2017</v>
      </c>
      <c r="X977" s="49" t="s">
        <v>3056</v>
      </c>
    </row>
    <row r="978" spans="1:24" ht="50.1" customHeight="1">
      <c r="A978" s="35" t="s">
        <v>3096</v>
      </c>
      <c r="B978" s="58" t="s">
        <v>35</v>
      </c>
      <c r="C978" s="78" t="s">
        <v>3090</v>
      </c>
      <c r="D978" s="36" t="s">
        <v>3033</v>
      </c>
      <c r="E978" s="78" t="s">
        <v>3091</v>
      </c>
      <c r="F978" s="50" t="s">
        <v>3097</v>
      </c>
      <c r="G978" s="49" t="s">
        <v>92</v>
      </c>
      <c r="H978" s="49">
        <v>0</v>
      </c>
      <c r="I978" s="34">
        <v>590000000</v>
      </c>
      <c r="J978" s="51" t="s">
        <v>293</v>
      </c>
      <c r="K978" s="49" t="s">
        <v>3059</v>
      </c>
      <c r="L978" s="49" t="s">
        <v>189</v>
      </c>
      <c r="M978" s="35" t="s">
        <v>84</v>
      </c>
      <c r="N978" s="49" t="s">
        <v>143</v>
      </c>
      <c r="O978" s="49" t="s">
        <v>283</v>
      </c>
      <c r="P978" s="49">
        <v>796</v>
      </c>
      <c r="Q978" s="49" t="s">
        <v>46</v>
      </c>
      <c r="R978" s="53">
        <v>8</v>
      </c>
      <c r="S978" s="77">
        <v>7500</v>
      </c>
      <c r="T978" s="54">
        <f>R978*S978</f>
        <v>60000</v>
      </c>
      <c r="U978" s="54">
        <f>T978*1.12</f>
        <v>67200</v>
      </c>
      <c r="V978" s="98"/>
      <c r="W978" s="43">
        <v>2017</v>
      </c>
      <c r="X978" s="49"/>
    </row>
    <row r="979" spans="1:24" ht="50.1" customHeight="1">
      <c r="A979" s="34" t="s">
        <v>3098</v>
      </c>
      <c r="B979" s="34" t="s">
        <v>35</v>
      </c>
      <c r="C979" s="35" t="s">
        <v>3090</v>
      </c>
      <c r="D979" s="73" t="s">
        <v>3033</v>
      </c>
      <c r="E979" s="37" t="s">
        <v>3091</v>
      </c>
      <c r="F979" s="37" t="s">
        <v>3099</v>
      </c>
      <c r="G979" s="34" t="s">
        <v>196</v>
      </c>
      <c r="H979" s="34">
        <v>0</v>
      </c>
      <c r="I979" s="34">
        <v>590000000</v>
      </c>
      <c r="J979" s="35" t="s">
        <v>53</v>
      </c>
      <c r="K979" s="34" t="s">
        <v>1324</v>
      </c>
      <c r="L979" s="34" t="s">
        <v>83</v>
      </c>
      <c r="M979" s="35" t="s">
        <v>84</v>
      </c>
      <c r="N979" s="34" t="s">
        <v>143</v>
      </c>
      <c r="O979" s="51" t="s">
        <v>185</v>
      </c>
      <c r="P979" s="34">
        <v>796</v>
      </c>
      <c r="Q979" s="34" t="s">
        <v>46</v>
      </c>
      <c r="R979" s="39">
        <v>3</v>
      </c>
      <c r="S979" s="44">
        <v>7850</v>
      </c>
      <c r="T979" s="74">
        <f t="shared" si="61"/>
        <v>23550</v>
      </c>
      <c r="U979" s="75">
        <f t="shared" si="58"/>
        <v>26376.000000000004</v>
      </c>
      <c r="V979" s="45"/>
      <c r="W979" s="34">
        <v>2017</v>
      </c>
      <c r="X979" s="76"/>
    </row>
    <row r="980" spans="1:24" ht="50.1" customHeight="1">
      <c r="A980" s="34" t="s">
        <v>3100</v>
      </c>
      <c r="B980" s="34" t="s">
        <v>35</v>
      </c>
      <c r="C980" s="35" t="s">
        <v>3101</v>
      </c>
      <c r="D980" s="73" t="s">
        <v>3033</v>
      </c>
      <c r="E980" s="37" t="s">
        <v>3102</v>
      </c>
      <c r="F980" s="37" t="s">
        <v>3103</v>
      </c>
      <c r="G980" s="34" t="s">
        <v>196</v>
      </c>
      <c r="H980" s="34">
        <v>0</v>
      </c>
      <c r="I980" s="34">
        <v>590000000</v>
      </c>
      <c r="J980" s="35" t="s">
        <v>53</v>
      </c>
      <c r="K980" s="34" t="s">
        <v>1324</v>
      </c>
      <c r="L980" s="34" t="s">
        <v>83</v>
      </c>
      <c r="M980" s="35" t="s">
        <v>84</v>
      </c>
      <c r="N980" s="34" t="s">
        <v>143</v>
      </c>
      <c r="O980" s="51" t="s">
        <v>185</v>
      </c>
      <c r="P980" s="34">
        <v>796</v>
      </c>
      <c r="Q980" s="34" t="s">
        <v>46</v>
      </c>
      <c r="R980" s="39">
        <v>3</v>
      </c>
      <c r="S980" s="44">
        <v>14250</v>
      </c>
      <c r="T980" s="74">
        <f t="shared" si="61"/>
        <v>42750</v>
      </c>
      <c r="U980" s="75">
        <f t="shared" si="58"/>
        <v>47880.000000000007</v>
      </c>
      <c r="V980" s="45"/>
      <c r="W980" s="34">
        <v>2017</v>
      </c>
      <c r="X980" s="76"/>
    </row>
    <row r="981" spans="1:24" ht="50.1" customHeight="1">
      <c r="A981" s="35" t="s">
        <v>3104</v>
      </c>
      <c r="B981" s="35" t="s">
        <v>35</v>
      </c>
      <c r="C981" s="78" t="s">
        <v>3105</v>
      </c>
      <c r="D981" s="36" t="s">
        <v>3033</v>
      </c>
      <c r="E981" s="78" t="s">
        <v>3106</v>
      </c>
      <c r="F981" s="78" t="s">
        <v>3107</v>
      </c>
      <c r="G981" s="35" t="s">
        <v>196</v>
      </c>
      <c r="H981" s="35">
        <v>0</v>
      </c>
      <c r="I981" s="34">
        <v>590000000</v>
      </c>
      <c r="J981" s="35" t="s">
        <v>53</v>
      </c>
      <c r="K981" s="35" t="s">
        <v>142</v>
      </c>
      <c r="L981" s="35" t="s">
        <v>83</v>
      </c>
      <c r="M981" s="35" t="s">
        <v>84</v>
      </c>
      <c r="N981" s="35" t="s">
        <v>143</v>
      </c>
      <c r="O981" s="51" t="s">
        <v>185</v>
      </c>
      <c r="P981" s="35">
        <v>796</v>
      </c>
      <c r="Q981" s="35" t="s">
        <v>46</v>
      </c>
      <c r="R981" s="53">
        <v>24</v>
      </c>
      <c r="S981" s="77">
        <v>13500</v>
      </c>
      <c r="T981" s="74">
        <v>0</v>
      </c>
      <c r="U981" s="75">
        <f>T981*1.12</f>
        <v>0</v>
      </c>
      <c r="V981" s="92"/>
      <c r="W981" s="35">
        <v>2017</v>
      </c>
      <c r="X981" s="49" t="s">
        <v>3013</v>
      </c>
    </row>
    <row r="982" spans="1:24" ht="50.1" customHeight="1">
      <c r="A982" s="49" t="s">
        <v>3108</v>
      </c>
      <c r="B982" s="58" t="s">
        <v>35</v>
      </c>
      <c r="C982" s="78" t="s">
        <v>3105</v>
      </c>
      <c r="D982" s="36" t="s">
        <v>3033</v>
      </c>
      <c r="E982" s="78" t="s">
        <v>3106</v>
      </c>
      <c r="F982" s="50" t="s">
        <v>3109</v>
      </c>
      <c r="G982" s="49" t="s">
        <v>92</v>
      </c>
      <c r="H982" s="49">
        <v>0</v>
      </c>
      <c r="I982" s="34">
        <v>590000000</v>
      </c>
      <c r="J982" s="51" t="s">
        <v>293</v>
      </c>
      <c r="K982" s="49" t="s">
        <v>218</v>
      </c>
      <c r="L982" s="49" t="s">
        <v>189</v>
      </c>
      <c r="M982" s="35" t="s">
        <v>84</v>
      </c>
      <c r="N982" s="49" t="s">
        <v>143</v>
      </c>
      <c r="O982" s="49" t="s">
        <v>283</v>
      </c>
      <c r="P982" s="49">
        <v>796</v>
      </c>
      <c r="Q982" s="49" t="s">
        <v>46</v>
      </c>
      <c r="R982" s="53">
        <v>32</v>
      </c>
      <c r="S982" s="77">
        <v>15600</v>
      </c>
      <c r="T982" s="54">
        <f>R982*S982</f>
        <v>499200</v>
      </c>
      <c r="U982" s="54">
        <f>T982*1.12</f>
        <v>559104</v>
      </c>
      <c r="V982" s="98"/>
      <c r="W982" s="43">
        <v>2017</v>
      </c>
      <c r="X982" s="49"/>
    </row>
    <row r="983" spans="1:24" ht="50.1" customHeight="1">
      <c r="A983" s="35" t="s">
        <v>3110</v>
      </c>
      <c r="B983" s="35" t="s">
        <v>35</v>
      </c>
      <c r="C983" s="78" t="s">
        <v>3105</v>
      </c>
      <c r="D983" s="36" t="s">
        <v>3033</v>
      </c>
      <c r="E983" s="78" t="s">
        <v>3106</v>
      </c>
      <c r="F983" s="78" t="s">
        <v>3111</v>
      </c>
      <c r="G983" s="35" t="s">
        <v>196</v>
      </c>
      <c r="H983" s="59">
        <v>0</v>
      </c>
      <c r="I983" s="34">
        <v>590000000</v>
      </c>
      <c r="J983" s="35" t="s">
        <v>53</v>
      </c>
      <c r="K983" s="35" t="s">
        <v>142</v>
      </c>
      <c r="L983" s="35" t="s">
        <v>83</v>
      </c>
      <c r="M983" s="35" t="s">
        <v>84</v>
      </c>
      <c r="N983" s="35" t="s">
        <v>143</v>
      </c>
      <c r="O983" s="51" t="s">
        <v>185</v>
      </c>
      <c r="P983" s="35">
        <v>796</v>
      </c>
      <c r="Q983" s="35" t="s">
        <v>46</v>
      </c>
      <c r="R983" s="53">
        <v>24</v>
      </c>
      <c r="S983" s="77">
        <v>25500</v>
      </c>
      <c r="T983" s="74">
        <v>0</v>
      </c>
      <c r="U983" s="75">
        <f t="shared" ref="U983" si="62">T983*1.12</f>
        <v>0</v>
      </c>
      <c r="V983" s="92"/>
      <c r="W983" s="35">
        <v>2017</v>
      </c>
      <c r="X983" s="49" t="s">
        <v>3013</v>
      </c>
    </row>
    <row r="984" spans="1:24" ht="50.1" customHeight="1">
      <c r="A984" s="35" t="s">
        <v>3112</v>
      </c>
      <c r="B984" s="58" t="s">
        <v>35</v>
      </c>
      <c r="C984" s="78" t="s">
        <v>3105</v>
      </c>
      <c r="D984" s="36" t="s">
        <v>3033</v>
      </c>
      <c r="E984" s="78" t="s">
        <v>3106</v>
      </c>
      <c r="F984" s="50" t="s">
        <v>3113</v>
      </c>
      <c r="G984" s="49" t="s">
        <v>92</v>
      </c>
      <c r="H984" s="49">
        <v>0</v>
      </c>
      <c r="I984" s="34">
        <v>590000000</v>
      </c>
      <c r="J984" s="51" t="s">
        <v>293</v>
      </c>
      <c r="K984" s="49" t="s">
        <v>218</v>
      </c>
      <c r="L984" s="49" t="s">
        <v>189</v>
      </c>
      <c r="M984" s="35" t="s">
        <v>84</v>
      </c>
      <c r="N984" s="49" t="s">
        <v>143</v>
      </c>
      <c r="O984" s="49" t="s">
        <v>283</v>
      </c>
      <c r="P984" s="49">
        <v>796</v>
      </c>
      <c r="Q984" s="49" t="s">
        <v>46</v>
      </c>
      <c r="R984" s="53">
        <v>32</v>
      </c>
      <c r="S984" s="77">
        <v>20400</v>
      </c>
      <c r="T984" s="54">
        <f>R984*S984</f>
        <v>652800</v>
      </c>
      <c r="U984" s="54">
        <f>T984*1.12</f>
        <v>731136.00000000012</v>
      </c>
      <c r="V984" s="98"/>
      <c r="W984" s="43">
        <v>2017</v>
      </c>
      <c r="X984" s="49"/>
    </row>
    <row r="985" spans="1:24" ht="50.1" customHeight="1">
      <c r="A985" s="34" t="s">
        <v>3114</v>
      </c>
      <c r="B985" s="34" t="s">
        <v>35</v>
      </c>
      <c r="C985" s="35" t="s">
        <v>3115</v>
      </c>
      <c r="D985" s="36" t="s">
        <v>3033</v>
      </c>
      <c r="E985" s="35" t="s">
        <v>3116</v>
      </c>
      <c r="F985" s="37" t="s">
        <v>3117</v>
      </c>
      <c r="G985" s="34" t="s">
        <v>196</v>
      </c>
      <c r="H985" s="34">
        <v>0</v>
      </c>
      <c r="I985" s="34">
        <v>590000000</v>
      </c>
      <c r="J985" s="35" t="s">
        <v>40</v>
      </c>
      <c r="K985" s="35" t="s">
        <v>3036</v>
      </c>
      <c r="L985" s="42" t="s">
        <v>53</v>
      </c>
      <c r="M985" s="34" t="s">
        <v>61</v>
      </c>
      <c r="N985" s="35" t="s">
        <v>3037</v>
      </c>
      <c r="O985" s="34" t="s">
        <v>94</v>
      </c>
      <c r="P985" s="34">
        <v>796</v>
      </c>
      <c r="Q985" s="34" t="s">
        <v>46</v>
      </c>
      <c r="R985" s="39">
        <v>12</v>
      </c>
      <c r="S985" s="40">
        <v>10000</v>
      </c>
      <c r="T985" s="40">
        <f t="shared" si="61"/>
        <v>120000</v>
      </c>
      <c r="U985" s="41">
        <f t="shared" si="58"/>
        <v>134400</v>
      </c>
      <c r="V985" s="45"/>
      <c r="W985" s="34">
        <v>2017</v>
      </c>
      <c r="X985" s="35"/>
    </row>
    <row r="986" spans="1:24" ht="50.1" customHeight="1">
      <c r="A986" s="34" t="s">
        <v>3118</v>
      </c>
      <c r="B986" s="46" t="s">
        <v>35</v>
      </c>
      <c r="C986" s="47" t="s">
        <v>3119</v>
      </c>
      <c r="D986" s="48" t="s">
        <v>3033</v>
      </c>
      <c r="E986" s="49" t="s">
        <v>3120</v>
      </c>
      <c r="F986" s="50" t="s">
        <v>3121</v>
      </c>
      <c r="G986" s="34" t="s">
        <v>196</v>
      </c>
      <c r="H986" s="52">
        <v>0</v>
      </c>
      <c r="I986" s="34">
        <v>590000000</v>
      </c>
      <c r="J986" s="35" t="s">
        <v>40</v>
      </c>
      <c r="K986" s="46" t="s">
        <v>3036</v>
      </c>
      <c r="L986" s="42" t="s">
        <v>53</v>
      </c>
      <c r="M986" s="46" t="s">
        <v>61</v>
      </c>
      <c r="N986" s="49" t="s">
        <v>3037</v>
      </c>
      <c r="O986" s="34" t="s">
        <v>94</v>
      </c>
      <c r="P986" s="34">
        <v>796</v>
      </c>
      <c r="Q986" s="43" t="s">
        <v>46</v>
      </c>
      <c r="R986" s="53">
        <v>24</v>
      </c>
      <c r="S986" s="54">
        <v>35000</v>
      </c>
      <c r="T986" s="40">
        <f t="shared" si="61"/>
        <v>840000</v>
      </c>
      <c r="U986" s="41">
        <f t="shared" si="58"/>
        <v>940800.00000000012</v>
      </c>
      <c r="V986" s="70"/>
      <c r="W986" s="55">
        <v>2017</v>
      </c>
      <c r="X986" s="35"/>
    </row>
    <row r="987" spans="1:24" ht="50.1" customHeight="1">
      <c r="A987" s="34" t="s">
        <v>3122</v>
      </c>
      <c r="B987" s="34" t="s">
        <v>35</v>
      </c>
      <c r="C987" s="35" t="s">
        <v>3119</v>
      </c>
      <c r="D987" s="36" t="s">
        <v>3033</v>
      </c>
      <c r="E987" s="35" t="s">
        <v>3120</v>
      </c>
      <c r="F987" s="37" t="s">
        <v>3123</v>
      </c>
      <c r="G987" s="34" t="s">
        <v>196</v>
      </c>
      <c r="H987" s="34">
        <v>0</v>
      </c>
      <c r="I987" s="34">
        <v>590000000</v>
      </c>
      <c r="J987" s="35" t="s">
        <v>40</v>
      </c>
      <c r="K987" s="35" t="s">
        <v>3036</v>
      </c>
      <c r="L987" s="42" t="s">
        <v>53</v>
      </c>
      <c r="M987" s="34" t="s">
        <v>61</v>
      </c>
      <c r="N987" s="35" t="s">
        <v>3037</v>
      </c>
      <c r="O987" s="34" t="s">
        <v>94</v>
      </c>
      <c r="P987" s="34">
        <v>796</v>
      </c>
      <c r="Q987" s="34" t="s">
        <v>46</v>
      </c>
      <c r="R987" s="39">
        <v>6</v>
      </c>
      <c r="S987" s="40">
        <v>75000</v>
      </c>
      <c r="T987" s="40">
        <f t="shared" si="61"/>
        <v>450000</v>
      </c>
      <c r="U987" s="41">
        <f t="shared" si="58"/>
        <v>504000.00000000006</v>
      </c>
      <c r="V987" s="45"/>
      <c r="W987" s="34">
        <v>2017</v>
      </c>
      <c r="X987" s="35"/>
    </row>
    <row r="988" spans="1:24" ht="50.1" customHeight="1">
      <c r="A988" s="34" t="s">
        <v>3124</v>
      </c>
      <c r="B988" s="34" t="s">
        <v>35</v>
      </c>
      <c r="C988" s="35" t="s">
        <v>3119</v>
      </c>
      <c r="D988" s="36" t="s">
        <v>3033</v>
      </c>
      <c r="E988" s="35" t="s">
        <v>3120</v>
      </c>
      <c r="F988" s="37" t="s">
        <v>3125</v>
      </c>
      <c r="G988" s="34" t="s">
        <v>196</v>
      </c>
      <c r="H988" s="34">
        <v>0</v>
      </c>
      <c r="I988" s="34">
        <v>590000000</v>
      </c>
      <c r="J988" s="35" t="s">
        <v>40</v>
      </c>
      <c r="K988" s="35" t="s">
        <v>3036</v>
      </c>
      <c r="L988" s="42" t="s">
        <v>53</v>
      </c>
      <c r="M988" s="34" t="s">
        <v>61</v>
      </c>
      <c r="N988" s="35" t="s">
        <v>3037</v>
      </c>
      <c r="O988" s="34" t="s">
        <v>94</v>
      </c>
      <c r="P988" s="34">
        <v>796</v>
      </c>
      <c r="Q988" s="34" t="s">
        <v>46</v>
      </c>
      <c r="R988" s="39">
        <v>5</v>
      </c>
      <c r="S988" s="40">
        <v>60000</v>
      </c>
      <c r="T988" s="40">
        <f t="shared" si="61"/>
        <v>300000</v>
      </c>
      <c r="U988" s="41">
        <f t="shared" si="58"/>
        <v>336000.00000000006</v>
      </c>
      <c r="V988" s="45"/>
      <c r="W988" s="34">
        <v>2017</v>
      </c>
      <c r="X988" s="35"/>
    </row>
    <row r="989" spans="1:24" ht="50.1" customHeight="1">
      <c r="A989" s="34" t="s">
        <v>3126</v>
      </c>
      <c r="B989" s="46" t="s">
        <v>35</v>
      </c>
      <c r="C989" s="47" t="s">
        <v>3119</v>
      </c>
      <c r="D989" s="48" t="s">
        <v>3033</v>
      </c>
      <c r="E989" s="49" t="s">
        <v>3120</v>
      </c>
      <c r="F989" s="50" t="s">
        <v>3127</v>
      </c>
      <c r="G989" s="34" t="s">
        <v>196</v>
      </c>
      <c r="H989" s="52">
        <v>0</v>
      </c>
      <c r="I989" s="34">
        <v>590000000</v>
      </c>
      <c r="J989" s="35" t="s">
        <v>40</v>
      </c>
      <c r="K989" s="46" t="s">
        <v>3036</v>
      </c>
      <c r="L989" s="42" t="s">
        <v>53</v>
      </c>
      <c r="M989" s="46" t="s">
        <v>61</v>
      </c>
      <c r="N989" s="49" t="s">
        <v>3037</v>
      </c>
      <c r="O989" s="34" t="s">
        <v>94</v>
      </c>
      <c r="P989" s="34">
        <v>796</v>
      </c>
      <c r="Q989" s="43" t="s">
        <v>46</v>
      </c>
      <c r="R989" s="53">
        <v>5</v>
      </c>
      <c r="S989" s="54">
        <v>4000</v>
      </c>
      <c r="T989" s="40">
        <f t="shared" si="61"/>
        <v>20000</v>
      </c>
      <c r="U989" s="41">
        <f t="shared" si="58"/>
        <v>22400.000000000004</v>
      </c>
      <c r="V989" s="70"/>
      <c r="W989" s="55">
        <v>2017</v>
      </c>
      <c r="X989" s="35"/>
    </row>
    <row r="990" spans="1:24" ht="50.1" customHeight="1">
      <c r="A990" s="34" t="s">
        <v>3128</v>
      </c>
      <c r="B990" s="34" t="s">
        <v>35</v>
      </c>
      <c r="C990" s="35" t="s">
        <v>3129</v>
      </c>
      <c r="D990" s="73" t="s">
        <v>3033</v>
      </c>
      <c r="E990" s="37" t="s">
        <v>3130</v>
      </c>
      <c r="F990" s="37" t="s">
        <v>3131</v>
      </c>
      <c r="G990" s="34" t="s">
        <v>196</v>
      </c>
      <c r="H990" s="34">
        <v>0</v>
      </c>
      <c r="I990" s="34">
        <v>590000000</v>
      </c>
      <c r="J990" s="35" t="s">
        <v>53</v>
      </c>
      <c r="K990" s="34" t="s">
        <v>3132</v>
      </c>
      <c r="L990" s="34" t="s">
        <v>83</v>
      </c>
      <c r="M990" s="34" t="s">
        <v>84</v>
      </c>
      <c r="N990" s="34" t="s">
        <v>143</v>
      </c>
      <c r="O990" s="51" t="s">
        <v>185</v>
      </c>
      <c r="P990" s="34">
        <v>796</v>
      </c>
      <c r="Q990" s="34" t="s">
        <v>46</v>
      </c>
      <c r="R990" s="39">
        <v>6</v>
      </c>
      <c r="S990" s="44">
        <v>23500</v>
      </c>
      <c r="T990" s="74">
        <f t="shared" si="61"/>
        <v>141000</v>
      </c>
      <c r="U990" s="75">
        <f t="shared" si="58"/>
        <v>157920.00000000003</v>
      </c>
      <c r="V990" s="45"/>
      <c r="W990" s="34">
        <v>2017</v>
      </c>
      <c r="X990" s="76"/>
    </row>
    <row r="991" spans="1:24" ht="50.1" customHeight="1">
      <c r="A991" s="35" t="s">
        <v>3133</v>
      </c>
      <c r="B991" s="35" t="s">
        <v>35</v>
      </c>
      <c r="C991" s="78" t="s">
        <v>3129</v>
      </c>
      <c r="D991" s="36" t="s">
        <v>3033</v>
      </c>
      <c r="E991" s="78" t="s">
        <v>3130</v>
      </c>
      <c r="F991" s="78" t="s">
        <v>3134</v>
      </c>
      <c r="G991" s="35" t="s">
        <v>196</v>
      </c>
      <c r="H991" s="59">
        <v>0</v>
      </c>
      <c r="I991" s="34">
        <v>590000000</v>
      </c>
      <c r="J991" s="35" t="s">
        <v>53</v>
      </c>
      <c r="K991" s="35" t="s">
        <v>142</v>
      </c>
      <c r="L991" s="35" t="s">
        <v>83</v>
      </c>
      <c r="M991" s="35" t="s">
        <v>84</v>
      </c>
      <c r="N991" s="35" t="s">
        <v>143</v>
      </c>
      <c r="O991" s="51" t="s">
        <v>185</v>
      </c>
      <c r="P991" s="35">
        <v>796</v>
      </c>
      <c r="Q991" s="35" t="s">
        <v>46</v>
      </c>
      <c r="R991" s="53">
        <v>168</v>
      </c>
      <c r="S991" s="77">
        <v>3900</v>
      </c>
      <c r="T991" s="74">
        <v>0</v>
      </c>
      <c r="U991" s="75">
        <f t="shared" si="58"/>
        <v>0</v>
      </c>
      <c r="V991" s="92"/>
      <c r="W991" s="35">
        <v>2017</v>
      </c>
      <c r="X991" s="49" t="s">
        <v>3013</v>
      </c>
    </row>
    <row r="992" spans="1:24" ht="50.1" customHeight="1">
      <c r="A992" s="35" t="s">
        <v>3135</v>
      </c>
      <c r="B992" s="58" t="s">
        <v>35</v>
      </c>
      <c r="C992" s="78" t="s">
        <v>3129</v>
      </c>
      <c r="D992" s="36" t="s">
        <v>3033</v>
      </c>
      <c r="E992" s="78" t="s">
        <v>3130</v>
      </c>
      <c r="F992" s="50" t="s">
        <v>3136</v>
      </c>
      <c r="G992" s="35" t="s">
        <v>92</v>
      </c>
      <c r="H992" s="49">
        <v>0</v>
      </c>
      <c r="I992" s="34">
        <v>590000000</v>
      </c>
      <c r="J992" s="51" t="s">
        <v>293</v>
      </c>
      <c r="K992" s="49" t="s">
        <v>218</v>
      </c>
      <c r="L992" s="49" t="s">
        <v>189</v>
      </c>
      <c r="M992" s="35" t="s">
        <v>84</v>
      </c>
      <c r="N992" s="49" t="s">
        <v>143</v>
      </c>
      <c r="O992" s="49" t="s">
        <v>283</v>
      </c>
      <c r="P992" s="49">
        <v>796</v>
      </c>
      <c r="Q992" s="49" t="s">
        <v>46</v>
      </c>
      <c r="R992" s="53">
        <v>196</v>
      </c>
      <c r="S992" s="77">
        <v>6500</v>
      </c>
      <c r="T992" s="54">
        <f>R992*S992</f>
        <v>1274000</v>
      </c>
      <c r="U992" s="54">
        <f>T992*1.12</f>
        <v>1426880.0000000002</v>
      </c>
      <c r="V992" s="98"/>
      <c r="W992" s="43">
        <v>2017</v>
      </c>
      <c r="X992" s="49"/>
    </row>
    <row r="993" spans="1:24" ht="50.1" customHeight="1">
      <c r="A993" s="34" t="s">
        <v>3137</v>
      </c>
      <c r="B993" s="34" t="s">
        <v>35</v>
      </c>
      <c r="C993" s="35" t="s">
        <v>3138</v>
      </c>
      <c r="D993" s="73" t="s">
        <v>3033</v>
      </c>
      <c r="E993" s="37" t="s">
        <v>3139</v>
      </c>
      <c r="F993" s="37" t="s">
        <v>3140</v>
      </c>
      <c r="G993" s="34" t="s">
        <v>196</v>
      </c>
      <c r="H993" s="34">
        <v>0</v>
      </c>
      <c r="I993" s="34">
        <v>590000000</v>
      </c>
      <c r="J993" s="35" t="s">
        <v>53</v>
      </c>
      <c r="K993" s="34" t="s">
        <v>3132</v>
      </c>
      <c r="L993" s="34" t="s">
        <v>83</v>
      </c>
      <c r="M993" s="34" t="s">
        <v>84</v>
      </c>
      <c r="N993" s="34" t="s">
        <v>143</v>
      </c>
      <c r="O993" s="51" t="s">
        <v>185</v>
      </c>
      <c r="P993" s="34">
        <v>796</v>
      </c>
      <c r="Q993" s="34" t="s">
        <v>46</v>
      </c>
      <c r="R993" s="39">
        <v>6</v>
      </c>
      <c r="S993" s="44">
        <v>69700</v>
      </c>
      <c r="T993" s="74">
        <f t="shared" si="61"/>
        <v>418200</v>
      </c>
      <c r="U993" s="75">
        <f t="shared" si="58"/>
        <v>468384.00000000006</v>
      </c>
      <c r="V993" s="45"/>
      <c r="W993" s="34">
        <v>2017</v>
      </c>
      <c r="X993" s="76"/>
    </row>
    <row r="994" spans="1:24" ht="50.1" customHeight="1">
      <c r="A994" s="34" t="s">
        <v>3141</v>
      </c>
      <c r="B994" s="46" t="s">
        <v>35</v>
      </c>
      <c r="C994" s="47" t="s">
        <v>3142</v>
      </c>
      <c r="D994" s="48" t="s">
        <v>3033</v>
      </c>
      <c r="E994" s="49" t="s">
        <v>3143</v>
      </c>
      <c r="F994" s="50" t="s">
        <v>3144</v>
      </c>
      <c r="G994" s="34" t="s">
        <v>196</v>
      </c>
      <c r="H994" s="52">
        <v>0</v>
      </c>
      <c r="I994" s="34">
        <v>590000000</v>
      </c>
      <c r="J994" s="35" t="s">
        <v>40</v>
      </c>
      <c r="K994" s="46" t="s">
        <v>3036</v>
      </c>
      <c r="L994" s="42" t="s">
        <v>53</v>
      </c>
      <c r="M994" s="46" t="s">
        <v>61</v>
      </c>
      <c r="N994" s="49" t="s">
        <v>3037</v>
      </c>
      <c r="O994" s="34" t="s">
        <v>94</v>
      </c>
      <c r="P994" s="34">
        <v>796</v>
      </c>
      <c r="Q994" s="43" t="s">
        <v>46</v>
      </c>
      <c r="R994" s="53">
        <v>12</v>
      </c>
      <c r="S994" s="54">
        <v>400</v>
      </c>
      <c r="T994" s="40">
        <f t="shared" si="61"/>
        <v>4800</v>
      </c>
      <c r="U994" s="41">
        <f t="shared" si="58"/>
        <v>5376.0000000000009</v>
      </c>
      <c r="V994" s="70"/>
      <c r="W994" s="55">
        <v>2017</v>
      </c>
      <c r="X994" s="35"/>
    </row>
    <row r="995" spans="1:24" ht="50.1" customHeight="1">
      <c r="A995" s="34" t="s">
        <v>3145</v>
      </c>
      <c r="B995" s="34" t="s">
        <v>35</v>
      </c>
      <c r="C995" s="35" t="s">
        <v>3142</v>
      </c>
      <c r="D995" s="36" t="s">
        <v>3033</v>
      </c>
      <c r="E995" s="35" t="s">
        <v>3143</v>
      </c>
      <c r="F995" s="37" t="s">
        <v>3146</v>
      </c>
      <c r="G995" s="34" t="s">
        <v>196</v>
      </c>
      <c r="H995" s="34">
        <v>0</v>
      </c>
      <c r="I995" s="34">
        <v>590000000</v>
      </c>
      <c r="J995" s="35" t="s">
        <v>40</v>
      </c>
      <c r="K995" s="35" t="s">
        <v>3036</v>
      </c>
      <c r="L995" s="42" t="s">
        <v>53</v>
      </c>
      <c r="M995" s="34" t="s">
        <v>61</v>
      </c>
      <c r="N995" s="35" t="s">
        <v>3037</v>
      </c>
      <c r="O995" s="34" t="s">
        <v>94</v>
      </c>
      <c r="P995" s="34">
        <v>796</v>
      </c>
      <c r="Q995" s="34" t="s">
        <v>46</v>
      </c>
      <c r="R995" s="39">
        <v>12</v>
      </c>
      <c r="S995" s="40">
        <v>600</v>
      </c>
      <c r="T995" s="40">
        <f t="shared" si="61"/>
        <v>7200</v>
      </c>
      <c r="U995" s="41">
        <f t="shared" si="58"/>
        <v>8064.0000000000009</v>
      </c>
      <c r="V995" s="45"/>
      <c r="W995" s="34">
        <v>2017</v>
      </c>
      <c r="X995" s="35"/>
    </row>
    <row r="996" spans="1:24" ht="50.1" customHeight="1">
      <c r="A996" s="34" t="s">
        <v>3147</v>
      </c>
      <c r="B996" s="46" t="s">
        <v>35</v>
      </c>
      <c r="C996" s="47" t="s">
        <v>3142</v>
      </c>
      <c r="D996" s="48" t="s">
        <v>3033</v>
      </c>
      <c r="E996" s="49" t="s">
        <v>3143</v>
      </c>
      <c r="F996" s="50" t="s">
        <v>3148</v>
      </c>
      <c r="G996" s="34" t="s">
        <v>196</v>
      </c>
      <c r="H996" s="52">
        <v>0</v>
      </c>
      <c r="I996" s="34">
        <v>590000000</v>
      </c>
      <c r="J996" s="35" t="s">
        <v>40</v>
      </c>
      <c r="K996" s="46" t="s">
        <v>3036</v>
      </c>
      <c r="L996" s="42" t="s">
        <v>53</v>
      </c>
      <c r="M996" s="46" t="s">
        <v>61</v>
      </c>
      <c r="N996" s="49" t="s">
        <v>3037</v>
      </c>
      <c r="O996" s="34" t="s">
        <v>94</v>
      </c>
      <c r="P996" s="34">
        <v>796</v>
      </c>
      <c r="Q996" s="43" t="s">
        <v>46</v>
      </c>
      <c r="R996" s="53">
        <v>12</v>
      </c>
      <c r="S996" s="54">
        <v>650</v>
      </c>
      <c r="T996" s="40">
        <f t="shared" si="61"/>
        <v>7800</v>
      </c>
      <c r="U996" s="41">
        <f t="shared" si="58"/>
        <v>8736</v>
      </c>
      <c r="V996" s="70"/>
      <c r="W996" s="55">
        <v>2017</v>
      </c>
      <c r="X996" s="35"/>
    </row>
    <row r="997" spans="1:24" ht="50.1" customHeight="1">
      <c r="A997" s="34" t="s">
        <v>3149</v>
      </c>
      <c r="B997" s="34" t="s">
        <v>35</v>
      </c>
      <c r="C997" s="35" t="s">
        <v>3142</v>
      </c>
      <c r="D997" s="36" t="s">
        <v>3033</v>
      </c>
      <c r="E997" s="35" t="s">
        <v>3143</v>
      </c>
      <c r="F997" s="37" t="s">
        <v>3150</v>
      </c>
      <c r="G997" s="34" t="s">
        <v>196</v>
      </c>
      <c r="H997" s="34">
        <v>0</v>
      </c>
      <c r="I997" s="34">
        <v>590000000</v>
      </c>
      <c r="J997" s="35" t="s">
        <v>40</v>
      </c>
      <c r="K997" s="35" t="s">
        <v>3036</v>
      </c>
      <c r="L997" s="42" t="s">
        <v>53</v>
      </c>
      <c r="M997" s="34" t="s">
        <v>61</v>
      </c>
      <c r="N997" s="35" t="s">
        <v>3037</v>
      </c>
      <c r="O997" s="34" t="s">
        <v>94</v>
      </c>
      <c r="P997" s="34">
        <v>796</v>
      </c>
      <c r="Q997" s="34" t="s">
        <v>46</v>
      </c>
      <c r="R997" s="39">
        <v>22</v>
      </c>
      <c r="S997" s="40">
        <v>900</v>
      </c>
      <c r="T997" s="40">
        <f t="shared" si="61"/>
        <v>19800</v>
      </c>
      <c r="U997" s="41">
        <f t="shared" si="58"/>
        <v>22176.000000000004</v>
      </c>
      <c r="V997" s="45"/>
      <c r="W997" s="34">
        <v>2017</v>
      </c>
      <c r="X997" s="35"/>
    </row>
    <row r="998" spans="1:24" ht="50.1" customHeight="1">
      <c r="A998" s="34" t="s">
        <v>3151</v>
      </c>
      <c r="B998" s="46" t="s">
        <v>35</v>
      </c>
      <c r="C998" s="47" t="s">
        <v>3142</v>
      </c>
      <c r="D998" s="48" t="s">
        <v>3033</v>
      </c>
      <c r="E998" s="49" t="s">
        <v>3143</v>
      </c>
      <c r="F998" s="50" t="s">
        <v>3152</v>
      </c>
      <c r="G998" s="34" t="s">
        <v>196</v>
      </c>
      <c r="H998" s="52">
        <v>0</v>
      </c>
      <c r="I998" s="34">
        <v>590000000</v>
      </c>
      <c r="J998" s="35" t="s">
        <v>40</v>
      </c>
      <c r="K998" s="46" t="s">
        <v>3036</v>
      </c>
      <c r="L998" s="42" t="s">
        <v>53</v>
      </c>
      <c r="M998" s="46" t="s">
        <v>61</v>
      </c>
      <c r="N998" s="49" t="s">
        <v>3037</v>
      </c>
      <c r="O998" s="34" t="s">
        <v>94</v>
      </c>
      <c r="P998" s="34">
        <v>796</v>
      </c>
      <c r="Q998" s="43" t="s">
        <v>46</v>
      </c>
      <c r="R998" s="53">
        <v>12</v>
      </c>
      <c r="S998" s="54">
        <v>1000</v>
      </c>
      <c r="T998" s="40">
        <f t="shared" si="61"/>
        <v>12000</v>
      </c>
      <c r="U998" s="41">
        <f t="shared" si="58"/>
        <v>13440.000000000002</v>
      </c>
      <c r="V998" s="70"/>
      <c r="W998" s="55">
        <v>2017</v>
      </c>
      <c r="X998" s="35"/>
    </row>
    <row r="999" spans="1:24" ht="50.1" customHeight="1">
      <c r="A999" s="35" t="s">
        <v>3153</v>
      </c>
      <c r="B999" s="35" t="s">
        <v>35</v>
      </c>
      <c r="C999" s="78" t="s">
        <v>3154</v>
      </c>
      <c r="D999" s="36" t="s">
        <v>3033</v>
      </c>
      <c r="E999" s="78" t="s">
        <v>3155</v>
      </c>
      <c r="F999" s="78" t="s">
        <v>3156</v>
      </c>
      <c r="G999" s="35" t="s">
        <v>196</v>
      </c>
      <c r="H999" s="59">
        <v>0</v>
      </c>
      <c r="I999" s="34">
        <v>590000000</v>
      </c>
      <c r="J999" s="35" t="s">
        <v>53</v>
      </c>
      <c r="K999" s="35" t="s">
        <v>142</v>
      </c>
      <c r="L999" s="35" t="s">
        <v>83</v>
      </c>
      <c r="M999" s="35" t="s">
        <v>84</v>
      </c>
      <c r="N999" s="35" t="s">
        <v>143</v>
      </c>
      <c r="O999" s="51" t="s">
        <v>185</v>
      </c>
      <c r="P999" s="35">
        <v>796</v>
      </c>
      <c r="Q999" s="35" t="s">
        <v>46</v>
      </c>
      <c r="R999" s="53">
        <v>24</v>
      </c>
      <c r="S999" s="77">
        <v>12000</v>
      </c>
      <c r="T999" s="74">
        <v>0</v>
      </c>
      <c r="U999" s="75">
        <f>T999*1.12</f>
        <v>0</v>
      </c>
      <c r="V999" s="92"/>
      <c r="W999" s="35">
        <v>2017</v>
      </c>
      <c r="X999" s="49" t="s">
        <v>3013</v>
      </c>
    </row>
    <row r="1000" spans="1:24" ht="50.1" customHeight="1">
      <c r="A1000" s="35" t="s">
        <v>3157</v>
      </c>
      <c r="B1000" s="58" t="s">
        <v>35</v>
      </c>
      <c r="C1000" s="78" t="s">
        <v>3154</v>
      </c>
      <c r="D1000" s="36" t="s">
        <v>3033</v>
      </c>
      <c r="E1000" s="78" t="s">
        <v>3155</v>
      </c>
      <c r="F1000" s="50" t="s">
        <v>3156</v>
      </c>
      <c r="G1000" s="35" t="s">
        <v>92</v>
      </c>
      <c r="H1000" s="49">
        <v>0</v>
      </c>
      <c r="I1000" s="34">
        <v>590000000</v>
      </c>
      <c r="J1000" s="51" t="s">
        <v>293</v>
      </c>
      <c r="K1000" s="49" t="s">
        <v>218</v>
      </c>
      <c r="L1000" s="49" t="s">
        <v>189</v>
      </c>
      <c r="M1000" s="35" t="s">
        <v>84</v>
      </c>
      <c r="N1000" s="49" t="s">
        <v>143</v>
      </c>
      <c r="O1000" s="49" t="s">
        <v>283</v>
      </c>
      <c r="P1000" s="49">
        <v>796</v>
      </c>
      <c r="Q1000" s="49" t="s">
        <v>46</v>
      </c>
      <c r="R1000" s="53">
        <v>32</v>
      </c>
      <c r="S1000" s="77">
        <v>8550</v>
      </c>
      <c r="T1000" s="54">
        <f>R1000*S1000</f>
        <v>273600</v>
      </c>
      <c r="U1000" s="54">
        <f>T1000*1.12</f>
        <v>306432.00000000006</v>
      </c>
      <c r="V1000" s="98"/>
      <c r="W1000" s="43">
        <v>2017</v>
      </c>
      <c r="X1000" s="49"/>
    </row>
    <row r="1001" spans="1:24" ht="50.1" customHeight="1">
      <c r="A1001" s="35" t="s">
        <v>3158</v>
      </c>
      <c r="B1001" s="35" t="s">
        <v>35</v>
      </c>
      <c r="C1001" s="78" t="s">
        <v>3159</v>
      </c>
      <c r="D1001" s="36" t="s">
        <v>3160</v>
      </c>
      <c r="E1001" s="78" t="s">
        <v>3161</v>
      </c>
      <c r="F1001" s="78" t="s">
        <v>3162</v>
      </c>
      <c r="G1001" s="35" t="s">
        <v>196</v>
      </c>
      <c r="H1001" s="35">
        <v>0</v>
      </c>
      <c r="I1001" s="34">
        <v>590000000</v>
      </c>
      <c r="J1001" s="35" t="s">
        <v>53</v>
      </c>
      <c r="K1001" s="35" t="s">
        <v>142</v>
      </c>
      <c r="L1001" s="35" t="s">
        <v>83</v>
      </c>
      <c r="M1001" s="35" t="s">
        <v>84</v>
      </c>
      <c r="N1001" s="35" t="s">
        <v>143</v>
      </c>
      <c r="O1001" s="51" t="s">
        <v>185</v>
      </c>
      <c r="P1001" s="35">
        <v>796</v>
      </c>
      <c r="Q1001" s="35" t="s">
        <v>46</v>
      </c>
      <c r="R1001" s="53">
        <v>35</v>
      </c>
      <c r="S1001" s="77">
        <v>465</v>
      </c>
      <c r="T1001" s="74">
        <v>0</v>
      </c>
      <c r="U1001" s="75">
        <f t="shared" ref="U1001" si="63">T1001*1.12</f>
        <v>0</v>
      </c>
      <c r="V1001" s="92"/>
      <c r="W1001" s="35">
        <v>2017</v>
      </c>
      <c r="X1001" s="49" t="s">
        <v>3013</v>
      </c>
    </row>
    <row r="1002" spans="1:24" ht="50.1" customHeight="1">
      <c r="A1002" s="35" t="s">
        <v>3163</v>
      </c>
      <c r="B1002" s="58" t="s">
        <v>35</v>
      </c>
      <c r="C1002" s="78" t="s">
        <v>3159</v>
      </c>
      <c r="D1002" s="36" t="s">
        <v>3160</v>
      </c>
      <c r="E1002" s="78" t="s">
        <v>3161</v>
      </c>
      <c r="F1002" s="50" t="s">
        <v>3164</v>
      </c>
      <c r="G1002" s="35" t="s">
        <v>92</v>
      </c>
      <c r="H1002" s="49">
        <v>0</v>
      </c>
      <c r="I1002" s="34">
        <v>590000000</v>
      </c>
      <c r="J1002" s="51" t="s">
        <v>293</v>
      </c>
      <c r="K1002" s="49" t="s">
        <v>218</v>
      </c>
      <c r="L1002" s="49" t="s">
        <v>189</v>
      </c>
      <c r="M1002" s="35" t="s">
        <v>84</v>
      </c>
      <c r="N1002" s="49" t="s">
        <v>143</v>
      </c>
      <c r="O1002" s="49" t="s">
        <v>283</v>
      </c>
      <c r="P1002" s="49">
        <v>796</v>
      </c>
      <c r="Q1002" s="49" t="s">
        <v>46</v>
      </c>
      <c r="R1002" s="53">
        <v>56</v>
      </c>
      <c r="S1002" s="77">
        <v>380</v>
      </c>
      <c r="T1002" s="54">
        <f>R1002*S1002</f>
        <v>21280</v>
      </c>
      <c r="U1002" s="54">
        <f>T1002*1.12</f>
        <v>23833.600000000002</v>
      </c>
      <c r="V1002" s="98"/>
      <c r="W1002" s="43">
        <v>2017</v>
      </c>
      <c r="X1002" s="49"/>
    </row>
    <row r="1003" spans="1:24" ht="50.1" customHeight="1">
      <c r="A1003" s="34" t="s">
        <v>3165</v>
      </c>
      <c r="B1003" s="46" t="s">
        <v>35</v>
      </c>
      <c r="C1003" s="47" t="s">
        <v>3166</v>
      </c>
      <c r="D1003" s="48" t="s">
        <v>3160</v>
      </c>
      <c r="E1003" s="49" t="s">
        <v>3167</v>
      </c>
      <c r="F1003" s="50" t="s">
        <v>3168</v>
      </c>
      <c r="G1003" s="34" t="s">
        <v>196</v>
      </c>
      <c r="H1003" s="52">
        <v>0</v>
      </c>
      <c r="I1003" s="34">
        <v>590000000</v>
      </c>
      <c r="J1003" s="35" t="s">
        <v>40</v>
      </c>
      <c r="K1003" s="46" t="s">
        <v>3036</v>
      </c>
      <c r="L1003" s="42" t="s">
        <v>53</v>
      </c>
      <c r="M1003" s="46" t="s">
        <v>61</v>
      </c>
      <c r="N1003" s="49" t="s">
        <v>3037</v>
      </c>
      <c r="O1003" s="34" t="s">
        <v>94</v>
      </c>
      <c r="P1003" s="34">
        <v>796</v>
      </c>
      <c r="Q1003" s="43" t="s">
        <v>46</v>
      </c>
      <c r="R1003" s="53">
        <v>10</v>
      </c>
      <c r="S1003" s="54">
        <v>500</v>
      </c>
      <c r="T1003" s="40">
        <f t="shared" si="61"/>
        <v>5000</v>
      </c>
      <c r="U1003" s="41">
        <f t="shared" si="58"/>
        <v>5600.0000000000009</v>
      </c>
      <c r="V1003" s="70"/>
      <c r="W1003" s="55">
        <v>2017</v>
      </c>
      <c r="X1003" s="35"/>
    </row>
    <row r="1004" spans="1:24" ht="50.1" customHeight="1">
      <c r="A1004" s="34" t="s">
        <v>3169</v>
      </c>
      <c r="B1004" s="34" t="s">
        <v>35</v>
      </c>
      <c r="C1004" s="35" t="s">
        <v>3170</v>
      </c>
      <c r="D1004" s="36" t="s">
        <v>3160</v>
      </c>
      <c r="E1004" s="35" t="s">
        <v>3171</v>
      </c>
      <c r="F1004" s="37" t="s">
        <v>3172</v>
      </c>
      <c r="G1004" s="34" t="s">
        <v>196</v>
      </c>
      <c r="H1004" s="34">
        <v>0</v>
      </c>
      <c r="I1004" s="34">
        <v>590000000</v>
      </c>
      <c r="J1004" s="35" t="s">
        <v>40</v>
      </c>
      <c r="K1004" s="35" t="s">
        <v>3036</v>
      </c>
      <c r="L1004" s="42" t="s">
        <v>53</v>
      </c>
      <c r="M1004" s="34" t="s">
        <v>61</v>
      </c>
      <c r="N1004" s="35" t="s">
        <v>3037</v>
      </c>
      <c r="O1004" s="34" t="s">
        <v>94</v>
      </c>
      <c r="P1004" s="34">
        <v>796</v>
      </c>
      <c r="Q1004" s="34" t="s">
        <v>46</v>
      </c>
      <c r="R1004" s="39">
        <v>25</v>
      </c>
      <c r="S1004" s="40">
        <v>200</v>
      </c>
      <c r="T1004" s="40">
        <f t="shared" si="61"/>
        <v>5000</v>
      </c>
      <c r="U1004" s="41">
        <f t="shared" si="58"/>
        <v>5600.0000000000009</v>
      </c>
      <c r="V1004" s="45"/>
      <c r="W1004" s="34">
        <v>2017</v>
      </c>
      <c r="X1004" s="35"/>
    </row>
    <row r="1005" spans="1:24" ht="50.1" customHeight="1">
      <c r="A1005" s="34" t="s">
        <v>3173</v>
      </c>
      <c r="B1005" s="46" t="s">
        <v>35</v>
      </c>
      <c r="C1005" s="47" t="s">
        <v>3170</v>
      </c>
      <c r="D1005" s="48" t="s">
        <v>3160</v>
      </c>
      <c r="E1005" s="49" t="s">
        <v>3171</v>
      </c>
      <c r="F1005" s="50" t="s">
        <v>3174</v>
      </c>
      <c r="G1005" s="34" t="s">
        <v>196</v>
      </c>
      <c r="H1005" s="52">
        <v>0</v>
      </c>
      <c r="I1005" s="34">
        <v>590000000</v>
      </c>
      <c r="J1005" s="35" t="s">
        <v>40</v>
      </c>
      <c r="K1005" s="46" t="s">
        <v>3036</v>
      </c>
      <c r="L1005" s="42" t="s">
        <v>53</v>
      </c>
      <c r="M1005" s="46" t="s">
        <v>61</v>
      </c>
      <c r="N1005" s="49" t="s">
        <v>3037</v>
      </c>
      <c r="O1005" s="34" t="s">
        <v>94</v>
      </c>
      <c r="P1005" s="34">
        <v>796</v>
      </c>
      <c r="Q1005" s="43" t="s">
        <v>46</v>
      </c>
      <c r="R1005" s="53">
        <v>28</v>
      </c>
      <c r="S1005" s="54">
        <v>200</v>
      </c>
      <c r="T1005" s="40">
        <f t="shared" si="61"/>
        <v>5600</v>
      </c>
      <c r="U1005" s="41">
        <f t="shared" si="58"/>
        <v>6272.0000000000009</v>
      </c>
      <c r="V1005" s="70"/>
      <c r="W1005" s="55">
        <v>2017</v>
      </c>
      <c r="X1005" s="35"/>
    </row>
    <row r="1006" spans="1:24" ht="50.1" customHeight="1">
      <c r="A1006" s="34" t="s">
        <v>3175</v>
      </c>
      <c r="B1006" s="34" t="s">
        <v>35</v>
      </c>
      <c r="C1006" s="35" t="s">
        <v>3170</v>
      </c>
      <c r="D1006" s="36" t="s">
        <v>3160</v>
      </c>
      <c r="E1006" s="35" t="s">
        <v>3171</v>
      </c>
      <c r="F1006" s="37" t="s">
        <v>3176</v>
      </c>
      <c r="G1006" s="34" t="s">
        <v>196</v>
      </c>
      <c r="H1006" s="34">
        <v>0</v>
      </c>
      <c r="I1006" s="34">
        <v>590000000</v>
      </c>
      <c r="J1006" s="35" t="s">
        <v>40</v>
      </c>
      <c r="K1006" s="35" t="s">
        <v>3036</v>
      </c>
      <c r="L1006" s="42" t="s">
        <v>53</v>
      </c>
      <c r="M1006" s="34" t="s">
        <v>61</v>
      </c>
      <c r="N1006" s="35" t="s">
        <v>3037</v>
      </c>
      <c r="O1006" s="34" t="s">
        <v>94</v>
      </c>
      <c r="P1006" s="34">
        <v>796</v>
      </c>
      <c r="Q1006" s="34" t="s">
        <v>46</v>
      </c>
      <c r="R1006" s="39">
        <v>25</v>
      </c>
      <c r="S1006" s="40">
        <v>200</v>
      </c>
      <c r="T1006" s="40">
        <f t="shared" si="61"/>
        <v>5000</v>
      </c>
      <c r="U1006" s="41">
        <f t="shared" si="58"/>
        <v>5600.0000000000009</v>
      </c>
      <c r="V1006" s="45"/>
      <c r="W1006" s="34">
        <v>2017</v>
      </c>
      <c r="X1006" s="35"/>
    </row>
    <row r="1007" spans="1:24" ht="50.1" customHeight="1">
      <c r="A1007" s="34" t="s">
        <v>3177</v>
      </c>
      <c r="B1007" s="46" t="s">
        <v>35</v>
      </c>
      <c r="C1007" s="47" t="s">
        <v>3170</v>
      </c>
      <c r="D1007" s="48" t="s">
        <v>3160</v>
      </c>
      <c r="E1007" s="49" t="s">
        <v>3171</v>
      </c>
      <c r="F1007" s="50" t="s">
        <v>3178</v>
      </c>
      <c r="G1007" s="34" t="s">
        <v>196</v>
      </c>
      <c r="H1007" s="52">
        <v>0</v>
      </c>
      <c r="I1007" s="34">
        <v>590000000</v>
      </c>
      <c r="J1007" s="35" t="s">
        <v>40</v>
      </c>
      <c r="K1007" s="46" t="s">
        <v>3036</v>
      </c>
      <c r="L1007" s="42" t="s">
        <v>53</v>
      </c>
      <c r="M1007" s="46" t="s">
        <v>61</v>
      </c>
      <c r="N1007" s="49" t="s">
        <v>3037</v>
      </c>
      <c r="O1007" s="34" t="s">
        <v>94</v>
      </c>
      <c r="P1007" s="34">
        <v>796</v>
      </c>
      <c r="Q1007" s="43" t="s">
        <v>46</v>
      </c>
      <c r="R1007" s="53">
        <v>40</v>
      </c>
      <c r="S1007" s="54">
        <v>200</v>
      </c>
      <c r="T1007" s="40">
        <f t="shared" si="61"/>
        <v>8000</v>
      </c>
      <c r="U1007" s="41">
        <f t="shared" ref="U1007:U1035" si="64">T1007*1.12</f>
        <v>8960</v>
      </c>
      <c r="V1007" s="70"/>
      <c r="W1007" s="55">
        <v>2017</v>
      </c>
      <c r="X1007" s="35"/>
    </row>
    <row r="1008" spans="1:24" ht="50.1" customHeight="1">
      <c r="A1008" s="34" t="s">
        <v>3179</v>
      </c>
      <c r="B1008" s="34" t="s">
        <v>35</v>
      </c>
      <c r="C1008" s="35" t="s">
        <v>3170</v>
      </c>
      <c r="D1008" s="36" t="s">
        <v>3160</v>
      </c>
      <c r="E1008" s="35" t="s">
        <v>3171</v>
      </c>
      <c r="F1008" s="37" t="s">
        <v>3180</v>
      </c>
      <c r="G1008" s="34" t="s">
        <v>196</v>
      </c>
      <c r="H1008" s="34">
        <v>0</v>
      </c>
      <c r="I1008" s="34">
        <v>590000000</v>
      </c>
      <c r="J1008" s="35" t="s">
        <v>40</v>
      </c>
      <c r="K1008" s="35" t="s">
        <v>3036</v>
      </c>
      <c r="L1008" s="42" t="s">
        <v>53</v>
      </c>
      <c r="M1008" s="34" t="s">
        <v>61</v>
      </c>
      <c r="N1008" s="35" t="s">
        <v>3037</v>
      </c>
      <c r="O1008" s="34" t="s">
        <v>94</v>
      </c>
      <c r="P1008" s="34">
        <v>796</v>
      </c>
      <c r="Q1008" s="34" t="s">
        <v>46</v>
      </c>
      <c r="R1008" s="39">
        <v>52</v>
      </c>
      <c r="S1008" s="40">
        <v>200</v>
      </c>
      <c r="T1008" s="40">
        <f t="shared" si="61"/>
        <v>10400</v>
      </c>
      <c r="U1008" s="41">
        <f t="shared" si="64"/>
        <v>11648.000000000002</v>
      </c>
      <c r="V1008" s="45"/>
      <c r="W1008" s="34">
        <v>2017</v>
      </c>
      <c r="X1008" s="35"/>
    </row>
    <row r="1009" spans="1:24" ht="50.1" customHeight="1">
      <c r="A1009" s="34" t="s">
        <v>3181</v>
      </c>
      <c r="B1009" s="46" t="s">
        <v>35</v>
      </c>
      <c r="C1009" s="47" t="s">
        <v>3170</v>
      </c>
      <c r="D1009" s="48" t="s">
        <v>3160</v>
      </c>
      <c r="E1009" s="49" t="s">
        <v>3171</v>
      </c>
      <c r="F1009" s="50" t="s">
        <v>3182</v>
      </c>
      <c r="G1009" s="34" t="s">
        <v>196</v>
      </c>
      <c r="H1009" s="52">
        <v>0</v>
      </c>
      <c r="I1009" s="34">
        <v>590000000</v>
      </c>
      <c r="J1009" s="35" t="s">
        <v>40</v>
      </c>
      <c r="K1009" s="46" t="s">
        <v>3036</v>
      </c>
      <c r="L1009" s="42" t="s">
        <v>53</v>
      </c>
      <c r="M1009" s="46" t="s">
        <v>61</v>
      </c>
      <c r="N1009" s="49" t="s">
        <v>3037</v>
      </c>
      <c r="O1009" s="34" t="s">
        <v>94</v>
      </c>
      <c r="P1009" s="34">
        <v>796</v>
      </c>
      <c r="Q1009" s="43" t="s">
        <v>46</v>
      </c>
      <c r="R1009" s="53">
        <v>60</v>
      </c>
      <c r="S1009" s="54">
        <v>200</v>
      </c>
      <c r="T1009" s="40">
        <f t="shared" si="61"/>
        <v>12000</v>
      </c>
      <c r="U1009" s="41">
        <f t="shared" si="64"/>
        <v>13440.000000000002</v>
      </c>
      <c r="V1009" s="70"/>
      <c r="W1009" s="55">
        <v>2017</v>
      </c>
      <c r="X1009" s="35"/>
    </row>
    <row r="1010" spans="1:24" ht="50.1" customHeight="1">
      <c r="A1010" s="34" t="s">
        <v>3183</v>
      </c>
      <c r="B1010" s="34" t="s">
        <v>35</v>
      </c>
      <c r="C1010" s="35" t="s">
        <v>3170</v>
      </c>
      <c r="D1010" s="36" t="s">
        <v>3160</v>
      </c>
      <c r="E1010" s="35" t="s">
        <v>3171</v>
      </c>
      <c r="F1010" s="37" t="s">
        <v>3184</v>
      </c>
      <c r="G1010" s="34" t="s">
        <v>196</v>
      </c>
      <c r="H1010" s="34">
        <v>0</v>
      </c>
      <c r="I1010" s="34">
        <v>590000000</v>
      </c>
      <c r="J1010" s="35" t="s">
        <v>40</v>
      </c>
      <c r="K1010" s="35" t="s">
        <v>3036</v>
      </c>
      <c r="L1010" s="42" t="s">
        <v>53</v>
      </c>
      <c r="M1010" s="34" t="s">
        <v>61</v>
      </c>
      <c r="N1010" s="35" t="s">
        <v>3037</v>
      </c>
      <c r="O1010" s="34" t="s">
        <v>94</v>
      </c>
      <c r="P1010" s="34">
        <v>796</v>
      </c>
      <c r="Q1010" s="34" t="s">
        <v>46</v>
      </c>
      <c r="R1010" s="39">
        <v>60</v>
      </c>
      <c r="S1010" s="40">
        <v>400</v>
      </c>
      <c r="T1010" s="40">
        <f t="shared" si="61"/>
        <v>24000</v>
      </c>
      <c r="U1010" s="41">
        <f t="shared" si="64"/>
        <v>26880.000000000004</v>
      </c>
      <c r="V1010" s="45"/>
      <c r="W1010" s="34">
        <v>2017</v>
      </c>
      <c r="X1010" s="35"/>
    </row>
    <row r="1011" spans="1:24" ht="50.1" customHeight="1">
      <c r="A1011" s="34" t="s">
        <v>3185</v>
      </c>
      <c r="B1011" s="46" t="s">
        <v>35</v>
      </c>
      <c r="C1011" s="47" t="s">
        <v>3170</v>
      </c>
      <c r="D1011" s="48" t="s">
        <v>3160</v>
      </c>
      <c r="E1011" s="49" t="s">
        <v>3171</v>
      </c>
      <c r="F1011" s="50" t="s">
        <v>3186</v>
      </c>
      <c r="G1011" s="34" t="s">
        <v>196</v>
      </c>
      <c r="H1011" s="52">
        <v>0</v>
      </c>
      <c r="I1011" s="34">
        <v>590000000</v>
      </c>
      <c r="J1011" s="35" t="s">
        <v>40</v>
      </c>
      <c r="K1011" s="46" t="s">
        <v>3036</v>
      </c>
      <c r="L1011" s="42" t="s">
        <v>53</v>
      </c>
      <c r="M1011" s="46" t="s">
        <v>61</v>
      </c>
      <c r="N1011" s="49" t="s">
        <v>3037</v>
      </c>
      <c r="O1011" s="34" t="s">
        <v>94</v>
      </c>
      <c r="P1011" s="34">
        <v>796</v>
      </c>
      <c r="Q1011" s="43" t="s">
        <v>46</v>
      </c>
      <c r="R1011" s="53">
        <v>74</v>
      </c>
      <c r="S1011" s="54">
        <v>350</v>
      </c>
      <c r="T1011" s="40">
        <f t="shared" si="61"/>
        <v>25900</v>
      </c>
      <c r="U1011" s="41">
        <f t="shared" si="64"/>
        <v>29008.000000000004</v>
      </c>
      <c r="V1011" s="70"/>
      <c r="W1011" s="55">
        <v>2017</v>
      </c>
      <c r="X1011" s="35"/>
    </row>
    <row r="1012" spans="1:24" ht="50.1" customHeight="1">
      <c r="A1012" s="34" t="s">
        <v>3187</v>
      </c>
      <c r="B1012" s="34" t="s">
        <v>35</v>
      </c>
      <c r="C1012" s="35" t="s">
        <v>3170</v>
      </c>
      <c r="D1012" s="36" t="s">
        <v>3160</v>
      </c>
      <c r="E1012" s="35" t="s">
        <v>3171</v>
      </c>
      <c r="F1012" s="37" t="s">
        <v>3188</v>
      </c>
      <c r="G1012" s="34" t="s">
        <v>196</v>
      </c>
      <c r="H1012" s="34">
        <v>0</v>
      </c>
      <c r="I1012" s="34">
        <v>590000000</v>
      </c>
      <c r="J1012" s="35" t="s">
        <v>40</v>
      </c>
      <c r="K1012" s="35" t="s">
        <v>3036</v>
      </c>
      <c r="L1012" s="42" t="s">
        <v>53</v>
      </c>
      <c r="M1012" s="34" t="s">
        <v>61</v>
      </c>
      <c r="N1012" s="35" t="s">
        <v>3037</v>
      </c>
      <c r="O1012" s="34" t="s">
        <v>94</v>
      </c>
      <c r="P1012" s="34">
        <v>796</v>
      </c>
      <c r="Q1012" s="34" t="s">
        <v>46</v>
      </c>
      <c r="R1012" s="39">
        <v>12</v>
      </c>
      <c r="S1012" s="40">
        <v>300</v>
      </c>
      <c r="T1012" s="40">
        <f t="shared" si="61"/>
        <v>3600</v>
      </c>
      <c r="U1012" s="41">
        <f t="shared" si="64"/>
        <v>4032.0000000000005</v>
      </c>
      <c r="V1012" s="45"/>
      <c r="W1012" s="34">
        <v>2017</v>
      </c>
      <c r="X1012" s="35"/>
    </row>
    <row r="1013" spans="1:24" ht="50.1" customHeight="1">
      <c r="A1013" s="34" t="s">
        <v>3189</v>
      </c>
      <c r="B1013" s="34" t="s">
        <v>35</v>
      </c>
      <c r="C1013" s="35" t="s">
        <v>3170</v>
      </c>
      <c r="D1013" s="36" t="s">
        <v>3160</v>
      </c>
      <c r="E1013" s="35" t="s">
        <v>3171</v>
      </c>
      <c r="F1013" s="37" t="s">
        <v>3190</v>
      </c>
      <c r="G1013" s="34" t="s">
        <v>196</v>
      </c>
      <c r="H1013" s="34">
        <v>0</v>
      </c>
      <c r="I1013" s="34">
        <v>590000000</v>
      </c>
      <c r="J1013" s="35" t="s">
        <v>40</v>
      </c>
      <c r="K1013" s="35" t="s">
        <v>3036</v>
      </c>
      <c r="L1013" s="42" t="s">
        <v>53</v>
      </c>
      <c r="M1013" s="34" t="s">
        <v>61</v>
      </c>
      <c r="N1013" s="35" t="s">
        <v>3037</v>
      </c>
      <c r="O1013" s="34" t="s">
        <v>94</v>
      </c>
      <c r="P1013" s="34">
        <v>796</v>
      </c>
      <c r="Q1013" s="34" t="s">
        <v>46</v>
      </c>
      <c r="R1013" s="39">
        <v>10</v>
      </c>
      <c r="S1013" s="40">
        <v>600</v>
      </c>
      <c r="T1013" s="40">
        <f t="shared" si="61"/>
        <v>6000</v>
      </c>
      <c r="U1013" s="41">
        <f t="shared" si="64"/>
        <v>6720.0000000000009</v>
      </c>
      <c r="V1013" s="45"/>
      <c r="W1013" s="34">
        <v>2017</v>
      </c>
      <c r="X1013" s="35"/>
    </row>
    <row r="1014" spans="1:24" ht="50.1" customHeight="1">
      <c r="A1014" s="34" t="s">
        <v>3191</v>
      </c>
      <c r="B1014" s="46" t="s">
        <v>35</v>
      </c>
      <c r="C1014" s="47" t="s">
        <v>3170</v>
      </c>
      <c r="D1014" s="48" t="s">
        <v>3160</v>
      </c>
      <c r="E1014" s="49" t="s">
        <v>3171</v>
      </c>
      <c r="F1014" s="50" t="s">
        <v>3192</v>
      </c>
      <c r="G1014" s="34" t="s">
        <v>196</v>
      </c>
      <c r="H1014" s="52">
        <v>0</v>
      </c>
      <c r="I1014" s="34">
        <v>590000000</v>
      </c>
      <c r="J1014" s="35" t="s">
        <v>40</v>
      </c>
      <c r="K1014" s="46" t="s">
        <v>3036</v>
      </c>
      <c r="L1014" s="42" t="s">
        <v>53</v>
      </c>
      <c r="M1014" s="46" t="s">
        <v>61</v>
      </c>
      <c r="N1014" s="49" t="s">
        <v>3037</v>
      </c>
      <c r="O1014" s="34" t="s">
        <v>94</v>
      </c>
      <c r="P1014" s="34">
        <v>796</v>
      </c>
      <c r="Q1014" s="43" t="s">
        <v>46</v>
      </c>
      <c r="R1014" s="53">
        <v>10</v>
      </c>
      <c r="S1014" s="54">
        <v>800</v>
      </c>
      <c r="T1014" s="40">
        <f t="shared" si="61"/>
        <v>8000</v>
      </c>
      <c r="U1014" s="41">
        <f t="shared" si="64"/>
        <v>8960</v>
      </c>
      <c r="V1014" s="70"/>
      <c r="W1014" s="55">
        <v>2017</v>
      </c>
      <c r="X1014" s="35"/>
    </row>
    <row r="1015" spans="1:24" ht="50.1" customHeight="1">
      <c r="A1015" s="35" t="s">
        <v>3193</v>
      </c>
      <c r="B1015" s="35" t="s">
        <v>35</v>
      </c>
      <c r="C1015" s="78" t="s">
        <v>3170</v>
      </c>
      <c r="D1015" s="36" t="s">
        <v>3160</v>
      </c>
      <c r="E1015" s="78" t="s">
        <v>3171</v>
      </c>
      <c r="F1015" s="78" t="s">
        <v>3194</v>
      </c>
      <c r="G1015" s="35" t="s">
        <v>196</v>
      </c>
      <c r="H1015" s="35">
        <v>0</v>
      </c>
      <c r="I1015" s="34">
        <v>590000000</v>
      </c>
      <c r="J1015" s="35" t="s">
        <v>53</v>
      </c>
      <c r="K1015" s="35" t="s">
        <v>142</v>
      </c>
      <c r="L1015" s="35" t="s">
        <v>83</v>
      </c>
      <c r="M1015" s="35" t="s">
        <v>84</v>
      </c>
      <c r="N1015" s="35" t="s">
        <v>143</v>
      </c>
      <c r="O1015" s="51" t="s">
        <v>185</v>
      </c>
      <c r="P1015" s="35">
        <v>796</v>
      </c>
      <c r="Q1015" s="35" t="s">
        <v>46</v>
      </c>
      <c r="R1015" s="53">
        <v>84</v>
      </c>
      <c r="S1015" s="77">
        <v>480</v>
      </c>
      <c r="T1015" s="74">
        <v>0</v>
      </c>
      <c r="U1015" s="75">
        <f>T1015*1.12</f>
        <v>0</v>
      </c>
      <c r="V1015" s="92"/>
      <c r="W1015" s="35">
        <v>2017</v>
      </c>
      <c r="X1015" s="49" t="s">
        <v>3013</v>
      </c>
    </row>
    <row r="1016" spans="1:24" ht="50.1" customHeight="1">
      <c r="A1016" s="35" t="s">
        <v>3195</v>
      </c>
      <c r="B1016" s="58" t="s">
        <v>35</v>
      </c>
      <c r="C1016" s="78" t="s">
        <v>3170</v>
      </c>
      <c r="D1016" s="36" t="s">
        <v>3160</v>
      </c>
      <c r="E1016" s="78" t="s">
        <v>3171</v>
      </c>
      <c r="F1016" s="50" t="s">
        <v>3196</v>
      </c>
      <c r="G1016" s="35" t="s">
        <v>92</v>
      </c>
      <c r="H1016" s="49">
        <v>0</v>
      </c>
      <c r="I1016" s="34">
        <v>590000000</v>
      </c>
      <c r="J1016" s="51" t="s">
        <v>293</v>
      </c>
      <c r="K1016" s="49" t="s">
        <v>218</v>
      </c>
      <c r="L1016" s="49" t="s">
        <v>189</v>
      </c>
      <c r="M1016" s="35" t="s">
        <v>84</v>
      </c>
      <c r="N1016" s="49" t="s">
        <v>143</v>
      </c>
      <c r="O1016" s="49" t="s">
        <v>283</v>
      </c>
      <c r="P1016" s="49">
        <v>796</v>
      </c>
      <c r="Q1016" s="49" t="s">
        <v>46</v>
      </c>
      <c r="R1016" s="53">
        <v>152</v>
      </c>
      <c r="S1016" s="77">
        <v>290</v>
      </c>
      <c r="T1016" s="54">
        <f>R1016*S1016</f>
        <v>44080</v>
      </c>
      <c r="U1016" s="54">
        <f>T1016*1.12</f>
        <v>49369.600000000006</v>
      </c>
      <c r="V1016" s="98"/>
      <c r="W1016" s="43">
        <v>2017</v>
      </c>
      <c r="X1016" s="49"/>
    </row>
    <row r="1017" spans="1:24" ht="50.1" customHeight="1">
      <c r="A1017" s="35" t="s">
        <v>3197</v>
      </c>
      <c r="B1017" s="35" t="s">
        <v>35</v>
      </c>
      <c r="C1017" s="78" t="s">
        <v>3170</v>
      </c>
      <c r="D1017" s="36" t="s">
        <v>3160</v>
      </c>
      <c r="E1017" s="78" t="s">
        <v>3171</v>
      </c>
      <c r="F1017" s="78" t="s">
        <v>3198</v>
      </c>
      <c r="G1017" s="35" t="s">
        <v>196</v>
      </c>
      <c r="H1017" s="35">
        <v>0</v>
      </c>
      <c r="I1017" s="34">
        <v>590000000</v>
      </c>
      <c r="J1017" s="35" t="s">
        <v>53</v>
      </c>
      <c r="K1017" s="35" t="s">
        <v>142</v>
      </c>
      <c r="L1017" s="35" t="s">
        <v>83</v>
      </c>
      <c r="M1017" s="35" t="s">
        <v>84</v>
      </c>
      <c r="N1017" s="35" t="s">
        <v>143</v>
      </c>
      <c r="O1017" s="51" t="s">
        <v>185</v>
      </c>
      <c r="P1017" s="35">
        <v>796</v>
      </c>
      <c r="Q1017" s="35" t="s">
        <v>46</v>
      </c>
      <c r="R1017" s="53">
        <v>48</v>
      </c>
      <c r="S1017" s="77">
        <v>1175</v>
      </c>
      <c r="T1017" s="74">
        <v>0</v>
      </c>
      <c r="U1017" s="75">
        <f t="shared" ref="U1017" si="65">T1017*1.12</f>
        <v>0</v>
      </c>
      <c r="V1017" s="92"/>
      <c r="W1017" s="35">
        <v>2017</v>
      </c>
      <c r="X1017" s="49" t="s">
        <v>3056</v>
      </c>
    </row>
    <row r="1018" spans="1:24" ht="50.1" customHeight="1">
      <c r="A1018" s="35" t="s">
        <v>3199</v>
      </c>
      <c r="B1018" s="58" t="s">
        <v>35</v>
      </c>
      <c r="C1018" s="78" t="s">
        <v>3170</v>
      </c>
      <c r="D1018" s="36" t="s">
        <v>3160</v>
      </c>
      <c r="E1018" s="78" t="s">
        <v>3171</v>
      </c>
      <c r="F1018" s="50" t="s">
        <v>3200</v>
      </c>
      <c r="G1018" s="35" t="s">
        <v>92</v>
      </c>
      <c r="H1018" s="49">
        <v>0</v>
      </c>
      <c r="I1018" s="34">
        <v>590000000</v>
      </c>
      <c r="J1018" s="51" t="s">
        <v>293</v>
      </c>
      <c r="K1018" s="49" t="s">
        <v>3201</v>
      </c>
      <c r="L1018" s="49" t="s">
        <v>189</v>
      </c>
      <c r="M1018" s="35" t="s">
        <v>84</v>
      </c>
      <c r="N1018" s="49" t="s">
        <v>143</v>
      </c>
      <c r="O1018" s="49" t="s">
        <v>283</v>
      </c>
      <c r="P1018" s="49">
        <v>796</v>
      </c>
      <c r="Q1018" s="49" t="s">
        <v>46</v>
      </c>
      <c r="R1018" s="53">
        <v>48</v>
      </c>
      <c r="S1018" s="77">
        <v>1140</v>
      </c>
      <c r="T1018" s="54">
        <f>R1018*S1018</f>
        <v>54720</v>
      </c>
      <c r="U1018" s="54">
        <f>T1018*1.12</f>
        <v>61286.400000000009</v>
      </c>
      <c r="V1018" s="98"/>
      <c r="W1018" s="43">
        <v>2017</v>
      </c>
      <c r="X1018" s="49"/>
    </row>
    <row r="1019" spans="1:24" ht="50.1" customHeight="1">
      <c r="A1019" s="34" t="s">
        <v>3202</v>
      </c>
      <c r="B1019" s="34" t="s">
        <v>35</v>
      </c>
      <c r="C1019" s="35" t="s">
        <v>3170</v>
      </c>
      <c r="D1019" s="73" t="s">
        <v>3160</v>
      </c>
      <c r="E1019" s="37" t="s">
        <v>3171</v>
      </c>
      <c r="F1019" s="37" t="s">
        <v>3203</v>
      </c>
      <c r="G1019" s="34" t="s">
        <v>196</v>
      </c>
      <c r="H1019" s="34">
        <v>0</v>
      </c>
      <c r="I1019" s="34">
        <v>590000000</v>
      </c>
      <c r="J1019" s="35" t="s">
        <v>53</v>
      </c>
      <c r="K1019" s="34" t="s">
        <v>3093</v>
      </c>
      <c r="L1019" s="34" t="s">
        <v>83</v>
      </c>
      <c r="M1019" s="34" t="s">
        <v>84</v>
      </c>
      <c r="N1019" s="34" t="s">
        <v>143</v>
      </c>
      <c r="O1019" s="51" t="s">
        <v>185</v>
      </c>
      <c r="P1019" s="34">
        <v>796</v>
      </c>
      <c r="Q1019" s="34" t="s">
        <v>46</v>
      </c>
      <c r="R1019" s="39">
        <v>4</v>
      </c>
      <c r="S1019" s="44">
        <v>500</v>
      </c>
      <c r="T1019" s="74">
        <f t="shared" si="61"/>
        <v>2000</v>
      </c>
      <c r="U1019" s="75">
        <f t="shared" si="64"/>
        <v>2240</v>
      </c>
      <c r="V1019" s="45"/>
      <c r="W1019" s="34">
        <v>2017</v>
      </c>
      <c r="X1019" s="76"/>
    </row>
    <row r="1020" spans="1:24" ht="50.1" customHeight="1">
      <c r="A1020" s="34" t="s">
        <v>3204</v>
      </c>
      <c r="B1020" s="34" t="s">
        <v>35</v>
      </c>
      <c r="C1020" s="35" t="s">
        <v>3205</v>
      </c>
      <c r="D1020" s="36" t="s">
        <v>3160</v>
      </c>
      <c r="E1020" s="35" t="s">
        <v>3206</v>
      </c>
      <c r="F1020" s="37" t="s">
        <v>3207</v>
      </c>
      <c r="G1020" s="34" t="s">
        <v>196</v>
      </c>
      <c r="H1020" s="34">
        <v>0</v>
      </c>
      <c r="I1020" s="34">
        <v>590000000</v>
      </c>
      <c r="J1020" s="35" t="s">
        <v>40</v>
      </c>
      <c r="K1020" s="35" t="s">
        <v>3036</v>
      </c>
      <c r="L1020" s="42" t="s">
        <v>53</v>
      </c>
      <c r="M1020" s="34" t="s">
        <v>61</v>
      </c>
      <c r="N1020" s="35" t="s">
        <v>3037</v>
      </c>
      <c r="O1020" s="34" t="s">
        <v>94</v>
      </c>
      <c r="P1020" s="34">
        <v>796</v>
      </c>
      <c r="Q1020" s="34" t="s">
        <v>46</v>
      </c>
      <c r="R1020" s="39">
        <v>22</v>
      </c>
      <c r="S1020" s="40">
        <v>550</v>
      </c>
      <c r="T1020" s="40">
        <f t="shared" si="61"/>
        <v>12100</v>
      </c>
      <c r="U1020" s="41">
        <f t="shared" si="64"/>
        <v>13552.000000000002</v>
      </c>
      <c r="V1020" s="45"/>
      <c r="W1020" s="34">
        <v>2017</v>
      </c>
      <c r="X1020" s="35"/>
    </row>
    <row r="1021" spans="1:24" ht="50.1" customHeight="1">
      <c r="A1021" s="34" t="s">
        <v>3208</v>
      </c>
      <c r="B1021" s="46" t="s">
        <v>35</v>
      </c>
      <c r="C1021" s="47" t="s">
        <v>3205</v>
      </c>
      <c r="D1021" s="48" t="s">
        <v>3160</v>
      </c>
      <c r="E1021" s="49" t="s">
        <v>3206</v>
      </c>
      <c r="F1021" s="50" t="s">
        <v>3209</v>
      </c>
      <c r="G1021" s="34" t="s">
        <v>196</v>
      </c>
      <c r="H1021" s="52">
        <v>0</v>
      </c>
      <c r="I1021" s="34">
        <v>590000000</v>
      </c>
      <c r="J1021" s="35" t="s">
        <v>40</v>
      </c>
      <c r="K1021" s="46" t="s">
        <v>3036</v>
      </c>
      <c r="L1021" s="42" t="s">
        <v>53</v>
      </c>
      <c r="M1021" s="46" t="s">
        <v>61</v>
      </c>
      <c r="N1021" s="49" t="s">
        <v>3037</v>
      </c>
      <c r="O1021" s="34" t="s">
        <v>94</v>
      </c>
      <c r="P1021" s="34">
        <v>796</v>
      </c>
      <c r="Q1021" s="43" t="s">
        <v>46</v>
      </c>
      <c r="R1021" s="53">
        <v>26</v>
      </c>
      <c r="S1021" s="54">
        <v>550</v>
      </c>
      <c r="T1021" s="40">
        <f t="shared" si="61"/>
        <v>14300</v>
      </c>
      <c r="U1021" s="41">
        <f t="shared" si="64"/>
        <v>16016.000000000002</v>
      </c>
      <c r="V1021" s="70"/>
      <c r="W1021" s="55">
        <v>2017</v>
      </c>
      <c r="X1021" s="35"/>
    </row>
    <row r="1022" spans="1:24" ht="50.1" customHeight="1">
      <c r="A1022" s="34" t="s">
        <v>3210</v>
      </c>
      <c r="B1022" s="34" t="s">
        <v>35</v>
      </c>
      <c r="C1022" s="35" t="s">
        <v>3205</v>
      </c>
      <c r="D1022" s="36" t="s">
        <v>3160</v>
      </c>
      <c r="E1022" s="35" t="s">
        <v>3206</v>
      </c>
      <c r="F1022" s="37" t="s">
        <v>3211</v>
      </c>
      <c r="G1022" s="34" t="s">
        <v>196</v>
      </c>
      <c r="H1022" s="34">
        <v>0</v>
      </c>
      <c r="I1022" s="34">
        <v>590000000</v>
      </c>
      <c r="J1022" s="35" t="s">
        <v>40</v>
      </c>
      <c r="K1022" s="35" t="s">
        <v>3036</v>
      </c>
      <c r="L1022" s="42" t="s">
        <v>53</v>
      </c>
      <c r="M1022" s="34" t="s">
        <v>61</v>
      </c>
      <c r="N1022" s="35" t="s">
        <v>3037</v>
      </c>
      <c r="O1022" s="34" t="s">
        <v>94</v>
      </c>
      <c r="P1022" s="34">
        <v>796</v>
      </c>
      <c r="Q1022" s="34" t="s">
        <v>46</v>
      </c>
      <c r="R1022" s="39">
        <v>26</v>
      </c>
      <c r="S1022" s="40">
        <v>550</v>
      </c>
      <c r="T1022" s="40">
        <f t="shared" si="61"/>
        <v>14300</v>
      </c>
      <c r="U1022" s="41">
        <f t="shared" si="64"/>
        <v>16016.000000000002</v>
      </c>
      <c r="V1022" s="45"/>
      <c r="W1022" s="34">
        <v>2017</v>
      </c>
      <c r="X1022" s="35"/>
    </row>
    <row r="1023" spans="1:24" ht="50.1" customHeight="1">
      <c r="A1023" s="34" t="s">
        <v>3212</v>
      </c>
      <c r="B1023" s="34" t="s">
        <v>35</v>
      </c>
      <c r="C1023" s="35" t="s">
        <v>3205</v>
      </c>
      <c r="D1023" s="36" t="s">
        <v>3160</v>
      </c>
      <c r="E1023" s="35" t="s">
        <v>3206</v>
      </c>
      <c r="F1023" s="37" t="s">
        <v>3213</v>
      </c>
      <c r="G1023" s="34" t="s">
        <v>196</v>
      </c>
      <c r="H1023" s="34">
        <v>0</v>
      </c>
      <c r="I1023" s="34">
        <v>590000000</v>
      </c>
      <c r="J1023" s="35" t="s">
        <v>40</v>
      </c>
      <c r="K1023" s="35" t="s">
        <v>3036</v>
      </c>
      <c r="L1023" s="42" t="s">
        <v>53</v>
      </c>
      <c r="M1023" s="34" t="s">
        <v>61</v>
      </c>
      <c r="N1023" s="35" t="s">
        <v>3037</v>
      </c>
      <c r="O1023" s="34" t="s">
        <v>94</v>
      </c>
      <c r="P1023" s="34">
        <v>796</v>
      </c>
      <c r="Q1023" s="34" t="s">
        <v>46</v>
      </c>
      <c r="R1023" s="39">
        <v>50</v>
      </c>
      <c r="S1023" s="40">
        <v>800</v>
      </c>
      <c r="T1023" s="40">
        <f t="shared" si="61"/>
        <v>40000</v>
      </c>
      <c r="U1023" s="41">
        <f t="shared" si="64"/>
        <v>44800.000000000007</v>
      </c>
      <c r="V1023" s="45"/>
      <c r="W1023" s="34">
        <v>2017</v>
      </c>
      <c r="X1023" s="35"/>
    </row>
    <row r="1024" spans="1:24" ht="50.1" customHeight="1">
      <c r="A1024" s="34" t="s">
        <v>3214</v>
      </c>
      <c r="B1024" s="46" t="s">
        <v>35</v>
      </c>
      <c r="C1024" s="47" t="s">
        <v>3205</v>
      </c>
      <c r="D1024" s="48" t="s">
        <v>3160</v>
      </c>
      <c r="E1024" s="49" t="s">
        <v>3206</v>
      </c>
      <c r="F1024" s="50" t="s">
        <v>3215</v>
      </c>
      <c r="G1024" s="34" t="s">
        <v>196</v>
      </c>
      <c r="H1024" s="52">
        <v>0</v>
      </c>
      <c r="I1024" s="34">
        <v>590000000</v>
      </c>
      <c r="J1024" s="35" t="s">
        <v>40</v>
      </c>
      <c r="K1024" s="46" t="s">
        <v>3036</v>
      </c>
      <c r="L1024" s="42" t="s">
        <v>53</v>
      </c>
      <c r="M1024" s="46" t="s">
        <v>61</v>
      </c>
      <c r="N1024" s="49" t="s">
        <v>3037</v>
      </c>
      <c r="O1024" s="34" t="s">
        <v>94</v>
      </c>
      <c r="P1024" s="34">
        <v>796</v>
      </c>
      <c r="Q1024" s="43" t="s">
        <v>46</v>
      </c>
      <c r="R1024" s="53">
        <v>39</v>
      </c>
      <c r="S1024" s="54">
        <v>1800</v>
      </c>
      <c r="T1024" s="40">
        <f t="shared" si="61"/>
        <v>70200</v>
      </c>
      <c r="U1024" s="41">
        <f t="shared" si="64"/>
        <v>78624.000000000015</v>
      </c>
      <c r="V1024" s="70"/>
      <c r="W1024" s="55">
        <v>2017</v>
      </c>
      <c r="X1024" s="35"/>
    </row>
    <row r="1025" spans="1:24" ht="50.1" customHeight="1">
      <c r="A1025" s="34" t="s">
        <v>3216</v>
      </c>
      <c r="B1025" s="46" t="s">
        <v>35</v>
      </c>
      <c r="C1025" s="47" t="s">
        <v>3205</v>
      </c>
      <c r="D1025" s="48" t="s">
        <v>3160</v>
      </c>
      <c r="E1025" s="49" t="s">
        <v>3206</v>
      </c>
      <c r="F1025" s="50" t="s">
        <v>3217</v>
      </c>
      <c r="G1025" s="34" t="s">
        <v>196</v>
      </c>
      <c r="H1025" s="52">
        <v>0</v>
      </c>
      <c r="I1025" s="34">
        <v>590000000</v>
      </c>
      <c r="J1025" s="35" t="s">
        <v>40</v>
      </c>
      <c r="K1025" s="46" t="s">
        <v>3036</v>
      </c>
      <c r="L1025" s="42" t="s">
        <v>53</v>
      </c>
      <c r="M1025" s="46" t="s">
        <v>61</v>
      </c>
      <c r="N1025" s="49" t="s">
        <v>3037</v>
      </c>
      <c r="O1025" s="34" t="s">
        <v>94</v>
      </c>
      <c r="P1025" s="34">
        <v>796</v>
      </c>
      <c r="Q1025" s="43" t="s">
        <v>46</v>
      </c>
      <c r="R1025" s="53">
        <v>30</v>
      </c>
      <c r="S1025" s="54">
        <v>500</v>
      </c>
      <c r="T1025" s="40">
        <f t="shared" si="61"/>
        <v>15000</v>
      </c>
      <c r="U1025" s="41">
        <f t="shared" si="64"/>
        <v>16800</v>
      </c>
      <c r="V1025" s="70"/>
      <c r="W1025" s="55">
        <v>2017</v>
      </c>
      <c r="X1025" s="35"/>
    </row>
    <row r="1026" spans="1:24" ht="50.1" customHeight="1">
      <c r="A1026" s="34" t="s">
        <v>3218</v>
      </c>
      <c r="B1026" s="34" t="s">
        <v>35</v>
      </c>
      <c r="C1026" s="35" t="s">
        <v>3205</v>
      </c>
      <c r="D1026" s="36" t="s">
        <v>3160</v>
      </c>
      <c r="E1026" s="35" t="s">
        <v>3206</v>
      </c>
      <c r="F1026" s="37" t="s">
        <v>3219</v>
      </c>
      <c r="G1026" s="34" t="s">
        <v>196</v>
      </c>
      <c r="H1026" s="34">
        <v>0</v>
      </c>
      <c r="I1026" s="34">
        <v>590000000</v>
      </c>
      <c r="J1026" s="35" t="s">
        <v>40</v>
      </c>
      <c r="K1026" s="35" t="s">
        <v>3036</v>
      </c>
      <c r="L1026" s="42" t="s">
        <v>53</v>
      </c>
      <c r="M1026" s="34" t="s">
        <v>61</v>
      </c>
      <c r="N1026" s="35" t="s">
        <v>3037</v>
      </c>
      <c r="O1026" s="34" t="s">
        <v>94</v>
      </c>
      <c r="P1026" s="34">
        <v>796</v>
      </c>
      <c r="Q1026" s="34" t="s">
        <v>46</v>
      </c>
      <c r="R1026" s="39">
        <v>18</v>
      </c>
      <c r="S1026" s="40">
        <v>750</v>
      </c>
      <c r="T1026" s="40">
        <f t="shared" si="61"/>
        <v>13500</v>
      </c>
      <c r="U1026" s="41">
        <f t="shared" si="64"/>
        <v>15120.000000000002</v>
      </c>
      <c r="V1026" s="45"/>
      <c r="W1026" s="34">
        <v>2017</v>
      </c>
      <c r="X1026" s="35"/>
    </row>
    <row r="1027" spans="1:24" ht="50.1" customHeight="1">
      <c r="A1027" s="34" t="s">
        <v>3220</v>
      </c>
      <c r="B1027" s="46" t="s">
        <v>35</v>
      </c>
      <c r="C1027" s="47" t="s">
        <v>3205</v>
      </c>
      <c r="D1027" s="48" t="s">
        <v>3160</v>
      </c>
      <c r="E1027" s="49" t="s">
        <v>3206</v>
      </c>
      <c r="F1027" s="50" t="s">
        <v>3221</v>
      </c>
      <c r="G1027" s="34" t="s">
        <v>196</v>
      </c>
      <c r="H1027" s="52">
        <v>0</v>
      </c>
      <c r="I1027" s="34">
        <v>590000000</v>
      </c>
      <c r="J1027" s="35" t="s">
        <v>40</v>
      </c>
      <c r="K1027" s="46" t="s">
        <v>3036</v>
      </c>
      <c r="L1027" s="42" t="s">
        <v>53</v>
      </c>
      <c r="M1027" s="46" t="s">
        <v>61</v>
      </c>
      <c r="N1027" s="49" t="s">
        <v>3037</v>
      </c>
      <c r="O1027" s="34" t="s">
        <v>94</v>
      </c>
      <c r="P1027" s="34">
        <v>796</v>
      </c>
      <c r="Q1027" s="43" t="s">
        <v>46</v>
      </c>
      <c r="R1027" s="53">
        <v>14</v>
      </c>
      <c r="S1027" s="54">
        <v>1100</v>
      </c>
      <c r="T1027" s="40">
        <f t="shared" si="61"/>
        <v>15400</v>
      </c>
      <c r="U1027" s="41">
        <f t="shared" si="64"/>
        <v>17248</v>
      </c>
      <c r="V1027" s="70"/>
      <c r="W1027" s="55">
        <v>2017</v>
      </c>
      <c r="X1027" s="35"/>
    </row>
    <row r="1028" spans="1:24" ht="50.1" customHeight="1">
      <c r="A1028" s="34" t="s">
        <v>3222</v>
      </c>
      <c r="B1028" s="34" t="s">
        <v>35</v>
      </c>
      <c r="C1028" s="35" t="s">
        <v>3205</v>
      </c>
      <c r="D1028" s="36" t="s">
        <v>3160</v>
      </c>
      <c r="E1028" s="35" t="s">
        <v>3206</v>
      </c>
      <c r="F1028" s="37" t="s">
        <v>3223</v>
      </c>
      <c r="G1028" s="34" t="s">
        <v>196</v>
      </c>
      <c r="H1028" s="34">
        <v>0</v>
      </c>
      <c r="I1028" s="34">
        <v>590000000</v>
      </c>
      <c r="J1028" s="35" t="s">
        <v>40</v>
      </c>
      <c r="K1028" s="35" t="s">
        <v>3036</v>
      </c>
      <c r="L1028" s="42" t="s">
        <v>53</v>
      </c>
      <c r="M1028" s="34" t="s">
        <v>61</v>
      </c>
      <c r="N1028" s="35" t="s">
        <v>3037</v>
      </c>
      <c r="O1028" s="34" t="s">
        <v>94</v>
      </c>
      <c r="P1028" s="34">
        <v>796</v>
      </c>
      <c r="Q1028" s="34" t="s">
        <v>46</v>
      </c>
      <c r="R1028" s="39">
        <v>16</v>
      </c>
      <c r="S1028" s="40">
        <v>1800</v>
      </c>
      <c r="T1028" s="40">
        <f t="shared" si="61"/>
        <v>28800</v>
      </c>
      <c r="U1028" s="41">
        <f t="shared" si="64"/>
        <v>32256.000000000004</v>
      </c>
      <c r="V1028" s="45"/>
      <c r="W1028" s="34">
        <v>2017</v>
      </c>
      <c r="X1028" s="35"/>
    </row>
    <row r="1029" spans="1:24" ht="50.1" customHeight="1">
      <c r="A1029" s="34" t="s">
        <v>3224</v>
      </c>
      <c r="B1029" s="34" t="s">
        <v>35</v>
      </c>
      <c r="C1029" s="35" t="s">
        <v>3205</v>
      </c>
      <c r="D1029" s="36" t="s">
        <v>3160</v>
      </c>
      <c r="E1029" s="35" t="s">
        <v>3206</v>
      </c>
      <c r="F1029" s="37" t="s">
        <v>3225</v>
      </c>
      <c r="G1029" s="34" t="s">
        <v>196</v>
      </c>
      <c r="H1029" s="34">
        <v>0</v>
      </c>
      <c r="I1029" s="34">
        <v>590000000</v>
      </c>
      <c r="J1029" s="35" t="s">
        <v>40</v>
      </c>
      <c r="K1029" s="35" t="s">
        <v>3036</v>
      </c>
      <c r="L1029" s="42" t="s">
        <v>53</v>
      </c>
      <c r="M1029" s="34" t="s">
        <v>61</v>
      </c>
      <c r="N1029" s="35" t="s">
        <v>3037</v>
      </c>
      <c r="O1029" s="34" t="s">
        <v>94</v>
      </c>
      <c r="P1029" s="34">
        <v>796</v>
      </c>
      <c r="Q1029" s="34" t="s">
        <v>46</v>
      </c>
      <c r="R1029" s="39">
        <v>20</v>
      </c>
      <c r="S1029" s="40">
        <v>550</v>
      </c>
      <c r="T1029" s="40">
        <f t="shared" si="61"/>
        <v>11000</v>
      </c>
      <c r="U1029" s="41">
        <f t="shared" si="64"/>
        <v>12320.000000000002</v>
      </c>
      <c r="V1029" s="45"/>
      <c r="W1029" s="34">
        <v>2017</v>
      </c>
      <c r="X1029" s="35"/>
    </row>
    <row r="1030" spans="1:24" ht="50.1" customHeight="1">
      <c r="A1030" s="34" t="s">
        <v>3226</v>
      </c>
      <c r="B1030" s="46" t="s">
        <v>35</v>
      </c>
      <c r="C1030" s="47" t="s">
        <v>3205</v>
      </c>
      <c r="D1030" s="48" t="s">
        <v>3160</v>
      </c>
      <c r="E1030" s="49" t="s">
        <v>3206</v>
      </c>
      <c r="F1030" s="50" t="s">
        <v>3227</v>
      </c>
      <c r="G1030" s="34" t="s">
        <v>196</v>
      </c>
      <c r="H1030" s="52">
        <v>0</v>
      </c>
      <c r="I1030" s="34">
        <v>590000000</v>
      </c>
      <c r="J1030" s="35" t="s">
        <v>40</v>
      </c>
      <c r="K1030" s="46" t="s">
        <v>3036</v>
      </c>
      <c r="L1030" s="42" t="s">
        <v>53</v>
      </c>
      <c r="M1030" s="46" t="s">
        <v>61</v>
      </c>
      <c r="N1030" s="49" t="s">
        <v>3037</v>
      </c>
      <c r="O1030" s="34" t="s">
        <v>94</v>
      </c>
      <c r="P1030" s="34">
        <v>796</v>
      </c>
      <c r="Q1030" s="43" t="s">
        <v>46</v>
      </c>
      <c r="R1030" s="53">
        <v>20</v>
      </c>
      <c r="S1030" s="54">
        <v>800</v>
      </c>
      <c r="T1030" s="40">
        <f t="shared" si="61"/>
        <v>16000</v>
      </c>
      <c r="U1030" s="41">
        <f t="shared" si="64"/>
        <v>17920</v>
      </c>
      <c r="V1030" s="70"/>
      <c r="W1030" s="55">
        <v>2017</v>
      </c>
      <c r="X1030" s="35"/>
    </row>
    <row r="1031" spans="1:24" ht="50.1" customHeight="1">
      <c r="A1031" s="34" t="s">
        <v>3228</v>
      </c>
      <c r="B1031" s="34" t="s">
        <v>35</v>
      </c>
      <c r="C1031" s="35" t="s">
        <v>3205</v>
      </c>
      <c r="D1031" s="36" t="s">
        <v>3160</v>
      </c>
      <c r="E1031" s="35" t="s">
        <v>3206</v>
      </c>
      <c r="F1031" s="37" t="s">
        <v>3229</v>
      </c>
      <c r="G1031" s="34" t="s">
        <v>196</v>
      </c>
      <c r="H1031" s="34">
        <v>0</v>
      </c>
      <c r="I1031" s="34">
        <v>590000000</v>
      </c>
      <c r="J1031" s="35" t="s">
        <v>40</v>
      </c>
      <c r="K1031" s="35" t="s">
        <v>3036</v>
      </c>
      <c r="L1031" s="42" t="s">
        <v>53</v>
      </c>
      <c r="M1031" s="34" t="s">
        <v>61</v>
      </c>
      <c r="N1031" s="35" t="s">
        <v>3037</v>
      </c>
      <c r="O1031" s="34" t="s">
        <v>94</v>
      </c>
      <c r="P1031" s="34">
        <v>796</v>
      </c>
      <c r="Q1031" s="34" t="s">
        <v>46</v>
      </c>
      <c r="R1031" s="39">
        <v>20</v>
      </c>
      <c r="S1031" s="40">
        <v>800</v>
      </c>
      <c r="T1031" s="40">
        <f t="shared" si="61"/>
        <v>16000</v>
      </c>
      <c r="U1031" s="41">
        <f t="shared" si="64"/>
        <v>17920</v>
      </c>
      <c r="V1031" s="45"/>
      <c r="W1031" s="34">
        <v>2017</v>
      </c>
      <c r="X1031" s="35"/>
    </row>
    <row r="1032" spans="1:24" ht="50.1" customHeight="1">
      <c r="A1032" s="34" t="s">
        <v>3230</v>
      </c>
      <c r="B1032" s="34" t="s">
        <v>35</v>
      </c>
      <c r="C1032" s="35" t="s">
        <v>3205</v>
      </c>
      <c r="D1032" s="36" t="s">
        <v>3160</v>
      </c>
      <c r="E1032" s="35" t="s">
        <v>3206</v>
      </c>
      <c r="F1032" s="37" t="s">
        <v>3231</v>
      </c>
      <c r="G1032" s="34" t="s">
        <v>196</v>
      </c>
      <c r="H1032" s="34">
        <v>0</v>
      </c>
      <c r="I1032" s="34">
        <v>590000000</v>
      </c>
      <c r="J1032" s="35" t="s">
        <v>40</v>
      </c>
      <c r="K1032" s="35" t="s">
        <v>3036</v>
      </c>
      <c r="L1032" s="42" t="s">
        <v>53</v>
      </c>
      <c r="M1032" s="34" t="s">
        <v>61</v>
      </c>
      <c r="N1032" s="35" t="s">
        <v>3037</v>
      </c>
      <c r="O1032" s="34" t="s">
        <v>94</v>
      </c>
      <c r="P1032" s="34">
        <v>796</v>
      </c>
      <c r="Q1032" s="34" t="s">
        <v>46</v>
      </c>
      <c r="R1032" s="39">
        <v>40</v>
      </c>
      <c r="S1032" s="40">
        <v>1000</v>
      </c>
      <c r="T1032" s="40">
        <f t="shared" si="61"/>
        <v>40000</v>
      </c>
      <c r="U1032" s="41">
        <f t="shared" si="64"/>
        <v>44800.000000000007</v>
      </c>
      <c r="V1032" s="45"/>
      <c r="W1032" s="34">
        <v>2017</v>
      </c>
      <c r="X1032" s="35"/>
    </row>
    <row r="1033" spans="1:24" ht="50.1" customHeight="1">
      <c r="A1033" s="34" t="s">
        <v>3232</v>
      </c>
      <c r="B1033" s="121" t="s">
        <v>35</v>
      </c>
      <c r="C1033" s="47" t="s">
        <v>3205</v>
      </c>
      <c r="D1033" s="48" t="s">
        <v>3160</v>
      </c>
      <c r="E1033" s="49" t="s">
        <v>3206</v>
      </c>
      <c r="F1033" s="50" t="s">
        <v>3233</v>
      </c>
      <c r="G1033" s="103" t="s">
        <v>196</v>
      </c>
      <c r="H1033" s="122">
        <v>0</v>
      </c>
      <c r="I1033" s="34">
        <v>590000000</v>
      </c>
      <c r="J1033" s="35" t="s">
        <v>40</v>
      </c>
      <c r="K1033" s="46" t="s">
        <v>3036</v>
      </c>
      <c r="L1033" s="42" t="s">
        <v>53</v>
      </c>
      <c r="M1033" s="121" t="s">
        <v>61</v>
      </c>
      <c r="N1033" s="49" t="s">
        <v>3037</v>
      </c>
      <c r="O1033" s="34" t="s">
        <v>94</v>
      </c>
      <c r="P1033" s="34">
        <v>796</v>
      </c>
      <c r="Q1033" s="43" t="s">
        <v>46</v>
      </c>
      <c r="R1033" s="53">
        <v>20</v>
      </c>
      <c r="S1033" s="54">
        <v>1000</v>
      </c>
      <c r="T1033" s="40">
        <f t="shared" ref="T1033:T1082" si="66">R1033*S1033</f>
        <v>20000</v>
      </c>
      <c r="U1033" s="41">
        <f t="shared" si="64"/>
        <v>22400.000000000004</v>
      </c>
      <c r="V1033" s="46"/>
      <c r="W1033" s="55">
        <v>2017</v>
      </c>
      <c r="X1033" s="35"/>
    </row>
    <row r="1034" spans="1:24" ht="50.1" customHeight="1">
      <c r="A1034" s="34" t="s">
        <v>3234</v>
      </c>
      <c r="B1034" s="34" t="s">
        <v>35</v>
      </c>
      <c r="C1034" s="35" t="s">
        <v>3205</v>
      </c>
      <c r="D1034" s="36" t="s">
        <v>3160</v>
      </c>
      <c r="E1034" s="35" t="s">
        <v>3206</v>
      </c>
      <c r="F1034" s="37" t="s">
        <v>3235</v>
      </c>
      <c r="G1034" s="34" t="s">
        <v>196</v>
      </c>
      <c r="H1034" s="34">
        <v>0</v>
      </c>
      <c r="I1034" s="34">
        <v>590000000</v>
      </c>
      <c r="J1034" s="35" t="s">
        <v>40</v>
      </c>
      <c r="K1034" s="35" t="s">
        <v>301</v>
      </c>
      <c r="L1034" s="35" t="s">
        <v>42</v>
      </c>
      <c r="M1034" s="34" t="s">
        <v>43</v>
      </c>
      <c r="N1034" s="35" t="s">
        <v>1203</v>
      </c>
      <c r="O1034" s="34" t="s">
        <v>76</v>
      </c>
      <c r="P1034" s="34">
        <v>796</v>
      </c>
      <c r="Q1034" s="34" t="s">
        <v>46</v>
      </c>
      <c r="R1034" s="120">
        <v>4</v>
      </c>
      <c r="S1034" s="40">
        <v>1150</v>
      </c>
      <c r="T1034" s="40">
        <f t="shared" si="66"/>
        <v>4600</v>
      </c>
      <c r="U1034" s="41">
        <f t="shared" si="64"/>
        <v>5152.0000000000009</v>
      </c>
      <c r="V1034" s="34"/>
      <c r="W1034" s="34">
        <v>2017</v>
      </c>
      <c r="X1034" s="35"/>
    </row>
    <row r="1035" spans="1:24" ht="50.1" customHeight="1">
      <c r="A1035" s="34" t="s">
        <v>3236</v>
      </c>
      <c r="B1035" s="34" t="s">
        <v>35</v>
      </c>
      <c r="C1035" s="35" t="s">
        <v>3205</v>
      </c>
      <c r="D1035" s="73" t="s">
        <v>3160</v>
      </c>
      <c r="E1035" s="37" t="s">
        <v>3206</v>
      </c>
      <c r="F1035" s="37" t="s">
        <v>3237</v>
      </c>
      <c r="G1035" s="34" t="s">
        <v>196</v>
      </c>
      <c r="H1035" s="34">
        <v>0</v>
      </c>
      <c r="I1035" s="34">
        <v>590000000</v>
      </c>
      <c r="J1035" s="35" t="s">
        <v>53</v>
      </c>
      <c r="K1035" s="34" t="s">
        <v>142</v>
      </c>
      <c r="L1035" s="34" t="s">
        <v>83</v>
      </c>
      <c r="M1035" s="34" t="s">
        <v>84</v>
      </c>
      <c r="N1035" s="34" t="s">
        <v>143</v>
      </c>
      <c r="O1035" s="51" t="s">
        <v>185</v>
      </c>
      <c r="P1035" s="34">
        <v>796</v>
      </c>
      <c r="Q1035" s="34" t="s">
        <v>46</v>
      </c>
      <c r="R1035" s="39">
        <v>14</v>
      </c>
      <c r="S1035" s="44">
        <v>815</v>
      </c>
      <c r="T1035" s="74">
        <f t="shared" si="66"/>
        <v>11410</v>
      </c>
      <c r="U1035" s="75">
        <f t="shared" si="64"/>
        <v>12779.2</v>
      </c>
      <c r="V1035" s="45"/>
      <c r="W1035" s="34">
        <v>2017</v>
      </c>
      <c r="X1035" s="76"/>
    </row>
    <row r="1036" spans="1:24" ht="50.1" customHeight="1">
      <c r="A1036" s="35" t="s">
        <v>3238</v>
      </c>
      <c r="B1036" s="35" t="s">
        <v>35</v>
      </c>
      <c r="C1036" s="78" t="s">
        <v>3205</v>
      </c>
      <c r="D1036" s="36" t="s">
        <v>3160</v>
      </c>
      <c r="E1036" s="78" t="s">
        <v>3206</v>
      </c>
      <c r="F1036" s="78" t="s">
        <v>3239</v>
      </c>
      <c r="G1036" s="35" t="s">
        <v>196</v>
      </c>
      <c r="H1036" s="35">
        <v>0</v>
      </c>
      <c r="I1036" s="34">
        <v>590000000</v>
      </c>
      <c r="J1036" s="35" t="s">
        <v>53</v>
      </c>
      <c r="K1036" s="35" t="s">
        <v>142</v>
      </c>
      <c r="L1036" s="35" t="s">
        <v>83</v>
      </c>
      <c r="M1036" s="35" t="s">
        <v>84</v>
      </c>
      <c r="N1036" s="35" t="s">
        <v>143</v>
      </c>
      <c r="O1036" s="51" t="s">
        <v>185</v>
      </c>
      <c r="P1036" s="35">
        <v>796</v>
      </c>
      <c r="Q1036" s="35" t="s">
        <v>46</v>
      </c>
      <c r="R1036" s="53">
        <v>24</v>
      </c>
      <c r="S1036" s="77">
        <v>1175</v>
      </c>
      <c r="T1036" s="74">
        <v>0</v>
      </c>
      <c r="U1036" s="75">
        <f>T1036*1.12</f>
        <v>0</v>
      </c>
      <c r="V1036" s="92"/>
      <c r="W1036" s="35">
        <v>2017</v>
      </c>
      <c r="X1036" s="49" t="s">
        <v>3013</v>
      </c>
    </row>
    <row r="1037" spans="1:24" ht="50.1" customHeight="1">
      <c r="A1037" s="49" t="s">
        <v>3240</v>
      </c>
      <c r="B1037" s="58" t="s">
        <v>35</v>
      </c>
      <c r="C1037" s="78" t="s">
        <v>3205</v>
      </c>
      <c r="D1037" s="36" t="s">
        <v>3160</v>
      </c>
      <c r="E1037" s="78" t="s">
        <v>3206</v>
      </c>
      <c r="F1037" s="50" t="s">
        <v>3241</v>
      </c>
      <c r="G1037" s="35" t="s">
        <v>92</v>
      </c>
      <c r="H1037" s="49">
        <v>0</v>
      </c>
      <c r="I1037" s="34">
        <v>590000000</v>
      </c>
      <c r="J1037" s="51" t="s">
        <v>293</v>
      </c>
      <c r="K1037" s="49" t="s">
        <v>218</v>
      </c>
      <c r="L1037" s="49" t="s">
        <v>189</v>
      </c>
      <c r="M1037" s="35" t="s">
        <v>84</v>
      </c>
      <c r="N1037" s="49" t="s">
        <v>143</v>
      </c>
      <c r="O1037" s="49" t="s">
        <v>283</v>
      </c>
      <c r="P1037" s="49">
        <v>796</v>
      </c>
      <c r="Q1037" s="49" t="s">
        <v>46</v>
      </c>
      <c r="R1037" s="53">
        <v>32</v>
      </c>
      <c r="S1037" s="77">
        <v>950</v>
      </c>
      <c r="T1037" s="54">
        <f>R1037*S1037</f>
        <v>30400</v>
      </c>
      <c r="U1037" s="54">
        <f>T1037*1.12</f>
        <v>34048</v>
      </c>
      <c r="V1037" s="98"/>
      <c r="W1037" s="43">
        <v>2017</v>
      </c>
      <c r="X1037" s="49"/>
    </row>
    <row r="1038" spans="1:24" ht="50.1" customHeight="1">
      <c r="A1038" s="35" t="s">
        <v>3242</v>
      </c>
      <c r="B1038" s="35" t="s">
        <v>35</v>
      </c>
      <c r="C1038" s="78" t="s">
        <v>3205</v>
      </c>
      <c r="D1038" s="36" t="s">
        <v>3160</v>
      </c>
      <c r="E1038" s="78" t="s">
        <v>3206</v>
      </c>
      <c r="F1038" s="78" t="s">
        <v>3243</v>
      </c>
      <c r="G1038" s="35" t="s">
        <v>196</v>
      </c>
      <c r="H1038" s="35">
        <v>0</v>
      </c>
      <c r="I1038" s="34">
        <v>590000000</v>
      </c>
      <c r="J1038" s="35" t="s">
        <v>53</v>
      </c>
      <c r="K1038" s="35" t="s">
        <v>142</v>
      </c>
      <c r="L1038" s="35" t="s">
        <v>83</v>
      </c>
      <c r="M1038" s="35" t="s">
        <v>84</v>
      </c>
      <c r="N1038" s="35" t="s">
        <v>143</v>
      </c>
      <c r="O1038" s="51" t="s">
        <v>185</v>
      </c>
      <c r="P1038" s="35">
        <v>796</v>
      </c>
      <c r="Q1038" s="35" t="s">
        <v>46</v>
      </c>
      <c r="R1038" s="53">
        <v>16</v>
      </c>
      <c r="S1038" s="77">
        <v>1450</v>
      </c>
      <c r="T1038" s="74">
        <v>0</v>
      </c>
      <c r="U1038" s="75">
        <f>T1038*1.12</f>
        <v>0</v>
      </c>
      <c r="V1038" s="92"/>
      <c r="W1038" s="35">
        <v>2017</v>
      </c>
      <c r="X1038" s="49" t="s">
        <v>3013</v>
      </c>
    </row>
    <row r="1039" spans="1:24" ht="50.1" customHeight="1">
      <c r="A1039" s="35" t="s">
        <v>3244</v>
      </c>
      <c r="B1039" s="58" t="s">
        <v>35</v>
      </c>
      <c r="C1039" s="78" t="s">
        <v>3205</v>
      </c>
      <c r="D1039" s="36" t="s">
        <v>3160</v>
      </c>
      <c r="E1039" s="78" t="s">
        <v>3206</v>
      </c>
      <c r="F1039" s="50" t="s">
        <v>3245</v>
      </c>
      <c r="G1039" s="35" t="s">
        <v>92</v>
      </c>
      <c r="H1039" s="49">
        <v>0</v>
      </c>
      <c r="I1039" s="34">
        <v>590000000</v>
      </c>
      <c r="J1039" s="51" t="s">
        <v>293</v>
      </c>
      <c r="K1039" s="49" t="s">
        <v>218</v>
      </c>
      <c r="L1039" s="49" t="s">
        <v>189</v>
      </c>
      <c r="M1039" s="35" t="s">
        <v>84</v>
      </c>
      <c r="N1039" s="49" t="s">
        <v>143</v>
      </c>
      <c r="O1039" s="49" t="s">
        <v>283</v>
      </c>
      <c r="P1039" s="49">
        <v>796</v>
      </c>
      <c r="Q1039" s="49" t="s">
        <v>46</v>
      </c>
      <c r="R1039" s="53">
        <v>18</v>
      </c>
      <c r="S1039" s="77">
        <v>900</v>
      </c>
      <c r="T1039" s="54">
        <f>R1039*S1039</f>
        <v>16200</v>
      </c>
      <c r="U1039" s="54">
        <f>T1039*1.12</f>
        <v>18144</v>
      </c>
      <c r="V1039" s="98"/>
      <c r="W1039" s="43">
        <v>2017</v>
      </c>
      <c r="X1039" s="49"/>
    </row>
    <row r="1040" spans="1:24" ht="50.1" customHeight="1">
      <c r="A1040" s="35" t="s">
        <v>3246</v>
      </c>
      <c r="B1040" s="35" t="s">
        <v>35</v>
      </c>
      <c r="C1040" s="78" t="s">
        <v>3205</v>
      </c>
      <c r="D1040" s="36" t="s">
        <v>3160</v>
      </c>
      <c r="E1040" s="78" t="s">
        <v>3206</v>
      </c>
      <c r="F1040" s="78" t="s">
        <v>3247</v>
      </c>
      <c r="G1040" s="35" t="s">
        <v>196</v>
      </c>
      <c r="H1040" s="35">
        <v>0</v>
      </c>
      <c r="I1040" s="34">
        <v>590000000</v>
      </c>
      <c r="J1040" s="35" t="s">
        <v>53</v>
      </c>
      <c r="K1040" s="35" t="s">
        <v>142</v>
      </c>
      <c r="L1040" s="35" t="s">
        <v>83</v>
      </c>
      <c r="M1040" s="35" t="s">
        <v>84</v>
      </c>
      <c r="N1040" s="35" t="s">
        <v>143</v>
      </c>
      <c r="O1040" s="51" t="s">
        <v>185</v>
      </c>
      <c r="P1040" s="35">
        <v>796</v>
      </c>
      <c r="Q1040" s="35" t="s">
        <v>46</v>
      </c>
      <c r="R1040" s="53">
        <v>16</v>
      </c>
      <c r="S1040" s="77">
        <v>750</v>
      </c>
      <c r="T1040" s="74">
        <v>0</v>
      </c>
      <c r="U1040" s="75">
        <f t="shared" ref="U1040" si="67">T1040*1.12</f>
        <v>0</v>
      </c>
      <c r="V1040" s="92"/>
      <c r="W1040" s="35">
        <v>2017</v>
      </c>
      <c r="X1040" s="49" t="s">
        <v>3056</v>
      </c>
    </row>
    <row r="1041" spans="1:24" ht="50.1" customHeight="1">
      <c r="A1041" s="35" t="s">
        <v>3248</v>
      </c>
      <c r="B1041" s="58" t="s">
        <v>35</v>
      </c>
      <c r="C1041" s="78" t="s">
        <v>3205</v>
      </c>
      <c r="D1041" s="36" t="s">
        <v>3160</v>
      </c>
      <c r="E1041" s="78" t="s">
        <v>3206</v>
      </c>
      <c r="F1041" s="50" t="s">
        <v>3249</v>
      </c>
      <c r="G1041" s="35" t="s">
        <v>92</v>
      </c>
      <c r="H1041" s="49">
        <v>0</v>
      </c>
      <c r="I1041" s="34">
        <v>590000000</v>
      </c>
      <c r="J1041" s="51" t="s">
        <v>293</v>
      </c>
      <c r="K1041" s="49" t="s">
        <v>3059</v>
      </c>
      <c r="L1041" s="49" t="s">
        <v>189</v>
      </c>
      <c r="M1041" s="35" t="s">
        <v>84</v>
      </c>
      <c r="N1041" s="49" t="s">
        <v>143</v>
      </c>
      <c r="O1041" s="49" t="s">
        <v>283</v>
      </c>
      <c r="P1041" s="49">
        <v>796</v>
      </c>
      <c r="Q1041" s="49" t="s">
        <v>46</v>
      </c>
      <c r="R1041" s="53">
        <v>16</v>
      </c>
      <c r="S1041" s="77">
        <v>1300</v>
      </c>
      <c r="T1041" s="54">
        <f>R1041*S1041</f>
        <v>20800</v>
      </c>
      <c r="U1041" s="54">
        <f>T1041*1.12</f>
        <v>23296.000000000004</v>
      </c>
      <c r="V1041" s="98"/>
      <c r="W1041" s="43">
        <v>2017</v>
      </c>
      <c r="X1041" s="49"/>
    </row>
    <row r="1042" spans="1:24" ht="50.1" customHeight="1">
      <c r="A1042" s="34" t="s">
        <v>3250</v>
      </c>
      <c r="B1042" s="46" t="s">
        <v>35</v>
      </c>
      <c r="C1042" s="47" t="s">
        <v>3251</v>
      </c>
      <c r="D1042" s="48" t="s">
        <v>3160</v>
      </c>
      <c r="E1042" s="49" t="s">
        <v>3252</v>
      </c>
      <c r="F1042" s="50" t="s">
        <v>3253</v>
      </c>
      <c r="G1042" s="34" t="s">
        <v>196</v>
      </c>
      <c r="H1042" s="52">
        <v>0</v>
      </c>
      <c r="I1042" s="34">
        <v>590000000</v>
      </c>
      <c r="J1042" s="35" t="s">
        <v>40</v>
      </c>
      <c r="K1042" s="46" t="s">
        <v>3036</v>
      </c>
      <c r="L1042" s="42" t="s">
        <v>53</v>
      </c>
      <c r="M1042" s="46" t="s">
        <v>61</v>
      </c>
      <c r="N1042" s="49" t="s">
        <v>3037</v>
      </c>
      <c r="O1042" s="34" t="s">
        <v>94</v>
      </c>
      <c r="P1042" s="34">
        <v>796</v>
      </c>
      <c r="Q1042" s="43" t="s">
        <v>46</v>
      </c>
      <c r="R1042" s="53">
        <v>3</v>
      </c>
      <c r="S1042" s="54">
        <v>4000</v>
      </c>
      <c r="T1042" s="40">
        <f t="shared" si="66"/>
        <v>12000</v>
      </c>
      <c r="U1042" s="41">
        <f t="shared" ref="U1042:U1109" si="68">T1042*1.12</f>
        <v>13440.000000000002</v>
      </c>
      <c r="V1042" s="70"/>
      <c r="W1042" s="55">
        <v>2017</v>
      </c>
      <c r="X1042" s="35"/>
    </row>
    <row r="1043" spans="1:24" ht="50.1" customHeight="1">
      <c r="A1043" s="34" t="s">
        <v>3254</v>
      </c>
      <c r="B1043" s="34" t="s">
        <v>35</v>
      </c>
      <c r="C1043" s="35" t="s">
        <v>3251</v>
      </c>
      <c r="D1043" s="36" t="s">
        <v>3160</v>
      </c>
      <c r="E1043" s="35" t="s">
        <v>3252</v>
      </c>
      <c r="F1043" s="37" t="s">
        <v>3255</v>
      </c>
      <c r="G1043" s="34" t="s">
        <v>196</v>
      </c>
      <c r="H1043" s="34">
        <v>0</v>
      </c>
      <c r="I1043" s="34">
        <v>590000000</v>
      </c>
      <c r="J1043" s="35" t="s">
        <v>40</v>
      </c>
      <c r="K1043" s="35" t="s">
        <v>3036</v>
      </c>
      <c r="L1043" s="42" t="s">
        <v>53</v>
      </c>
      <c r="M1043" s="34" t="s">
        <v>61</v>
      </c>
      <c r="N1043" s="35" t="s">
        <v>3037</v>
      </c>
      <c r="O1043" s="34" t="s">
        <v>94</v>
      </c>
      <c r="P1043" s="34">
        <v>796</v>
      </c>
      <c r="Q1043" s="34" t="s">
        <v>46</v>
      </c>
      <c r="R1043" s="39">
        <v>4</v>
      </c>
      <c r="S1043" s="40">
        <v>2200</v>
      </c>
      <c r="T1043" s="40">
        <f t="shared" si="66"/>
        <v>8800</v>
      </c>
      <c r="U1043" s="41">
        <f t="shared" si="68"/>
        <v>9856.0000000000018</v>
      </c>
      <c r="V1043" s="45"/>
      <c r="W1043" s="34">
        <v>2017</v>
      </c>
      <c r="X1043" s="35"/>
    </row>
    <row r="1044" spans="1:24" ht="50.1" customHeight="1">
      <c r="A1044" s="34" t="s">
        <v>3256</v>
      </c>
      <c r="B1044" s="46" t="s">
        <v>35</v>
      </c>
      <c r="C1044" s="47" t="s">
        <v>3251</v>
      </c>
      <c r="D1044" s="48" t="s">
        <v>3160</v>
      </c>
      <c r="E1044" s="49" t="s">
        <v>3252</v>
      </c>
      <c r="F1044" s="50" t="s">
        <v>3257</v>
      </c>
      <c r="G1044" s="34" t="s">
        <v>196</v>
      </c>
      <c r="H1044" s="52">
        <v>0</v>
      </c>
      <c r="I1044" s="34">
        <v>590000000</v>
      </c>
      <c r="J1044" s="35" t="s">
        <v>40</v>
      </c>
      <c r="K1044" s="46" t="s">
        <v>3036</v>
      </c>
      <c r="L1044" s="42" t="s">
        <v>53</v>
      </c>
      <c r="M1044" s="46" t="s">
        <v>61</v>
      </c>
      <c r="N1044" s="49" t="s">
        <v>3037</v>
      </c>
      <c r="O1044" s="34" t="s">
        <v>94</v>
      </c>
      <c r="P1044" s="34">
        <v>796</v>
      </c>
      <c r="Q1044" s="43" t="s">
        <v>46</v>
      </c>
      <c r="R1044" s="53">
        <v>10</v>
      </c>
      <c r="S1044" s="54">
        <v>4600</v>
      </c>
      <c r="T1044" s="40">
        <f t="shared" si="66"/>
        <v>46000</v>
      </c>
      <c r="U1044" s="41">
        <f t="shared" si="68"/>
        <v>51520.000000000007</v>
      </c>
      <c r="V1044" s="70"/>
      <c r="W1044" s="55">
        <v>2017</v>
      </c>
      <c r="X1044" s="35"/>
    </row>
    <row r="1045" spans="1:24" ht="50.1" customHeight="1">
      <c r="A1045" s="34" t="s">
        <v>3258</v>
      </c>
      <c r="B1045" s="34" t="s">
        <v>35</v>
      </c>
      <c r="C1045" s="35" t="s">
        <v>3259</v>
      </c>
      <c r="D1045" s="73" t="s">
        <v>3160</v>
      </c>
      <c r="E1045" s="37" t="s">
        <v>3260</v>
      </c>
      <c r="F1045" s="37" t="s">
        <v>3261</v>
      </c>
      <c r="G1045" s="34" t="s">
        <v>196</v>
      </c>
      <c r="H1045" s="34">
        <v>0</v>
      </c>
      <c r="I1045" s="34">
        <v>590000000</v>
      </c>
      <c r="J1045" s="35" t="s">
        <v>53</v>
      </c>
      <c r="K1045" s="34" t="s">
        <v>3262</v>
      </c>
      <c r="L1045" s="34" t="s">
        <v>83</v>
      </c>
      <c r="M1045" s="34" t="s">
        <v>84</v>
      </c>
      <c r="N1045" s="34" t="s">
        <v>143</v>
      </c>
      <c r="O1045" s="51" t="s">
        <v>185</v>
      </c>
      <c r="P1045" s="34">
        <v>796</v>
      </c>
      <c r="Q1045" s="34" t="s">
        <v>46</v>
      </c>
      <c r="R1045" s="39">
        <v>4</v>
      </c>
      <c r="S1045" s="44">
        <v>725</v>
      </c>
      <c r="T1045" s="74">
        <f t="shared" si="66"/>
        <v>2900</v>
      </c>
      <c r="U1045" s="75">
        <f t="shared" si="68"/>
        <v>3248.0000000000005</v>
      </c>
      <c r="V1045" s="45"/>
      <c r="W1045" s="34">
        <v>2017</v>
      </c>
      <c r="X1045" s="76"/>
    </row>
    <row r="1046" spans="1:24" ht="50.1" customHeight="1">
      <c r="A1046" s="35" t="s">
        <v>3263</v>
      </c>
      <c r="B1046" s="35" t="s">
        <v>35</v>
      </c>
      <c r="C1046" s="78" t="s">
        <v>3259</v>
      </c>
      <c r="D1046" s="36" t="s">
        <v>3160</v>
      </c>
      <c r="E1046" s="78" t="s">
        <v>3260</v>
      </c>
      <c r="F1046" s="78" t="s">
        <v>3264</v>
      </c>
      <c r="G1046" s="35" t="s">
        <v>196</v>
      </c>
      <c r="H1046" s="35">
        <v>0</v>
      </c>
      <c r="I1046" s="34">
        <v>590000000</v>
      </c>
      <c r="J1046" s="35" t="s">
        <v>53</v>
      </c>
      <c r="K1046" s="35" t="s">
        <v>142</v>
      </c>
      <c r="L1046" s="35" t="s">
        <v>83</v>
      </c>
      <c r="M1046" s="35" t="s">
        <v>84</v>
      </c>
      <c r="N1046" s="35" t="s">
        <v>143</v>
      </c>
      <c r="O1046" s="51" t="s">
        <v>185</v>
      </c>
      <c r="P1046" s="35">
        <v>796</v>
      </c>
      <c r="Q1046" s="35" t="s">
        <v>46</v>
      </c>
      <c r="R1046" s="53">
        <v>30</v>
      </c>
      <c r="S1046" s="77">
        <v>2500</v>
      </c>
      <c r="T1046" s="74">
        <v>0</v>
      </c>
      <c r="U1046" s="75">
        <f>T1046*1.12</f>
        <v>0</v>
      </c>
      <c r="V1046" s="92"/>
      <c r="W1046" s="35">
        <v>2017</v>
      </c>
      <c r="X1046" s="49" t="s">
        <v>3013</v>
      </c>
    </row>
    <row r="1047" spans="1:24" ht="50.1" customHeight="1">
      <c r="A1047" s="35" t="s">
        <v>3265</v>
      </c>
      <c r="B1047" s="58" t="s">
        <v>35</v>
      </c>
      <c r="C1047" s="78" t="s">
        <v>3259</v>
      </c>
      <c r="D1047" s="36" t="s">
        <v>3160</v>
      </c>
      <c r="E1047" s="78" t="s">
        <v>3260</v>
      </c>
      <c r="F1047" s="50" t="s">
        <v>3266</v>
      </c>
      <c r="G1047" s="35" t="s">
        <v>92</v>
      </c>
      <c r="H1047" s="49">
        <v>0</v>
      </c>
      <c r="I1047" s="34">
        <v>590000000</v>
      </c>
      <c r="J1047" s="51" t="s">
        <v>293</v>
      </c>
      <c r="K1047" s="49" t="s">
        <v>218</v>
      </c>
      <c r="L1047" s="49" t="s">
        <v>189</v>
      </c>
      <c r="M1047" s="35" t="s">
        <v>84</v>
      </c>
      <c r="N1047" s="49" t="s">
        <v>143</v>
      </c>
      <c r="O1047" s="49" t="s">
        <v>283</v>
      </c>
      <c r="P1047" s="49">
        <v>796</v>
      </c>
      <c r="Q1047" s="49" t="s">
        <v>46</v>
      </c>
      <c r="R1047" s="53">
        <v>36</v>
      </c>
      <c r="S1047" s="77">
        <v>2250</v>
      </c>
      <c r="T1047" s="54">
        <f>R1047*S1047</f>
        <v>81000</v>
      </c>
      <c r="U1047" s="54">
        <f>T1047*1.12</f>
        <v>90720.000000000015</v>
      </c>
      <c r="V1047" s="98"/>
      <c r="W1047" s="43">
        <v>2017</v>
      </c>
      <c r="X1047" s="49"/>
    </row>
    <row r="1048" spans="1:24" ht="50.1" customHeight="1">
      <c r="A1048" s="35" t="s">
        <v>3267</v>
      </c>
      <c r="B1048" s="35" t="s">
        <v>35</v>
      </c>
      <c r="C1048" s="78" t="s">
        <v>3259</v>
      </c>
      <c r="D1048" s="36" t="s">
        <v>3160</v>
      </c>
      <c r="E1048" s="78" t="s">
        <v>3260</v>
      </c>
      <c r="F1048" s="78" t="s">
        <v>3268</v>
      </c>
      <c r="G1048" s="35" t="s">
        <v>196</v>
      </c>
      <c r="H1048" s="35">
        <v>0</v>
      </c>
      <c r="I1048" s="34">
        <v>590000000</v>
      </c>
      <c r="J1048" s="35" t="s">
        <v>53</v>
      </c>
      <c r="K1048" s="35" t="s">
        <v>142</v>
      </c>
      <c r="L1048" s="35" t="s">
        <v>83</v>
      </c>
      <c r="M1048" s="35" t="s">
        <v>84</v>
      </c>
      <c r="N1048" s="35" t="s">
        <v>143</v>
      </c>
      <c r="O1048" s="51" t="s">
        <v>185</v>
      </c>
      <c r="P1048" s="35">
        <v>796</v>
      </c>
      <c r="Q1048" s="35" t="s">
        <v>46</v>
      </c>
      <c r="R1048" s="53">
        <v>24</v>
      </c>
      <c r="S1048" s="77">
        <v>3900</v>
      </c>
      <c r="T1048" s="74">
        <v>0</v>
      </c>
      <c r="U1048" s="75">
        <f t="shared" ref="U1048" si="69">T1048*1.12</f>
        <v>0</v>
      </c>
      <c r="V1048" s="92"/>
      <c r="W1048" s="35">
        <v>2017</v>
      </c>
      <c r="X1048" s="49" t="s">
        <v>3013</v>
      </c>
    </row>
    <row r="1049" spans="1:24" ht="50.1" customHeight="1">
      <c r="A1049" s="35" t="s">
        <v>3269</v>
      </c>
      <c r="B1049" s="58" t="s">
        <v>35</v>
      </c>
      <c r="C1049" s="78" t="s">
        <v>3259</v>
      </c>
      <c r="D1049" s="36" t="s">
        <v>3160</v>
      </c>
      <c r="E1049" s="78" t="s">
        <v>3260</v>
      </c>
      <c r="F1049" s="50" t="s">
        <v>3268</v>
      </c>
      <c r="G1049" s="35" t="s">
        <v>92</v>
      </c>
      <c r="H1049" s="49">
        <v>0</v>
      </c>
      <c r="I1049" s="34">
        <v>590000000</v>
      </c>
      <c r="J1049" s="51" t="s">
        <v>293</v>
      </c>
      <c r="K1049" s="49" t="s">
        <v>218</v>
      </c>
      <c r="L1049" s="49" t="s">
        <v>189</v>
      </c>
      <c r="M1049" s="35" t="s">
        <v>84</v>
      </c>
      <c r="N1049" s="49" t="s">
        <v>143</v>
      </c>
      <c r="O1049" s="49" t="s">
        <v>283</v>
      </c>
      <c r="P1049" s="49">
        <v>796</v>
      </c>
      <c r="Q1049" s="49" t="s">
        <v>46</v>
      </c>
      <c r="R1049" s="53">
        <v>32</v>
      </c>
      <c r="S1049" s="77">
        <v>3950</v>
      </c>
      <c r="T1049" s="54">
        <f>R1049*S1049</f>
        <v>126400</v>
      </c>
      <c r="U1049" s="54">
        <f>T1049*1.12</f>
        <v>141568</v>
      </c>
      <c r="V1049" s="98"/>
      <c r="W1049" s="43">
        <v>2017</v>
      </c>
      <c r="X1049" s="49"/>
    </row>
    <row r="1050" spans="1:24" ht="50.1" customHeight="1">
      <c r="A1050" s="34" t="s">
        <v>3270</v>
      </c>
      <c r="B1050" s="34" t="s">
        <v>35</v>
      </c>
      <c r="C1050" s="35" t="s">
        <v>3271</v>
      </c>
      <c r="D1050" s="36" t="s">
        <v>3160</v>
      </c>
      <c r="E1050" s="35" t="s">
        <v>3272</v>
      </c>
      <c r="F1050" s="37" t="s">
        <v>3273</v>
      </c>
      <c r="G1050" s="34" t="s">
        <v>196</v>
      </c>
      <c r="H1050" s="34">
        <v>0</v>
      </c>
      <c r="I1050" s="34">
        <v>590000000</v>
      </c>
      <c r="J1050" s="35" t="s">
        <v>40</v>
      </c>
      <c r="K1050" s="35" t="s">
        <v>3036</v>
      </c>
      <c r="L1050" s="42" t="s">
        <v>53</v>
      </c>
      <c r="M1050" s="34" t="s">
        <v>61</v>
      </c>
      <c r="N1050" s="35" t="s">
        <v>3037</v>
      </c>
      <c r="O1050" s="34" t="s">
        <v>94</v>
      </c>
      <c r="P1050" s="34">
        <v>796</v>
      </c>
      <c r="Q1050" s="34" t="s">
        <v>46</v>
      </c>
      <c r="R1050" s="39">
        <v>10</v>
      </c>
      <c r="S1050" s="40">
        <v>200</v>
      </c>
      <c r="T1050" s="40">
        <f t="shared" si="66"/>
        <v>2000</v>
      </c>
      <c r="U1050" s="41">
        <f t="shared" si="68"/>
        <v>2240</v>
      </c>
      <c r="V1050" s="45"/>
      <c r="W1050" s="34">
        <v>2017</v>
      </c>
      <c r="X1050" s="35"/>
    </row>
    <row r="1051" spans="1:24" ht="50.1" customHeight="1">
      <c r="A1051" s="34" t="s">
        <v>3274</v>
      </c>
      <c r="B1051" s="46" t="s">
        <v>35</v>
      </c>
      <c r="C1051" s="47" t="s">
        <v>3271</v>
      </c>
      <c r="D1051" s="48" t="s">
        <v>3160</v>
      </c>
      <c r="E1051" s="49" t="s">
        <v>3272</v>
      </c>
      <c r="F1051" s="50" t="s">
        <v>3275</v>
      </c>
      <c r="G1051" s="34" t="s">
        <v>196</v>
      </c>
      <c r="H1051" s="52">
        <v>0</v>
      </c>
      <c r="I1051" s="34">
        <v>590000000</v>
      </c>
      <c r="J1051" s="35" t="s">
        <v>40</v>
      </c>
      <c r="K1051" s="46" t="s">
        <v>3036</v>
      </c>
      <c r="L1051" s="42" t="s">
        <v>53</v>
      </c>
      <c r="M1051" s="46" t="s">
        <v>61</v>
      </c>
      <c r="N1051" s="49" t="s">
        <v>3037</v>
      </c>
      <c r="O1051" s="34" t="s">
        <v>94</v>
      </c>
      <c r="P1051" s="34">
        <v>796</v>
      </c>
      <c r="Q1051" s="43" t="s">
        <v>46</v>
      </c>
      <c r="R1051" s="53">
        <v>10</v>
      </c>
      <c r="S1051" s="54">
        <v>200</v>
      </c>
      <c r="T1051" s="40">
        <f t="shared" si="66"/>
        <v>2000</v>
      </c>
      <c r="U1051" s="41">
        <f t="shared" si="68"/>
        <v>2240</v>
      </c>
      <c r="V1051" s="70"/>
      <c r="W1051" s="55">
        <v>2017</v>
      </c>
      <c r="X1051" s="35"/>
    </row>
    <row r="1052" spans="1:24" ht="50.1" customHeight="1">
      <c r="A1052" s="34" t="s">
        <v>3276</v>
      </c>
      <c r="B1052" s="46" t="s">
        <v>35</v>
      </c>
      <c r="C1052" s="47" t="s">
        <v>3271</v>
      </c>
      <c r="D1052" s="48" t="s">
        <v>3160</v>
      </c>
      <c r="E1052" s="49" t="s">
        <v>3272</v>
      </c>
      <c r="F1052" s="50" t="s">
        <v>3277</v>
      </c>
      <c r="G1052" s="34" t="s">
        <v>196</v>
      </c>
      <c r="H1052" s="52">
        <v>0</v>
      </c>
      <c r="I1052" s="34">
        <v>590000000</v>
      </c>
      <c r="J1052" s="35" t="s">
        <v>40</v>
      </c>
      <c r="K1052" s="46" t="s">
        <v>3036</v>
      </c>
      <c r="L1052" s="42" t="s">
        <v>53</v>
      </c>
      <c r="M1052" s="46" t="s">
        <v>61</v>
      </c>
      <c r="N1052" s="49" t="s">
        <v>3037</v>
      </c>
      <c r="O1052" s="34" t="s">
        <v>94</v>
      </c>
      <c r="P1052" s="34">
        <v>796</v>
      </c>
      <c r="Q1052" s="43" t="s">
        <v>46</v>
      </c>
      <c r="R1052" s="53">
        <v>10</v>
      </c>
      <c r="S1052" s="54">
        <v>550</v>
      </c>
      <c r="T1052" s="40">
        <f t="shared" si="66"/>
        <v>5500</v>
      </c>
      <c r="U1052" s="41">
        <f t="shared" si="68"/>
        <v>6160.0000000000009</v>
      </c>
      <c r="V1052" s="70"/>
      <c r="W1052" s="55">
        <v>2017</v>
      </c>
      <c r="X1052" s="35"/>
    </row>
    <row r="1053" spans="1:24" ht="50.1" customHeight="1">
      <c r="A1053" s="34" t="s">
        <v>3278</v>
      </c>
      <c r="B1053" s="34" t="s">
        <v>35</v>
      </c>
      <c r="C1053" s="35" t="s">
        <v>3279</v>
      </c>
      <c r="D1053" s="36" t="s">
        <v>3160</v>
      </c>
      <c r="E1053" s="35" t="s">
        <v>3280</v>
      </c>
      <c r="F1053" s="37" t="s">
        <v>3281</v>
      </c>
      <c r="G1053" s="34" t="s">
        <v>196</v>
      </c>
      <c r="H1053" s="34">
        <v>0</v>
      </c>
      <c r="I1053" s="34">
        <v>590000000</v>
      </c>
      <c r="J1053" s="35" t="s">
        <v>40</v>
      </c>
      <c r="K1053" s="35" t="s">
        <v>3036</v>
      </c>
      <c r="L1053" s="42" t="s">
        <v>53</v>
      </c>
      <c r="M1053" s="34" t="s">
        <v>61</v>
      </c>
      <c r="N1053" s="35" t="s">
        <v>3037</v>
      </c>
      <c r="O1053" s="34" t="s">
        <v>94</v>
      </c>
      <c r="P1053" s="34">
        <v>796</v>
      </c>
      <c r="Q1053" s="34" t="s">
        <v>46</v>
      </c>
      <c r="R1053" s="39">
        <v>10</v>
      </c>
      <c r="S1053" s="40">
        <v>600</v>
      </c>
      <c r="T1053" s="40">
        <f t="shared" si="66"/>
        <v>6000</v>
      </c>
      <c r="U1053" s="41">
        <f t="shared" si="68"/>
        <v>6720.0000000000009</v>
      </c>
      <c r="V1053" s="45"/>
      <c r="W1053" s="34">
        <v>2017</v>
      </c>
      <c r="X1053" s="35"/>
    </row>
    <row r="1054" spans="1:24" ht="50.1" customHeight="1">
      <c r="A1054" s="34" t="s">
        <v>3282</v>
      </c>
      <c r="B1054" s="34" t="s">
        <v>35</v>
      </c>
      <c r="C1054" s="35" t="s">
        <v>3283</v>
      </c>
      <c r="D1054" s="36" t="s">
        <v>3160</v>
      </c>
      <c r="E1054" s="35" t="s">
        <v>3284</v>
      </c>
      <c r="F1054" s="37" t="s">
        <v>3285</v>
      </c>
      <c r="G1054" s="34" t="s">
        <v>196</v>
      </c>
      <c r="H1054" s="34">
        <v>0</v>
      </c>
      <c r="I1054" s="34">
        <v>590000000</v>
      </c>
      <c r="J1054" s="35" t="s">
        <v>40</v>
      </c>
      <c r="K1054" s="35" t="s">
        <v>3036</v>
      </c>
      <c r="L1054" s="42" t="s">
        <v>53</v>
      </c>
      <c r="M1054" s="34" t="s">
        <v>61</v>
      </c>
      <c r="N1054" s="35" t="s">
        <v>3037</v>
      </c>
      <c r="O1054" s="34" t="s">
        <v>94</v>
      </c>
      <c r="P1054" s="34">
        <v>796</v>
      </c>
      <c r="Q1054" s="34" t="s">
        <v>46</v>
      </c>
      <c r="R1054" s="39">
        <v>10</v>
      </c>
      <c r="S1054" s="40">
        <v>3500</v>
      </c>
      <c r="T1054" s="40">
        <f t="shared" si="66"/>
        <v>35000</v>
      </c>
      <c r="U1054" s="41">
        <f t="shared" si="68"/>
        <v>39200.000000000007</v>
      </c>
      <c r="V1054" s="45"/>
      <c r="W1054" s="34">
        <v>2017</v>
      </c>
      <c r="X1054" s="35"/>
    </row>
    <row r="1055" spans="1:24" ht="50.1" customHeight="1">
      <c r="A1055" s="34" t="s">
        <v>3286</v>
      </c>
      <c r="B1055" s="46" t="s">
        <v>35</v>
      </c>
      <c r="C1055" s="47" t="s">
        <v>3287</v>
      </c>
      <c r="D1055" s="48" t="s">
        <v>3160</v>
      </c>
      <c r="E1055" s="49" t="s">
        <v>3288</v>
      </c>
      <c r="F1055" s="50" t="s">
        <v>3289</v>
      </c>
      <c r="G1055" s="34" t="s">
        <v>196</v>
      </c>
      <c r="H1055" s="52">
        <v>0</v>
      </c>
      <c r="I1055" s="34">
        <v>590000000</v>
      </c>
      <c r="J1055" s="35" t="s">
        <v>40</v>
      </c>
      <c r="K1055" s="46" t="s">
        <v>3036</v>
      </c>
      <c r="L1055" s="42" t="s">
        <v>53</v>
      </c>
      <c r="M1055" s="46" t="s">
        <v>61</v>
      </c>
      <c r="N1055" s="49" t="s">
        <v>3037</v>
      </c>
      <c r="O1055" s="34" t="s">
        <v>94</v>
      </c>
      <c r="P1055" s="34">
        <v>796</v>
      </c>
      <c r="Q1055" s="43" t="s">
        <v>46</v>
      </c>
      <c r="R1055" s="53">
        <v>16</v>
      </c>
      <c r="S1055" s="54">
        <v>400</v>
      </c>
      <c r="T1055" s="40">
        <f t="shared" si="66"/>
        <v>6400</v>
      </c>
      <c r="U1055" s="41">
        <f t="shared" si="68"/>
        <v>7168.0000000000009</v>
      </c>
      <c r="V1055" s="46"/>
      <c r="W1055" s="55">
        <v>2017</v>
      </c>
      <c r="X1055" s="35"/>
    </row>
    <row r="1056" spans="1:24" ht="50.1" customHeight="1">
      <c r="A1056" s="34" t="s">
        <v>3290</v>
      </c>
      <c r="B1056" s="34" t="s">
        <v>35</v>
      </c>
      <c r="C1056" s="35" t="s">
        <v>3287</v>
      </c>
      <c r="D1056" s="36" t="s">
        <v>3160</v>
      </c>
      <c r="E1056" s="35" t="s">
        <v>3288</v>
      </c>
      <c r="F1056" s="37" t="s">
        <v>3291</v>
      </c>
      <c r="G1056" s="34" t="s">
        <v>196</v>
      </c>
      <c r="H1056" s="34">
        <v>0</v>
      </c>
      <c r="I1056" s="34">
        <v>590000000</v>
      </c>
      <c r="J1056" s="35" t="s">
        <v>40</v>
      </c>
      <c r="K1056" s="35" t="s">
        <v>3036</v>
      </c>
      <c r="L1056" s="42" t="s">
        <v>53</v>
      </c>
      <c r="M1056" s="34" t="s">
        <v>61</v>
      </c>
      <c r="N1056" s="35" t="s">
        <v>3037</v>
      </c>
      <c r="O1056" s="34" t="s">
        <v>94</v>
      </c>
      <c r="P1056" s="34">
        <v>796</v>
      </c>
      <c r="Q1056" s="34" t="s">
        <v>46</v>
      </c>
      <c r="R1056" s="39">
        <v>12</v>
      </c>
      <c r="S1056" s="40">
        <v>700</v>
      </c>
      <c r="T1056" s="40">
        <f t="shared" si="66"/>
        <v>8400</v>
      </c>
      <c r="U1056" s="41">
        <f t="shared" si="68"/>
        <v>9408</v>
      </c>
      <c r="V1056" s="45"/>
      <c r="W1056" s="34">
        <v>2017</v>
      </c>
      <c r="X1056" s="35"/>
    </row>
    <row r="1057" spans="1:24" ht="50.1" customHeight="1">
      <c r="A1057" s="34" t="s">
        <v>3292</v>
      </c>
      <c r="B1057" s="34" t="s">
        <v>35</v>
      </c>
      <c r="C1057" s="35" t="s">
        <v>3293</v>
      </c>
      <c r="D1057" s="36" t="s">
        <v>3160</v>
      </c>
      <c r="E1057" s="35" t="s">
        <v>3294</v>
      </c>
      <c r="F1057" s="37" t="s">
        <v>3295</v>
      </c>
      <c r="G1057" s="34" t="s">
        <v>196</v>
      </c>
      <c r="H1057" s="34">
        <v>0</v>
      </c>
      <c r="I1057" s="34">
        <v>590000000</v>
      </c>
      <c r="J1057" s="35" t="s">
        <v>40</v>
      </c>
      <c r="K1057" s="35" t="s">
        <v>3036</v>
      </c>
      <c r="L1057" s="42" t="s">
        <v>53</v>
      </c>
      <c r="M1057" s="34" t="s">
        <v>61</v>
      </c>
      <c r="N1057" s="35" t="s">
        <v>3037</v>
      </c>
      <c r="O1057" s="34" t="s">
        <v>94</v>
      </c>
      <c r="P1057" s="34">
        <v>796</v>
      </c>
      <c r="Q1057" s="34" t="s">
        <v>46</v>
      </c>
      <c r="R1057" s="39">
        <v>24</v>
      </c>
      <c r="S1057" s="40">
        <v>250</v>
      </c>
      <c r="T1057" s="40">
        <f t="shared" si="66"/>
        <v>6000</v>
      </c>
      <c r="U1057" s="41">
        <f t="shared" si="68"/>
        <v>6720.0000000000009</v>
      </c>
      <c r="V1057" s="45"/>
      <c r="W1057" s="34">
        <v>2017</v>
      </c>
      <c r="X1057" s="35"/>
    </row>
    <row r="1058" spans="1:24" ht="50.1" customHeight="1">
      <c r="A1058" s="34" t="s">
        <v>3296</v>
      </c>
      <c r="B1058" s="34" t="s">
        <v>35</v>
      </c>
      <c r="C1058" s="35" t="s">
        <v>3293</v>
      </c>
      <c r="D1058" s="36" t="s">
        <v>3160</v>
      </c>
      <c r="E1058" s="35" t="s">
        <v>3294</v>
      </c>
      <c r="F1058" s="37" t="s">
        <v>3297</v>
      </c>
      <c r="G1058" s="34" t="s">
        <v>196</v>
      </c>
      <c r="H1058" s="34">
        <v>0</v>
      </c>
      <c r="I1058" s="34">
        <v>590000000</v>
      </c>
      <c r="J1058" s="35" t="s">
        <v>40</v>
      </c>
      <c r="K1058" s="35" t="s">
        <v>3036</v>
      </c>
      <c r="L1058" s="42" t="s">
        <v>53</v>
      </c>
      <c r="M1058" s="34" t="s">
        <v>61</v>
      </c>
      <c r="N1058" s="35" t="s">
        <v>3037</v>
      </c>
      <c r="O1058" s="34" t="s">
        <v>94</v>
      </c>
      <c r="P1058" s="34">
        <v>796</v>
      </c>
      <c r="Q1058" s="34" t="s">
        <v>46</v>
      </c>
      <c r="R1058" s="39">
        <v>10</v>
      </c>
      <c r="S1058" s="40">
        <v>250</v>
      </c>
      <c r="T1058" s="40">
        <f t="shared" si="66"/>
        <v>2500</v>
      </c>
      <c r="U1058" s="41">
        <f t="shared" si="68"/>
        <v>2800.0000000000005</v>
      </c>
      <c r="V1058" s="45"/>
      <c r="W1058" s="34">
        <v>2017</v>
      </c>
      <c r="X1058" s="35"/>
    </row>
    <row r="1059" spans="1:24" ht="50.1" customHeight="1">
      <c r="A1059" s="34" t="s">
        <v>3298</v>
      </c>
      <c r="B1059" s="46" t="s">
        <v>35</v>
      </c>
      <c r="C1059" s="47" t="s">
        <v>3299</v>
      </c>
      <c r="D1059" s="48" t="s">
        <v>3160</v>
      </c>
      <c r="E1059" s="49" t="s">
        <v>3300</v>
      </c>
      <c r="F1059" s="50" t="s">
        <v>3301</v>
      </c>
      <c r="G1059" s="34" t="s">
        <v>196</v>
      </c>
      <c r="H1059" s="52">
        <v>0</v>
      </c>
      <c r="I1059" s="34">
        <v>590000000</v>
      </c>
      <c r="J1059" s="35" t="s">
        <v>40</v>
      </c>
      <c r="K1059" s="46" t="s">
        <v>3036</v>
      </c>
      <c r="L1059" s="42" t="s">
        <v>53</v>
      </c>
      <c r="M1059" s="46" t="s">
        <v>61</v>
      </c>
      <c r="N1059" s="49" t="s">
        <v>3037</v>
      </c>
      <c r="O1059" s="34" t="s">
        <v>94</v>
      </c>
      <c r="P1059" s="34">
        <v>796</v>
      </c>
      <c r="Q1059" s="43" t="s">
        <v>46</v>
      </c>
      <c r="R1059" s="53">
        <v>50</v>
      </c>
      <c r="S1059" s="54">
        <v>400</v>
      </c>
      <c r="T1059" s="40">
        <f t="shared" si="66"/>
        <v>20000</v>
      </c>
      <c r="U1059" s="41">
        <f t="shared" si="68"/>
        <v>22400.000000000004</v>
      </c>
      <c r="V1059" s="70"/>
      <c r="W1059" s="55">
        <v>2017</v>
      </c>
      <c r="X1059" s="35"/>
    </row>
    <row r="1060" spans="1:24" ht="50.1" customHeight="1">
      <c r="A1060" s="34" t="s">
        <v>3302</v>
      </c>
      <c r="B1060" s="34" t="s">
        <v>35</v>
      </c>
      <c r="C1060" s="35" t="s">
        <v>3299</v>
      </c>
      <c r="D1060" s="36" t="s">
        <v>3160</v>
      </c>
      <c r="E1060" s="35" t="s">
        <v>3300</v>
      </c>
      <c r="F1060" s="37" t="s">
        <v>3303</v>
      </c>
      <c r="G1060" s="34" t="s">
        <v>196</v>
      </c>
      <c r="H1060" s="34">
        <v>0</v>
      </c>
      <c r="I1060" s="34">
        <v>590000000</v>
      </c>
      <c r="J1060" s="35" t="s">
        <v>40</v>
      </c>
      <c r="K1060" s="35" t="s">
        <v>3036</v>
      </c>
      <c r="L1060" s="42" t="s">
        <v>53</v>
      </c>
      <c r="M1060" s="34" t="s">
        <v>61</v>
      </c>
      <c r="N1060" s="35" t="s">
        <v>3037</v>
      </c>
      <c r="O1060" s="34" t="s">
        <v>94</v>
      </c>
      <c r="P1060" s="34">
        <v>796</v>
      </c>
      <c r="Q1060" s="34" t="s">
        <v>46</v>
      </c>
      <c r="R1060" s="39">
        <v>30</v>
      </c>
      <c r="S1060" s="40">
        <v>500</v>
      </c>
      <c r="T1060" s="40">
        <f t="shared" si="66"/>
        <v>15000</v>
      </c>
      <c r="U1060" s="41">
        <f t="shared" si="68"/>
        <v>16800</v>
      </c>
      <c r="V1060" s="45"/>
      <c r="W1060" s="34">
        <v>2017</v>
      </c>
      <c r="X1060" s="35"/>
    </row>
    <row r="1061" spans="1:24" ht="50.1" customHeight="1">
      <c r="A1061" s="34" t="s">
        <v>3304</v>
      </c>
      <c r="B1061" s="34" t="s">
        <v>35</v>
      </c>
      <c r="C1061" s="35" t="s">
        <v>3299</v>
      </c>
      <c r="D1061" s="36" t="s">
        <v>3160</v>
      </c>
      <c r="E1061" s="35" t="s">
        <v>3300</v>
      </c>
      <c r="F1061" s="37" t="s">
        <v>3305</v>
      </c>
      <c r="G1061" s="34" t="s">
        <v>196</v>
      </c>
      <c r="H1061" s="34">
        <v>0</v>
      </c>
      <c r="I1061" s="34">
        <v>590000000</v>
      </c>
      <c r="J1061" s="35" t="s">
        <v>40</v>
      </c>
      <c r="K1061" s="35" t="s">
        <v>3036</v>
      </c>
      <c r="L1061" s="42" t="s">
        <v>53</v>
      </c>
      <c r="M1061" s="34" t="s">
        <v>61</v>
      </c>
      <c r="N1061" s="35" t="s">
        <v>3037</v>
      </c>
      <c r="O1061" s="34" t="s">
        <v>94</v>
      </c>
      <c r="P1061" s="34">
        <v>796</v>
      </c>
      <c r="Q1061" s="34" t="s">
        <v>46</v>
      </c>
      <c r="R1061" s="39">
        <v>40</v>
      </c>
      <c r="S1061" s="40">
        <v>350</v>
      </c>
      <c r="T1061" s="40">
        <f t="shared" si="66"/>
        <v>14000</v>
      </c>
      <c r="U1061" s="41">
        <f t="shared" si="68"/>
        <v>15680.000000000002</v>
      </c>
      <c r="V1061" s="45"/>
      <c r="W1061" s="34">
        <v>2017</v>
      </c>
      <c r="X1061" s="35"/>
    </row>
    <row r="1062" spans="1:24" ht="50.1" customHeight="1">
      <c r="A1062" s="34" t="s">
        <v>3306</v>
      </c>
      <c r="B1062" s="46" t="s">
        <v>35</v>
      </c>
      <c r="C1062" s="47" t="s">
        <v>3299</v>
      </c>
      <c r="D1062" s="48" t="s">
        <v>3160</v>
      </c>
      <c r="E1062" s="49" t="s">
        <v>3300</v>
      </c>
      <c r="F1062" s="50" t="s">
        <v>3307</v>
      </c>
      <c r="G1062" s="34" t="s">
        <v>196</v>
      </c>
      <c r="H1062" s="52">
        <v>0</v>
      </c>
      <c r="I1062" s="34">
        <v>590000000</v>
      </c>
      <c r="J1062" s="35" t="s">
        <v>40</v>
      </c>
      <c r="K1062" s="46" t="s">
        <v>3036</v>
      </c>
      <c r="L1062" s="42" t="s">
        <v>53</v>
      </c>
      <c r="M1062" s="46" t="s">
        <v>61</v>
      </c>
      <c r="N1062" s="49" t="s">
        <v>3037</v>
      </c>
      <c r="O1062" s="34" t="s">
        <v>94</v>
      </c>
      <c r="P1062" s="34">
        <v>796</v>
      </c>
      <c r="Q1062" s="43" t="s">
        <v>46</v>
      </c>
      <c r="R1062" s="53">
        <v>12</v>
      </c>
      <c r="S1062" s="54">
        <v>400</v>
      </c>
      <c r="T1062" s="40">
        <f t="shared" si="66"/>
        <v>4800</v>
      </c>
      <c r="U1062" s="41">
        <f t="shared" si="68"/>
        <v>5376.0000000000009</v>
      </c>
      <c r="V1062" s="70"/>
      <c r="W1062" s="55">
        <v>2017</v>
      </c>
      <c r="X1062" s="35"/>
    </row>
    <row r="1063" spans="1:24" ht="50.1" customHeight="1">
      <c r="A1063" s="34" t="s">
        <v>3308</v>
      </c>
      <c r="B1063" s="34" t="s">
        <v>35</v>
      </c>
      <c r="C1063" s="35" t="s">
        <v>3309</v>
      </c>
      <c r="D1063" s="73" t="s">
        <v>3160</v>
      </c>
      <c r="E1063" s="37" t="s">
        <v>3310</v>
      </c>
      <c r="F1063" s="37" t="s">
        <v>3311</v>
      </c>
      <c r="G1063" s="34" t="s">
        <v>196</v>
      </c>
      <c r="H1063" s="34">
        <v>0</v>
      </c>
      <c r="I1063" s="34">
        <v>590000000</v>
      </c>
      <c r="J1063" s="35" t="s">
        <v>53</v>
      </c>
      <c r="K1063" s="34" t="s">
        <v>3312</v>
      </c>
      <c r="L1063" s="34" t="s">
        <v>83</v>
      </c>
      <c r="M1063" s="34" t="s">
        <v>84</v>
      </c>
      <c r="N1063" s="34" t="s">
        <v>143</v>
      </c>
      <c r="O1063" s="51" t="s">
        <v>185</v>
      </c>
      <c r="P1063" s="34">
        <v>796</v>
      </c>
      <c r="Q1063" s="34" t="s">
        <v>46</v>
      </c>
      <c r="R1063" s="39">
        <v>8</v>
      </c>
      <c r="S1063" s="44">
        <v>625</v>
      </c>
      <c r="T1063" s="74">
        <f t="shared" si="66"/>
        <v>5000</v>
      </c>
      <c r="U1063" s="75">
        <f t="shared" si="68"/>
        <v>5600.0000000000009</v>
      </c>
      <c r="V1063" s="45"/>
      <c r="W1063" s="34">
        <v>2017</v>
      </c>
      <c r="X1063" s="76"/>
    </row>
    <row r="1064" spans="1:24" ht="50.1" customHeight="1">
      <c r="A1064" s="34" t="s">
        <v>3313</v>
      </c>
      <c r="B1064" s="34" t="s">
        <v>35</v>
      </c>
      <c r="C1064" s="35" t="s">
        <v>3314</v>
      </c>
      <c r="D1064" s="36" t="s">
        <v>3160</v>
      </c>
      <c r="E1064" s="35" t="s">
        <v>3315</v>
      </c>
      <c r="F1064" s="37" t="s">
        <v>3316</v>
      </c>
      <c r="G1064" s="34" t="s">
        <v>196</v>
      </c>
      <c r="H1064" s="34">
        <v>0</v>
      </c>
      <c r="I1064" s="34">
        <v>590000000</v>
      </c>
      <c r="J1064" s="35" t="s">
        <v>40</v>
      </c>
      <c r="K1064" s="35" t="s">
        <v>3036</v>
      </c>
      <c r="L1064" s="42" t="s">
        <v>53</v>
      </c>
      <c r="M1064" s="34" t="s">
        <v>61</v>
      </c>
      <c r="N1064" s="35" t="s">
        <v>3037</v>
      </c>
      <c r="O1064" s="34" t="s">
        <v>94</v>
      </c>
      <c r="P1064" s="34">
        <v>796</v>
      </c>
      <c r="Q1064" s="34" t="s">
        <v>46</v>
      </c>
      <c r="R1064" s="39">
        <v>20</v>
      </c>
      <c r="S1064" s="40">
        <v>400</v>
      </c>
      <c r="T1064" s="40">
        <f t="shared" si="66"/>
        <v>8000</v>
      </c>
      <c r="U1064" s="41">
        <f t="shared" si="68"/>
        <v>8960</v>
      </c>
      <c r="V1064" s="45"/>
      <c r="W1064" s="34">
        <v>2017</v>
      </c>
      <c r="X1064" s="35"/>
    </row>
    <row r="1065" spans="1:24" ht="50.1" customHeight="1">
      <c r="A1065" s="34" t="s">
        <v>3317</v>
      </c>
      <c r="B1065" s="46" t="s">
        <v>35</v>
      </c>
      <c r="C1065" s="47" t="s">
        <v>3314</v>
      </c>
      <c r="D1065" s="48" t="s">
        <v>3160</v>
      </c>
      <c r="E1065" s="49" t="s">
        <v>3315</v>
      </c>
      <c r="F1065" s="50" t="s">
        <v>3318</v>
      </c>
      <c r="G1065" s="34" t="s">
        <v>196</v>
      </c>
      <c r="H1065" s="52">
        <v>0</v>
      </c>
      <c r="I1065" s="34">
        <v>590000000</v>
      </c>
      <c r="J1065" s="35" t="s">
        <v>40</v>
      </c>
      <c r="K1065" s="46" t="s">
        <v>3036</v>
      </c>
      <c r="L1065" s="42" t="s">
        <v>53</v>
      </c>
      <c r="M1065" s="46" t="s">
        <v>61</v>
      </c>
      <c r="N1065" s="49" t="s">
        <v>3037</v>
      </c>
      <c r="O1065" s="34" t="s">
        <v>94</v>
      </c>
      <c r="P1065" s="34">
        <v>796</v>
      </c>
      <c r="Q1065" s="43" t="s">
        <v>46</v>
      </c>
      <c r="R1065" s="53">
        <v>10</v>
      </c>
      <c r="S1065" s="54">
        <v>700</v>
      </c>
      <c r="T1065" s="40">
        <f t="shared" si="66"/>
        <v>7000</v>
      </c>
      <c r="U1065" s="41">
        <f t="shared" si="68"/>
        <v>7840.0000000000009</v>
      </c>
      <c r="V1065" s="70"/>
      <c r="W1065" s="55">
        <v>2017</v>
      </c>
      <c r="X1065" s="35"/>
    </row>
    <row r="1066" spans="1:24" ht="50.1" customHeight="1">
      <c r="A1066" s="34" t="s">
        <v>3319</v>
      </c>
      <c r="B1066" s="34" t="s">
        <v>35</v>
      </c>
      <c r="C1066" s="35" t="s">
        <v>3314</v>
      </c>
      <c r="D1066" s="36" t="s">
        <v>3160</v>
      </c>
      <c r="E1066" s="35" t="s">
        <v>3315</v>
      </c>
      <c r="F1066" s="37" t="s">
        <v>3320</v>
      </c>
      <c r="G1066" s="34" t="s">
        <v>196</v>
      </c>
      <c r="H1066" s="34">
        <v>0</v>
      </c>
      <c r="I1066" s="34">
        <v>590000000</v>
      </c>
      <c r="J1066" s="35" t="s">
        <v>40</v>
      </c>
      <c r="K1066" s="35" t="s">
        <v>3036</v>
      </c>
      <c r="L1066" s="42" t="s">
        <v>53</v>
      </c>
      <c r="M1066" s="34" t="s">
        <v>61</v>
      </c>
      <c r="N1066" s="35" t="s">
        <v>3037</v>
      </c>
      <c r="O1066" s="34" t="s">
        <v>94</v>
      </c>
      <c r="P1066" s="34">
        <v>796</v>
      </c>
      <c r="Q1066" s="34" t="s">
        <v>46</v>
      </c>
      <c r="R1066" s="39">
        <v>10</v>
      </c>
      <c r="S1066" s="40">
        <v>200</v>
      </c>
      <c r="T1066" s="40">
        <f t="shared" si="66"/>
        <v>2000</v>
      </c>
      <c r="U1066" s="41">
        <f t="shared" si="68"/>
        <v>2240</v>
      </c>
      <c r="V1066" s="45"/>
      <c r="W1066" s="34">
        <v>2017</v>
      </c>
      <c r="X1066" s="35"/>
    </row>
    <row r="1067" spans="1:24" ht="50.1" customHeight="1">
      <c r="A1067" s="34" t="s">
        <v>3321</v>
      </c>
      <c r="B1067" s="46" t="s">
        <v>35</v>
      </c>
      <c r="C1067" s="47" t="s">
        <v>3322</v>
      </c>
      <c r="D1067" s="48" t="s">
        <v>3160</v>
      </c>
      <c r="E1067" s="49" t="s">
        <v>3323</v>
      </c>
      <c r="F1067" s="50" t="s">
        <v>3324</v>
      </c>
      <c r="G1067" s="34" t="s">
        <v>196</v>
      </c>
      <c r="H1067" s="52">
        <v>0</v>
      </c>
      <c r="I1067" s="34">
        <v>590000000</v>
      </c>
      <c r="J1067" s="35" t="s">
        <v>40</v>
      </c>
      <c r="K1067" s="46" t="s">
        <v>3036</v>
      </c>
      <c r="L1067" s="42" t="s">
        <v>53</v>
      </c>
      <c r="M1067" s="46" t="s">
        <v>61</v>
      </c>
      <c r="N1067" s="49" t="s">
        <v>3037</v>
      </c>
      <c r="O1067" s="34" t="s">
        <v>94</v>
      </c>
      <c r="P1067" s="34">
        <v>796</v>
      </c>
      <c r="Q1067" s="43" t="s">
        <v>46</v>
      </c>
      <c r="R1067" s="53">
        <v>10</v>
      </c>
      <c r="S1067" s="54">
        <v>800</v>
      </c>
      <c r="T1067" s="40">
        <f t="shared" si="66"/>
        <v>8000</v>
      </c>
      <c r="U1067" s="41">
        <f t="shared" si="68"/>
        <v>8960</v>
      </c>
      <c r="V1067" s="70"/>
      <c r="W1067" s="55">
        <v>2017</v>
      </c>
      <c r="X1067" s="35"/>
    </row>
    <row r="1068" spans="1:24" ht="50.1" customHeight="1">
      <c r="A1068" s="34" t="s">
        <v>3325</v>
      </c>
      <c r="B1068" s="34" t="s">
        <v>35</v>
      </c>
      <c r="C1068" s="35" t="s">
        <v>3322</v>
      </c>
      <c r="D1068" s="36" t="s">
        <v>3160</v>
      </c>
      <c r="E1068" s="35" t="s">
        <v>3323</v>
      </c>
      <c r="F1068" s="37" t="s">
        <v>3326</v>
      </c>
      <c r="G1068" s="34" t="s">
        <v>196</v>
      </c>
      <c r="H1068" s="34">
        <v>0</v>
      </c>
      <c r="I1068" s="34">
        <v>590000000</v>
      </c>
      <c r="J1068" s="35" t="s">
        <v>40</v>
      </c>
      <c r="K1068" s="35" t="s">
        <v>3036</v>
      </c>
      <c r="L1068" s="42" t="s">
        <v>53</v>
      </c>
      <c r="M1068" s="34" t="s">
        <v>61</v>
      </c>
      <c r="N1068" s="35" t="s">
        <v>3037</v>
      </c>
      <c r="O1068" s="34" t="s">
        <v>94</v>
      </c>
      <c r="P1068" s="34">
        <v>796</v>
      </c>
      <c r="Q1068" s="34" t="s">
        <v>46</v>
      </c>
      <c r="R1068" s="39">
        <v>10</v>
      </c>
      <c r="S1068" s="40">
        <v>1300</v>
      </c>
      <c r="T1068" s="40">
        <f t="shared" si="66"/>
        <v>13000</v>
      </c>
      <c r="U1068" s="41">
        <f t="shared" si="68"/>
        <v>14560.000000000002</v>
      </c>
      <c r="V1068" s="45"/>
      <c r="W1068" s="34">
        <v>2017</v>
      </c>
      <c r="X1068" s="35"/>
    </row>
    <row r="1069" spans="1:24" ht="50.1" customHeight="1">
      <c r="A1069" s="34" t="s">
        <v>3327</v>
      </c>
      <c r="B1069" s="46" t="s">
        <v>35</v>
      </c>
      <c r="C1069" s="47" t="s">
        <v>3322</v>
      </c>
      <c r="D1069" s="48" t="s">
        <v>3160</v>
      </c>
      <c r="E1069" s="49" t="s">
        <v>3323</v>
      </c>
      <c r="F1069" s="50" t="s">
        <v>3328</v>
      </c>
      <c r="G1069" s="34" t="s">
        <v>196</v>
      </c>
      <c r="H1069" s="52">
        <v>0</v>
      </c>
      <c r="I1069" s="34">
        <v>590000000</v>
      </c>
      <c r="J1069" s="35" t="s">
        <v>40</v>
      </c>
      <c r="K1069" s="46" t="s">
        <v>3036</v>
      </c>
      <c r="L1069" s="42" t="s">
        <v>53</v>
      </c>
      <c r="M1069" s="46" t="s">
        <v>61</v>
      </c>
      <c r="N1069" s="49" t="s">
        <v>3037</v>
      </c>
      <c r="O1069" s="34" t="s">
        <v>94</v>
      </c>
      <c r="P1069" s="34">
        <v>796</v>
      </c>
      <c r="Q1069" s="43" t="s">
        <v>46</v>
      </c>
      <c r="R1069" s="53">
        <v>10</v>
      </c>
      <c r="S1069" s="54">
        <v>1000</v>
      </c>
      <c r="T1069" s="40">
        <f t="shared" si="66"/>
        <v>10000</v>
      </c>
      <c r="U1069" s="41">
        <f t="shared" si="68"/>
        <v>11200.000000000002</v>
      </c>
      <c r="V1069" s="70"/>
      <c r="W1069" s="55">
        <v>2017</v>
      </c>
      <c r="X1069" s="35"/>
    </row>
    <row r="1070" spans="1:24" ht="50.1" customHeight="1">
      <c r="A1070" s="34" t="s">
        <v>3329</v>
      </c>
      <c r="B1070" s="46" t="s">
        <v>35</v>
      </c>
      <c r="C1070" s="47" t="s">
        <v>3330</v>
      </c>
      <c r="D1070" s="48" t="s">
        <v>3160</v>
      </c>
      <c r="E1070" s="49" t="s">
        <v>3331</v>
      </c>
      <c r="F1070" s="50" t="s">
        <v>3332</v>
      </c>
      <c r="G1070" s="34" t="s">
        <v>196</v>
      </c>
      <c r="H1070" s="52">
        <v>0</v>
      </c>
      <c r="I1070" s="34">
        <v>590000000</v>
      </c>
      <c r="J1070" s="35" t="s">
        <v>40</v>
      </c>
      <c r="K1070" s="46" t="s">
        <v>3036</v>
      </c>
      <c r="L1070" s="42" t="s">
        <v>53</v>
      </c>
      <c r="M1070" s="46" t="s">
        <v>61</v>
      </c>
      <c r="N1070" s="49" t="s">
        <v>3037</v>
      </c>
      <c r="O1070" s="34" t="s">
        <v>94</v>
      </c>
      <c r="P1070" s="34">
        <v>796</v>
      </c>
      <c r="Q1070" s="43" t="s">
        <v>46</v>
      </c>
      <c r="R1070" s="53">
        <v>10</v>
      </c>
      <c r="S1070" s="54">
        <v>250</v>
      </c>
      <c r="T1070" s="40">
        <f t="shared" si="66"/>
        <v>2500</v>
      </c>
      <c r="U1070" s="41">
        <f t="shared" si="68"/>
        <v>2800.0000000000005</v>
      </c>
      <c r="V1070" s="70"/>
      <c r="W1070" s="55">
        <v>2017</v>
      </c>
      <c r="X1070" s="35"/>
    </row>
    <row r="1071" spans="1:24" ht="50.1" customHeight="1">
      <c r="A1071" s="34" t="s">
        <v>3333</v>
      </c>
      <c r="B1071" s="34" t="s">
        <v>35</v>
      </c>
      <c r="C1071" s="35" t="s">
        <v>3334</v>
      </c>
      <c r="D1071" s="36" t="s">
        <v>3160</v>
      </c>
      <c r="E1071" s="35" t="s">
        <v>3335</v>
      </c>
      <c r="F1071" s="37" t="s">
        <v>3336</v>
      </c>
      <c r="G1071" s="34" t="s">
        <v>196</v>
      </c>
      <c r="H1071" s="34">
        <v>0</v>
      </c>
      <c r="I1071" s="34">
        <v>590000000</v>
      </c>
      <c r="J1071" s="35" t="s">
        <v>40</v>
      </c>
      <c r="K1071" s="35" t="s">
        <v>3036</v>
      </c>
      <c r="L1071" s="42" t="s">
        <v>53</v>
      </c>
      <c r="M1071" s="34" t="s">
        <v>61</v>
      </c>
      <c r="N1071" s="35" t="s">
        <v>3037</v>
      </c>
      <c r="O1071" s="34" t="s">
        <v>94</v>
      </c>
      <c r="P1071" s="34">
        <v>796</v>
      </c>
      <c r="Q1071" s="34" t="s">
        <v>46</v>
      </c>
      <c r="R1071" s="39">
        <v>10</v>
      </c>
      <c r="S1071" s="40">
        <v>250</v>
      </c>
      <c r="T1071" s="40">
        <f t="shared" si="66"/>
        <v>2500</v>
      </c>
      <c r="U1071" s="41">
        <f t="shared" si="68"/>
        <v>2800.0000000000005</v>
      </c>
      <c r="V1071" s="45"/>
      <c r="W1071" s="34">
        <v>2017</v>
      </c>
      <c r="X1071" s="35"/>
    </row>
    <row r="1072" spans="1:24" ht="50.1" customHeight="1">
      <c r="A1072" s="34" t="s">
        <v>3337</v>
      </c>
      <c r="B1072" s="46" t="s">
        <v>35</v>
      </c>
      <c r="C1072" s="47" t="s">
        <v>3338</v>
      </c>
      <c r="D1072" s="48" t="s">
        <v>3160</v>
      </c>
      <c r="E1072" s="49" t="s">
        <v>3339</v>
      </c>
      <c r="F1072" s="50" t="s">
        <v>3340</v>
      </c>
      <c r="G1072" s="34" t="s">
        <v>196</v>
      </c>
      <c r="H1072" s="52">
        <v>0</v>
      </c>
      <c r="I1072" s="34">
        <v>590000000</v>
      </c>
      <c r="J1072" s="35" t="s">
        <v>40</v>
      </c>
      <c r="K1072" s="46" t="s">
        <v>3036</v>
      </c>
      <c r="L1072" s="42" t="s">
        <v>53</v>
      </c>
      <c r="M1072" s="46" t="s">
        <v>61</v>
      </c>
      <c r="N1072" s="49" t="s">
        <v>3037</v>
      </c>
      <c r="O1072" s="34" t="s">
        <v>94</v>
      </c>
      <c r="P1072" s="34">
        <v>796</v>
      </c>
      <c r="Q1072" s="43" t="s">
        <v>46</v>
      </c>
      <c r="R1072" s="53">
        <v>24</v>
      </c>
      <c r="S1072" s="54">
        <v>1300</v>
      </c>
      <c r="T1072" s="40">
        <f t="shared" si="66"/>
        <v>31200</v>
      </c>
      <c r="U1072" s="41">
        <f t="shared" si="68"/>
        <v>34944</v>
      </c>
      <c r="V1072" s="70"/>
      <c r="W1072" s="55">
        <v>2017</v>
      </c>
      <c r="X1072" s="35"/>
    </row>
    <row r="1073" spans="1:24" ht="50.1" customHeight="1">
      <c r="A1073" s="34" t="s">
        <v>3341</v>
      </c>
      <c r="B1073" s="46" t="s">
        <v>35</v>
      </c>
      <c r="C1073" s="47" t="s">
        <v>3342</v>
      </c>
      <c r="D1073" s="48" t="s">
        <v>3160</v>
      </c>
      <c r="E1073" s="49" t="s">
        <v>3343</v>
      </c>
      <c r="F1073" s="50" t="s">
        <v>3344</v>
      </c>
      <c r="G1073" s="34" t="s">
        <v>196</v>
      </c>
      <c r="H1073" s="52">
        <v>0</v>
      </c>
      <c r="I1073" s="34">
        <v>590000000</v>
      </c>
      <c r="J1073" s="35" t="s">
        <v>40</v>
      </c>
      <c r="K1073" s="46" t="s">
        <v>3036</v>
      </c>
      <c r="L1073" s="42" t="s">
        <v>53</v>
      </c>
      <c r="M1073" s="46" t="s">
        <v>61</v>
      </c>
      <c r="N1073" s="49" t="s">
        <v>3037</v>
      </c>
      <c r="O1073" s="34" t="s">
        <v>94</v>
      </c>
      <c r="P1073" s="34">
        <v>796</v>
      </c>
      <c r="Q1073" s="43" t="s">
        <v>46</v>
      </c>
      <c r="R1073" s="53">
        <v>12</v>
      </c>
      <c r="S1073" s="54">
        <v>4400</v>
      </c>
      <c r="T1073" s="40">
        <f t="shared" si="66"/>
        <v>52800</v>
      </c>
      <c r="U1073" s="41">
        <f t="shared" si="68"/>
        <v>59136.000000000007</v>
      </c>
      <c r="V1073" s="70"/>
      <c r="W1073" s="55">
        <v>2017</v>
      </c>
      <c r="X1073" s="35"/>
    </row>
    <row r="1074" spans="1:24" ht="50.1" customHeight="1">
      <c r="A1074" s="34" t="s">
        <v>3345</v>
      </c>
      <c r="B1074" s="46" t="s">
        <v>35</v>
      </c>
      <c r="C1074" s="47" t="s">
        <v>3342</v>
      </c>
      <c r="D1074" s="48" t="s">
        <v>3160</v>
      </c>
      <c r="E1074" s="49" t="s">
        <v>3343</v>
      </c>
      <c r="F1074" s="50" t="s">
        <v>3346</v>
      </c>
      <c r="G1074" s="34" t="s">
        <v>196</v>
      </c>
      <c r="H1074" s="52">
        <v>0</v>
      </c>
      <c r="I1074" s="34">
        <v>590000000</v>
      </c>
      <c r="J1074" s="35" t="s">
        <v>40</v>
      </c>
      <c r="K1074" s="46" t="s">
        <v>3036</v>
      </c>
      <c r="L1074" s="42" t="s">
        <v>53</v>
      </c>
      <c r="M1074" s="46" t="s">
        <v>61</v>
      </c>
      <c r="N1074" s="49" t="s">
        <v>3037</v>
      </c>
      <c r="O1074" s="34" t="s">
        <v>94</v>
      </c>
      <c r="P1074" s="34">
        <v>796</v>
      </c>
      <c r="Q1074" s="43" t="s">
        <v>46</v>
      </c>
      <c r="R1074" s="53">
        <v>10</v>
      </c>
      <c r="S1074" s="54">
        <v>7500</v>
      </c>
      <c r="T1074" s="40">
        <f t="shared" si="66"/>
        <v>75000</v>
      </c>
      <c r="U1074" s="41">
        <f t="shared" si="68"/>
        <v>84000.000000000015</v>
      </c>
      <c r="V1074" s="70"/>
      <c r="W1074" s="55">
        <v>2017</v>
      </c>
      <c r="X1074" s="35"/>
    </row>
    <row r="1075" spans="1:24" ht="50.1" customHeight="1">
      <c r="A1075" s="34" t="s">
        <v>3347</v>
      </c>
      <c r="B1075" s="46" t="s">
        <v>35</v>
      </c>
      <c r="C1075" s="47" t="s">
        <v>3348</v>
      </c>
      <c r="D1075" s="48" t="s">
        <v>3160</v>
      </c>
      <c r="E1075" s="49" t="s">
        <v>3349</v>
      </c>
      <c r="F1075" s="50" t="s">
        <v>3350</v>
      </c>
      <c r="G1075" s="34" t="s">
        <v>196</v>
      </c>
      <c r="H1075" s="52">
        <v>0</v>
      </c>
      <c r="I1075" s="34">
        <v>590000000</v>
      </c>
      <c r="J1075" s="35" t="s">
        <v>40</v>
      </c>
      <c r="K1075" s="46" t="s">
        <v>3036</v>
      </c>
      <c r="L1075" s="42" t="s">
        <v>53</v>
      </c>
      <c r="M1075" s="46" t="s">
        <v>61</v>
      </c>
      <c r="N1075" s="49" t="s">
        <v>3037</v>
      </c>
      <c r="O1075" s="34" t="s">
        <v>94</v>
      </c>
      <c r="P1075" s="34">
        <v>796</v>
      </c>
      <c r="Q1075" s="43" t="s">
        <v>46</v>
      </c>
      <c r="R1075" s="53">
        <v>20</v>
      </c>
      <c r="S1075" s="54">
        <v>700</v>
      </c>
      <c r="T1075" s="40">
        <f t="shared" si="66"/>
        <v>14000</v>
      </c>
      <c r="U1075" s="41">
        <f t="shared" si="68"/>
        <v>15680.000000000002</v>
      </c>
      <c r="V1075" s="70"/>
      <c r="W1075" s="55">
        <v>2017</v>
      </c>
      <c r="X1075" s="35"/>
    </row>
    <row r="1076" spans="1:24" ht="50.1" customHeight="1">
      <c r="A1076" s="34" t="s">
        <v>3351</v>
      </c>
      <c r="B1076" s="46" t="s">
        <v>35</v>
      </c>
      <c r="C1076" s="47" t="s">
        <v>3352</v>
      </c>
      <c r="D1076" s="48" t="s">
        <v>3160</v>
      </c>
      <c r="E1076" s="49" t="s">
        <v>3353</v>
      </c>
      <c r="F1076" s="50" t="s">
        <v>3354</v>
      </c>
      <c r="G1076" s="34" t="s">
        <v>196</v>
      </c>
      <c r="H1076" s="52">
        <v>0</v>
      </c>
      <c r="I1076" s="34">
        <v>590000000</v>
      </c>
      <c r="J1076" s="35" t="s">
        <v>40</v>
      </c>
      <c r="K1076" s="46" t="s">
        <v>3036</v>
      </c>
      <c r="L1076" s="42" t="s">
        <v>53</v>
      </c>
      <c r="M1076" s="46" t="s">
        <v>61</v>
      </c>
      <c r="N1076" s="49" t="s">
        <v>3037</v>
      </c>
      <c r="O1076" s="34" t="s">
        <v>94</v>
      </c>
      <c r="P1076" s="34">
        <v>796</v>
      </c>
      <c r="Q1076" s="43" t="s">
        <v>46</v>
      </c>
      <c r="R1076" s="53">
        <v>10</v>
      </c>
      <c r="S1076" s="54">
        <v>400</v>
      </c>
      <c r="T1076" s="40">
        <f t="shared" si="66"/>
        <v>4000</v>
      </c>
      <c r="U1076" s="41">
        <f t="shared" si="68"/>
        <v>4480</v>
      </c>
      <c r="V1076" s="70"/>
      <c r="W1076" s="55">
        <v>2017</v>
      </c>
      <c r="X1076" s="35"/>
    </row>
    <row r="1077" spans="1:24" ht="50.1" customHeight="1">
      <c r="A1077" s="34" t="s">
        <v>3355</v>
      </c>
      <c r="B1077" s="34" t="s">
        <v>35</v>
      </c>
      <c r="C1077" s="35" t="s">
        <v>3352</v>
      </c>
      <c r="D1077" s="36" t="s">
        <v>3160</v>
      </c>
      <c r="E1077" s="35" t="s">
        <v>3353</v>
      </c>
      <c r="F1077" s="37" t="s">
        <v>3356</v>
      </c>
      <c r="G1077" s="34" t="s">
        <v>196</v>
      </c>
      <c r="H1077" s="34">
        <v>0</v>
      </c>
      <c r="I1077" s="34">
        <v>590000000</v>
      </c>
      <c r="J1077" s="35" t="s">
        <v>40</v>
      </c>
      <c r="K1077" s="35" t="s">
        <v>3036</v>
      </c>
      <c r="L1077" s="42" t="s">
        <v>53</v>
      </c>
      <c r="M1077" s="34" t="s">
        <v>61</v>
      </c>
      <c r="N1077" s="35" t="s">
        <v>3037</v>
      </c>
      <c r="O1077" s="34" t="s">
        <v>94</v>
      </c>
      <c r="P1077" s="34">
        <v>796</v>
      </c>
      <c r="Q1077" s="34" t="s">
        <v>46</v>
      </c>
      <c r="R1077" s="39">
        <v>10</v>
      </c>
      <c r="S1077" s="40">
        <v>600</v>
      </c>
      <c r="T1077" s="40">
        <f t="shared" si="66"/>
        <v>6000</v>
      </c>
      <c r="U1077" s="41">
        <f t="shared" si="68"/>
        <v>6720.0000000000009</v>
      </c>
      <c r="V1077" s="45"/>
      <c r="W1077" s="34">
        <v>2017</v>
      </c>
      <c r="X1077" s="35"/>
    </row>
    <row r="1078" spans="1:24" ht="50.1" customHeight="1">
      <c r="A1078" s="34" t="s">
        <v>3357</v>
      </c>
      <c r="B1078" s="34" t="s">
        <v>35</v>
      </c>
      <c r="C1078" s="35" t="s">
        <v>3352</v>
      </c>
      <c r="D1078" s="36" t="s">
        <v>3160</v>
      </c>
      <c r="E1078" s="35" t="s">
        <v>3353</v>
      </c>
      <c r="F1078" s="37" t="s">
        <v>3358</v>
      </c>
      <c r="G1078" s="34" t="s">
        <v>196</v>
      </c>
      <c r="H1078" s="34">
        <v>0</v>
      </c>
      <c r="I1078" s="34">
        <v>590000000</v>
      </c>
      <c r="J1078" s="35" t="s">
        <v>40</v>
      </c>
      <c r="K1078" s="35" t="s">
        <v>3036</v>
      </c>
      <c r="L1078" s="42" t="s">
        <v>53</v>
      </c>
      <c r="M1078" s="34" t="s">
        <v>61</v>
      </c>
      <c r="N1078" s="35" t="s">
        <v>3037</v>
      </c>
      <c r="O1078" s="34" t="s">
        <v>94</v>
      </c>
      <c r="P1078" s="34">
        <v>796</v>
      </c>
      <c r="Q1078" s="34" t="s">
        <v>46</v>
      </c>
      <c r="R1078" s="39">
        <v>10</v>
      </c>
      <c r="S1078" s="40">
        <v>500</v>
      </c>
      <c r="T1078" s="40">
        <f t="shared" si="66"/>
        <v>5000</v>
      </c>
      <c r="U1078" s="41">
        <f t="shared" si="68"/>
        <v>5600.0000000000009</v>
      </c>
      <c r="V1078" s="45"/>
      <c r="W1078" s="34">
        <v>2017</v>
      </c>
      <c r="X1078" s="35"/>
    </row>
    <row r="1079" spans="1:24" ht="50.1" customHeight="1">
      <c r="A1079" s="35" t="s">
        <v>3359</v>
      </c>
      <c r="B1079" s="35" t="s">
        <v>35</v>
      </c>
      <c r="C1079" s="78" t="s">
        <v>3360</v>
      </c>
      <c r="D1079" s="36" t="s">
        <v>3160</v>
      </c>
      <c r="E1079" s="78" t="s">
        <v>3361</v>
      </c>
      <c r="F1079" s="78" t="s">
        <v>3362</v>
      </c>
      <c r="G1079" s="35" t="s">
        <v>196</v>
      </c>
      <c r="H1079" s="35">
        <v>0</v>
      </c>
      <c r="I1079" s="34">
        <v>590000000</v>
      </c>
      <c r="J1079" s="35" t="s">
        <v>53</v>
      </c>
      <c r="K1079" s="35" t="s">
        <v>142</v>
      </c>
      <c r="L1079" s="35" t="s">
        <v>83</v>
      </c>
      <c r="M1079" s="35" t="s">
        <v>84</v>
      </c>
      <c r="N1079" s="35" t="s">
        <v>143</v>
      </c>
      <c r="O1079" s="51" t="s">
        <v>185</v>
      </c>
      <c r="P1079" s="35">
        <v>796</v>
      </c>
      <c r="Q1079" s="35" t="s">
        <v>46</v>
      </c>
      <c r="R1079" s="53">
        <v>12</v>
      </c>
      <c r="S1079" s="77">
        <v>25600</v>
      </c>
      <c r="T1079" s="74">
        <v>0</v>
      </c>
      <c r="U1079" s="75">
        <f t="shared" si="68"/>
        <v>0</v>
      </c>
      <c r="V1079" s="92"/>
      <c r="W1079" s="35">
        <v>2017</v>
      </c>
      <c r="X1079" s="49" t="s">
        <v>3013</v>
      </c>
    </row>
    <row r="1080" spans="1:24" ht="50.1" customHeight="1">
      <c r="A1080" s="35" t="s">
        <v>3363</v>
      </c>
      <c r="B1080" s="58" t="s">
        <v>35</v>
      </c>
      <c r="C1080" s="78" t="s">
        <v>3360</v>
      </c>
      <c r="D1080" s="36" t="s">
        <v>3160</v>
      </c>
      <c r="E1080" s="78" t="s">
        <v>3361</v>
      </c>
      <c r="F1080" s="50" t="s">
        <v>3364</v>
      </c>
      <c r="G1080" s="35" t="s">
        <v>92</v>
      </c>
      <c r="H1080" s="49">
        <v>0</v>
      </c>
      <c r="I1080" s="34">
        <v>590000000</v>
      </c>
      <c r="J1080" s="51" t="s">
        <v>293</v>
      </c>
      <c r="K1080" s="49" t="s">
        <v>218</v>
      </c>
      <c r="L1080" s="49" t="s">
        <v>189</v>
      </c>
      <c r="M1080" s="35" t="s">
        <v>84</v>
      </c>
      <c r="N1080" s="49" t="s">
        <v>143</v>
      </c>
      <c r="O1080" s="49" t="s">
        <v>283</v>
      </c>
      <c r="P1080" s="49">
        <v>796</v>
      </c>
      <c r="Q1080" s="49" t="s">
        <v>46</v>
      </c>
      <c r="R1080" s="53">
        <v>14</v>
      </c>
      <c r="S1080" s="77">
        <v>21800</v>
      </c>
      <c r="T1080" s="54">
        <f>R1080*S1080</f>
        <v>305200</v>
      </c>
      <c r="U1080" s="54">
        <f>T1080*1.12</f>
        <v>341824.00000000006</v>
      </c>
      <c r="V1080" s="98"/>
      <c r="W1080" s="43">
        <v>2017</v>
      </c>
      <c r="X1080" s="49"/>
    </row>
    <row r="1081" spans="1:24" ht="50.1" customHeight="1">
      <c r="A1081" s="34" t="s">
        <v>3365</v>
      </c>
      <c r="B1081" s="46" t="s">
        <v>35</v>
      </c>
      <c r="C1081" s="47" t="s">
        <v>3366</v>
      </c>
      <c r="D1081" s="48" t="s">
        <v>3160</v>
      </c>
      <c r="E1081" s="49" t="s">
        <v>3367</v>
      </c>
      <c r="F1081" s="50" t="s">
        <v>3368</v>
      </c>
      <c r="G1081" s="34" t="s">
        <v>196</v>
      </c>
      <c r="H1081" s="52">
        <v>0</v>
      </c>
      <c r="I1081" s="34">
        <v>590000000</v>
      </c>
      <c r="J1081" s="35" t="s">
        <v>40</v>
      </c>
      <c r="K1081" s="46" t="s">
        <v>3036</v>
      </c>
      <c r="L1081" s="42" t="s">
        <v>53</v>
      </c>
      <c r="M1081" s="46" t="s">
        <v>61</v>
      </c>
      <c r="N1081" s="49" t="s">
        <v>3037</v>
      </c>
      <c r="O1081" s="34" t="s">
        <v>94</v>
      </c>
      <c r="P1081" s="34">
        <v>796</v>
      </c>
      <c r="Q1081" s="43" t="s">
        <v>46</v>
      </c>
      <c r="R1081" s="53">
        <v>12</v>
      </c>
      <c r="S1081" s="54">
        <v>600</v>
      </c>
      <c r="T1081" s="40">
        <f t="shared" si="66"/>
        <v>7200</v>
      </c>
      <c r="U1081" s="41">
        <f t="shared" si="68"/>
        <v>8064.0000000000009</v>
      </c>
      <c r="V1081" s="70"/>
      <c r="W1081" s="55">
        <v>2017</v>
      </c>
      <c r="X1081" s="35"/>
    </row>
    <row r="1082" spans="1:24" ht="50.1" customHeight="1">
      <c r="A1082" s="34" t="s">
        <v>3369</v>
      </c>
      <c r="B1082" s="49" t="s">
        <v>35</v>
      </c>
      <c r="C1082" s="49" t="s">
        <v>3370</v>
      </c>
      <c r="D1082" s="56" t="s">
        <v>3371</v>
      </c>
      <c r="E1082" s="49" t="s">
        <v>3372</v>
      </c>
      <c r="F1082" s="49" t="s">
        <v>3373</v>
      </c>
      <c r="G1082" s="35" t="s">
        <v>39</v>
      </c>
      <c r="H1082" s="49">
        <v>30</v>
      </c>
      <c r="I1082" s="34">
        <v>590000000</v>
      </c>
      <c r="J1082" s="35" t="s">
        <v>53</v>
      </c>
      <c r="K1082" s="35" t="s">
        <v>445</v>
      </c>
      <c r="L1082" s="35" t="s">
        <v>42</v>
      </c>
      <c r="M1082" s="35" t="s">
        <v>61</v>
      </c>
      <c r="N1082" s="49" t="s">
        <v>961</v>
      </c>
      <c r="O1082" s="35" t="s">
        <v>962</v>
      </c>
      <c r="P1082" s="35">
        <v>796</v>
      </c>
      <c r="Q1082" s="49" t="s">
        <v>46</v>
      </c>
      <c r="R1082" s="53">
        <v>16</v>
      </c>
      <c r="S1082" s="54">
        <v>322500</v>
      </c>
      <c r="T1082" s="54">
        <f t="shared" si="66"/>
        <v>5160000</v>
      </c>
      <c r="U1082" s="63">
        <f t="shared" si="68"/>
        <v>5779200.0000000009</v>
      </c>
      <c r="V1082" s="126"/>
      <c r="W1082" s="35">
        <v>2017</v>
      </c>
      <c r="X1082" s="82"/>
    </row>
    <row r="1083" spans="1:24" ht="50.1" customHeight="1">
      <c r="A1083" s="34" t="s">
        <v>3374</v>
      </c>
      <c r="B1083" s="49" t="s">
        <v>35</v>
      </c>
      <c r="C1083" s="49" t="s">
        <v>3370</v>
      </c>
      <c r="D1083" s="56" t="s">
        <v>3371</v>
      </c>
      <c r="E1083" s="49" t="s">
        <v>3372</v>
      </c>
      <c r="F1083" s="49" t="s">
        <v>3375</v>
      </c>
      <c r="G1083" s="35" t="s">
        <v>39</v>
      </c>
      <c r="H1083" s="49">
        <v>30</v>
      </c>
      <c r="I1083" s="34">
        <v>590000000</v>
      </c>
      <c r="J1083" s="35" t="s">
        <v>53</v>
      </c>
      <c r="K1083" s="35" t="s">
        <v>445</v>
      </c>
      <c r="L1083" s="35" t="s">
        <v>42</v>
      </c>
      <c r="M1083" s="35" t="s">
        <v>61</v>
      </c>
      <c r="N1083" s="49" t="s">
        <v>561</v>
      </c>
      <c r="O1083" s="35" t="s">
        <v>962</v>
      </c>
      <c r="P1083" s="35">
        <v>796</v>
      </c>
      <c r="Q1083" s="49" t="s">
        <v>46</v>
      </c>
      <c r="R1083" s="53">
        <v>8</v>
      </c>
      <c r="S1083" s="54">
        <f>T1083/R1083</f>
        <v>1441000</v>
      </c>
      <c r="T1083" s="54">
        <f>1477000*4+1405000*4</f>
        <v>11528000</v>
      </c>
      <c r="U1083" s="63">
        <f t="shared" si="68"/>
        <v>12911360.000000002</v>
      </c>
      <c r="V1083" s="126"/>
      <c r="W1083" s="35">
        <v>2017</v>
      </c>
      <c r="X1083" s="82"/>
    </row>
    <row r="1084" spans="1:24" ht="50.1" customHeight="1">
      <c r="A1084" s="34" t="s">
        <v>3376</v>
      </c>
      <c r="B1084" s="49" t="s">
        <v>35</v>
      </c>
      <c r="C1084" s="49" t="s">
        <v>3377</v>
      </c>
      <c r="D1084" s="56" t="s">
        <v>3378</v>
      </c>
      <c r="E1084" s="49" t="s">
        <v>3379</v>
      </c>
      <c r="F1084" s="49" t="s">
        <v>3380</v>
      </c>
      <c r="G1084" s="49" t="s">
        <v>39</v>
      </c>
      <c r="H1084" s="49">
        <v>0</v>
      </c>
      <c r="I1084" s="34">
        <v>590000000</v>
      </c>
      <c r="J1084" s="49" t="s">
        <v>53</v>
      </c>
      <c r="K1084" s="49" t="s">
        <v>618</v>
      </c>
      <c r="L1084" s="49" t="s">
        <v>83</v>
      </c>
      <c r="M1084" s="49" t="s">
        <v>43</v>
      </c>
      <c r="N1084" s="49" t="s">
        <v>102</v>
      </c>
      <c r="O1084" s="49" t="s">
        <v>86</v>
      </c>
      <c r="P1084" s="49">
        <v>166</v>
      </c>
      <c r="Q1084" s="49" t="s">
        <v>103</v>
      </c>
      <c r="R1084" s="69">
        <v>170</v>
      </c>
      <c r="S1084" s="69">
        <v>900</v>
      </c>
      <c r="T1084" s="40">
        <f t="shared" ref="T1084:T1128" si="70">R1084*S1084</f>
        <v>153000</v>
      </c>
      <c r="U1084" s="41">
        <f t="shared" si="68"/>
        <v>171360.00000000003</v>
      </c>
      <c r="V1084" s="126"/>
      <c r="W1084" s="49">
        <v>2017</v>
      </c>
      <c r="X1084" s="49"/>
    </row>
    <row r="1085" spans="1:24" ht="50.1" customHeight="1">
      <c r="A1085" s="34" t="s">
        <v>3381</v>
      </c>
      <c r="B1085" s="35" t="s">
        <v>35</v>
      </c>
      <c r="C1085" s="35" t="s">
        <v>3382</v>
      </c>
      <c r="D1085" s="36" t="s">
        <v>3383</v>
      </c>
      <c r="E1085" s="78" t="s">
        <v>3384</v>
      </c>
      <c r="F1085" s="78" t="s">
        <v>3385</v>
      </c>
      <c r="G1085" s="35" t="s">
        <v>39</v>
      </c>
      <c r="H1085" s="35">
        <v>0</v>
      </c>
      <c r="I1085" s="34">
        <v>590000000</v>
      </c>
      <c r="J1085" s="35" t="s">
        <v>53</v>
      </c>
      <c r="K1085" s="35" t="s">
        <v>3386</v>
      </c>
      <c r="L1085" s="35" t="s">
        <v>42</v>
      </c>
      <c r="M1085" s="34" t="s">
        <v>84</v>
      </c>
      <c r="N1085" s="35" t="s">
        <v>3387</v>
      </c>
      <c r="O1085" s="34" t="s">
        <v>94</v>
      </c>
      <c r="P1085" s="35">
        <v>168</v>
      </c>
      <c r="Q1085" s="67" t="s">
        <v>117</v>
      </c>
      <c r="R1085" s="173">
        <v>13</v>
      </c>
      <c r="S1085" s="173">
        <v>713000</v>
      </c>
      <c r="T1085" s="74">
        <f t="shared" si="70"/>
        <v>9269000</v>
      </c>
      <c r="U1085" s="75">
        <f t="shared" si="68"/>
        <v>10381280.000000002</v>
      </c>
      <c r="V1085" s="35"/>
      <c r="W1085" s="51">
        <v>2017</v>
      </c>
      <c r="X1085" s="35"/>
    </row>
    <row r="1086" spans="1:24" ht="50.1" customHeight="1">
      <c r="A1086" s="35" t="s">
        <v>3388</v>
      </c>
      <c r="B1086" s="35" t="s">
        <v>35</v>
      </c>
      <c r="C1086" s="78" t="s">
        <v>3389</v>
      </c>
      <c r="D1086" s="78" t="s">
        <v>3383</v>
      </c>
      <c r="E1086" s="78" t="s">
        <v>3390</v>
      </c>
      <c r="F1086" s="78" t="s">
        <v>47</v>
      </c>
      <c r="G1086" s="35" t="s">
        <v>39</v>
      </c>
      <c r="H1086" s="35">
        <v>0</v>
      </c>
      <c r="I1086" s="35">
        <v>590000000</v>
      </c>
      <c r="J1086" s="35" t="s">
        <v>40</v>
      </c>
      <c r="K1086" s="51" t="s">
        <v>108</v>
      </c>
      <c r="L1086" s="35" t="s">
        <v>42</v>
      </c>
      <c r="M1086" s="35" t="s">
        <v>61</v>
      </c>
      <c r="N1086" s="35" t="s">
        <v>109</v>
      </c>
      <c r="O1086" s="35" t="s">
        <v>110</v>
      </c>
      <c r="P1086" s="125">
        <v>168</v>
      </c>
      <c r="Q1086" s="35" t="s">
        <v>117</v>
      </c>
      <c r="R1086" s="143">
        <v>5</v>
      </c>
      <c r="S1086" s="77">
        <v>230000</v>
      </c>
      <c r="T1086" s="77">
        <v>0</v>
      </c>
      <c r="U1086" s="146">
        <f>T1086*1.12</f>
        <v>0</v>
      </c>
      <c r="V1086" s="35"/>
      <c r="W1086" s="51">
        <v>2017</v>
      </c>
      <c r="X1086" s="51">
        <v>11.19</v>
      </c>
    </row>
    <row r="1087" spans="1:24" ht="50.1" customHeight="1">
      <c r="A1087" s="34" t="s">
        <v>3391</v>
      </c>
      <c r="B1087" s="35" t="s">
        <v>35</v>
      </c>
      <c r="C1087" s="78" t="s">
        <v>3389</v>
      </c>
      <c r="D1087" s="78" t="s">
        <v>3383</v>
      </c>
      <c r="E1087" s="78" t="s">
        <v>3390</v>
      </c>
      <c r="F1087" s="78" t="s">
        <v>47</v>
      </c>
      <c r="G1087" s="34" t="s">
        <v>39</v>
      </c>
      <c r="H1087" s="34">
        <v>0</v>
      </c>
      <c r="I1087" s="34">
        <v>590000000</v>
      </c>
      <c r="J1087" s="35" t="s">
        <v>40</v>
      </c>
      <c r="K1087" s="51" t="s">
        <v>1279</v>
      </c>
      <c r="L1087" s="35" t="s">
        <v>42</v>
      </c>
      <c r="M1087" s="34" t="s">
        <v>61</v>
      </c>
      <c r="N1087" s="35" t="s">
        <v>109</v>
      </c>
      <c r="O1087" s="35" t="s">
        <v>110</v>
      </c>
      <c r="P1087" s="125">
        <v>168</v>
      </c>
      <c r="Q1087" s="35" t="s">
        <v>117</v>
      </c>
      <c r="R1087" s="148">
        <v>5</v>
      </c>
      <c r="S1087" s="100">
        <v>285000</v>
      </c>
      <c r="T1087" s="100">
        <f>R1087*S1087</f>
        <v>1425000</v>
      </c>
      <c r="U1087" s="100">
        <f>T1087*1.12</f>
        <v>1596000.0000000002</v>
      </c>
      <c r="V1087" s="34"/>
      <c r="W1087" s="51">
        <v>2017</v>
      </c>
      <c r="X1087" s="98"/>
    </row>
    <row r="1088" spans="1:24" ht="50.1" customHeight="1">
      <c r="A1088" s="34" t="s">
        <v>3392</v>
      </c>
      <c r="B1088" s="35" t="s">
        <v>35</v>
      </c>
      <c r="C1088" s="35" t="s">
        <v>3393</v>
      </c>
      <c r="D1088" s="36" t="s">
        <v>3383</v>
      </c>
      <c r="E1088" s="78" t="s">
        <v>3394</v>
      </c>
      <c r="F1088" s="78" t="s">
        <v>3395</v>
      </c>
      <c r="G1088" s="35" t="s">
        <v>39</v>
      </c>
      <c r="H1088" s="35">
        <v>0</v>
      </c>
      <c r="I1088" s="34">
        <v>590000000</v>
      </c>
      <c r="J1088" s="35" t="s">
        <v>53</v>
      </c>
      <c r="K1088" s="35" t="s">
        <v>3386</v>
      </c>
      <c r="L1088" s="35" t="s">
        <v>42</v>
      </c>
      <c r="M1088" s="34" t="s">
        <v>84</v>
      </c>
      <c r="N1088" s="35" t="s">
        <v>3387</v>
      </c>
      <c r="O1088" s="34" t="s">
        <v>94</v>
      </c>
      <c r="P1088" s="35">
        <v>168</v>
      </c>
      <c r="Q1088" s="67" t="s">
        <v>117</v>
      </c>
      <c r="R1088" s="173">
        <v>47</v>
      </c>
      <c r="S1088" s="173">
        <v>671500</v>
      </c>
      <c r="T1088" s="74">
        <f t="shared" si="70"/>
        <v>31560500</v>
      </c>
      <c r="U1088" s="75">
        <f t="shared" si="68"/>
        <v>35347760</v>
      </c>
      <c r="V1088" s="35"/>
      <c r="W1088" s="51">
        <v>2017</v>
      </c>
      <c r="X1088" s="35"/>
    </row>
    <row r="1089" spans="1:24" ht="50.1" customHeight="1">
      <c r="A1089" s="34" t="s">
        <v>3396</v>
      </c>
      <c r="B1089" s="34" t="s">
        <v>35</v>
      </c>
      <c r="C1089" s="35" t="s">
        <v>3397</v>
      </c>
      <c r="D1089" s="36" t="s">
        <v>3398</v>
      </c>
      <c r="E1089" s="35" t="s">
        <v>3399</v>
      </c>
      <c r="F1089" s="37">
        <v>300</v>
      </c>
      <c r="G1089" s="34" t="s">
        <v>39</v>
      </c>
      <c r="H1089" s="34" t="s">
        <v>2372</v>
      </c>
      <c r="I1089" s="34">
        <v>590000000</v>
      </c>
      <c r="J1089" s="35" t="s">
        <v>40</v>
      </c>
      <c r="K1089" s="35" t="s">
        <v>725</v>
      </c>
      <c r="L1089" s="42" t="s">
        <v>53</v>
      </c>
      <c r="M1089" s="34" t="s">
        <v>61</v>
      </c>
      <c r="N1089" s="35" t="s">
        <v>3400</v>
      </c>
      <c r="O1089" s="34" t="s">
        <v>94</v>
      </c>
      <c r="P1089" s="34">
        <v>796</v>
      </c>
      <c r="Q1089" s="34" t="s">
        <v>46</v>
      </c>
      <c r="R1089" s="39">
        <v>200</v>
      </c>
      <c r="S1089" s="40">
        <v>57.5</v>
      </c>
      <c r="T1089" s="40">
        <f t="shared" si="70"/>
        <v>11500</v>
      </c>
      <c r="U1089" s="41">
        <f t="shared" si="68"/>
        <v>12880.000000000002</v>
      </c>
      <c r="V1089" s="34"/>
      <c r="W1089" s="34">
        <v>2017</v>
      </c>
      <c r="X1089" s="35"/>
    </row>
    <row r="1090" spans="1:24" ht="50.1" customHeight="1">
      <c r="A1090" s="34" t="s">
        <v>3401</v>
      </c>
      <c r="B1090" s="34" t="s">
        <v>35</v>
      </c>
      <c r="C1090" s="35" t="s">
        <v>3402</v>
      </c>
      <c r="D1090" s="73" t="s">
        <v>3403</v>
      </c>
      <c r="E1090" s="37" t="s">
        <v>3404</v>
      </c>
      <c r="F1090" s="37" t="s">
        <v>3405</v>
      </c>
      <c r="G1090" s="34" t="s">
        <v>39</v>
      </c>
      <c r="H1090" s="34">
        <v>0</v>
      </c>
      <c r="I1090" s="34">
        <v>590000000</v>
      </c>
      <c r="J1090" s="35" t="s">
        <v>53</v>
      </c>
      <c r="K1090" s="34" t="s">
        <v>3312</v>
      </c>
      <c r="L1090" s="34" t="s">
        <v>83</v>
      </c>
      <c r="M1090" s="34" t="s">
        <v>84</v>
      </c>
      <c r="N1090" s="34" t="s">
        <v>143</v>
      </c>
      <c r="O1090" s="51" t="s">
        <v>185</v>
      </c>
      <c r="P1090" s="34">
        <v>796</v>
      </c>
      <c r="Q1090" s="34" t="s">
        <v>46</v>
      </c>
      <c r="R1090" s="39">
        <v>8</v>
      </c>
      <c r="S1090" s="44">
        <v>18000</v>
      </c>
      <c r="T1090" s="74">
        <f t="shared" si="70"/>
        <v>144000</v>
      </c>
      <c r="U1090" s="75">
        <f t="shared" si="68"/>
        <v>161280.00000000003</v>
      </c>
      <c r="V1090" s="34"/>
      <c r="W1090" s="34">
        <v>2017</v>
      </c>
      <c r="X1090" s="76"/>
    </row>
    <row r="1091" spans="1:24" ht="50.1" customHeight="1">
      <c r="A1091" s="34" t="s">
        <v>3406</v>
      </c>
      <c r="B1091" s="46" t="s">
        <v>35</v>
      </c>
      <c r="C1091" s="49" t="s">
        <v>3407</v>
      </c>
      <c r="D1091" s="65" t="s">
        <v>3408</v>
      </c>
      <c r="E1091" s="51" t="s">
        <v>3409</v>
      </c>
      <c r="F1091" s="66"/>
      <c r="G1091" s="51" t="s">
        <v>470</v>
      </c>
      <c r="H1091" s="52">
        <v>0</v>
      </c>
      <c r="I1091" s="34">
        <v>590000000</v>
      </c>
      <c r="J1091" s="35" t="s">
        <v>40</v>
      </c>
      <c r="K1091" s="46" t="s">
        <v>3410</v>
      </c>
      <c r="L1091" s="35" t="s">
        <v>42</v>
      </c>
      <c r="M1091" s="109" t="s">
        <v>61</v>
      </c>
      <c r="N1091" s="49" t="s">
        <v>405</v>
      </c>
      <c r="O1091" s="34" t="s">
        <v>94</v>
      </c>
      <c r="P1091" s="67">
        <v>168</v>
      </c>
      <c r="Q1091" s="67" t="s">
        <v>117</v>
      </c>
      <c r="R1091" s="68">
        <v>20</v>
      </c>
      <c r="S1091" s="40">
        <v>24800</v>
      </c>
      <c r="T1091" s="40">
        <f t="shared" si="70"/>
        <v>496000</v>
      </c>
      <c r="U1091" s="41">
        <f t="shared" si="68"/>
        <v>555520</v>
      </c>
      <c r="V1091" s="55"/>
      <c r="W1091" s="55">
        <v>2017</v>
      </c>
      <c r="X1091" s="35"/>
    </row>
    <row r="1092" spans="1:24" ht="50.1" customHeight="1">
      <c r="A1092" s="34" t="s">
        <v>3411</v>
      </c>
      <c r="B1092" s="34" t="s">
        <v>35</v>
      </c>
      <c r="C1092" s="35" t="s">
        <v>3412</v>
      </c>
      <c r="D1092" s="73" t="s">
        <v>3413</v>
      </c>
      <c r="E1092" s="37" t="s">
        <v>3414</v>
      </c>
      <c r="F1092" s="37" t="s">
        <v>3415</v>
      </c>
      <c r="G1092" s="34" t="s">
        <v>39</v>
      </c>
      <c r="H1092" s="34">
        <v>0</v>
      </c>
      <c r="I1092" s="34">
        <v>590000000</v>
      </c>
      <c r="J1092" s="35" t="s">
        <v>53</v>
      </c>
      <c r="K1092" s="34" t="s">
        <v>3312</v>
      </c>
      <c r="L1092" s="34" t="s">
        <v>83</v>
      </c>
      <c r="M1092" s="34" t="s">
        <v>84</v>
      </c>
      <c r="N1092" s="34" t="s">
        <v>143</v>
      </c>
      <c r="O1092" s="51" t="s">
        <v>185</v>
      </c>
      <c r="P1092" s="34">
        <v>796</v>
      </c>
      <c r="Q1092" s="34" t="s">
        <v>46</v>
      </c>
      <c r="R1092" s="39">
        <v>8</v>
      </c>
      <c r="S1092" s="44">
        <v>29000</v>
      </c>
      <c r="T1092" s="74">
        <f t="shared" si="70"/>
        <v>232000</v>
      </c>
      <c r="U1092" s="75">
        <f t="shared" si="68"/>
        <v>259840.00000000003</v>
      </c>
      <c r="V1092" s="34"/>
      <c r="W1092" s="34">
        <v>2017</v>
      </c>
      <c r="X1092" s="76"/>
    </row>
    <row r="1093" spans="1:24" ht="50.1" customHeight="1">
      <c r="A1093" s="34" t="s">
        <v>3416</v>
      </c>
      <c r="B1093" s="34" t="s">
        <v>35</v>
      </c>
      <c r="C1093" s="35" t="s">
        <v>3412</v>
      </c>
      <c r="D1093" s="73" t="s">
        <v>3413</v>
      </c>
      <c r="E1093" s="37" t="s">
        <v>3414</v>
      </c>
      <c r="F1093" s="37" t="s">
        <v>3417</v>
      </c>
      <c r="G1093" s="34" t="s">
        <v>39</v>
      </c>
      <c r="H1093" s="34">
        <v>0</v>
      </c>
      <c r="I1093" s="34">
        <v>590000000</v>
      </c>
      <c r="J1093" s="35" t="s">
        <v>53</v>
      </c>
      <c r="K1093" s="34" t="s">
        <v>1059</v>
      </c>
      <c r="L1093" s="34" t="s">
        <v>83</v>
      </c>
      <c r="M1093" s="34" t="s">
        <v>84</v>
      </c>
      <c r="N1093" s="34" t="s">
        <v>143</v>
      </c>
      <c r="O1093" s="51" t="s">
        <v>185</v>
      </c>
      <c r="P1093" s="34">
        <v>796</v>
      </c>
      <c r="Q1093" s="34" t="s">
        <v>46</v>
      </c>
      <c r="R1093" s="39">
        <v>4</v>
      </c>
      <c r="S1093" s="44">
        <v>14000</v>
      </c>
      <c r="T1093" s="74">
        <f t="shared" si="70"/>
        <v>56000</v>
      </c>
      <c r="U1093" s="75">
        <f t="shared" si="68"/>
        <v>62720.000000000007</v>
      </c>
      <c r="V1093" s="34"/>
      <c r="W1093" s="34">
        <v>2017</v>
      </c>
      <c r="X1093" s="76"/>
    </row>
    <row r="1094" spans="1:24" ht="50.1" customHeight="1">
      <c r="A1094" s="34" t="s">
        <v>3418</v>
      </c>
      <c r="B1094" s="35" t="s">
        <v>35</v>
      </c>
      <c r="C1094" s="78" t="s">
        <v>3419</v>
      </c>
      <c r="D1094" s="36" t="s">
        <v>3420</v>
      </c>
      <c r="E1094" s="78" t="s">
        <v>3421</v>
      </c>
      <c r="F1094" s="78" t="s">
        <v>3422</v>
      </c>
      <c r="G1094" s="35" t="s">
        <v>39</v>
      </c>
      <c r="H1094" s="35">
        <v>0</v>
      </c>
      <c r="I1094" s="34">
        <v>590000000</v>
      </c>
      <c r="J1094" s="35" t="s">
        <v>40</v>
      </c>
      <c r="K1094" s="35" t="s">
        <v>197</v>
      </c>
      <c r="L1094" s="35" t="s">
        <v>42</v>
      </c>
      <c r="M1094" s="35" t="s">
        <v>61</v>
      </c>
      <c r="N1094" s="35" t="s">
        <v>280</v>
      </c>
      <c r="O1094" s="35" t="s">
        <v>185</v>
      </c>
      <c r="P1094" s="35">
        <v>796</v>
      </c>
      <c r="Q1094" s="35" t="s">
        <v>46</v>
      </c>
      <c r="R1094" s="39">
        <v>132</v>
      </c>
      <c r="S1094" s="100">
        <v>2300</v>
      </c>
      <c r="T1094" s="40">
        <v>0</v>
      </c>
      <c r="U1094" s="41">
        <f t="shared" si="68"/>
        <v>0</v>
      </c>
      <c r="V1094" s="34"/>
      <c r="W1094" s="34">
        <v>2017</v>
      </c>
      <c r="X1094" s="49" t="s">
        <v>3423</v>
      </c>
    </row>
    <row r="1095" spans="1:24" ht="50.1" customHeight="1">
      <c r="A1095" s="35" t="s">
        <v>3424</v>
      </c>
      <c r="B1095" s="35" t="s">
        <v>35</v>
      </c>
      <c r="C1095" s="78" t="s">
        <v>3419</v>
      </c>
      <c r="D1095" s="36" t="s">
        <v>3420</v>
      </c>
      <c r="E1095" s="78" t="s">
        <v>3421</v>
      </c>
      <c r="F1095" s="78" t="s">
        <v>3422</v>
      </c>
      <c r="G1095" s="51" t="s">
        <v>196</v>
      </c>
      <c r="H1095" s="51">
        <v>0</v>
      </c>
      <c r="I1095" s="34">
        <v>590000000</v>
      </c>
      <c r="J1095" s="51" t="s">
        <v>53</v>
      </c>
      <c r="K1095" s="49" t="s">
        <v>282</v>
      </c>
      <c r="L1095" s="51" t="s">
        <v>53</v>
      </c>
      <c r="M1095" s="51" t="s">
        <v>61</v>
      </c>
      <c r="N1095" s="49" t="s">
        <v>44</v>
      </c>
      <c r="O1095" s="49" t="s">
        <v>283</v>
      </c>
      <c r="P1095" s="35">
        <v>796</v>
      </c>
      <c r="Q1095" s="49" t="s">
        <v>46</v>
      </c>
      <c r="R1095" s="53">
        <v>132</v>
      </c>
      <c r="S1095" s="77">
        <v>2300</v>
      </c>
      <c r="T1095" s="54">
        <f>R1095*S1095</f>
        <v>303600</v>
      </c>
      <c r="U1095" s="63">
        <f>T1095*1.12</f>
        <v>340032.00000000006</v>
      </c>
      <c r="V1095" s="49"/>
      <c r="W1095" s="35">
        <v>2017</v>
      </c>
      <c r="X1095" s="49"/>
    </row>
    <row r="1096" spans="1:24" ht="50.1" customHeight="1">
      <c r="A1096" s="34" t="s">
        <v>3425</v>
      </c>
      <c r="B1096" s="34" t="s">
        <v>35</v>
      </c>
      <c r="C1096" s="35" t="s">
        <v>3426</v>
      </c>
      <c r="D1096" s="73" t="s">
        <v>3427</v>
      </c>
      <c r="E1096" s="37" t="s">
        <v>3428</v>
      </c>
      <c r="F1096" s="37" t="s">
        <v>3429</v>
      </c>
      <c r="G1096" s="34" t="s">
        <v>39</v>
      </c>
      <c r="H1096" s="34">
        <v>0</v>
      </c>
      <c r="I1096" s="34">
        <v>590000000</v>
      </c>
      <c r="J1096" s="35" t="s">
        <v>53</v>
      </c>
      <c r="K1096" s="34" t="s">
        <v>3312</v>
      </c>
      <c r="L1096" s="34" t="s">
        <v>83</v>
      </c>
      <c r="M1096" s="34" t="s">
        <v>84</v>
      </c>
      <c r="N1096" s="34" t="s">
        <v>143</v>
      </c>
      <c r="O1096" s="51" t="s">
        <v>185</v>
      </c>
      <c r="P1096" s="34">
        <v>796</v>
      </c>
      <c r="Q1096" s="34" t="s">
        <v>46</v>
      </c>
      <c r="R1096" s="39">
        <v>8</v>
      </c>
      <c r="S1096" s="44">
        <v>600</v>
      </c>
      <c r="T1096" s="74">
        <f t="shared" si="70"/>
        <v>4800</v>
      </c>
      <c r="U1096" s="75">
        <f t="shared" si="68"/>
        <v>5376.0000000000009</v>
      </c>
      <c r="V1096" s="34"/>
      <c r="W1096" s="34">
        <v>2017</v>
      </c>
      <c r="X1096" s="76"/>
    </row>
    <row r="1097" spans="1:24" ht="50.1" customHeight="1">
      <c r="A1097" s="34" t="s">
        <v>3430</v>
      </c>
      <c r="B1097" s="34" t="s">
        <v>35</v>
      </c>
      <c r="C1097" s="35" t="s">
        <v>3426</v>
      </c>
      <c r="D1097" s="73" t="s">
        <v>3427</v>
      </c>
      <c r="E1097" s="37" t="s">
        <v>3428</v>
      </c>
      <c r="F1097" s="37" t="s">
        <v>3431</v>
      </c>
      <c r="G1097" s="34" t="s">
        <v>39</v>
      </c>
      <c r="H1097" s="34">
        <v>0</v>
      </c>
      <c r="I1097" s="34">
        <v>590000000</v>
      </c>
      <c r="J1097" s="35" t="s">
        <v>53</v>
      </c>
      <c r="K1097" s="34" t="s">
        <v>142</v>
      </c>
      <c r="L1097" s="34" t="s">
        <v>83</v>
      </c>
      <c r="M1097" s="34" t="s">
        <v>84</v>
      </c>
      <c r="N1097" s="34" t="s">
        <v>143</v>
      </c>
      <c r="O1097" s="51" t="s">
        <v>185</v>
      </c>
      <c r="P1097" s="34">
        <v>796</v>
      </c>
      <c r="Q1097" s="34" t="s">
        <v>46</v>
      </c>
      <c r="R1097" s="39">
        <v>19</v>
      </c>
      <c r="S1097" s="44">
        <v>600</v>
      </c>
      <c r="T1097" s="74">
        <f t="shared" si="70"/>
        <v>11400</v>
      </c>
      <c r="U1097" s="75">
        <f t="shared" si="68"/>
        <v>12768.000000000002</v>
      </c>
      <c r="V1097" s="34"/>
      <c r="W1097" s="34">
        <v>2017</v>
      </c>
      <c r="X1097" s="76"/>
    </row>
    <row r="1098" spans="1:24" ht="50.1" customHeight="1">
      <c r="A1098" s="34" t="s">
        <v>3432</v>
      </c>
      <c r="B1098" s="34" t="s">
        <v>35</v>
      </c>
      <c r="C1098" s="35" t="s">
        <v>3433</v>
      </c>
      <c r="D1098" s="73" t="s">
        <v>3427</v>
      </c>
      <c r="E1098" s="37" t="s">
        <v>3434</v>
      </c>
      <c r="F1098" s="37" t="s">
        <v>3435</v>
      </c>
      <c r="G1098" s="34" t="s">
        <v>39</v>
      </c>
      <c r="H1098" s="34">
        <v>0</v>
      </c>
      <c r="I1098" s="34">
        <v>590000000</v>
      </c>
      <c r="J1098" s="35" t="s">
        <v>53</v>
      </c>
      <c r="K1098" s="34" t="s">
        <v>3312</v>
      </c>
      <c r="L1098" s="34" t="s">
        <v>83</v>
      </c>
      <c r="M1098" s="34" t="s">
        <v>84</v>
      </c>
      <c r="N1098" s="34" t="s">
        <v>143</v>
      </c>
      <c r="O1098" s="51" t="s">
        <v>185</v>
      </c>
      <c r="P1098" s="34">
        <v>796</v>
      </c>
      <c r="Q1098" s="34" t="s">
        <v>46</v>
      </c>
      <c r="R1098" s="39">
        <v>8</v>
      </c>
      <c r="S1098" s="44">
        <v>600</v>
      </c>
      <c r="T1098" s="74">
        <f t="shared" si="70"/>
        <v>4800</v>
      </c>
      <c r="U1098" s="75">
        <f t="shared" si="68"/>
        <v>5376.0000000000009</v>
      </c>
      <c r="V1098" s="34"/>
      <c r="W1098" s="34">
        <v>2017</v>
      </c>
      <c r="X1098" s="76"/>
    </row>
    <row r="1099" spans="1:24" ht="50.1" customHeight="1">
      <c r="A1099" s="34" t="s">
        <v>3436</v>
      </c>
      <c r="B1099" s="34" t="s">
        <v>35</v>
      </c>
      <c r="C1099" s="35" t="s">
        <v>3437</v>
      </c>
      <c r="D1099" s="73" t="s">
        <v>3427</v>
      </c>
      <c r="E1099" s="37" t="s">
        <v>332</v>
      </c>
      <c r="F1099" s="37" t="s">
        <v>3438</v>
      </c>
      <c r="G1099" s="34" t="s">
        <v>39</v>
      </c>
      <c r="H1099" s="34">
        <v>0</v>
      </c>
      <c r="I1099" s="34">
        <v>590000000</v>
      </c>
      <c r="J1099" s="35" t="s">
        <v>53</v>
      </c>
      <c r="K1099" s="34" t="s">
        <v>3439</v>
      </c>
      <c r="L1099" s="34" t="s">
        <v>83</v>
      </c>
      <c r="M1099" s="34" t="s">
        <v>84</v>
      </c>
      <c r="N1099" s="34" t="s">
        <v>143</v>
      </c>
      <c r="O1099" s="51" t="s">
        <v>185</v>
      </c>
      <c r="P1099" s="34">
        <v>796</v>
      </c>
      <c r="Q1099" s="34" t="s">
        <v>46</v>
      </c>
      <c r="R1099" s="39">
        <v>20</v>
      </c>
      <c r="S1099" s="44">
        <v>815</v>
      </c>
      <c r="T1099" s="74">
        <f t="shared" si="70"/>
        <v>16300</v>
      </c>
      <c r="U1099" s="75">
        <f t="shared" si="68"/>
        <v>18256</v>
      </c>
      <c r="V1099" s="34"/>
      <c r="W1099" s="34">
        <v>2017</v>
      </c>
      <c r="X1099" s="76"/>
    </row>
    <row r="1100" spans="1:24" ht="50.1" customHeight="1">
      <c r="A1100" s="35" t="s">
        <v>3440</v>
      </c>
      <c r="B1100" s="35" t="s">
        <v>35</v>
      </c>
      <c r="C1100" s="78" t="s">
        <v>3437</v>
      </c>
      <c r="D1100" s="78" t="s">
        <v>3427</v>
      </c>
      <c r="E1100" s="78" t="s">
        <v>332</v>
      </c>
      <c r="F1100" s="78" t="s">
        <v>3441</v>
      </c>
      <c r="G1100" s="35" t="s">
        <v>39</v>
      </c>
      <c r="H1100" s="35">
        <v>0</v>
      </c>
      <c r="I1100" s="35">
        <v>590000000</v>
      </c>
      <c r="J1100" s="35" t="s">
        <v>53</v>
      </c>
      <c r="K1100" s="35" t="s">
        <v>3439</v>
      </c>
      <c r="L1100" s="35" t="s">
        <v>83</v>
      </c>
      <c r="M1100" s="35" t="s">
        <v>84</v>
      </c>
      <c r="N1100" s="35" t="s">
        <v>143</v>
      </c>
      <c r="O1100" s="51" t="s">
        <v>185</v>
      </c>
      <c r="P1100" s="35">
        <v>796</v>
      </c>
      <c r="Q1100" s="35" t="s">
        <v>46</v>
      </c>
      <c r="R1100" s="77">
        <v>10</v>
      </c>
      <c r="S1100" s="77">
        <v>815</v>
      </c>
      <c r="T1100" s="62">
        <v>0</v>
      </c>
      <c r="U1100" s="339">
        <f>T1100*1.12</f>
        <v>0</v>
      </c>
      <c r="V1100" s="35"/>
      <c r="W1100" s="35">
        <v>2017</v>
      </c>
      <c r="X1100" s="35" t="s">
        <v>349</v>
      </c>
    </row>
    <row r="1101" spans="1:24" ht="50.1" customHeight="1">
      <c r="A1101" s="34" t="s">
        <v>3442</v>
      </c>
      <c r="B1101" s="35" t="s">
        <v>35</v>
      </c>
      <c r="C1101" s="78" t="s">
        <v>3437</v>
      </c>
      <c r="D1101" s="78" t="s">
        <v>3427</v>
      </c>
      <c r="E1101" s="78" t="s">
        <v>332</v>
      </c>
      <c r="F1101" s="78" t="s">
        <v>3441</v>
      </c>
      <c r="G1101" s="34" t="s">
        <v>39</v>
      </c>
      <c r="H1101" s="34">
        <v>0</v>
      </c>
      <c r="I1101" s="34">
        <v>590000000</v>
      </c>
      <c r="J1101" s="35" t="s">
        <v>53</v>
      </c>
      <c r="K1101" s="49" t="s">
        <v>294</v>
      </c>
      <c r="L1101" s="49" t="s">
        <v>189</v>
      </c>
      <c r="M1101" s="34" t="s">
        <v>84</v>
      </c>
      <c r="N1101" s="49" t="s">
        <v>102</v>
      </c>
      <c r="O1101" s="51" t="s">
        <v>190</v>
      </c>
      <c r="P1101" s="34">
        <v>796</v>
      </c>
      <c r="Q1101" s="34" t="s">
        <v>46</v>
      </c>
      <c r="R1101" s="77">
        <v>10</v>
      </c>
      <c r="S1101" s="77">
        <v>815</v>
      </c>
      <c r="T1101" s="237">
        <f>R1101*S1101</f>
        <v>8150</v>
      </c>
      <c r="U1101" s="77">
        <f>T1101*1.12</f>
        <v>9128</v>
      </c>
      <c r="V1101" s="34"/>
      <c r="W1101" s="34">
        <v>2017</v>
      </c>
      <c r="X1101" s="35"/>
    </row>
    <row r="1102" spans="1:24" ht="50.1" customHeight="1">
      <c r="A1102" s="35" t="s">
        <v>3443</v>
      </c>
      <c r="B1102" s="35" t="s">
        <v>35</v>
      </c>
      <c r="C1102" s="78" t="s">
        <v>3437</v>
      </c>
      <c r="D1102" s="36" t="s">
        <v>3427</v>
      </c>
      <c r="E1102" s="78" t="s">
        <v>332</v>
      </c>
      <c r="F1102" s="78" t="s">
        <v>3444</v>
      </c>
      <c r="G1102" s="35" t="s">
        <v>39</v>
      </c>
      <c r="H1102" s="35">
        <v>0</v>
      </c>
      <c r="I1102" s="35">
        <v>590000000</v>
      </c>
      <c r="J1102" s="35" t="s">
        <v>53</v>
      </c>
      <c r="K1102" s="35" t="s">
        <v>1324</v>
      </c>
      <c r="L1102" s="35" t="s">
        <v>83</v>
      </c>
      <c r="M1102" s="35" t="s">
        <v>84</v>
      </c>
      <c r="N1102" s="35" t="s">
        <v>143</v>
      </c>
      <c r="O1102" s="51" t="s">
        <v>185</v>
      </c>
      <c r="P1102" s="35">
        <v>796</v>
      </c>
      <c r="Q1102" s="35" t="s">
        <v>46</v>
      </c>
      <c r="R1102" s="53">
        <v>8</v>
      </c>
      <c r="S1102" s="77">
        <v>10500</v>
      </c>
      <c r="T1102" s="74">
        <v>0</v>
      </c>
      <c r="U1102" s="75">
        <f t="shared" si="68"/>
        <v>0</v>
      </c>
      <c r="V1102" s="35"/>
      <c r="W1102" s="35">
        <v>2017</v>
      </c>
      <c r="X1102" s="49" t="s">
        <v>2592</v>
      </c>
    </row>
    <row r="1103" spans="1:24" ht="50.1" customHeight="1">
      <c r="A1103" s="51" t="s">
        <v>3445</v>
      </c>
      <c r="B1103" s="58" t="s">
        <v>35</v>
      </c>
      <c r="C1103" s="78" t="s">
        <v>3437</v>
      </c>
      <c r="D1103" s="36" t="s">
        <v>3427</v>
      </c>
      <c r="E1103" s="78" t="s">
        <v>332</v>
      </c>
      <c r="F1103" s="50" t="s">
        <v>3446</v>
      </c>
      <c r="G1103" s="49" t="s">
        <v>39</v>
      </c>
      <c r="H1103" s="105">
        <v>0</v>
      </c>
      <c r="I1103" s="80">
        <v>590000000</v>
      </c>
      <c r="J1103" s="51" t="s">
        <v>293</v>
      </c>
      <c r="K1103" s="49" t="s">
        <v>831</v>
      </c>
      <c r="L1103" s="49" t="s">
        <v>189</v>
      </c>
      <c r="M1103" s="49" t="s">
        <v>84</v>
      </c>
      <c r="N1103" s="35" t="s">
        <v>143</v>
      </c>
      <c r="O1103" s="51" t="s">
        <v>185</v>
      </c>
      <c r="P1103" s="43">
        <v>796</v>
      </c>
      <c r="Q1103" s="49" t="s">
        <v>46</v>
      </c>
      <c r="R1103" s="53">
        <v>8</v>
      </c>
      <c r="S1103" s="77">
        <v>14200</v>
      </c>
      <c r="T1103" s="74">
        <f t="shared" ref="T1103" si="71">R1103*S1103</f>
        <v>113600</v>
      </c>
      <c r="U1103" s="75">
        <f t="shared" si="68"/>
        <v>127232.00000000001</v>
      </c>
      <c r="V1103" s="98"/>
      <c r="W1103" s="51">
        <v>2017</v>
      </c>
      <c r="X1103" s="49"/>
    </row>
    <row r="1104" spans="1:24" ht="50.1" customHeight="1">
      <c r="A1104" s="34" t="s">
        <v>3447</v>
      </c>
      <c r="B1104" s="34" t="s">
        <v>35</v>
      </c>
      <c r="C1104" s="35" t="s">
        <v>3448</v>
      </c>
      <c r="D1104" s="73" t="s">
        <v>3449</v>
      </c>
      <c r="E1104" s="37" t="s">
        <v>3450</v>
      </c>
      <c r="F1104" s="37" t="s">
        <v>3451</v>
      </c>
      <c r="G1104" s="34" t="s">
        <v>39</v>
      </c>
      <c r="H1104" s="34">
        <v>0</v>
      </c>
      <c r="I1104" s="34">
        <v>590000000</v>
      </c>
      <c r="J1104" s="35" t="s">
        <v>53</v>
      </c>
      <c r="K1104" s="34" t="s">
        <v>595</v>
      </c>
      <c r="L1104" s="34" t="s">
        <v>83</v>
      </c>
      <c r="M1104" s="34" t="s">
        <v>84</v>
      </c>
      <c r="N1104" s="34" t="s">
        <v>143</v>
      </c>
      <c r="O1104" s="51" t="s">
        <v>185</v>
      </c>
      <c r="P1104" s="34">
        <v>796</v>
      </c>
      <c r="Q1104" s="34" t="s">
        <v>46</v>
      </c>
      <c r="R1104" s="39">
        <v>3</v>
      </c>
      <c r="S1104" s="44">
        <v>23600</v>
      </c>
      <c r="T1104" s="74">
        <f t="shared" si="70"/>
        <v>70800</v>
      </c>
      <c r="U1104" s="75">
        <f t="shared" si="68"/>
        <v>79296.000000000015</v>
      </c>
      <c r="V1104" s="34"/>
      <c r="W1104" s="34">
        <v>2017</v>
      </c>
      <c r="X1104" s="76"/>
    </row>
    <row r="1105" spans="1:66" ht="50.1" customHeight="1">
      <c r="A1105" s="34" t="s">
        <v>3452</v>
      </c>
      <c r="B1105" s="34" t="s">
        <v>35</v>
      </c>
      <c r="C1105" s="35" t="s">
        <v>3448</v>
      </c>
      <c r="D1105" s="73" t="s">
        <v>3449</v>
      </c>
      <c r="E1105" s="37" t="s">
        <v>3450</v>
      </c>
      <c r="F1105" s="37" t="s">
        <v>3453</v>
      </c>
      <c r="G1105" s="34" t="s">
        <v>39</v>
      </c>
      <c r="H1105" s="34">
        <v>0</v>
      </c>
      <c r="I1105" s="34">
        <v>590000000</v>
      </c>
      <c r="J1105" s="35" t="s">
        <v>53</v>
      </c>
      <c r="K1105" s="34" t="s">
        <v>595</v>
      </c>
      <c r="L1105" s="34" t="s">
        <v>83</v>
      </c>
      <c r="M1105" s="34" t="s">
        <v>84</v>
      </c>
      <c r="N1105" s="34" t="s">
        <v>143</v>
      </c>
      <c r="O1105" s="51" t="s">
        <v>185</v>
      </c>
      <c r="P1105" s="34">
        <v>796</v>
      </c>
      <c r="Q1105" s="34" t="s">
        <v>46</v>
      </c>
      <c r="R1105" s="39">
        <v>3</v>
      </c>
      <c r="S1105" s="44">
        <v>73000</v>
      </c>
      <c r="T1105" s="74">
        <f t="shared" si="70"/>
        <v>219000</v>
      </c>
      <c r="U1105" s="75">
        <f t="shared" si="68"/>
        <v>245280.00000000003</v>
      </c>
      <c r="V1105" s="34"/>
      <c r="W1105" s="34">
        <v>2017</v>
      </c>
      <c r="X1105" s="76"/>
    </row>
    <row r="1106" spans="1:66" ht="50.1" customHeight="1">
      <c r="A1106" s="35" t="s">
        <v>3454</v>
      </c>
      <c r="B1106" s="35" t="s">
        <v>35</v>
      </c>
      <c r="C1106" s="78" t="s">
        <v>3455</v>
      </c>
      <c r="D1106" s="36" t="s">
        <v>3456</v>
      </c>
      <c r="E1106" s="78" t="s">
        <v>3457</v>
      </c>
      <c r="F1106" s="78" t="s">
        <v>3458</v>
      </c>
      <c r="G1106" s="35" t="s">
        <v>196</v>
      </c>
      <c r="H1106" s="35">
        <v>0</v>
      </c>
      <c r="I1106" s="35">
        <v>590000000</v>
      </c>
      <c r="J1106" s="35" t="s">
        <v>53</v>
      </c>
      <c r="K1106" s="35" t="s">
        <v>1068</v>
      </c>
      <c r="L1106" s="35" t="s">
        <v>83</v>
      </c>
      <c r="M1106" s="35" t="s">
        <v>84</v>
      </c>
      <c r="N1106" s="35" t="s">
        <v>611</v>
      </c>
      <c r="O1106" s="51" t="s">
        <v>185</v>
      </c>
      <c r="P1106" s="35">
        <v>796</v>
      </c>
      <c r="Q1106" s="35" t="s">
        <v>46</v>
      </c>
      <c r="R1106" s="77">
        <v>10</v>
      </c>
      <c r="S1106" s="77">
        <v>440000</v>
      </c>
      <c r="T1106" s="40">
        <v>0</v>
      </c>
      <c r="U1106" s="40">
        <f>T1106*1.12</f>
        <v>0</v>
      </c>
      <c r="V1106" s="35"/>
      <c r="W1106" s="35">
        <v>2017</v>
      </c>
      <c r="X1106" s="35" t="s">
        <v>3459</v>
      </c>
    </row>
    <row r="1107" spans="1:66" ht="50.1" customHeight="1">
      <c r="A1107" s="49" t="s">
        <v>3460</v>
      </c>
      <c r="B1107" s="178" t="s">
        <v>35</v>
      </c>
      <c r="C1107" s="50" t="s">
        <v>3455</v>
      </c>
      <c r="D1107" s="56" t="s">
        <v>3456</v>
      </c>
      <c r="E1107" s="50" t="s">
        <v>3457</v>
      </c>
      <c r="F1107" s="50" t="s">
        <v>3458</v>
      </c>
      <c r="G1107" s="49" t="s">
        <v>196</v>
      </c>
      <c r="H1107" s="105">
        <v>0</v>
      </c>
      <c r="I1107" s="80">
        <v>590000000</v>
      </c>
      <c r="J1107" s="51" t="s">
        <v>293</v>
      </c>
      <c r="K1107" s="49" t="s">
        <v>3461</v>
      </c>
      <c r="L1107" s="104" t="s">
        <v>189</v>
      </c>
      <c r="M1107" s="49" t="s">
        <v>84</v>
      </c>
      <c r="N1107" s="49" t="s">
        <v>143</v>
      </c>
      <c r="O1107" s="49" t="s">
        <v>1424</v>
      </c>
      <c r="P1107" s="43">
        <v>796</v>
      </c>
      <c r="Q1107" s="49" t="s">
        <v>46</v>
      </c>
      <c r="R1107" s="100">
        <v>10</v>
      </c>
      <c r="S1107" s="100">
        <v>432225</v>
      </c>
      <c r="T1107" s="40">
        <f>R1107*S1107</f>
        <v>4322250</v>
      </c>
      <c r="U1107" s="40">
        <f>T1107*1.12</f>
        <v>4840920</v>
      </c>
      <c r="V1107" s="43"/>
      <c r="W1107" s="51">
        <v>2017</v>
      </c>
      <c r="X1107" s="43"/>
    </row>
    <row r="1108" spans="1:66" ht="50.1" customHeight="1">
      <c r="A1108" s="34" t="s">
        <v>3462</v>
      </c>
      <c r="B1108" s="34" t="s">
        <v>35</v>
      </c>
      <c r="C1108" s="35" t="s">
        <v>3463</v>
      </c>
      <c r="D1108" s="73" t="s">
        <v>3464</v>
      </c>
      <c r="E1108" s="37" t="s">
        <v>3465</v>
      </c>
      <c r="F1108" s="37" t="s">
        <v>3466</v>
      </c>
      <c r="G1108" s="34" t="s">
        <v>39</v>
      </c>
      <c r="H1108" s="34">
        <v>0</v>
      </c>
      <c r="I1108" s="34">
        <v>590000000</v>
      </c>
      <c r="J1108" s="35" t="s">
        <v>53</v>
      </c>
      <c r="K1108" s="34" t="s">
        <v>3439</v>
      </c>
      <c r="L1108" s="34" t="s">
        <v>83</v>
      </c>
      <c r="M1108" s="34" t="s">
        <v>84</v>
      </c>
      <c r="N1108" s="34" t="s">
        <v>143</v>
      </c>
      <c r="O1108" s="51" t="s">
        <v>185</v>
      </c>
      <c r="P1108" s="34">
        <v>796</v>
      </c>
      <c r="Q1108" s="34" t="s">
        <v>46</v>
      </c>
      <c r="R1108" s="39">
        <v>32</v>
      </c>
      <c r="S1108" s="44">
        <v>150</v>
      </c>
      <c r="T1108" s="74">
        <f t="shared" si="70"/>
        <v>4800</v>
      </c>
      <c r="U1108" s="75">
        <f t="shared" si="68"/>
        <v>5376.0000000000009</v>
      </c>
      <c r="V1108" s="34"/>
      <c r="W1108" s="34">
        <v>2017</v>
      </c>
      <c r="X1108" s="76"/>
    </row>
    <row r="1109" spans="1:66" ht="50.1" customHeight="1">
      <c r="A1109" s="34" t="s">
        <v>3467</v>
      </c>
      <c r="B1109" s="34" t="s">
        <v>35</v>
      </c>
      <c r="C1109" s="35" t="s">
        <v>3463</v>
      </c>
      <c r="D1109" s="73" t="s">
        <v>3464</v>
      </c>
      <c r="E1109" s="37" t="s">
        <v>3465</v>
      </c>
      <c r="F1109" s="37" t="s">
        <v>3468</v>
      </c>
      <c r="G1109" s="34" t="s">
        <v>39</v>
      </c>
      <c r="H1109" s="34">
        <v>0</v>
      </c>
      <c r="I1109" s="34">
        <v>590000000</v>
      </c>
      <c r="J1109" s="35" t="s">
        <v>53</v>
      </c>
      <c r="K1109" s="34" t="s">
        <v>197</v>
      </c>
      <c r="L1109" s="34" t="s">
        <v>83</v>
      </c>
      <c r="M1109" s="34" t="s">
        <v>84</v>
      </c>
      <c r="N1109" s="34" t="s">
        <v>143</v>
      </c>
      <c r="O1109" s="51" t="s">
        <v>185</v>
      </c>
      <c r="P1109" s="34">
        <v>796</v>
      </c>
      <c r="Q1109" s="34" t="s">
        <v>46</v>
      </c>
      <c r="R1109" s="39">
        <v>35</v>
      </c>
      <c r="S1109" s="44">
        <v>110</v>
      </c>
      <c r="T1109" s="74">
        <f t="shared" si="70"/>
        <v>3850</v>
      </c>
      <c r="U1109" s="75">
        <f t="shared" si="68"/>
        <v>4312</v>
      </c>
      <c r="V1109" s="34"/>
      <c r="W1109" s="34">
        <v>2017</v>
      </c>
      <c r="X1109" s="76"/>
    </row>
    <row r="1110" spans="1:66" s="527" customFormat="1" ht="50.1" customHeight="1">
      <c r="A1110" s="625" t="s">
        <v>3469</v>
      </c>
      <c r="B1110" s="625" t="s">
        <v>35</v>
      </c>
      <c r="C1110" s="654" t="s">
        <v>3463</v>
      </c>
      <c r="D1110" s="654" t="s">
        <v>3464</v>
      </c>
      <c r="E1110" s="654" t="s">
        <v>3465</v>
      </c>
      <c r="F1110" s="654" t="s">
        <v>3470</v>
      </c>
      <c r="G1110" s="625" t="s">
        <v>39</v>
      </c>
      <c r="H1110" s="625">
        <v>0</v>
      </c>
      <c r="I1110" s="625">
        <v>590000000</v>
      </c>
      <c r="J1110" s="625" t="s">
        <v>53</v>
      </c>
      <c r="K1110" s="625" t="s">
        <v>197</v>
      </c>
      <c r="L1110" s="625" t="s">
        <v>83</v>
      </c>
      <c r="M1110" s="655" t="s">
        <v>84</v>
      </c>
      <c r="N1110" s="625" t="s">
        <v>143</v>
      </c>
      <c r="O1110" s="629" t="s">
        <v>185</v>
      </c>
      <c r="P1110" s="625">
        <v>796</v>
      </c>
      <c r="Q1110" s="625" t="s">
        <v>46</v>
      </c>
      <c r="R1110" s="633">
        <v>844</v>
      </c>
      <c r="S1110" s="633">
        <v>50</v>
      </c>
      <c r="T1110" s="822">
        <v>0</v>
      </c>
      <c r="U1110" s="823">
        <f>T1110*1.12</f>
        <v>0</v>
      </c>
      <c r="V1110" s="625"/>
      <c r="W1110" s="625">
        <v>2017</v>
      </c>
      <c r="X1110" s="672" t="s">
        <v>13562</v>
      </c>
      <c r="Y1110" s="1211"/>
      <c r="Z1110" s="1165"/>
      <c r="AA1110" s="1166"/>
      <c r="AB1110" s="1165"/>
      <c r="AC1110" s="528"/>
      <c r="AD1110" s="528"/>
      <c r="AE1110" s="528"/>
      <c r="AF1110" s="528"/>
      <c r="AG1110" s="528"/>
      <c r="AH1110" s="528"/>
      <c r="AI1110" s="528"/>
      <c r="AJ1110" s="528"/>
      <c r="AK1110" s="528"/>
      <c r="AL1110" s="528"/>
      <c r="AM1110" s="528"/>
      <c r="AN1110" s="528"/>
      <c r="AO1110" s="528"/>
      <c r="AP1110" s="518"/>
      <c r="AQ1110" s="518"/>
      <c r="AR1110" s="518"/>
      <c r="AS1110" s="518"/>
      <c r="AT1110" s="518"/>
      <c r="AU1110" s="518"/>
      <c r="AV1110" s="518"/>
      <c r="AW1110" s="518"/>
      <c r="AX1110" s="518"/>
      <c r="AY1110" s="518"/>
      <c r="AZ1110" s="518"/>
      <c r="BA1110" s="518"/>
      <c r="BB1110" s="518"/>
      <c r="BC1110" s="518"/>
      <c r="BD1110" s="518"/>
      <c r="BE1110" s="518"/>
      <c r="BF1110" s="518"/>
      <c r="BG1110" s="518"/>
      <c r="BH1110" s="518"/>
      <c r="BI1110" s="518"/>
      <c r="BJ1110" s="518"/>
      <c r="BK1110" s="518"/>
      <c r="BL1110" s="518"/>
      <c r="BM1110" s="518"/>
      <c r="BN1110" s="518"/>
    </row>
    <row r="1111" spans="1:66" s="527" customFormat="1" ht="50.1" customHeight="1">
      <c r="A1111" s="1212" t="s">
        <v>13563</v>
      </c>
      <c r="B1111" s="1213" t="s">
        <v>35</v>
      </c>
      <c r="C1111" s="1218" t="s">
        <v>3463</v>
      </c>
      <c r="D1111" s="1218" t="s">
        <v>3464</v>
      </c>
      <c r="E1111" s="1218" t="s">
        <v>3465</v>
      </c>
      <c r="F1111" s="1216" t="s">
        <v>6351</v>
      </c>
      <c r="G1111" s="747" t="s">
        <v>39</v>
      </c>
      <c r="H1111" s="751">
        <v>0</v>
      </c>
      <c r="I1111" s="750">
        <v>590000000</v>
      </c>
      <c r="J1111" s="744" t="s">
        <v>293</v>
      </c>
      <c r="K1111" s="1219" t="s">
        <v>13382</v>
      </c>
      <c r="L1111" s="747" t="s">
        <v>295</v>
      </c>
      <c r="M1111" s="749" t="s">
        <v>84</v>
      </c>
      <c r="N1111" s="747" t="s">
        <v>44</v>
      </c>
      <c r="O1111" s="747" t="s">
        <v>185</v>
      </c>
      <c r="P1111" s="1213">
        <v>796</v>
      </c>
      <c r="Q1111" s="1213" t="s">
        <v>46</v>
      </c>
      <c r="R1111" s="1214">
        <v>700</v>
      </c>
      <c r="S1111" s="1214">
        <v>50</v>
      </c>
      <c r="T1111" s="1214">
        <f>R1111*S1111</f>
        <v>35000</v>
      </c>
      <c r="U1111" s="1214">
        <f>T1111*1.12</f>
        <v>39200.000000000007</v>
      </c>
      <c r="V1111" s="747"/>
      <c r="W1111" s="744">
        <v>2017</v>
      </c>
      <c r="X1111" s="1217"/>
      <c r="Y1111" s="1211"/>
      <c r="Z1111" s="1165"/>
      <c r="AA1111" s="1166"/>
      <c r="AB1111" s="1165"/>
      <c r="AC1111" s="528"/>
      <c r="AD1111" s="528"/>
      <c r="AE1111" s="528"/>
      <c r="AF1111" s="528"/>
      <c r="AG1111" s="528"/>
      <c r="AH1111" s="528"/>
      <c r="AI1111" s="528"/>
      <c r="AJ1111" s="528"/>
      <c r="AK1111" s="528"/>
      <c r="AL1111" s="528"/>
      <c r="AM1111" s="528"/>
      <c r="AN1111" s="528"/>
      <c r="AO1111" s="528"/>
      <c r="AP1111" s="518"/>
      <c r="AQ1111" s="518"/>
      <c r="AR1111" s="518"/>
      <c r="AS1111" s="518"/>
      <c r="AT1111" s="518"/>
      <c r="AU1111" s="518"/>
      <c r="AV1111" s="518"/>
      <c r="AW1111" s="518"/>
      <c r="AX1111" s="518"/>
      <c r="AY1111" s="518"/>
      <c r="AZ1111" s="518"/>
      <c r="BA1111" s="518"/>
      <c r="BB1111" s="518"/>
      <c r="BC1111" s="518"/>
      <c r="BD1111" s="518"/>
      <c r="BE1111" s="518"/>
      <c r="BF1111" s="518"/>
      <c r="BG1111" s="518"/>
      <c r="BH1111" s="518"/>
      <c r="BI1111" s="518"/>
      <c r="BJ1111" s="518"/>
      <c r="BK1111" s="518"/>
      <c r="BL1111" s="518"/>
      <c r="BM1111" s="518"/>
      <c r="BN1111" s="518"/>
    </row>
    <row r="1112" spans="1:66" ht="50.1" customHeight="1">
      <c r="A1112" s="34" t="s">
        <v>3471</v>
      </c>
      <c r="B1112" s="46" t="s">
        <v>35</v>
      </c>
      <c r="C1112" s="47" t="s">
        <v>3472</v>
      </c>
      <c r="D1112" s="48" t="s">
        <v>3473</v>
      </c>
      <c r="E1112" s="49" t="s">
        <v>3474</v>
      </c>
      <c r="F1112" s="50" t="s">
        <v>3475</v>
      </c>
      <c r="G1112" s="51" t="s">
        <v>39</v>
      </c>
      <c r="H1112" s="52">
        <v>0</v>
      </c>
      <c r="I1112" s="34">
        <v>590000000</v>
      </c>
      <c r="J1112" s="35" t="s">
        <v>40</v>
      </c>
      <c r="K1112" s="46" t="s">
        <v>3476</v>
      </c>
      <c r="L1112" s="35" t="s">
        <v>42</v>
      </c>
      <c r="M1112" s="46" t="s">
        <v>43</v>
      </c>
      <c r="N1112" s="49" t="s">
        <v>178</v>
      </c>
      <c r="O1112" s="34" t="s">
        <v>76</v>
      </c>
      <c r="P1112" s="43">
        <v>166</v>
      </c>
      <c r="Q1112" s="43" t="s">
        <v>103</v>
      </c>
      <c r="R1112" s="69">
        <v>5</v>
      </c>
      <c r="S1112" s="54">
        <v>15230</v>
      </c>
      <c r="T1112" s="40">
        <f t="shared" si="70"/>
        <v>76150</v>
      </c>
      <c r="U1112" s="41">
        <f t="shared" ref="U1112:U1135" si="72">T1112*1.12</f>
        <v>85288.000000000015</v>
      </c>
      <c r="V1112" s="46"/>
      <c r="W1112" s="55">
        <v>2017</v>
      </c>
      <c r="X1112" s="35"/>
    </row>
    <row r="1113" spans="1:66" ht="50.1" customHeight="1">
      <c r="A1113" s="34" t="s">
        <v>3477</v>
      </c>
      <c r="B1113" s="46" t="s">
        <v>35</v>
      </c>
      <c r="C1113" s="47" t="s">
        <v>3478</v>
      </c>
      <c r="D1113" s="48" t="s">
        <v>3479</v>
      </c>
      <c r="E1113" s="49" t="s">
        <v>3480</v>
      </c>
      <c r="F1113" s="50" t="s">
        <v>3481</v>
      </c>
      <c r="G1113" s="51" t="s">
        <v>39</v>
      </c>
      <c r="H1113" s="52">
        <v>0</v>
      </c>
      <c r="I1113" s="34">
        <v>590000000</v>
      </c>
      <c r="J1113" s="35" t="s">
        <v>40</v>
      </c>
      <c r="K1113" s="46" t="s">
        <v>3482</v>
      </c>
      <c r="L1113" s="35" t="s">
        <v>42</v>
      </c>
      <c r="M1113" s="46" t="s">
        <v>43</v>
      </c>
      <c r="N1113" s="49" t="s">
        <v>566</v>
      </c>
      <c r="O1113" s="34" t="s">
        <v>76</v>
      </c>
      <c r="P1113" s="34">
        <v>796</v>
      </c>
      <c r="Q1113" s="43" t="s">
        <v>46</v>
      </c>
      <c r="R1113" s="53">
        <v>12</v>
      </c>
      <c r="S1113" s="54">
        <v>280</v>
      </c>
      <c r="T1113" s="40">
        <f t="shared" si="70"/>
        <v>3360</v>
      </c>
      <c r="U1113" s="41">
        <f t="shared" si="72"/>
        <v>3763.2000000000003</v>
      </c>
      <c r="V1113" s="46"/>
      <c r="W1113" s="55">
        <v>2017</v>
      </c>
      <c r="X1113" s="35"/>
    </row>
    <row r="1114" spans="1:66" ht="50.1" customHeight="1">
      <c r="A1114" s="34" t="s">
        <v>3483</v>
      </c>
      <c r="B1114" s="34" t="s">
        <v>35</v>
      </c>
      <c r="C1114" s="35" t="s">
        <v>3478</v>
      </c>
      <c r="D1114" s="36" t="s">
        <v>3479</v>
      </c>
      <c r="E1114" s="35" t="s">
        <v>3480</v>
      </c>
      <c r="F1114" s="37" t="s">
        <v>3484</v>
      </c>
      <c r="G1114" s="34" t="s">
        <v>39</v>
      </c>
      <c r="H1114" s="34">
        <v>0</v>
      </c>
      <c r="I1114" s="34">
        <v>590000000</v>
      </c>
      <c r="J1114" s="35" t="s">
        <v>40</v>
      </c>
      <c r="K1114" s="46" t="s">
        <v>3482</v>
      </c>
      <c r="L1114" s="35" t="s">
        <v>42</v>
      </c>
      <c r="M1114" s="34" t="s">
        <v>43</v>
      </c>
      <c r="N1114" s="49" t="s">
        <v>566</v>
      </c>
      <c r="O1114" s="34" t="s">
        <v>76</v>
      </c>
      <c r="P1114" s="34">
        <v>796</v>
      </c>
      <c r="Q1114" s="34" t="s">
        <v>46</v>
      </c>
      <c r="R1114" s="39">
        <v>12</v>
      </c>
      <c r="S1114" s="40">
        <v>280</v>
      </c>
      <c r="T1114" s="40">
        <f t="shared" si="70"/>
        <v>3360</v>
      </c>
      <c r="U1114" s="41">
        <f t="shared" si="72"/>
        <v>3763.2000000000003</v>
      </c>
      <c r="V1114" s="34"/>
      <c r="W1114" s="34">
        <v>2017</v>
      </c>
      <c r="X1114" s="35"/>
    </row>
    <row r="1115" spans="1:66" ht="50.1" customHeight="1">
      <c r="A1115" s="34" t="s">
        <v>3485</v>
      </c>
      <c r="B1115" s="46" t="s">
        <v>35</v>
      </c>
      <c r="C1115" s="47" t="s">
        <v>3478</v>
      </c>
      <c r="D1115" s="48" t="s">
        <v>3479</v>
      </c>
      <c r="E1115" s="49" t="s">
        <v>3480</v>
      </c>
      <c r="F1115" s="50" t="s">
        <v>3486</v>
      </c>
      <c r="G1115" s="51" t="s">
        <v>39</v>
      </c>
      <c r="H1115" s="52">
        <v>0</v>
      </c>
      <c r="I1115" s="34">
        <v>590000000</v>
      </c>
      <c r="J1115" s="35" t="s">
        <v>40</v>
      </c>
      <c r="K1115" s="46" t="s">
        <v>3482</v>
      </c>
      <c r="L1115" s="35" t="s">
        <v>42</v>
      </c>
      <c r="M1115" s="46" t="s">
        <v>43</v>
      </c>
      <c r="N1115" s="49" t="s">
        <v>566</v>
      </c>
      <c r="O1115" s="34" t="s">
        <v>76</v>
      </c>
      <c r="P1115" s="34">
        <v>796</v>
      </c>
      <c r="Q1115" s="43" t="s">
        <v>46</v>
      </c>
      <c r="R1115" s="53">
        <v>24</v>
      </c>
      <c r="S1115" s="54">
        <v>285</v>
      </c>
      <c r="T1115" s="40">
        <f t="shared" si="70"/>
        <v>6840</v>
      </c>
      <c r="U1115" s="41">
        <f t="shared" si="72"/>
        <v>7660.8000000000011</v>
      </c>
      <c r="V1115" s="46"/>
      <c r="W1115" s="55">
        <v>2017</v>
      </c>
      <c r="X1115" s="35"/>
    </row>
    <row r="1116" spans="1:66" ht="50.1" customHeight="1">
      <c r="A1116" s="34" t="s">
        <v>3487</v>
      </c>
      <c r="B1116" s="34" t="s">
        <v>35</v>
      </c>
      <c r="C1116" s="35" t="s">
        <v>3488</v>
      </c>
      <c r="D1116" s="36" t="s">
        <v>3489</v>
      </c>
      <c r="E1116" s="35" t="s">
        <v>3490</v>
      </c>
      <c r="F1116" s="37" t="s">
        <v>3491</v>
      </c>
      <c r="G1116" s="34" t="s">
        <v>196</v>
      </c>
      <c r="H1116" s="34">
        <v>0</v>
      </c>
      <c r="I1116" s="34">
        <v>590000000</v>
      </c>
      <c r="J1116" s="35" t="s">
        <v>40</v>
      </c>
      <c r="K1116" s="35" t="s">
        <v>417</v>
      </c>
      <c r="L1116" s="35" t="s">
        <v>42</v>
      </c>
      <c r="M1116" s="34" t="s">
        <v>61</v>
      </c>
      <c r="N1116" s="35" t="s">
        <v>178</v>
      </c>
      <c r="O1116" s="34" t="s">
        <v>76</v>
      </c>
      <c r="P1116" s="34" t="s">
        <v>449</v>
      </c>
      <c r="Q1116" s="34" t="s">
        <v>103</v>
      </c>
      <c r="R1116" s="44">
        <v>20.5</v>
      </c>
      <c r="S1116" s="40">
        <v>4240</v>
      </c>
      <c r="T1116" s="40">
        <f t="shared" si="70"/>
        <v>86920</v>
      </c>
      <c r="U1116" s="41">
        <f t="shared" si="72"/>
        <v>97350.400000000009</v>
      </c>
      <c r="V1116" s="34"/>
      <c r="W1116" s="34">
        <v>2017</v>
      </c>
      <c r="X1116" s="35"/>
    </row>
    <row r="1117" spans="1:66" ht="50.1" customHeight="1">
      <c r="A1117" s="34" t="s">
        <v>3492</v>
      </c>
      <c r="B1117" s="46" t="s">
        <v>35</v>
      </c>
      <c r="C1117" s="47" t="s">
        <v>3493</v>
      </c>
      <c r="D1117" s="48" t="s">
        <v>3489</v>
      </c>
      <c r="E1117" s="49" t="s">
        <v>3494</v>
      </c>
      <c r="F1117" s="50" t="s">
        <v>3495</v>
      </c>
      <c r="G1117" s="51" t="s">
        <v>196</v>
      </c>
      <c r="H1117" s="52">
        <v>0</v>
      </c>
      <c r="I1117" s="34">
        <v>590000000</v>
      </c>
      <c r="J1117" s="35" t="s">
        <v>40</v>
      </c>
      <c r="K1117" s="46" t="s">
        <v>417</v>
      </c>
      <c r="L1117" s="35" t="s">
        <v>42</v>
      </c>
      <c r="M1117" s="46" t="s">
        <v>61</v>
      </c>
      <c r="N1117" s="49" t="s">
        <v>178</v>
      </c>
      <c r="O1117" s="34" t="s">
        <v>76</v>
      </c>
      <c r="P1117" s="43" t="s">
        <v>449</v>
      </c>
      <c r="Q1117" s="43" t="s">
        <v>103</v>
      </c>
      <c r="R1117" s="69">
        <v>20</v>
      </c>
      <c r="S1117" s="54">
        <v>4070</v>
      </c>
      <c r="T1117" s="40">
        <f t="shared" si="70"/>
        <v>81400</v>
      </c>
      <c r="U1117" s="41">
        <f t="shared" si="72"/>
        <v>91168.000000000015</v>
      </c>
      <c r="V1117" s="46"/>
      <c r="W1117" s="55">
        <v>2017</v>
      </c>
      <c r="X1117" s="35"/>
    </row>
    <row r="1118" spans="1:66" ht="50.1" customHeight="1">
      <c r="A1118" s="34" t="s">
        <v>3496</v>
      </c>
      <c r="B1118" s="34" t="s">
        <v>35</v>
      </c>
      <c r="C1118" s="35" t="s">
        <v>3497</v>
      </c>
      <c r="D1118" s="36" t="s">
        <v>3489</v>
      </c>
      <c r="E1118" s="35" t="s">
        <v>3498</v>
      </c>
      <c r="F1118" s="37" t="s">
        <v>3499</v>
      </c>
      <c r="G1118" s="34" t="s">
        <v>196</v>
      </c>
      <c r="H1118" s="34">
        <v>0</v>
      </c>
      <c r="I1118" s="34">
        <v>590000000</v>
      </c>
      <c r="J1118" s="35" t="s">
        <v>40</v>
      </c>
      <c r="K1118" s="35" t="s">
        <v>417</v>
      </c>
      <c r="L1118" s="35" t="s">
        <v>42</v>
      </c>
      <c r="M1118" s="34" t="s">
        <v>61</v>
      </c>
      <c r="N1118" s="35" t="s">
        <v>178</v>
      </c>
      <c r="O1118" s="34" t="s">
        <v>76</v>
      </c>
      <c r="P1118" s="34" t="s">
        <v>449</v>
      </c>
      <c r="Q1118" s="34" t="s">
        <v>103</v>
      </c>
      <c r="R1118" s="44">
        <v>20</v>
      </c>
      <c r="S1118" s="40">
        <v>3790</v>
      </c>
      <c r="T1118" s="40">
        <f t="shared" si="70"/>
        <v>75800</v>
      </c>
      <c r="U1118" s="41">
        <f t="shared" si="72"/>
        <v>84896.000000000015</v>
      </c>
      <c r="V1118" s="34"/>
      <c r="W1118" s="34">
        <v>2017</v>
      </c>
      <c r="X1118" s="35"/>
    </row>
    <row r="1119" spans="1:66" ht="50.1" customHeight="1">
      <c r="A1119" s="34" t="s">
        <v>3500</v>
      </c>
      <c r="B1119" s="46" t="s">
        <v>35</v>
      </c>
      <c r="C1119" s="47" t="s">
        <v>3501</v>
      </c>
      <c r="D1119" s="48" t="s">
        <v>3489</v>
      </c>
      <c r="E1119" s="49" t="s">
        <v>3502</v>
      </c>
      <c r="F1119" s="50" t="s">
        <v>3503</v>
      </c>
      <c r="G1119" s="51" t="s">
        <v>196</v>
      </c>
      <c r="H1119" s="52">
        <v>0</v>
      </c>
      <c r="I1119" s="34">
        <v>590000000</v>
      </c>
      <c r="J1119" s="35" t="s">
        <v>40</v>
      </c>
      <c r="K1119" s="46" t="s">
        <v>417</v>
      </c>
      <c r="L1119" s="35" t="s">
        <v>42</v>
      </c>
      <c r="M1119" s="46" t="s">
        <v>61</v>
      </c>
      <c r="N1119" s="49" t="s">
        <v>178</v>
      </c>
      <c r="O1119" s="34" t="s">
        <v>76</v>
      </c>
      <c r="P1119" s="43" t="s">
        <v>449</v>
      </c>
      <c r="Q1119" s="43" t="s">
        <v>103</v>
      </c>
      <c r="R1119" s="69">
        <v>20</v>
      </c>
      <c r="S1119" s="54">
        <v>3460</v>
      </c>
      <c r="T1119" s="40">
        <f t="shared" si="70"/>
        <v>69200</v>
      </c>
      <c r="U1119" s="41">
        <f t="shared" si="72"/>
        <v>77504.000000000015</v>
      </c>
      <c r="V1119" s="46"/>
      <c r="W1119" s="55">
        <v>2017</v>
      </c>
      <c r="X1119" s="35"/>
    </row>
    <row r="1120" spans="1:66" ht="50.1" customHeight="1">
      <c r="A1120" s="34" t="s">
        <v>3504</v>
      </c>
      <c r="B1120" s="34" t="s">
        <v>35</v>
      </c>
      <c r="C1120" s="35" t="s">
        <v>3505</v>
      </c>
      <c r="D1120" s="36" t="s">
        <v>3489</v>
      </c>
      <c r="E1120" s="35" t="s">
        <v>3506</v>
      </c>
      <c r="F1120" s="37" t="s">
        <v>3507</v>
      </c>
      <c r="G1120" s="34" t="s">
        <v>196</v>
      </c>
      <c r="H1120" s="34">
        <v>0</v>
      </c>
      <c r="I1120" s="34">
        <v>590000000</v>
      </c>
      <c r="J1120" s="35" t="s">
        <v>40</v>
      </c>
      <c r="K1120" s="35" t="s">
        <v>417</v>
      </c>
      <c r="L1120" s="35" t="s">
        <v>42</v>
      </c>
      <c r="M1120" s="34" t="s">
        <v>61</v>
      </c>
      <c r="N1120" s="35" t="s">
        <v>178</v>
      </c>
      <c r="O1120" s="34" t="s">
        <v>76</v>
      </c>
      <c r="P1120" s="34" t="s">
        <v>449</v>
      </c>
      <c r="Q1120" s="34" t="s">
        <v>103</v>
      </c>
      <c r="R1120" s="44">
        <v>20</v>
      </c>
      <c r="S1120" s="40">
        <v>3330</v>
      </c>
      <c r="T1120" s="40">
        <f t="shared" si="70"/>
        <v>66600</v>
      </c>
      <c r="U1120" s="41">
        <f t="shared" si="72"/>
        <v>74592</v>
      </c>
      <c r="V1120" s="34"/>
      <c r="W1120" s="34">
        <v>2017</v>
      </c>
      <c r="X1120" s="35"/>
    </row>
    <row r="1121" spans="1:66" ht="50.1" customHeight="1">
      <c r="A1121" s="34" t="s">
        <v>3508</v>
      </c>
      <c r="B1121" s="46" t="s">
        <v>35</v>
      </c>
      <c r="C1121" s="47" t="s">
        <v>3509</v>
      </c>
      <c r="D1121" s="48" t="s">
        <v>3489</v>
      </c>
      <c r="E1121" s="49" t="s">
        <v>3510</v>
      </c>
      <c r="F1121" s="50" t="s">
        <v>3511</v>
      </c>
      <c r="G1121" s="51" t="s">
        <v>196</v>
      </c>
      <c r="H1121" s="52">
        <v>0</v>
      </c>
      <c r="I1121" s="34">
        <v>590000000</v>
      </c>
      <c r="J1121" s="35" t="s">
        <v>40</v>
      </c>
      <c r="K1121" s="46" t="s">
        <v>417</v>
      </c>
      <c r="L1121" s="35" t="s">
        <v>42</v>
      </c>
      <c r="M1121" s="46" t="s">
        <v>61</v>
      </c>
      <c r="N1121" s="49" t="s">
        <v>178</v>
      </c>
      <c r="O1121" s="34" t="s">
        <v>76</v>
      </c>
      <c r="P1121" s="43" t="s">
        <v>449</v>
      </c>
      <c r="Q1121" s="43" t="s">
        <v>103</v>
      </c>
      <c r="R1121" s="69">
        <v>20</v>
      </c>
      <c r="S1121" s="54">
        <v>3280</v>
      </c>
      <c r="T1121" s="40">
        <f t="shared" si="70"/>
        <v>65600</v>
      </c>
      <c r="U1121" s="41">
        <f t="shared" si="72"/>
        <v>73472</v>
      </c>
      <c r="V1121" s="46"/>
      <c r="W1121" s="55">
        <v>2017</v>
      </c>
      <c r="X1121" s="35"/>
    </row>
    <row r="1122" spans="1:66" ht="50.1" customHeight="1">
      <c r="A1122" s="34" t="s">
        <v>3512</v>
      </c>
      <c r="B1122" s="34" t="s">
        <v>35</v>
      </c>
      <c r="C1122" s="35" t="s">
        <v>3513</v>
      </c>
      <c r="D1122" s="36" t="s">
        <v>3489</v>
      </c>
      <c r="E1122" s="35" t="s">
        <v>3514</v>
      </c>
      <c r="F1122" s="37" t="s">
        <v>3515</v>
      </c>
      <c r="G1122" s="34" t="s">
        <v>196</v>
      </c>
      <c r="H1122" s="34">
        <v>0</v>
      </c>
      <c r="I1122" s="34">
        <v>590000000</v>
      </c>
      <c r="J1122" s="35" t="s">
        <v>40</v>
      </c>
      <c r="K1122" s="35" t="s">
        <v>417</v>
      </c>
      <c r="L1122" s="35" t="s">
        <v>42</v>
      </c>
      <c r="M1122" s="34" t="s">
        <v>61</v>
      </c>
      <c r="N1122" s="35" t="s">
        <v>178</v>
      </c>
      <c r="O1122" s="34" t="s">
        <v>76</v>
      </c>
      <c r="P1122" s="34" t="s">
        <v>449</v>
      </c>
      <c r="Q1122" s="34" t="s">
        <v>103</v>
      </c>
      <c r="R1122" s="44">
        <v>19.45</v>
      </c>
      <c r="S1122" s="40">
        <v>3550</v>
      </c>
      <c r="T1122" s="40">
        <f t="shared" si="70"/>
        <v>69047.5</v>
      </c>
      <c r="U1122" s="41">
        <f t="shared" si="72"/>
        <v>77333.200000000012</v>
      </c>
      <c r="V1122" s="34"/>
      <c r="W1122" s="34">
        <v>2017</v>
      </c>
      <c r="X1122" s="35"/>
    </row>
    <row r="1123" spans="1:66" ht="50.1" customHeight="1">
      <c r="A1123" s="34" t="s">
        <v>3516</v>
      </c>
      <c r="B1123" s="46" t="s">
        <v>35</v>
      </c>
      <c r="C1123" s="47" t="s">
        <v>3517</v>
      </c>
      <c r="D1123" s="48" t="s">
        <v>3489</v>
      </c>
      <c r="E1123" s="49" t="s">
        <v>3518</v>
      </c>
      <c r="F1123" s="50" t="s">
        <v>3519</v>
      </c>
      <c r="G1123" s="51" t="s">
        <v>196</v>
      </c>
      <c r="H1123" s="52">
        <v>0</v>
      </c>
      <c r="I1123" s="34">
        <v>590000000</v>
      </c>
      <c r="J1123" s="35" t="s">
        <v>40</v>
      </c>
      <c r="K1123" s="46" t="s">
        <v>417</v>
      </c>
      <c r="L1123" s="35" t="s">
        <v>42</v>
      </c>
      <c r="M1123" s="46" t="s">
        <v>61</v>
      </c>
      <c r="N1123" s="49" t="s">
        <v>178</v>
      </c>
      <c r="O1123" s="34" t="s">
        <v>76</v>
      </c>
      <c r="P1123" s="43" t="s">
        <v>449</v>
      </c>
      <c r="Q1123" s="43" t="s">
        <v>103</v>
      </c>
      <c r="R1123" s="69">
        <v>20</v>
      </c>
      <c r="S1123" s="54">
        <v>3220</v>
      </c>
      <c r="T1123" s="40">
        <f t="shared" si="70"/>
        <v>64400</v>
      </c>
      <c r="U1123" s="41">
        <f t="shared" si="72"/>
        <v>72128</v>
      </c>
      <c r="V1123" s="46"/>
      <c r="W1123" s="55">
        <v>2017</v>
      </c>
      <c r="X1123" s="35"/>
    </row>
    <row r="1124" spans="1:66" ht="50.1" customHeight="1">
      <c r="A1124" s="34" t="s">
        <v>3520</v>
      </c>
      <c r="B1124" s="46" t="s">
        <v>35</v>
      </c>
      <c r="C1124" s="47" t="s">
        <v>3521</v>
      </c>
      <c r="D1124" s="48" t="s">
        <v>3489</v>
      </c>
      <c r="E1124" s="49" t="s">
        <v>3522</v>
      </c>
      <c r="F1124" s="50" t="s">
        <v>3523</v>
      </c>
      <c r="G1124" s="51" t="s">
        <v>196</v>
      </c>
      <c r="H1124" s="52">
        <v>0</v>
      </c>
      <c r="I1124" s="34">
        <v>590000000</v>
      </c>
      <c r="J1124" s="35" t="s">
        <v>40</v>
      </c>
      <c r="K1124" s="46" t="s">
        <v>417</v>
      </c>
      <c r="L1124" s="35" t="s">
        <v>42</v>
      </c>
      <c r="M1124" s="46" t="s">
        <v>61</v>
      </c>
      <c r="N1124" s="49" t="s">
        <v>178</v>
      </c>
      <c r="O1124" s="34" t="s">
        <v>76</v>
      </c>
      <c r="P1124" s="43" t="s">
        <v>449</v>
      </c>
      <c r="Q1124" s="43" t="s">
        <v>103</v>
      </c>
      <c r="R1124" s="69">
        <v>19</v>
      </c>
      <c r="S1124" s="54">
        <v>3320</v>
      </c>
      <c r="T1124" s="40">
        <f t="shared" si="70"/>
        <v>63080</v>
      </c>
      <c r="U1124" s="41">
        <f t="shared" si="72"/>
        <v>70649.600000000006</v>
      </c>
      <c r="V1124" s="46"/>
      <c r="W1124" s="55">
        <v>2017</v>
      </c>
      <c r="X1124" s="35"/>
    </row>
    <row r="1125" spans="1:66" ht="50.1" customHeight="1">
      <c r="A1125" s="34" t="s">
        <v>3524</v>
      </c>
      <c r="B1125" s="34" t="s">
        <v>35</v>
      </c>
      <c r="C1125" s="35" t="s">
        <v>3525</v>
      </c>
      <c r="D1125" s="36" t="s">
        <v>3489</v>
      </c>
      <c r="E1125" s="35" t="s">
        <v>3526</v>
      </c>
      <c r="F1125" s="37" t="s">
        <v>3527</v>
      </c>
      <c r="G1125" s="34" t="s">
        <v>196</v>
      </c>
      <c r="H1125" s="34">
        <v>0</v>
      </c>
      <c r="I1125" s="34">
        <v>590000000</v>
      </c>
      <c r="J1125" s="35" t="s">
        <v>40</v>
      </c>
      <c r="K1125" s="35" t="s">
        <v>417</v>
      </c>
      <c r="L1125" s="35" t="s">
        <v>42</v>
      </c>
      <c r="M1125" s="34" t="s">
        <v>61</v>
      </c>
      <c r="N1125" s="35" t="s">
        <v>178</v>
      </c>
      <c r="O1125" s="34" t="s">
        <v>76</v>
      </c>
      <c r="P1125" s="34" t="s">
        <v>449</v>
      </c>
      <c r="Q1125" s="34" t="s">
        <v>103</v>
      </c>
      <c r="R1125" s="44">
        <v>19</v>
      </c>
      <c r="S1125" s="40">
        <v>3780</v>
      </c>
      <c r="T1125" s="40">
        <f t="shared" si="70"/>
        <v>71820</v>
      </c>
      <c r="U1125" s="41">
        <f t="shared" si="72"/>
        <v>80438.400000000009</v>
      </c>
      <c r="V1125" s="34"/>
      <c r="W1125" s="34">
        <v>2017</v>
      </c>
      <c r="X1125" s="35"/>
    </row>
    <row r="1126" spans="1:66" ht="50.1" customHeight="1">
      <c r="A1126" s="34" t="s">
        <v>3528</v>
      </c>
      <c r="B1126" s="46" t="s">
        <v>35</v>
      </c>
      <c r="C1126" s="47" t="s">
        <v>3529</v>
      </c>
      <c r="D1126" s="48" t="s">
        <v>3489</v>
      </c>
      <c r="E1126" s="49" t="s">
        <v>3530</v>
      </c>
      <c r="F1126" s="50" t="s">
        <v>3531</v>
      </c>
      <c r="G1126" s="51" t="s">
        <v>196</v>
      </c>
      <c r="H1126" s="52">
        <v>0</v>
      </c>
      <c r="I1126" s="34">
        <v>590000000</v>
      </c>
      <c r="J1126" s="35" t="s">
        <v>40</v>
      </c>
      <c r="K1126" s="46" t="s">
        <v>417</v>
      </c>
      <c r="L1126" s="35" t="s">
        <v>42</v>
      </c>
      <c r="M1126" s="46" t="s">
        <v>61</v>
      </c>
      <c r="N1126" s="49" t="s">
        <v>178</v>
      </c>
      <c r="O1126" s="34" t="s">
        <v>76</v>
      </c>
      <c r="P1126" s="43" t="s">
        <v>449</v>
      </c>
      <c r="Q1126" s="43" t="s">
        <v>103</v>
      </c>
      <c r="R1126" s="69">
        <v>20</v>
      </c>
      <c r="S1126" s="54">
        <v>3340</v>
      </c>
      <c r="T1126" s="40">
        <f t="shared" si="70"/>
        <v>66800</v>
      </c>
      <c r="U1126" s="41">
        <f t="shared" si="72"/>
        <v>74816</v>
      </c>
      <c r="V1126" s="46"/>
      <c r="W1126" s="55">
        <v>2017</v>
      </c>
      <c r="X1126" s="35"/>
    </row>
    <row r="1127" spans="1:66" ht="50.1" customHeight="1">
      <c r="A1127" s="34" t="s">
        <v>3532</v>
      </c>
      <c r="B1127" s="34" t="s">
        <v>35</v>
      </c>
      <c r="C1127" s="35" t="s">
        <v>3533</v>
      </c>
      <c r="D1127" s="36" t="s">
        <v>3489</v>
      </c>
      <c r="E1127" s="35" t="s">
        <v>3534</v>
      </c>
      <c r="F1127" s="37" t="s">
        <v>3535</v>
      </c>
      <c r="G1127" s="34" t="s">
        <v>196</v>
      </c>
      <c r="H1127" s="34">
        <v>0</v>
      </c>
      <c r="I1127" s="34">
        <v>590000000</v>
      </c>
      <c r="J1127" s="35" t="s">
        <v>40</v>
      </c>
      <c r="K1127" s="35" t="s">
        <v>417</v>
      </c>
      <c r="L1127" s="35" t="s">
        <v>42</v>
      </c>
      <c r="M1127" s="34" t="s">
        <v>61</v>
      </c>
      <c r="N1127" s="35" t="s">
        <v>178</v>
      </c>
      <c r="O1127" s="34" t="s">
        <v>76</v>
      </c>
      <c r="P1127" s="34" t="s">
        <v>449</v>
      </c>
      <c r="Q1127" s="34" t="s">
        <v>103</v>
      </c>
      <c r="R1127" s="44">
        <v>21</v>
      </c>
      <c r="S1127" s="40">
        <v>40</v>
      </c>
      <c r="T1127" s="40">
        <f t="shared" si="70"/>
        <v>840</v>
      </c>
      <c r="U1127" s="41">
        <f t="shared" si="72"/>
        <v>940.80000000000007</v>
      </c>
      <c r="V1127" s="34"/>
      <c r="W1127" s="34">
        <v>2017</v>
      </c>
      <c r="X1127" s="35"/>
    </row>
    <row r="1128" spans="1:66" ht="50.1" customHeight="1">
      <c r="A1128" s="34" t="s">
        <v>3536</v>
      </c>
      <c r="B1128" s="34" t="s">
        <v>35</v>
      </c>
      <c r="C1128" s="116" t="s">
        <v>3537</v>
      </c>
      <c r="D1128" s="36" t="s">
        <v>3489</v>
      </c>
      <c r="E1128" s="35" t="s">
        <v>3538</v>
      </c>
      <c r="F1128" s="37"/>
      <c r="G1128" s="34" t="s">
        <v>196</v>
      </c>
      <c r="H1128" s="34">
        <v>0</v>
      </c>
      <c r="I1128" s="34">
        <v>590000000</v>
      </c>
      <c r="J1128" s="35" t="s">
        <v>40</v>
      </c>
      <c r="K1128" s="35" t="s">
        <v>417</v>
      </c>
      <c r="L1128" s="35" t="s">
        <v>42</v>
      </c>
      <c r="M1128" s="34" t="s">
        <v>61</v>
      </c>
      <c r="N1128" s="49" t="s">
        <v>566</v>
      </c>
      <c r="O1128" s="34" t="s">
        <v>76</v>
      </c>
      <c r="P1128" s="34" t="s">
        <v>865</v>
      </c>
      <c r="Q1128" s="34" t="s">
        <v>866</v>
      </c>
      <c r="R1128" s="117">
        <v>50</v>
      </c>
      <c r="S1128" s="40">
        <v>3090</v>
      </c>
      <c r="T1128" s="40">
        <f t="shared" si="70"/>
        <v>154500</v>
      </c>
      <c r="U1128" s="40">
        <f t="shared" si="72"/>
        <v>173040.00000000003</v>
      </c>
      <c r="V1128" s="34"/>
      <c r="W1128" s="34">
        <v>2017</v>
      </c>
      <c r="X1128" s="35"/>
    </row>
    <row r="1129" spans="1:66" ht="50.1" customHeight="1">
      <c r="A1129" s="34" t="s">
        <v>3539</v>
      </c>
      <c r="B1129" s="49" t="s">
        <v>35</v>
      </c>
      <c r="C1129" s="49" t="s">
        <v>3540</v>
      </c>
      <c r="D1129" s="56" t="s">
        <v>3489</v>
      </c>
      <c r="E1129" s="49" t="s">
        <v>3541</v>
      </c>
      <c r="F1129" s="49" t="s">
        <v>3542</v>
      </c>
      <c r="G1129" s="49" t="s">
        <v>39</v>
      </c>
      <c r="H1129" s="49">
        <v>0</v>
      </c>
      <c r="I1129" s="34">
        <v>590000000</v>
      </c>
      <c r="J1129" s="49" t="s">
        <v>53</v>
      </c>
      <c r="K1129" s="49" t="s">
        <v>618</v>
      </c>
      <c r="L1129" s="49" t="s">
        <v>83</v>
      </c>
      <c r="M1129" s="49" t="s">
        <v>43</v>
      </c>
      <c r="N1129" s="49" t="s">
        <v>102</v>
      </c>
      <c r="O1129" s="49" t="s">
        <v>86</v>
      </c>
      <c r="P1129" s="46" t="s">
        <v>865</v>
      </c>
      <c r="Q1129" s="49" t="s">
        <v>866</v>
      </c>
      <c r="R1129" s="69">
        <v>5</v>
      </c>
      <c r="S1129" s="69">
        <v>130</v>
      </c>
      <c r="T1129" s="69">
        <f>S1129*R1129</f>
        <v>650</v>
      </c>
      <c r="U1129" s="63">
        <f t="shared" si="72"/>
        <v>728.00000000000011</v>
      </c>
      <c r="V1129" s="126"/>
      <c r="W1129" s="49">
        <v>2017</v>
      </c>
      <c r="X1129" s="49"/>
    </row>
    <row r="1130" spans="1:66" ht="50.1" customHeight="1">
      <c r="A1130" s="34" t="s">
        <v>3543</v>
      </c>
      <c r="B1130" s="179" t="s">
        <v>35</v>
      </c>
      <c r="C1130" s="83" t="s">
        <v>3544</v>
      </c>
      <c r="D1130" s="127" t="s">
        <v>3489</v>
      </c>
      <c r="E1130" s="83" t="s">
        <v>3545</v>
      </c>
      <c r="F1130" s="83" t="s">
        <v>3546</v>
      </c>
      <c r="G1130" s="179" t="s">
        <v>39</v>
      </c>
      <c r="H1130" s="113">
        <v>0</v>
      </c>
      <c r="I1130" s="34">
        <v>590000000</v>
      </c>
      <c r="J1130" s="83" t="s">
        <v>53</v>
      </c>
      <c r="K1130" s="83" t="s">
        <v>618</v>
      </c>
      <c r="L1130" s="83" t="s">
        <v>83</v>
      </c>
      <c r="M1130" s="179" t="s">
        <v>43</v>
      </c>
      <c r="N1130" s="83" t="s">
        <v>102</v>
      </c>
      <c r="O1130" s="83" t="s">
        <v>86</v>
      </c>
      <c r="P1130" s="83" t="s">
        <v>865</v>
      </c>
      <c r="Q1130" s="83" t="s">
        <v>866</v>
      </c>
      <c r="R1130" s="69">
        <v>5</v>
      </c>
      <c r="S1130" s="69">
        <v>190</v>
      </c>
      <c r="T1130" s="40">
        <f t="shared" ref="T1130:T1135" si="73">R1130*S1130</f>
        <v>950</v>
      </c>
      <c r="U1130" s="41">
        <f t="shared" si="72"/>
        <v>1064</v>
      </c>
      <c r="V1130" s="83"/>
      <c r="W1130" s="46">
        <v>2017</v>
      </c>
      <c r="X1130" s="83"/>
    </row>
    <row r="1131" spans="1:66" ht="50.1" customHeight="1">
      <c r="A1131" s="34" t="s">
        <v>3547</v>
      </c>
      <c r="B1131" s="49" t="s">
        <v>35</v>
      </c>
      <c r="C1131" s="49" t="s">
        <v>3548</v>
      </c>
      <c r="D1131" s="56" t="s">
        <v>3489</v>
      </c>
      <c r="E1131" s="49" t="s">
        <v>3549</v>
      </c>
      <c r="F1131" s="49" t="s">
        <v>3550</v>
      </c>
      <c r="G1131" s="83" t="s">
        <v>39</v>
      </c>
      <c r="H1131" s="59">
        <v>0</v>
      </c>
      <c r="I1131" s="34">
        <v>590000000</v>
      </c>
      <c r="J1131" s="83" t="s">
        <v>53</v>
      </c>
      <c r="K1131" s="83" t="s">
        <v>618</v>
      </c>
      <c r="L1131" s="83" t="s">
        <v>83</v>
      </c>
      <c r="M1131" s="83" t="s">
        <v>43</v>
      </c>
      <c r="N1131" s="83" t="s">
        <v>102</v>
      </c>
      <c r="O1131" s="83" t="s">
        <v>86</v>
      </c>
      <c r="P1131" s="83" t="s">
        <v>865</v>
      </c>
      <c r="Q1131" s="83" t="s">
        <v>866</v>
      </c>
      <c r="R1131" s="180">
        <v>50</v>
      </c>
      <c r="S1131" s="69">
        <v>190</v>
      </c>
      <c r="T1131" s="40">
        <f t="shared" si="73"/>
        <v>9500</v>
      </c>
      <c r="U1131" s="41">
        <f t="shared" si="72"/>
        <v>10640.000000000002</v>
      </c>
      <c r="V1131" s="49"/>
      <c r="W1131" s="49">
        <v>2017</v>
      </c>
      <c r="X1131" s="49"/>
    </row>
    <row r="1132" spans="1:66" ht="50.1" customHeight="1">
      <c r="A1132" s="34" t="s">
        <v>3551</v>
      </c>
      <c r="B1132" s="49" t="s">
        <v>35</v>
      </c>
      <c r="C1132" s="49" t="s">
        <v>3552</v>
      </c>
      <c r="D1132" s="56" t="s">
        <v>3489</v>
      </c>
      <c r="E1132" s="49" t="s">
        <v>3553</v>
      </c>
      <c r="F1132" s="49" t="s">
        <v>3554</v>
      </c>
      <c r="G1132" s="83" t="s">
        <v>39</v>
      </c>
      <c r="H1132" s="59">
        <v>0</v>
      </c>
      <c r="I1132" s="34">
        <v>590000000</v>
      </c>
      <c r="J1132" s="83" t="s">
        <v>53</v>
      </c>
      <c r="K1132" s="83" t="s">
        <v>618</v>
      </c>
      <c r="L1132" s="83" t="s">
        <v>83</v>
      </c>
      <c r="M1132" s="83" t="s">
        <v>43</v>
      </c>
      <c r="N1132" s="83" t="s">
        <v>102</v>
      </c>
      <c r="O1132" s="83" t="s">
        <v>86</v>
      </c>
      <c r="P1132" s="83" t="s">
        <v>865</v>
      </c>
      <c r="Q1132" s="83" t="s">
        <v>866</v>
      </c>
      <c r="R1132" s="69">
        <v>15</v>
      </c>
      <c r="S1132" s="69">
        <v>500</v>
      </c>
      <c r="T1132" s="40">
        <f t="shared" si="73"/>
        <v>7500</v>
      </c>
      <c r="U1132" s="41">
        <f t="shared" si="72"/>
        <v>8400</v>
      </c>
      <c r="V1132" s="49"/>
      <c r="W1132" s="49">
        <v>2017</v>
      </c>
      <c r="X1132" s="49"/>
    </row>
    <row r="1133" spans="1:66" ht="50.1" customHeight="1">
      <c r="A1133" s="34" t="s">
        <v>3555</v>
      </c>
      <c r="B1133" s="49" t="s">
        <v>35</v>
      </c>
      <c r="C1133" s="131" t="s">
        <v>3556</v>
      </c>
      <c r="D1133" s="56" t="s">
        <v>3489</v>
      </c>
      <c r="E1133" s="49" t="s">
        <v>3557</v>
      </c>
      <c r="F1133" s="49" t="s">
        <v>3558</v>
      </c>
      <c r="G1133" s="83" t="s">
        <v>39</v>
      </c>
      <c r="H1133" s="59">
        <v>0</v>
      </c>
      <c r="I1133" s="34">
        <v>590000000</v>
      </c>
      <c r="J1133" s="83" t="s">
        <v>53</v>
      </c>
      <c r="K1133" s="83" t="s">
        <v>618</v>
      </c>
      <c r="L1133" s="83" t="s">
        <v>83</v>
      </c>
      <c r="M1133" s="83" t="s">
        <v>43</v>
      </c>
      <c r="N1133" s="83" t="s">
        <v>102</v>
      </c>
      <c r="O1133" s="83" t="s">
        <v>86</v>
      </c>
      <c r="P1133" s="83" t="s">
        <v>865</v>
      </c>
      <c r="Q1133" s="83" t="s">
        <v>866</v>
      </c>
      <c r="R1133" s="180">
        <v>10</v>
      </c>
      <c r="S1133" s="69">
        <v>490</v>
      </c>
      <c r="T1133" s="40">
        <f t="shared" si="73"/>
        <v>4900</v>
      </c>
      <c r="U1133" s="41">
        <f t="shared" si="72"/>
        <v>5488.0000000000009</v>
      </c>
      <c r="V1133" s="49"/>
      <c r="W1133" s="49">
        <v>2017</v>
      </c>
      <c r="X1133" s="49"/>
    </row>
    <row r="1134" spans="1:66" ht="50.1" customHeight="1">
      <c r="A1134" s="34" t="s">
        <v>3559</v>
      </c>
      <c r="B1134" s="34" t="s">
        <v>35</v>
      </c>
      <c r="C1134" s="35" t="s">
        <v>3560</v>
      </c>
      <c r="D1134" s="36" t="s">
        <v>3489</v>
      </c>
      <c r="E1134" s="35" t="s">
        <v>3561</v>
      </c>
      <c r="F1134" s="37" t="s">
        <v>916</v>
      </c>
      <c r="G1134" s="34" t="s">
        <v>196</v>
      </c>
      <c r="H1134" s="34">
        <v>0</v>
      </c>
      <c r="I1134" s="34">
        <v>590000000</v>
      </c>
      <c r="J1134" s="35" t="s">
        <v>40</v>
      </c>
      <c r="K1134" s="35" t="s">
        <v>218</v>
      </c>
      <c r="L1134" s="35" t="s">
        <v>42</v>
      </c>
      <c r="M1134" s="34" t="s">
        <v>61</v>
      </c>
      <c r="N1134" s="49" t="s">
        <v>566</v>
      </c>
      <c r="O1134" s="34" t="s">
        <v>76</v>
      </c>
      <c r="P1134" s="34" t="s">
        <v>865</v>
      </c>
      <c r="Q1134" s="34" t="s">
        <v>866</v>
      </c>
      <c r="R1134" s="44">
        <v>1000</v>
      </c>
      <c r="S1134" s="40">
        <v>17</v>
      </c>
      <c r="T1134" s="40">
        <f t="shared" si="73"/>
        <v>17000</v>
      </c>
      <c r="U1134" s="41">
        <f t="shared" si="72"/>
        <v>19040</v>
      </c>
      <c r="V1134" s="45"/>
      <c r="W1134" s="34">
        <v>2017</v>
      </c>
      <c r="X1134" s="35"/>
    </row>
    <row r="1135" spans="1:66" ht="50.1" customHeight="1">
      <c r="A1135" s="34" t="s">
        <v>3562</v>
      </c>
      <c r="B1135" s="103" t="s">
        <v>35</v>
      </c>
      <c r="C1135" s="35" t="s">
        <v>3563</v>
      </c>
      <c r="D1135" s="36" t="s">
        <v>3489</v>
      </c>
      <c r="E1135" s="35" t="s">
        <v>3564</v>
      </c>
      <c r="F1135" s="37"/>
      <c r="G1135" s="103" t="s">
        <v>196</v>
      </c>
      <c r="H1135" s="103">
        <v>0</v>
      </c>
      <c r="I1135" s="34">
        <v>590000000</v>
      </c>
      <c r="J1135" s="35" t="s">
        <v>40</v>
      </c>
      <c r="K1135" s="35" t="s">
        <v>218</v>
      </c>
      <c r="L1135" s="35" t="s">
        <v>42</v>
      </c>
      <c r="M1135" s="103" t="s">
        <v>61</v>
      </c>
      <c r="N1135" s="49" t="s">
        <v>566</v>
      </c>
      <c r="O1135" s="34" t="s">
        <v>76</v>
      </c>
      <c r="P1135" s="34" t="s">
        <v>923</v>
      </c>
      <c r="Q1135" s="34" t="s">
        <v>924</v>
      </c>
      <c r="R1135" s="44">
        <v>1000</v>
      </c>
      <c r="S1135" s="40">
        <v>28.000000000000004</v>
      </c>
      <c r="T1135" s="40">
        <f t="shared" si="73"/>
        <v>28000.000000000004</v>
      </c>
      <c r="U1135" s="41">
        <f t="shared" si="72"/>
        <v>31360.000000000007</v>
      </c>
      <c r="V1135" s="34"/>
      <c r="W1135" s="34">
        <v>2017</v>
      </c>
      <c r="X1135" s="35"/>
    </row>
    <row r="1136" spans="1:66" s="527" customFormat="1" ht="50.1" customHeight="1">
      <c r="A1136" s="603" t="s">
        <v>3565</v>
      </c>
      <c r="B1136" s="787" t="s">
        <v>35</v>
      </c>
      <c r="C1136" s="1511" t="s">
        <v>3566</v>
      </c>
      <c r="D1136" s="1511" t="s">
        <v>3567</v>
      </c>
      <c r="E1136" s="1511" t="s">
        <v>3568</v>
      </c>
      <c r="F1136" s="1512"/>
      <c r="G1136" s="603" t="s">
        <v>39</v>
      </c>
      <c r="H1136" s="787">
        <v>0</v>
      </c>
      <c r="I1136" s="603">
        <v>590000000</v>
      </c>
      <c r="J1136" s="603" t="s">
        <v>53</v>
      </c>
      <c r="K1136" s="603" t="s">
        <v>1619</v>
      </c>
      <c r="L1136" s="603" t="s">
        <v>42</v>
      </c>
      <c r="M1136" s="603" t="s">
        <v>61</v>
      </c>
      <c r="N1136" s="1513" t="s">
        <v>3569</v>
      </c>
      <c r="O1136" s="1513" t="s">
        <v>3570</v>
      </c>
      <c r="P1136" s="603">
        <v>168</v>
      </c>
      <c r="Q1136" s="787" t="s">
        <v>117</v>
      </c>
      <c r="R1136" s="1514">
        <v>1300</v>
      </c>
      <c r="S1136" s="606">
        <v>600000</v>
      </c>
      <c r="T1136" s="1174">
        <v>0</v>
      </c>
      <c r="U1136" s="1515">
        <f t="shared" ref="U1136:U1142" si="74">T1136*1.12</f>
        <v>0</v>
      </c>
      <c r="V1136" s="603"/>
      <c r="W1136" s="603">
        <v>2017</v>
      </c>
      <c r="X1136" s="787" t="s">
        <v>1808</v>
      </c>
      <c r="Y1136" s="1501"/>
      <c r="Z1136" s="1165"/>
      <c r="AA1136" s="1166"/>
      <c r="AB1136" s="1165"/>
      <c r="AC1136" s="528"/>
      <c r="AD1136" s="528"/>
      <c r="AE1136" s="528"/>
      <c r="AF1136" s="528"/>
      <c r="AG1136" s="528"/>
      <c r="AH1136" s="528"/>
      <c r="AI1136" s="528"/>
      <c r="AJ1136" s="528"/>
      <c r="AK1136" s="528"/>
      <c r="AL1136" s="528"/>
      <c r="AM1136" s="528"/>
      <c r="AN1136" s="528"/>
      <c r="AO1136" s="528"/>
      <c r="AP1136" s="518"/>
      <c r="AQ1136" s="518"/>
      <c r="AR1136" s="518"/>
      <c r="AS1136" s="518"/>
      <c r="AT1136" s="518"/>
      <c r="AU1136" s="518"/>
      <c r="AV1136" s="518"/>
      <c r="AW1136" s="518"/>
      <c r="AX1136" s="518"/>
      <c r="AY1136" s="518"/>
      <c r="AZ1136" s="518"/>
      <c r="BA1136" s="518"/>
      <c r="BB1136" s="518"/>
      <c r="BC1136" s="518"/>
      <c r="BD1136" s="518"/>
      <c r="BE1136" s="518"/>
      <c r="BF1136" s="518"/>
      <c r="BG1136" s="518"/>
      <c r="BH1136" s="518"/>
      <c r="BI1136" s="518"/>
      <c r="BJ1136" s="518"/>
      <c r="BK1136" s="518"/>
      <c r="BL1136" s="518"/>
      <c r="BM1136" s="518"/>
      <c r="BN1136" s="518"/>
    </row>
    <row r="1137" spans="1:66" s="527" customFormat="1" ht="50.1" customHeight="1">
      <c r="A1137" s="1502" t="s">
        <v>13987</v>
      </c>
      <c r="B1137" s="1505" t="s">
        <v>35</v>
      </c>
      <c r="C1137" s="1516" t="s">
        <v>3566</v>
      </c>
      <c r="D1137" s="1516" t="s">
        <v>3567</v>
      </c>
      <c r="E1137" s="1516" t="s">
        <v>3568</v>
      </c>
      <c r="F1137" s="1517"/>
      <c r="G1137" s="1505" t="s">
        <v>39</v>
      </c>
      <c r="H1137" s="1505">
        <v>0</v>
      </c>
      <c r="I1137" s="1518">
        <v>590000000</v>
      </c>
      <c r="J1137" s="1503" t="s">
        <v>53</v>
      </c>
      <c r="K1137" s="1506" t="s">
        <v>439</v>
      </c>
      <c r="L1137" s="1503" t="s">
        <v>42</v>
      </c>
      <c r="M1137" s="1503" t="s">
        <v>61</v>
      </c>
      <c r="N1137" s="1519" t="s">
        <v>3569</v>
      </c>
      <c r="O1137" s="1519" t="s">
        <v>3570</v>
      </c>
      <c r="P1137" s="1503">
        <v>168</v>
      </c>
      <c r="Q1137" s="1505" t="s">
        <v>117</v>
      </c>
      <c r="R1137" s="1520">
        <v>1.2</v>
      </c>
      <c r="S1137" s="1521">
        <v>300000</v>
      </c>
      <c r="T1137" s="1522">
        <f>R1137*S1137</f>
        <v>360000</v>
      </c>
      <c r="U1137" s="1521">
        <f t="shared" si="74"/>
        <v>403200.00000000006</v>
      </c>
      <c r="V1137" s="1503"/>
      <c r="W1137" s="1503">
        <v>2017</v>
      </c>
      <c r="X1137" s="1510"/>
      <c r="Y1137" s="1501"/>
      <c r="Z1137" s="1165"/>
      <c r="AA1137" s="1166"/>
      <c r="AB1137" s="1165"/>
      <c r="AC1137" s="528"/>
      <c r="AD1137" s="528"/>
      <c r="AE1137" s="528"/>
      <c r="AF1137" s="528"/>
      <c r="AG1137" s="528"/>
      <c r="AH1137" s="528"/>
      <c r="AI1137" s="528"/>
      <c r="AJ1137" s="528"/>
      <c r="AK1137" s="528"/>
      <c r="AL1137" s="528"/>
      <c r="AM1137" s="528"/>
      <c r="AN1137" s="528"/>
      <c r="AO1137" s="528"/>
      <c r="AP1137" s="518"/>
      <c r="AQ1137" s="518"/>
      <c r="AR1137" s="518"/>
      <c r="AS1137" s="518"/>
      <c r="AT1137" s="518"/>
      <c r="AU1137" s="518"/>
      <c r="AV1137" s="518"/>
      <c r="AW1137" s="518"/>
      <c r="AX1137" s="518"/>
      <c r="AY1137" s="518"/>
      <c r="AZ1137" s="518"/>
      <c r="BA1137" s="518"/>
      <c r="BB1137" s="518"/>
      <c r="BC1137" s="518"/>
      <c r="BD1137" s="518"/>
      <c r="BE1137" s="518"/>
      <c r="BF1137" s="518"/>
      <c r="BG1137" s="518"/>
      <c r="BH1137" s="518"/>
      <c r="BI1137" s="518"/>
      <c r="BJ1137" s="518"/>
      <c r="BK1137" s="518"/>
      <c r="BL1137" s="518"/>
      <c r="BM1137" s="518"/>
      <c r="BN1137" s="518"/>
    </row>
    <row r="1138" spans="1:66" ht="50.1" customHeight="1">
      <c r="A1138" s="34" t="s">
        <v>3572</v>
      </c>
      <c r="B1138" s="35" t="s">
        <v>35</v>
      </c>
      <c r="C1138" s="49" t="s">
        <v>3573</v>
      </c>
      <c r="D1138" s="56" t="s">
        <v>3567</v>
      </c>
      <c r="E1138" s="49" t="s">
        <v>3574</v>
      </c>
      <c r="F1138" s="49"/>
      <c r="G1138" s="49" t="s">
        <v>39</v>
      </c>
      <c r="H1138" s="49">
        <v>0</v>
      </c>
      <c r="I1138" s="34">
        <v>590000000</v>
      </c>
      <c r="J1138" s="35" t="s">
        <v>53</v>
      </c>
      <c r="K1138" s="35" t="s">
        <v>445</v>
      </c>
      <c r="L1138" s="35" t="s">
        <v>446</v>
      </c>
      <c r="M1138" s="49" t="s">
        <v>61</v>
      </c>
      <c r="N1138" s="58" t="s">
        <v>447</v>
      </c>
      <c r="O1138" s="35" t="s">
        <v>448</v>
      </c>
      <c r="P1138" s="43">
        <v>168</v>
      </c>
      <c r="Q1138" s="49" t="s">
        <v>117</v>
      </c>
      <c r="R1138" s="86">
        <v>0.05</v>
      </c>
      <c r="S1138" s="86">
        <v>650000</v>
      </c>
      <c r="T1138" s="40">
        <f>S1138*R1138</f>
        <v>32500</v>
      </c>
      <c r="U1138" s="41">
        <f t="shared" si="74"/>
        <v>36400</v>
      </c>
      <c r="V1138" s="43"/>
      <c r="W1138" s="35">
        <v>2017</v>
      </c>
      <c r="X1138" s="82"/>
    </row>
    <row r="1139" spans="1:66" ht="50.1" customHeight="1">
      <c r="A1139" s="34" t="s">
        <v>3575</v>
      </c>
      <c r="B1139" s="35" t="s">
        <v>35</v>
      </c>
      <c r="C1139" s="78" t="s">
        <v>3576</v>
      </c>
      <c r="D1139" s="56" t="s">
        <v>3567</v>
      </c>
      <c r="E1139" s="50" t="s">
        <v>3577</v>
      </c>
      <c r="F1139" s="50" t="s">
        <v>3578</v>
      </c>
      <c r="G1139" s="49" t="s">
        <v>39</v>
      </c>
      <c r="H1139" s="49">
        <v>0</v>
      </c>
      <c r="I1139" s="34">
        <v>590000000</v>
      </c>
      <c r="J1139" s="35" t="s">
        <v>53</v>
      </c>
      <c r="K1139" s="35" t="s">
        <v>445</v>
      </c>
      <c r="L1139" s="35" t="s">
        <v>446</v>
      </c>
      <c r="M1139" s="49" t="s">
        <v>61</v>
      </c>
      <c r="N1139" s="58" t="s">
        <v>3579</v>
      </c>
      <c r="O1139" s="35" t="s">
        <v>468</v>
      </c>
      <c r="P1139" s="49">
        <v>168</v>
      </c>
      <c r="Q1139" s="59" t="s">
        <v>117</v>
      </c>
      <c r="R1139" s="185">
        <v>9000</v>
      </c>
      <c r="S1139" s="77">
        <v>1200</v>
      </c>
      <c r="T1139" s="74">
        <v>0</v>
      </c>
      <c r="U1139" s="75">
        <f t="shared" si="74"/>
        <v>0</v>
      </c>
      <c r="V1139" s="92"/>
      <c r="W1139" s="35">
        <v>2017</v>
      </c>
      <c r="X1139" s="59" t="s">
        <v>3580</v>
      </c>
    </row>
    <row r="1140" spans="1:66" ht="50.1" customHeight="1">
      <c r="A1140" s="34" t="s">
        <v>3581</v>
      </c>
      <c r="B1140" s="35" t="s">
        <v>35</v>
      </c>
      <c r="C1140" s="78" t="s">
        <v>3576</v>
      </c>
      <c r="D1140" s="56" t="s">
        <v>3567</v>
      </c>
      <c r="E1140" s="50" t="s">
        <v>3577</v>
      </c>
      <c r="F1140" s="50" t="s">
        <v>3578</v>
      </c>
      <c r="G1140" s="49" t="s">
        <v>39</v>
      </c>
      <c r="H1140" s="49">
        <v>0</v>
      </c>
      <c r="I1140" s="82">
        <v>590000000</v>
      </c>
      <c r="J1140" s="35" t="s">
        <v>53</v>
      </c>
      <c r="K1140" s="35" t="s">
        <v>1445</v>
      </c>
      <c r="L1140" s="35" t="s">
        <v>446</v>
      </c>
      <c r="M1140" s="49" t="s">
        <v>61</v>
      </c>
      <c r="N1140" s="58" t="s">
        <v>3582</v>
      </c>
      <c r="O1140" s="35" t="s">
        <v>468</v>
      </c>
      <c r="P1140" s="49">
        <v>168</v>
      </c>
      <c r="Q1140" s="59" t="s">
        <v>117</v>
      </c>
      <c r="R1140" s="185">
        <v>5</v>
      </c>
      <c r="S1140" s="77">
        <v>1350000</v>
      </c>
      <c r="T1140" s="74">
        <f>S1140*R1140</f>
        <v>6750000</v>
      </c>
      <c r="U1140" s="75">
        <f t="shared" si="74"/>
        <v>7560000.0000000009</v>
      </c>
      <c r="V1140" s="92"/>
      <c r="W1140" s="35">
        <v>2017</v>
      </c>
      <c r="X1140" s="82"/>
    </row>
    <row r="1141" spans="1:66" ht="50.1" customHeight="1">
      <c r="A1141" s="34" t="s">
        <v>3583</v>
      </c>
      <c r="B1141" s="49" t="s">
        <v>35</v>
      </c>
      <c r="C1141" s="186" t="s">
        <v>3584</v>
      </c>
      <c r="D1141" s="182" t="s">
        <v>3567</v>
      </c>
      <c r="E1141" s="186" t="s">
        <v>3585</v>
      </c>
      <c r="F1141" s="187"/>
      <c r="G1141" s="35" t="s">
        <v>39</v>
      </c>
      <c r="H1141" s="49">
        <v>0</v>
      </c>
      <c r="I1141" s="34">
        <v>590000000</v>
      </c>
      <c r="J1141" s="35" t="s">
        <v>53</v>
      </c>
      <c r="K1141" s="35" t="s">
        <v>82</v>
      </c>
      <c r="L1141" s="35" t="s">
        <v>42</v>
      </c>
      <c r="M1141" s="35" t="s">
        <v>61</v>
      </c>
      <c r="N1141" s="58" t="s">
        <v>3569</v>
      </c>
      <c r="O1141" s="58" t="s">
        <v>3570</v>
      </c>
      <c r="P1141" s="49">
        <v>166</v>
      </c>
      <c r="Q1141" s="49" t="s">
        <v>103</v>
      </c>
      <c r="R1141" s="185">
        <v>3000</v>
      </c>
      <c r="S1141" s="77">
        <v>320000</v>
      </c>
      <c r="T1141" s="74">
        <v>0</v>
      </c>
      <c r="U1141" s="75">
        <f t="shared" si="74"/>
        <v>0</v>
      </c>
      <c r="V1141" s="35"/>
      <c r="W1141" s="35">
        <v>2017</v>
      </c>
      <c r="X1141" s="49" t="s">
        <v>3586</v>
      </c>
    </row>
    <row r="1142" spans="1:66" ht="50.1" customHeight="1">
      <c r="A1142" s="34" t="s">
        <v>3587</v>
      </c>
      <c r="B1142" s="49" t="s">
        <v>35</v>
      </c>
      <c r="C1142" s="186" t="s">
        <v>3584</v>
      </c>
      <c r="D1142" s="182" t="s">
        <v>3567</v>
      </c>
      <c r="E1142" s="186" t="s">
        <v>3585</v>
      </c>
      <c r="F1142" s="187"/>
      <c r="G1142" s="35" t="s">
        <v>39</v>
      </c>
      <c r="H1142" s="49">
        <v>0</v>
      </c>
      <c r="I1142" s="82">
        <v>590000000</v>
      </c>
      <c r="J1142" s="35" t="s">
        <v>53</v>
      </c>
      <c r="K1142" s="35" t="s">
        <v>2083</v>
      </c>
      <c r="L1142" s="35" t="s">
        <v>42</v>
      </c>
      <c r="M1142" s="35" t="s">
        <v>61</v>
      </c>
      <c r="N1142" s="58" t="s">
        <v>961</v>
      </c>
      <c r="O1142" s="35" t="s">
        <v>468</v>
      </c>
      <c r="P1142" s="49">
        <v>166</v>
      </c>
      <c r="Q1142" s="49" t="s">
        <v>103</v>
      </c>
      <c r="R1142" s="185">
        <v>3000</v>
      </c>
      <c r="S1142" s="77">
        <v>600</v>
      </c>
      <c r="T1142" s="74">
        <f>S1142*R1142</f>
        <v>1800000</v>
      </c>
      <c r="U1142" s="75">
        <f t="shared" si="74"/>
        <v>2016000.0000000002</v>
      </c>
      <c r="V1142" s="35"/>
      <c r="W1142" s="35">
        <v>2017</v>
      </c>
      <c r="X1142" s="130"/>
    </row>
    <row r="1143" spans="1:66" ht="50.1" customHeight="1">
      <c r="A1143" s="34" t="s">
        <v>3588</v>
      </c>
      <c r="B1143" s="35" t="s">
        <v>35</v>
      </c>
      <c r="C1143" s="35" t="s">
        <v>3589</v>
      </c>
      <c r="D1143" s="56" t="s">
        <v>3567</v>
      </c>
      <c r="E1143" s="49" t="s">
        <v>3590</v>
      </c>
      <c r="F1143" s="49" t="s">
        <v>3591</v>
      </c>
      <c r="G1143" s="49" t="s">
        <v>39</v>
      </c>
      <c r="H1143" s="49">
        <v>0</v>
      </c>
      <c r="I1143" s="34">
        <v>590000000</v>
      </c>
      <c r="J1143" s="35" t="s">
        <v>53</v>
      </c>
      <c r="K1143" s="35" t="s">
        <v>445</v>
      </c>
      <c r="L1143" s="35" t="s">
        <v>42</v>
      </c>
      <c r="M1143" s="49" t="s">
        <v>61</v>
      </c>
      <c r="N1143" s="58" t="s">
        <v>3579</v>
      </c>
      <c r="O1143" s="35" t="s">
        <v>468</v>
      </c>
      <c r="P1143" s="49">
        <v>168</v>
      </c>
      <c r="Q1143" s="59" t="s">
        <v>117</v>
      </c>
      <c r="R1143" s="188">
        <v>9</v>
      </c>
      <c r="S1143" s="54">
        <v>1487000</v>
      </c>
      <c r="T1143" s="74">
        <f>S1143*R1143</f>
        <v>13383000</v>
      </c>
      <c r="U1143" s="74">
        <f t="shared" ref="U1143:U1207" si="75">T1143*1.12</f>
        <v>14988960.000000002</v>
      </c>
      <c r="V1143" s="35"/>
      <c r="W1143" s="35">
        <v>2017</v>
      </c>
      <c r="X1143" s="82"/>
    </row>
    <row r="1144" spans="1:66" ht="50.1" customHeight="1">
      <c r="A1144" s="34" t="s">
        <v>3592</v>
      </c>
      <c r="B1144" s="35" t="s">
        <v>35</v>
      </c>
      <c r="C1144" s="35" t="s">
        <v>3589</v>
      </c>
      <c r="D1144" s="56" t="s">
        <v>3567</v>
      </c>
      <c r="E1144" s="49" t="s">
        <v>3590</v>
      </c>
      <c r="F1144" s="49"/>
      <c r="G1144" s="49" t="s">
        <v>39</v>
      </c>
      <c r="H1144" s="49">
        <v>0</v>
      </c>
      <c r="I1144" s="34">
        <v>590000000</v>
      </c>
      <c r="J1144" s="35" t="s">
        <v>53</v>
      </c>
      <c r="K1144" s="35" t="s">
        <v>1619</v>
      </c>
      <c r="L1144" s="35" t="s">
        <v>446</v>
      </c>
      <c r="M1144" s="49" t="s">
        <v>61</v>
      </c>
      <c r="N1144" s="58" t="s">
        <v>3579</v>
      </c>
      <c r="O1144" s="35" t="s">
        <v>468</v>
      </c>
      <c r="P1144" s="49">
        <v>168</v>
      </c>
      <c r="Q1144" s="59" t="s">
        <v>117</v>
      </c>
      <c r="R1144" s="188">
        <v>20</v>
      </c>
      <c r="S1144" s="54">
        <v>1600000</v>
      </c>
      <c r="T1144" s="74">
        <f>S1144*R1144</f>
        <v>32000000</v>
      </c>
      <c r="U1144" s="74">
        <f t="shared" si="75"/>
        <v>35840000</v>
      </c>
      <c r="V1144" s="35"/>
      <c r="W1144" s="35">
        <v>2017</v>
      </c>
      <c r="X1144" s="43"/>
    </row>
    <row r="1145" spans="1:66" ht="50.1" customHeight="1">
      <c r="A1145" s="34" t="s">
        <v>3593</v>
      </c>
      <c r="B1145" s="46" t="s">
        <v>35</v>
      </c>
      <c r="C1145" s="35" t="s">
        <v>3594</v>
      </c>
      <c r="D1145" s="36" t="s">
        <v>3595</v>
      </c>
      <c r="E1145" s="35" t="s">
        <v>3596</v>
      </c>
      <c r="F1145" s="37" t="s">
        <v>640</v>
      </c>
      <c r="G1145" s="34" t="s">
        <v>39</v>
      </c>
      <c r="H1145" s="34">
        <v>0</v>
      </c>
      <c r="I1145" s="34">
        <v>590000000</v>
      </c>
      <c r="J1145" s="35" t="s">
        <v>40</v>
      </c>
      <c r="K1145" s="35" t="s">
        <v>3597</v>
      </c>
      <c r="L1145" s="35" t="s">
        <v>42</v>
      </c>
      <c r="M1145" s="34" t="s">
        <v>61</v>
      </c>
      <c r="N1145" s="35" t="s">
        <v>44</v>
      </c>
      <c r="O1145" s="38" t="s">
        <v>45</v>
      </c>
      <c r="P1145" s="34">
        <v>796</v>
      </c>
      <c r="Q1145" s="34" t="s">
        <v>46</v>
      </c>
      <c r="R1145" s="39">
        <v>6</v>
      </c>
      <c r="S1145" s="40">
        <v>4000</v>
      </c>
      <c r="T1145" s="40">
        <f t="shared" ref="T1145:T1196" si="76">R1145*S1145</f>
        <v>24000</v>
      </c>
      <c r="U1145" s="40">
        <f t="shared" si="75"/>
        <v>26880.000000000004</v>
      </c>
      <c r="V1145" s="34"/>
      <c r="W1145" s="34">
        <v>2017</v>
      </c>
      <c r="X1145" s="35"/>
    </row>
    <row r="1146" spans="1:66" ht="50.1" customHeight="1">
      <c r="A1146" s="34" t="s">
        <v>3598</v>
      </c>
      <c r="B1146" s="46" t="s">
        <v>35</v>
      </c>
      <c r="C1146" s="47" t="s">
        <v>3599</v>
      </c>
      <c r="D1146" s="48" t="s">
        <v>3595</v>
      </c>
      <c r="E1146" s="49" t="s">
        <v>3600</v>
      </c>
      <c r="F1146" s="50" t="s">
        <v>59</v>
      </c>
      <c r="G1146" s="51" t="s">
        <v>39</v>
      </c>
      <c r="H1146" s="52">
        <v>0</v>
      </c>
      <c r="I1146" s="34">
        <v>590000000</v>
      </c>
      <c r="J1146" s="35" t="s">
        <v>40</v>
      </c>
      <c r="K1146" s="46" t="s">
        <v>3597</v>
      </c>
      <c r="L1146" s="35" t="s">
        <v>42</v>
      </c>
      <c r="M1146" s="46" t="s">
        <v>61</v>
      </c>
      <c r="N1146" s="49" t="s">
        <v>44</v>
      </c>
      <c r="O1146" s="38" t="s">
        <v>45</v>
      </c>
      <c r="P1146" s="43">
        <v>839</v>
      </c>
      <c r="Q1146" s="43" t="s">
        <v>612</v>
      </c>
      <c r="R1146" s="69">
        <v>6</v>
      </c>
      <c r="S1146" s="54">
        <v>6500</v>
      </c>
      <c r="T1146" s="40">
        <f t="shared" si="76"/>
        <v>39000</v>
      </c>
      <c r="U1146" s="40">
        <f t="shared" si="75"/>
        <v>43680.000000000007</v>
      </c>
      <c r="V1146" s="46"/>
      <c r="W1146" s="55">
        <v>2017</v>
      </c>
      <c r="X1146" s="35"/>
    </row>
    <row r="1147" spans="1:66" ht="50.1" customHeight="1">
      <c r="A1147" s="34" t="s">
        <v>3601</v>
      </c>
      <c r="B1147" s="34" t="s">
        <v>35</v>
      </c>
      <c r="C1147" s="35" t="s">
        <v>3602</v>
      </c>
      <c r="D1147" s="36" t="s">
        <v>3603</v>
      </c>
      <c r="E1147" s="35" t="s">
        <v>3604</v>
      </c>
      <c r="F1147" s="37" t="s">
        <v>3605</v>
      </c>
      <c r="G1147" s="34" t="s">
        <v>39</v>
      </c>
      <c r="H1147" s="34">
        <v>0</v>
      </c>
      <c r="I1147" s="34">
        <v>590000000</v>
      </c>
      <c r="J1147" s="35" t="s">
        <v>40</v>
      </c>
      <c r="K1147" s="35" t="s">
        <v>1619</v>
      </c>
      <c r="L1147" s="35" t="s">
        <v>42</v>
      </c>
      <c r="M1147" s="34" t="s">
        <v>61</v>
      </c>
      <c r="N1147" s="35" t="s">
        <v>268</v>
      </c>
      <c r="O1147" s="35" t="s">
        <v>110</v>
      </c>
      <c r="P1147" s="34">
        <v>166</v>
      </c>
      <c r="Q1147" s="34" t="s">
        <v>103</v>
      </c>
      <c r="R1147" s="44">
        <v>5000</v>
      </c>
      <c r="S1147" s="40">
        <v>125</v>
      </c>
      <c r="T1147" s="40">
        <f t="shared" si="76"/>
        <v>625000</v>
      </c>
      <c r="U1147" s="40">
        <f t="shared" si="75"/>
        <v>700000.00000000012</v>
      </c>
      <c r="V1147" s="34"/>
      <c r="W1147" s="34">
        <v>2017</v>
      </c>
      <c r="X1147" s="71"/>
    </row>
    <row r="1148" spans="1:66" ht="50.1" customHeight="1">
      <c r="A1148" s="34" t="s">
        <v>3606</v>
      </c>
      <c r="B1148" s="46" t="s">
        <v>35</v>
      </c>
      <c r="C1148" s="35" t="s">
        <v>3607</v>
      </c>
      <c r="D1148" s="36" t="s">
        <v>3608</v>
      </c>
      <c r="E1148" s="35" t="s">
        <v>3609</v>
      </c>
      <c r="F1148" s="37" t="s">
        <v>3610</v>
      </c>
      <c r="G1148" s="34" t="s">
        <v>39</v>
      </c>
      <c r="H1148" s="34">
        <v>100</v>
      </c>
      <c r="I1148" s="34">
        <v>590000000</v>
      </c>
      <c r="J1148" s="35" t="s">
        <v>40</v>
      </c>
      <c r="K1148" s="35" t="s">
        <v>128</v>
      </c>
      <c r="L1148" s="35" t="s">
        <v>42</v>
      </c>
      <c r="M1148" s="34" t="s">
        <v>61</v>
      </c>
      <c r="N1148" s="35" t="s">
        <v>44</v>
      </c>
      <c r="O1148" s="38" t="s">
        <v>45</v>
      </c>
      <c r="P1148" s="34">
        <v>112</v>
      </c>
      <c r="Q1148" s="34" t="s">
        <v>129</v>
      </c>
      <c r="R1148" s="44">
        <v>30000</v>
      </c>
      <c r="S1148" s="40">
        <v>60</v>
      </c>
      <c r="T1148" s="40">
        <f t="shared" si="76"/>
        <v>1800000</v>
      </c>
      <c r="U1148" s="40">
        <f t="shared" si="75"/>
        <v>2016000.0000000002</v>
      </c>
      <c r="V1148" s="34"/>
      <c r="W1148" s="34">
        <v>2017</v>
      </c>
      <c r="X1148" s="35"/>
    </row>
    <row r="1149" spans="1:66" s="527" customFormat="1" ht="50.1" customHeight="1">
      <c r="A1149" s="35" t="s">
        <v>3611</v>
      </c>
      <c r="B1149" s="35" t="s">
        <v>35</v>
      </c>
      <c r="C1149" s="78" t="s">
        <v>3612</v>
      </c>
      <c r="D1149" s="78" t="s">
        <v>3613</v>
      </c>
      <c r="E1149" s="78" t="s">
        <v>3614</v>
      </c>
      <c r="F1149" s="78" t="s">
        <v>3615</v>
      </c>
      <c r="G1149" s="35" t="s">
        <v>39</v>
      </c>
      <c r="H1149" s="35">
        <v>0</v>
      </c>
      <c r="I1149" s="35">
        <v>590000000</v>
      </c>
      <c r="J1149" s="35" t="s">
        <v>40</v>
      </c>
      <c r="K1149" s="35" t="s">
        <v>3616</v>
      </c>
      <c r="L1149" s="35" t="s">
        <v>42</v>
      </c>
      <c r="M1149" s="35" t="s">
        <v>43</v>
      </c>
      <c r="N1149" s="35" t="s">
        <v>75</v>
      </c>
      <c r="O1149" s="35" t="s">
        <v>76</v>
      </c>
      <c r="P1149" s="35">
        <v>5111</v>
      </c>
      <c r="Q1149" s="35" t="s">
        <v>210</v>
      </c>
      <c r="R1149" s="77">
        <v>2</v>
      </c>
      <c r="S1149" s="77">
        <v>1600</v>
      </c>
      <c r="T1149" s="77">
        <v>0</v>
      </c>
      <c r="U1149" s="77">
        <f t="shared" ref="U1149:U1156" si="77">T1149*1.12</f>
        <v>0</v>
      </c>
      <c r="V1149" s="35" t="s">
        <v>47</v>
      </c>
      <c r="W1149" s="35">
        <v>2017</v>
      </c>
      <c r="X1149" s="35" t="s">
        <v>12124</v>
      </c>
      <c r="Y1149" s="528"/>
      <c r="Z1149" s="528"/>
      <c r="AA1149" s="528"/>
      <c r="AB1149" s="528"/>
      <c r="AC1149" s="528"/>
      <c r="AD1149" s="528"/>
      <c r="AE1149" s="528"/>
      <c r="AF1149" s="518"/>
      <c r="AG1149" s="518"/>
      <c r="AH1149" s="518"/>
      <c r="AI1149" s="518"/>
      <c r="AJ1149" s="518"/>
      <c r="AK1149" s="518"/>
      <c r="AL1149" s="518"/>
      <c r="AM1149" s="518"/>
      <c r="AN1149" s="518"/>
      <c r="AO1149" s="518"/>
      <c r="AP1149" s="518"/>
      <c r="AQ1149" s="518"/>
      <c r="AR1149" s="518"/>
      <c r="AS1149" s="518"/>
      <c r="AT1149" s="518"/>
      <c r="AU1149" s="518"/>
      <c r="AV1149" s="518"/>
      <c r="AW1149" s="518"/>
      <c r="AX1149" s="518"/>
      <c r="AY1149" s="518"/>
      <c r="AZ1149" s="518"/>
      <c r="BA1149" s="518"/>
      <c r="BB1149" s="518"/>
      <c r="BC1149" s="518"/>
      <c r="BD1149" s="518"/>
    </row>
    <row r="1150" spans="1:66" s="527" customFormat="1" ht="50.1" customHeight="1">
      <c r="A1150" s="35" t="s">
        <v>12125</v>
      </c>
      <c r="B1150" s="35" t="s">
        <v>35</v>
      </c>
      <c r="C1150" s="50" t="s">
        <v>12126</v>
      </c>
      <c r="D1150" s="78" t="s">
        <v>3613</v>
      </c>
      <c r="E1150" s="50" t="s">
        <v>12127</v>
      </c>
      <c r="F1150" s="50" t="s">
        <v>12128</v>
      </c>
      <c r="G1150" s="35" t="s">
        <v>39</v>
      </c>
      <c r="H1150" s="35">
        <v>0</v>
      </c>
      <c r="I1150" s="35">
        <v>590000000</v>
      </c>
      <c r="J1150" s="35" t="s">
        <v>40</v>
      </c>
      <c r="K1150" s="49" t="s">
        <v>10818</v>
      </c>
      <c r="L1150" s="35" t="s">
        <v>53</v>
      </c>
      <c r="M1150" s="46" t="s">
        <v>43</v>
      </c>
      <c r="N1150" s="49" t="s">
        <v>10156</v>
      </c>
      <c r="O1150" s="52" t="s">
        <v>503</v>
      </c>
      <c r="P1150" s="35">
        <v>5111</v>
      </c>
      <c r="Q1150" s="49" t="s">
        <v>210</v>
      </c>
      <c r="R1150" s="77">
        <v>1</v>
      </c>
      <c r="S1150" s="77">
        <v>2300</v>
      </c>
      <c r="T1150" s="77">
        <f>S1150*R1150</f>
        <v>2300</v>
      </c>
      <c r="U1150" s="77">
        <f t="shared" si="77"/>
        <v>2576.0000000000005</v>
      </c>
      <c r="V1150" s="98"/>
      <c r="W1150" s="35">
        <v>2017</v>
      </c>
      <c r="X1150" s="512"/>
      <c r="Y1150" s="528"/>
      <c r="Z1150" s="528"/>
      <c r="AA1150" s="528"/>
      <c r="AB1150" s="528"/>
      <c r="AC1150" s="528"/>
      <c r="AD1150" s="528"/>
      <c r="AE1150" s="528"/>
      <c r="AF1150" s="518"/>
      <c r="AG1150" s="518"/>
      <c r="AH1150" s="518"/>
      <c r="AI1150" s="518"/>
      <c r="AJ1150" s="518"/>
      <c r="AK1150" s="518"/>
      <c r="AL1150" s="518"/>
      <c r="AM1150" s="518"/>
      <c r="AN1150" s="518"/>
      <c r="AO1150" s="518"/>
      <c r="AP1150" s="518"/>
      <c r="AQ1150" s="518"/>
      <c r="AR1150" s="518"/>
      <c r="AS1150" s="518"/>
      <c r="AT1150" s="518"/>
      <c r="AU1150" s="518"/>
      <c r="AV1150" s="518"/>
      <c r="AW1150" s="518"/>
      <c r="AX1150" s="518"/>
      <c r="AY1150" s="518"/>
      <c r="AZ1150" s="518"/>
      <c r="BA1150" s="518"/>
      <c r="BB1150" s="518"/>
      <c r="BC1150" s="518"/>
      <c r="BD1150" s="518"/>
    </row>
    <row r="1151" spans="1:66" s="527" customFormat="1" ht="50.1" customHeight="1">
      <c r="A1151" s="35" t="s">
        <v>3617</v>
      </c>
      <c r="B1151" s="35" t="s">
        <v>35</v>
      </c>
      <c r="C1151" s="78" t="s">
        <v>3618</v>
      </c>
      <c r="D1151" s="78" t="s">
        <v>3613</v>
      </c>
      <c r="E1151" s="78" t="s">
        <v>3619</v>
      </c>
      <c r="F1151" s="78" t="s">
        <v>3620</v>
      </c>
      <c r="G1151" s="35" t="s">
        <v>39</v>
      </c>
      <c r="H1151" s="35">
        <v>0</v>
      </c>
      <c r="I1151" s="35">
        <v>590000000</v>
      </c>
      <c r="J1151" s="35" t="s">
        <v>40</v>
      </c>
      <c r="K1151" s="35" t="s">
        <v>218</v>
      </c>
      <c r="L1151" s="35" t="s">
        <v>42</v>
      </c>
      <c r="M1151" s="35" t="s">
        <v>43</v>
      </c>
      <c r="N1151" s="35" t="s">
        <v>75</v>
      </c>
      <c r="O1151" s="35" t="s">
        <v>76</v>
      </c>
      <c r="P1151" s="35">
        <v>5111</v>
      </c>
      <c r="Q1151" s="35" t="s">
        <v>210</v>
      </c>
      <c r="R1151" s="77">
        <v>1</v>
      </c>
      <c r="S1151" s="77">
        <v>4900</v>
      </c>
      <c r="T1151" s="77">
        <v>0</v>
      </c>
      <c r="U1151" s="77">
        <f t="shared" si="77"/>
        <v>0</v>
      </c>
      <c r="V1151" s="35" t="s">
        <v>47</v>
      </c>
      <c r="W1151" s="35">
        <v>2017</v>
      </c>
      <c r="X1151" s="35" t="s">
        <v>4433</v>
      </c>
      <c r="Y1151" s="528"/>
      <c r="Z1151" s="528"/>
      <c r="AA1151" s="528"/>
      <c r="AB1151" s="528"/>
      <c r="AC1151" s="528"/>
      <c r="AD1151" s="528"/>
      <c r="AE1151" s="528"/>
      <c r="AF1151" s="518"/>
      <c r="AG1151" s="518"/>
      <c r="AH1151" s="518"/>
      <c r="AI1151" s="518"/>
      <c r="AJ1151" s="518"/>
      <c r="AK1151" s="518"/>
      <c r="AL1151" s="518"/>
      <c r="AM1151" s="518"/>
      <c r="AN1151" s="518"/>
      <c r="AO1151" s="518"/>
      <c r="AP1151" s="518"/>
      <c r="AQ1151" s="518"/>
      <c r="AR1151" s="518"/>
      <c r="AS1151" s="518"/>
      <c r="AT1151" s="518"/>
      <c r="AU1151" s="518"/>
      <c r="AV1151" s="518"/>
      <c r="AW1151" s="518"/>
      <c r="AX1151" s="518"/>
      <c r="AY1151" s="518"/>
      <c r="AZ1151" s="518"/>
      <c r="BA1151" s="518"/>
      <c r="BB1151" s="518"/>
      <c r="BC1151" s="518"/>
      <c r="BD1151" s="518"/>
    </row>
    <row r="1152" spans="1:66" s="527" customFormat="1" ht="50.1" customHeight="1">
      <c r="A1152" s="35" t="s">
        <v>12129</v>
      </c>
      <c r="B1152" s="35" t="s">
        <v>35</v>
      </c>
      <c r="C1152" s="78" t="s">
        <v>3618</v>
      </c>
      <c r="D1152" s="78" t="s">
        <v>3613</v>
      </c>
      <c r="E1152" s="78" t="s">
        <v>3619</v>
      </c>
      <c r="F1152" s="78" t="s">
        <v>3620</v>
      </c>
      <c r="G1152" s="35" t="s">
        <v>39</v>
      </c>
      <c r="H1152" s="35">
        <v>0</v>
      </c>
      <c r="I1152" s="35">
        <v>590000000</v>
      </c>
      <c r="J1152" s="35" t="s">
        <v>40</v>
      </c>
      <c r="K1152" s="49" t="s">
        <v>10818</v>
      </c>
      <c r="L1152" s="35" t="s">
        <v>53</v>
      </c>
      <c r="M1152" s="46" t="s">
        <v>43</v>
      </c>
      <c r="N1152" s="49" t="s">
        <v>10156</v>
      </c>
      <c r="O1152" s="52" t="s">
        <v>503</v>
      </c>
      <c r="P1152" s="35">
        <v>5111</v>
      </c>
      <c r="Q1152" s="49" t="s">
        <v>210</v>
      </c>
      <c r="R1152" s="77">
        <v>2</v>
      </c>
      <c r="S1152" s="77">
        <v>5000</v>
      </c>
      <c r="T1152" s="77">
        <f>R1152*S1152</f>
        <v>10000</v>
      </c>
      <c r="U1152" s="77">
        <f t="shared" si="77"/>
        <v>11200.000000000002</v>
      </c>
      <c r="V1152" s="98"/>
      <c r="W1152" s="35">
        <v>2017</v>
      </c>
      <c r="X1152" s="512"/>
      <c r="Y1152" s="528"/>
      <c r="Z1152" s="528"/>
      <c r="AA1152" s="528"/>
      <c r="AB1152" s="528"/>
      <c r="AC1152" s="528"/>
      <c r="AD1152" s="528"/>
      <c r="AE1152" s="528"/>
      <c r="AF1152" s="518"/>
      <c r="AG1152" s="518"/>
      <c r="AH1152" s="518"/>
      <c r="AI1152" s="518"/>
      <c r="AJ1152" s="518"/>
      <c r="AK1152" s="518"/>
      <c r="AL1152" s="518"/>
      <c r="AM1152" s="518"/>
      <c r="AN1152" s="518"/>
      <c r="AO1152" s="518"/>
      <c r="AP1152" s="518"/>
      <c r="AQ1152" s="518"/>
      <c r="AR1152" s="518"/>
      <c r="AS1152" s="518"/>
      <c r="AT1152" s="518"/>
      <c r="AU1152" s="518"/>
      <c r="AV1152" s="518"/>
      <c r="AW1152" s="518"/>
      <c r="AX1152" s="518"/>
      <c r="AY1152" s="518"/>
      <c r="AZ1152" s="518"/>
      <c r="BA1152" s="518"/>
      <c r="BB1152" s="518"/>
      <c r="BC1152" s="518"/>
      <c r="BD1152" s="518"/>
    </row>
    <row r="1153" spans="1:56" s="527" customFormat="1" ht="50.1" customHeight="1">
      <c r="A1153" s="35" t="s">
        <v>3621</v>
      </c>
      <c r="B1153" s="35" t="s">
        <v>35</v>
      </c>
      <c r="C1153" s="78" t="s">
        <v>3622</v>
      </c>
      <c r="D1153" s="78" t="s">
        <v>3613</v>
      </c>
      <c r="E1153" s="78" t="s">
        <v>3623</v>
      </c>
      <c r="F1153" s="78" t="s">
        <v>3624</v>
      </c>
      <c r="G1153" s="35" t="s">
        <v>39</v>
      </c>
      <c r="H1153" s="35">
        <v>0</v>
      </c>
      <c r="I1153" s="35">
        <v>590000000</v>
      </c>
      <c r="J1153" s="35" t="s">
        <v>40</v>
      </c>
      <c r="K1153" s="35" t="s">
        <v>3616</v>
      </c>
      <c r="L1153" s="35" t="s">
        <v>42</v>
      </c>
      <c r="M1153" s="35" t="s">
        <v>43</v>
      </c>
      <c r="N1153" s="35" t="s">
        <v>75</v>
      </c>
      <c r="O1153" s="35" t="s">
        <v>76</v>
      </c>
      <c r="P1153" s="35">
        <v>778</v>
      </c>
      <c r="Q1153" s="35" t="s">
        <v>1085</v>
      </c>
      <c r="R1153" s="77">
        <v>2</v>
      </c>
      <c r="S1153" s="77">
        <v>5900</v>
      </c>
      <c r="T1153" s="77">
        <v>0</v>
      </c>
      <c r="U1153" s="77">
        <f t="shared" si="77"/>
        <v>0</v>
      </c>
      <c r="V1153" s="35" t="s">
        <v>47</v>
      </c>
      <c r="W1153" s="35">
        <v>2017</v>
      </c>
      <c r="X1153" s="35" t="s">
        <v>1216</v>
      </c>
      <c r="Y1153" s="528"/>
      <c r="Z1153" s="528"/>
      <c r="AA1153" s="528"/>
      <c r="AB1153" s="528"/>
      <c r="AC1153" s="528"/>
      <c r="AD1153" s="528"/>
      <c r="AE1153" s="528"/>
      <c r="AF1153" s="518"/>
      <c r="AG1153" s="518"/>
      <c r="AH1153" s="518"/>
      <c r="AI1153" s="518"/>
      <c r="AJ1153" s="518"/>
      <c r="AK1153" s="518"/>
      <c r="AL1153" s="518"/>
      <c r="AM1153" s="518"/>
      <c r="AN1153" s="518"/>
      <c r="AO1153" s="518"/>
      <c r="AP1153" s="518"/>
      <c r="AQ1153" s="518"/>
      <c r="AR1153" s="518"/>
      <c r="AS1153" s="518"/>
      <c r="AT1153" s="518"/>
      <c r="AU1153" s="518"/>
      <c r="AV1153" s="518"/>
      <c r="AW1153" s="518"/>
      <c r="AX1153" s="518"/>
      <c r="AY1153" s="518"/>
      <c r="AZ1153" s="518"/>
      <c r="BA1153" s="518"/>
      <c r="BB1153" s="518"/>
      <c r="BC1153" s="518"/>
      <c r="BD1153" s="518"/>
    </row>
    <row r="1154" spans="1:56" s="527" customFormat="1" ht="50.1" customHeight="1">
      <c r="A1154" s="35" t="s">
        <v>12112</v>
      </c>
      <c r="B1154" s="35" t="s">
        <v>35</v>
      </c>
      <c r="C1154" s="78" t="s">
        <v>3622</v>
      </c>
      <c r="D1154" s="78" t="s">
        <v>3613</v>
      </c>
      <c r="E1154" s="78" t="s">
        <v>3623</v>
      </c>
      <c r="F1154" s="78" t="s">
        <v>3624</v>
      </c>
      <c r="G1154" s="35" t="s">
        <v>39</v>
      </c>
      <c r="H1154" s="35">
        <v>0</v>
      </c>
      <c r="I1154" s="35">
        <v>590000000</v>
      </c>
      <c r="J1154" s="35" t="s">
        <v>40</v>
      </c>
      <c r="K1154" s="49" t="s">
        <v>10818</v>
      </c>
      <c r="L1154" s="35" t="s">
        <v>53</v>
      </c>
      <c r="M1154" s="46" t="s">
        <v>43</v>
      </c>
      <c r="N1154" s="49" t="s">
        <v>10156</v>
      </c>
      <c r="O1154" s="52" t="s">
        <v>503</v>
      </c>
      <c r="P1154" s="35">
        <v>778</v>
      </c>
      <c r="Q1154" s="46" t="s">
        <v>1085</v>
      </c>
      <c r="R1154" s="77">
        <v>2</v>
      </c>
      <c r="S1154" s="77">
        <v>4650</v>
      </c>
      <c r="T1154" s="77">
        <f>R1154*S1154</f>
        <v>9300</v>
      </c>
      <c r="U1154" s="77">
        <f t="shared" si="77"/>
        <v>10416.000000000002</v>
      </c>
      <c r="V1154" s="98"/>
      <c r="W1154" s="35">
        <v>2017</v>
      </c>
      <c r="X1154" s="512"/>
      <c r="Y1154" s="528"/>
      <c r="Z1154" s="528"/>
      <c r="AA1154" s="528"/>
      <c r="AB1154" s="528"/>
      <c r="AC1154" s="528"/>
      <c r="AD1154" s="528"/>
      <c r="AE1154" s="528"/>
      <c r="AF1154" s="518"/>
      <c r="AG1154" s="518"/>
      <c r="AH1154" s="518"/>
      <c r="AI1154" s="518"/>
      <c r="AJ1154" s="518"/>
      <c r="AK1154" s="518"/>
      <c r="AL1154" s="518"/>
      <c r="AM1154" s="518"/>
      <c r="AN1154" s="518"/>
      <c r="AO1154" s="518"/>
      <c r="AP1154" s="518"/>
      <c r="AQ1154" s="518"/>
      <c r="AR1154" s="518"/>
      <c r="AS1154" s="518"/>
      <c r="AT1154" s="518"/>
      <c r="AU1154" s="518"/>
      <c r="AV1154" s="518"/>
      <c r="AW1154" s="518"/>
      <c r="AX1154" s="518"/>
      <c r="AY1154" s="518"/>
      <c r="AZ1154" s="518"/>
      <c r="BA1154" s="518"/>
      <c r="BB1154" s="518"/>
      <c r="BC1154" s="518"/>
      <c r="BD1154" s="518"/>
    </row>
    <row r="1155" spans="1:56" s="527" customFormat="1" ht="50.1" customHeight="1">
      <c r="A1155" s="35" t="s">
        <v>3625</v>
      </c>
      <c r="B1155" s="35" t="s">
        <v>35</v>
      </c>
      <c r="C1155" s="78" t="s">
        <v>3622</v>
      </c>
      <c r="D1155" s="78" t="s">
        <v>3613</v>
      </c>
      <c r="E1155" s="78" t="s">
        <v>3623</v>
      </c>
      <c r="F1155" s="78" t="s">
        <v>3615</v>
      </c>
      <c r="G1155" s="35" t="s">
        <v>39</v>
      </c>
      <c r="H1155" s="35">
        <v>0</v>
      </c>
      <c r="I1155" s="35">
        <v>590000000</v>
      </c>
      <c r="J1155" s="35" t="s">
        <v>40</v>
      </c>
      <c r="K1155" s="35" t="s">
        <v>209</v>
      </c>
      <c r="L1155" s="35" t="s">
        <v>42</v>
      </c>
      <c r="M1155" s="35" t="s">
        <v>43</v>
      </c>
      <c r="N1155" s="35" t="s">
        <v>75</v>
      </c>
      <c r="O1155" s="35" t="s">
        <v>76</v>
      </c>
      <c r="P1155" s="35">
        <v>778</v>
      </c>
      <c r="Q1155" s="35" t="s">
        <v>1085</v>
      </c>
      <c r="R1155" s="77">
        <v>5</v>
      </c>
      <c r="S1155" s="77">
        <v>4700</v>
      </c>
      <c r="T1155" s="77">
        <v>0</v>
      </c>
      <c r="U1155" s="77">
        <f t="shared" si="77"/>
        <v>0</v>
      </c>
      <c r="V1155" s="35" t="s">
        <v>47</v>
      </c>
      <c r="W1155" s="35">
        <v>2017</v>
      </c>
      <c r="X1155" s="35" t="s">
        <v>1216</v>
      </c>
      <c r="Y1155" s="528"/>
      <c r="Z1155" s="528"/>
      <c r="AA1155" s="528"/>
      <c r="AB1155" s="528"/>
      <c r="AC1155" s="528"/>
      <c r="AD1155" s="528"/>
      <c r="AE1155" s="528"/>
      <c r="AF1155" s="518"/>
      <c r="AG1155" s="518"/>
      <c r="AH1155" s="518"/>
      <c r="AI1155" s="518"/>
      <c r="AJ1155" s="518"/>
      <c r="AK1155" s="518"/>
      <c r="AL1155" s="518"/>
      <c r="AM1155" s="518"/>
      <c r="AN1155" s="518"/>
      <c r="AO1155" s="518"/>
      <c r="AP1155" s="518"/>
      <c r="AQ1155" s="518"/>
      <c r="AR1155" s="518"/>
      <c r="AS1155" s="518"/>
      <c r="AT1155" s="518"/>
      <c r="AU1155" s="518"/>
      <c r="AV1155" s="518"/>
      <c r="AW1155" s="518"/>
      <c r="AX1155" s="518"/>
      <c r="AY1155" s="518"/>
      <c r="AZ1155" s="518"/>
      <c r="BA1155" s="518"/>
      <c r="BB1155" s="518"/>
      <c r="BC1155" s="518"/>
      <c r="BD1155" s="518"/>
    </row>
    <row r="1156" spans="1:56" s="527" customFormat="1" ht="50.1" customHeight="1">
      <c r="A1156" s="35" t="s">
        <v>12123</v>
      </c>
      <c r="B1156" s="35" t="s">
        <v>35</v>
      </c>
      <c r="C1156" s="78" t="s">
        <v>3622</v>
      </c>
      <c r="D1156" s="78" t="s">
        <v>3613</v>
      </c>
      <c r="E1156" s="78" t="s">
        <v>3623</v>
      </c>
      <c r="F1156" s="78" t="s">
        <v>3615</v>
      </c>
      <c r="G1156" s="35" t="s">
        <v>39</v>
      </c>
      <c r="H1156" s="35">
        <v>0</v>
      </c>
      <c r="I1156" s="35">
        <v>590000000</v>
      </c>
      <c r="J1156" s="35" t="s">
        <v>40</v>
      </c>
      <c r="K1156" s="49" t="s">
        <v>10818</v>
      </c>
      <c r="L1156" s="35" t="s">
        <v>53</v>
      </c>
      <c r="M1156" s="46" t="s">
        <v>43</v>
      </c>
      <c r="N1156" s="49" t="s">
        <v>10156</v>
      </c>
      <c r="O1156" s="52" t="s">
        <v>503</v>
      </c>
      <c r="P1156" s="35">
        <v>778</v>
      </c>
      <c r="Q1156" s="46" t="s">
        <v>1085</v>
      </c>
      <c r="R1156" s="77">
        <v>5</v>
      </c>
      <c r="S1156" s="77">
        <v>3350</v>
      </c>
      <c r="T1156" s="77">
        <f>R1156*S1156</f>
        <v>16750</v>
      </c>
      <c r="U1156" s="77">
        <f t="shared" si="77"/>
        <v>18760</v>
      </c>
      <c r="V1156" s="98"/>
      <c r="W1156" s="35">
        <v>2017</v>
      </c>
      <c r="X1156" s="512"/>
      <c r="Y1156" s="528"/>
      <c r="Z1156" s="528"/>
      <c r="AA1156" s="528"/>
      <c r="AB1156" s="528"/>
      <c r="AC1156" s="528"/>
      <c r="AD1156" s="528"/>
      <c r="AE1156" s="528"/>
      <c r="AF1156" s="518"/>
      <c r="AG1156" s="518"/>
      <c r="AH1156" s="518"/>
      <c r="AI1156" s="518"/>
      <c r="AJ1156" s="518"/>
      <c r="AK1156" s="518"/>
      <c r="AL1156" s="518"/>
      <c r="AM1156" s="518"/>
      <c r="AN1156" s="518"/>
      <c r="AO1156" s="518"/>
      <c r="AP1156" s="518"/>
      <c r="AQ1156" s="518"/>
      <c r="AR1156" s="518"/>
      <c r="AS1156" s="518"/>
      <c r="AT1156" s="518"/>
      <c r="AU1156" s="518"/>
      <c r="AV1156" s="518"/>
      <c r="AW1156" s="518"/>
      <c r="AX1156" s="518"/>
      <c r="AY1156" s="518"/>
      <c r="AZ1156" s="518"/>
      <c r="BA1156" s="518"/>
      <c r="BB1156" s="518"/>
      <c r="BC1156" s="518"/>
      <c r="BD1156" s="518"/>
    </row>
    <row r="1157" spans="1:56" ht="50.1" customHeight="1">
      <c r="A1157" s="34" t="s">
        <v>3626</v>
      </c>
      <c r="B1157" s="70" t="s">
        <v>35</v>
      </c>
      <c r="C1157" s="47" t="s">
        <v>3627</v>
      </c>
      <c r="D1157" s="48" t="s">
        <v>3628</v>
      </c>
      <c r="E1157" s="49" t="s">
        <v>3629</v>
      </c>
      <c r="F1157" s="50" t="s">
        <v>47</v>
      </c>
      <c r="G1157" s="51" t="s">
        <v>39</v>
      </c>
      <c r="H1157" s="52">
        <v>0</v>
      </c>
      <c r="I1157" s="34">
        <v>590000000</v>
      </c>
      <c r="J1157" s="35" t="s">
        <v>40</v>
      </c>
      <c r="K1157" s="51" t="s">
        <v>108</v>
      </c>
      <c r="L1157" s="35" t="s">
        <v>42</v>
      </c>
      <c r="M1157" s="46" t="s">
        <v>61</v>
      </c>
      <c r="N1157" s="49" t="s">
        <v>109</v>
      </c>
      <c r="O1157" s="35" t="s">
        <v>110</v>
      </c>
      <c r="P1157" s="67">
        <v>168</v>
      </c>
      <c r="Q1157" s="43" t="s">
        <v>117</v>
      </c>
      <c r="R1157" s="69">
        <v>0.5</v>
      </c>
      <c r="S1157" s="54">
        <v>2858428.5714285714</v>
      </c>
      <c r="T1157" s="40">
        <f t="shared" si="76"/>
        <v>1429214.2857142857</v>
      </c>
      <c r="U1157" s="40">
        <f t="shared" si="75"/>
        <v>1600720</v>
      </c>
      <c r="V1157" s="46" t="s">
        <v>47</v>
      </c>
      <c r="W1157" s="51">
        <v>2017</v>
      </c>
      <c r="X1157" s="42"/>
    </row>
    <row r="1158" spans="1:56" ht="50.1" customHeight="1">
      <c r="A1158" s="34" t="s">
        <v>3630</v>
      </c>
      <c r="B1158" s="46" t="s">
        <v>35</v>
      </c>
      <c r="C1158" s="47" t="s">
        <v>3631</v>
      </c>
      <c r="D1158" s="48" t="s">
        <v>3628</v>
      </c>
      <c r="E1158" s="49" t="s">
        <v>3632</v>
      </c>
      <c r="F1158" s="50" t="s">
        <v>47</v>
      </c>
      <c r="G1158" s="51" t="s">
        <v>39</v>
      </c>
      <c r="H1158" s="52">
        <v>0</v>
      </c>
      <c r="I1158" s="34">
        <v>590000000</v>
      </c>
      <c r="J1158" s="35" t="s">
        <v>40</v>
      </c>
      <c r="K1158" s="51" t="s">
        <v>108</v>
      </c>
      <c r="L1158" s="35" t="s">
        <v>42</v>
      </c>
      <c r="M1158" s="46" t="s">
        <v>61</v>
      </c>
      <c r="N1158" s="49" t="s">
        <v>109</v>
      </c>
      <c r="O1158" s="35" t="s">
        <v>110</v>
      </c>
      <c r="P1158" s="67">
        <v>168</v>
      </c>
      <c r="Q1158" s="43" t="s">
        <v>117</v>
      </c>
      <c r="R1158" s="69">
        <v>0.2</v>
      </c>
      <c r="S1158" s="54">
        <v>2858428.5714285714</v>
      </c>
      <c r="T1158" s="40">
        <f t="shared" si="76"/>
        <v>571685.71428571432</v>
      </c>
      <c r="U1158" s="40">
        <f t="shared" si="75"/>
        <v>640288.00000000012</v>
      </c>
      <c r="V1158" s="46" t="s">
        <v>47</v>
      </c>
      <c r="W1158" s="51">
        <v>2017</v>
      </c>
      <c r="X1158" s="42"/>
    </row>
    <row r="1159" spans="1:56" ht="50.1" customHeight="1">
      <c r="A1159" s="34" t="s">
        <v>3633</v>
      </c>
      <c r="B1159" s="34" t="s">
        <v>35</v>
      </c>
      <c r="C1159" s="35" t="s">
        <v>3634</v>
      </c>
      <c r="D1159" s="36" t="s">
        <v>3628</v>
      </c>
      <c r="E1159" s="35" t="s">
        <v>3635</v>
      </c>
      <c r="F1159" s="37" t="s">
        <v>47</v>
      </c>
      <c r="G1159" s="34" t="s">
        <v>39</v>
      </c>
      <c r="H1159" s="34">
        <v>0</v>
      </c>
      <c r="I1159" s="34">
        <v>590000000</v>
      </c>
      <c r="J1159" s="35" t="s">
        <v>40</v>
      </c>
      <c r="K1159" s="51" t="s">
        <v>108</v>
      </c>
      <c r="L1159" s="35" t="s">
        <v>42</v>
      </c>
      <c r="M1159" s="34" t="s">
        <v>61</v>
      </c>
      <c r="N1159" s="35" t="s">
        <v>109</v>
      </c>
      <c r="O1159" s="35" t="s">
        <v>110</v>
      </c>
      <c r="P1159" s="67">
        <v>168</v>
      </c>
      <c r="Q1159" s="34" t="s">
        <v>117</v>
      </c>
      <c r="R1159" s="44">
        <v>0.2</v>
      </c>
      <c r="S1159" s="40">
        <v>2858428.5714285714</v>
      </c>
      <c r="T1159" s="40">
        <f t="shared" si="76"/>
        <v>571685.71428571432</v>
      </c>
      <c r="U1159" s="40">
        <f t="shared" si="75"/>
        <v>640288.00000000012</v>
      </c>
      <c r="V1159" s="34" t="s">
        <v>47</v>
      </c>
      <c r="W1159" s="51">
        <v>2017</v>
      </c>
      <c r="X1159" s="42"/>
    </row>
    <row r="1160" spans="1:56" ht="50.1" customHeight="1">
      <c r="A1160" s="34" t="s">
        <v>3636</v>
      </c>
      <c r="B1160" s="46" t="s">
        <v>35</v>
      </c>
      <c r="C1160" s="47" t="s">
        <v>3637</v>
      </c>
      <c r="D1160" s="48" t="s">
        <v>3628</v>
      </c>
      <c r="E1160" s="49" t="s">
        <v>3638</v>
      </c>
      <c r="F1160" s="50" t="s">
        <v>47</v>
      </c>
      <c r="G1160" s="51" t="s">
        <v>39</v>
      </c>
      <c r="H1160" s="52">
        <v>0</v>
      </c>
      <c r="I1160" s="34">
        <v>590000000</v>
      </c>
      <c r="J1160" s="35" t="s">
        <v>40</v>
      </c>
      <c r="K1160" s="51" t="s">
        <v>108</v>
      </c>
      <c r="L1160" s="35" t="s">
        <v>42</v>
      </c>
      <c r="M1160" s="46" t="s">
        <v>61</v>
      </c>
      <c r="N1160" s="49" t="s">
        <v>109</v>
      </c>
      <c r="O1160" s="35" t="s">
        <v>110</v>
      </c>
      <c r="P1160" s="67">
        <v>168</v>
      </c>
      <c r="Q1160" s="43" t="s">
        <v>117</v>
      </c>
      <c r="R1160" s="69">
        <v>0.2</v>
      </c>
      <c r="S1160" s="54">
        <v>2858428.5714285714</v>
      </c>
      <c r="T1160" s="40">
        <f t="shared" si="76"/>
        <v>571685.71428571432</v>
      </c>
      <c r="U1160" s="40">
        <f t="shared" si="75"/>
        <v>640288.00000000012</v>
      </c>
      <c r="V1160" s="46" t="s">
        <v>47</v>
      </c>
      <c r="W1160" s="51">
        <v>2017</v>
      </c>
      <c r="X1160" s="42"/>
    </row>
    <row r="1161" spans="1:56" ht="50.1" customHeight="1">
      <c r="A1161" s="34" t="s">
        <v>3639</v>
      </c>
      <c r="B1161" s="34" t="s">
        <v>35</v>
      </c>
      <c r="C1161" s="35" t="s">
        <v>3640</v>
      </c>
      <c r="D1161" s="36" t="s">
        <v>3628</v>
      </c>
      <c r="E1161" s="35" t="s">
        <v>3641</v>
      </c>
      <c r="F1161" s="37" t="s">
        <v>47</v>
      </c>
      <c r="G1161" s="34" t="s">
        <v>39</v>
      </c>
      <c r="H1161" s="34">
        <v>0</v>
      </c>
      <c r="I1161" s="34">
        <v>590000000</v>
      </c>
      <c r="J1161" s="35" t="s">
        <v>40</v>
      </c>
      <c r="K1161" s="51" t="s">
        <v>108</v>
      </c>
      <c r="L1161" s="35" t="s">
        <v>42</v>
      </c>
      <c r="M1161" s="34" t="s">
        <v>61</v>
      </c>
      <c r="N1161" s="35" t="s">
        <v>109</v>
      </c>
      <c r="O1161" s="35" t="s">
        <v>110</v>
      </c>
      <c r="P1161" s="67">
        <v>168</v>
      </c>
      <c r="Q1161" s="34" t="s">
        <v>117</v>
      </c>
      <c r="R1161" s="44">
        <v>0.2</v>
      </c>
      <c r="S1161" s="40">
        <v>2858428.5714285714</v>
      </c>
      <c r="T1161" s="40">
        <f t="shared" si="76"/>
        <v>571685.71428571432</v>
      </c>
      <c r="U1161" s="40">
        <f t="shared" si="75"/>
        <v>640288.00000000012</v>
      </c>
      <c r="V1161" s="34" t="s">
        <v>47</v>
      </c>
      <c r="W1161" s="51">
        <v>2017</v>
      </c>
      <c r="X1161" s="42"/>
    </row>
    <row r="1162" spans="1:56" ht="50.1" customHeight="1">
      <c r="A1162" s="34" t="s">
        <v>3642</v>
      </c>
      <c r="B1162" s="46" t="s">
        <v>35</v>
      </c>
      <c r="C1162" s="47" t="s">
        <v>3643</v>
      </c>
      <c r="D1162" s="48" t="s">
        <v>3628</v>
      </c>
      <c r="E1162" s="49" t="s">
        <v>3644</v>
      </c>
      <c r="F1162" s="50" t="s">
        <v>47</v>
      </c>
      <c r="G1162" s="51" t="s">
        <v>39</v>
      </c>
      <c r="H1162" s="52">
        <v>0</v>
      </c>
      <c r="I1162" s="34">
        <v>590000000</v>
      </c>
      <c r="J1162" s="35" t="s">
        <v>40</v>
      </c>
      <c r="K1162" s="51" t="s">
        <v>108</v>
      </c>
      <c r="L1162" s="35" t="s">
        <v>42</v>
      </c>
      <c r="M1162" s="46" t="s">
        <v>61</v>
      </c>
      <c r="N1162" s="49" t="s">
        <v>109</v>
      </c>
      <c r="O1162" s="35" t="s">
        <v>110</v>
      </c>
      <c r="P1162" s="67">
        <v>168</v>
      </c>
      <c r="Q1162" s="43" t="s">
        <v>117</v>
      </c>
      <c r="R1162" s="69">
        <v>0.2</v>
      </c>
      <c r="S1162" s="54">
        <v>2858428.5714285714</v>
      </c>
      <c r="T1162" s="40">
        <f t="shared" si="76"/>
        <v>571685.71428571432</v>
      </c>
      <c r="U1162" s="40">
        <f t="shared" si="75"/>
        <v>640288.00000000012</v>
      </c>
      <c r="V1162" s="46" t="s">
        <v>47</v>
      </c>
      <c r="W1162" s="51">
        <v>2017</v>
      </c>
      <c r="X1162" s="42"/>
    </row>
    <row r="1163" spans="1:56" ht="50.1" customHeight="1">
      <c r="A1163" s="34" t="s">
        <v>3645</v>
      </c>
      <c r="B1163" s="34" t="s">
        <v>35</v>
      </c>
      <c r="C1163" s="35" t="s">
        <v>3646</v>
      </c>
      <c r="D1163" s="36" t="s">
        <v>3628</v>
      </c>
      <c r="E1163" s="35" t="s">
        <v>3647</v>
      </c>
      <c r="F1163" s="37" t="s">
        <v>47</v>
      </c>
      <c r="G1163" s="34" t="s">
        <v>39</v>
      </c>
      <c r="H1163" s="34">
        <v>0</v>
      </c>
      <c r="I1163" s="34">
        <v>590000000</v>
      </c>
      <c r="J1163" s="35" t="s">
        <v>40</v>
      </c>
      <c r="K1163" s="51" t="s">
        <v>108</v>
      </c>
      <c r="L1163" s="35" t="s">
        <v>42</v>
      </c>
      <c r="M1163" s="34" t="s">
        <v>61</v>
      </c>
      <c r="N1163" s="35" t="s">
        <v>109</v>
      </c>
      <c r="O1163" s="35" t="s">
        <v>110</v>
      </c>
      <c r="P1163" s="67">
        <v>168</v>
      </c>
      <c r="Q1163" s="34" t="s">
        <v>117</v>
      </c>
      <c r="R1163" s="44">
        <v>0.2</v>
      </c>
      <c r="S1163" s="40">
        <v>2858428.5714285714</v>
      </c>
      <c r="T1163" s="40">
        <f t="shared" si="76"/>
        <v>571685.71428571432</v>
      </c>
      <c r="U1163" s="40">
        <f t="shared" si="75"/>
        <v>640288.00000000012</v>
      </c>
      <c r="V1163" s="34" t="s">
        <v>47</v>
      </c>
      <c r="W1163" s="51">
        <v>2017</v>
      </c>
      <c r="X1163" s="42"/>
    </row>
    <row r="1164" spans="1:56" ht="50.1" customHeight="1">
      <c r="A1164" s="34" t="s">
        <v>3648</v>
      </c>
      <c r="B1164" s="34" t="s">
        <v>35</v>
      </c>
      <c r="C1164" s="35" t="s">
        <v>3649</v>
      </c>
      <c r="D1164" s="73" t="s">
        <v>3650</v>
      </c>
      <c r="E1164" s="37" t="s">
        <v>3651</v>
      </c>
      <c r="F1164" s="37" t="s">
        <v>3652</v>
      </c>
      <c r="G1164" s="34" t="s">
        <v>39</v>
      </c>
      <c r="H1164" s="34">
        <v>0</v>
      </c>
      <c r="I1164" s="34">
        <v>590000000</v>
      </c>
      <c r="J1164" s="35" t="s">
        <v>53</v>
      </c>
      <c r="K1164" s="34" t="s">
        <v>82</v>
      </c>
      <c r="L1164" s="34" t="s">
        <v>83</v>
      </c>
      <c r="M1164" s="34" t="s">
        <v>84</v>
      </c>
      <c r="N1164" s="34" t="s">
        <v>143</v>
      </c>
      <c r="O1164" s="51" t="s">
        <v>185</v>
      </c>
      <c r="P1164" s="34">
        <v>796</v>
      </c>
      <c r="Q1164" s="34" t="s">
        <v>46</v>
      </c>
      <c r="R1164" s="39">
        <v>1</v>
      </c>
      <c r="S1164" s="44">
        <v>9500</v>
      </c>
      <c r="T1164" s="74">
        <f t="shared" si="76"/>
        <v>9500</v>
      </c>
      <c r="U1164" s="74">
        <f t="shared" si="75"/>
        <v>10640.000000000002</v>
      </c>
      <c r="V1164" s="34"/>
      <c r="W1164" s="34">
        <v>2017</v>
      </c>
      <c r="X1164" s="76"/>
    </row>
    <row r="1165" spans="1:56" ht="50.1" customHeight="1">
      <c r="A1165" s="34" t="s">
        <v>3653</v>
      </c>
      <c r="B1165" s="34" t="s">
        <v>35</v>
      </c>
      <c r="C1165" s="35" t="s">
        <v>3649</v>
      </c>
      <c r="D1165" s="73" t="s">
        <v>3650</v>
      </c>
      <c r="E1165" s="37" t="s">
        <v>3651</v>
      </c>
      <c r="F1165" s="37" t="s">
        <v>3654</v>
      </c>
      <c r="G1165" s="34" t="s">
        <v>39</v>
      </c>
      <c r="H1165" s="34">
        <v>0</v>
      </c>
      <c r="I1165" s="34">
        <v>590000000</v>
      </c>
      <c r="J1165" s="35" t="s">
        <v>53</v>
      </c>
      <c r="K1165" s="34" t="s">
        <v>82</v>
      </c>
      <c r="L1165" s="34" t="s">
        <v>83</v>
      </c>
      <c r="M1165" s="34" t="s">
        <v>84</v>
      </c>
      <c r="N1165" s="34" t="s">
        <v>143</v>
      </c>
      <c r="O1165" s="51" t="s">
        <v>185</v>
      </c>
      <c r="P1165" s="34">
        <v>796</v>
      </c>
      <c r="Q1165" s="34" t="s">
        <v>46</v>
      </c>
      <c r="R1165" s="39">
        <v>1</v>
      </c>
      <c r="S1165" s="44">
        <v>9500</v>
      </c>
      <c r="T1165" s="74">
        <f t="shared" si="76"/>
        <v>9500</v>
      </c>
      <c r="U1165" s="74">
        <f t="shared" si="75"/>
        <v>10640.000000000002</v>
      </c>
      <c r="V1165" s="34"/>
      <c r="W1165" s="34">
        <v>2017</v>
      </c>
      <c r="X1165" s="76"/>
    </row>
    <row r="1166" spans="1:56" ht="50.1" customHeight="1">
      <c r="A1166" s="34" t="s">
        <v>3655</v>
      </c>
      <c r="B1166" s="34" t="s">
        <v>35</v>
      </c>
      <c r="C1166" s="35" t="s">
        <v>3656</v>
      </c>
      <c r="D1166" s="73" t="s">
        <v>3650</v>
      </c>
      <c r="E1166" s="37" t="s">
        <v>3657</v>
      </c>
      <c r="F1166" s="37" t="s">
        <v>3658</v>
      </c>
      <c r="G1166" s="34" t="s">
        <v>39</v>
      </c>
      <c r="H1166" s="82">
        <v>0</v>
      </c>
      <c r="I1166" s="34">
        <v>590000000</v>
      </c>
      <c r="J1166" s="35" t="s">
        <v>53</v>
      </c>
      <c r="K1166" s="34" t="s">
        <v>82</v>
      </c>
      <c r="L1166" s="34" t="s">
        <v>83</v>
      </c>
      <c r="M1166" s="34" t="s">
        <v>84</v>
      </c>
      <c r="N1166" s="34" t="s">
        <v>143</v>
      </c>
      <c r="O1166" s="51" t="s">
        <v>185</v>
      </c>
      <c r="P1166" s="34">
        <v>796</v>
      </c>
      <c r="Q1166" s="34" t="s">
        <v>46</v>
      </c>
      <c r="R1166" s="39">
        <v>1</v>
      </c>
      <c r="S1166" s="44">
        <v>5500</v>
      </c>
      <c r="T1166" s="74">
        <f t="shared" si="76"/>
        <v>5500</v>
      </c>
      <c r="U1166" s="74">
        <f t="shared" si="75"/>
        <v>6160.0000000000009</v>
      </c>
      <c r="V1166" s="34"/>
      <c r="W1166" s="34">
        <v>2017</v>
      </c>
      <c r="X1166" s="76"/>
    </row>
    <row r="1167" spans="1:56" ht="50.1" customHeight="1">
      <c r="A1167" s="34" t="s">
        <v>3659</v>
      </c>
      <c r="B1167" s="46" t="s">
        <v>35</v>
      </c>
      <c r="C1167" s="47" t="s">
        <v>3660</v>
      </c>
      <c r="D1167" s="48" t="s">
        <v>3650</v>
      </c>
      <c r="E1167" s="49" t="s">
        <v>3661</v>
      </c>
      <c r="F1167" s="50" t="s">
        <v>3662</v>
      </c>
      <c r="G1167" s="51" t="s">
        <v>39</v>
      </c>
      <c r="H1167" s="52">
        <v>0</v>
      </c>
      <c r="I1167" s="34">
        <v>590000000</v>
      </c>
      <c r="J1167" s="35" t="s">
        <v>40</v>
      </c>
      <c r="K1167" s="35" t="s">
        <v>3663</v>
      </c>
      <c r="L1167" s="35" t="s">
        <v>42</v>
      </c>
      <c r="M1167" s="46" t="s">
        <v>43</v>
      </c>
      <c r="N1167" s="49" t="s">
        <v>178</v>
      </c>
      <c r="O1167" s="34" t="s">
        <v>76</v>
      </c>
      <c r="P1167" s="34">
        <v>796</v>
      </c>
      <c r="Q1167" s="43" t="s">
        <v>46</v>
      </c>
      <c r="R1167" s="53">
        <v>16</v>
      </c>
      <c r="S1167" s="54">
        <v>5750</v>
      </c>
      <c r="T1167" s="40">
        <f t="shared" si="76"/>
        <v>92000</v>
      </c>
      <c r="U1167" s="40">
        <f t="shared" si="75"/>
        <v>103040.00000000001</v>
      </c>
      <c r="V1167" s="46"/>
      <c r="W1167" s="55">
        <v>2017</v>
      </c>
      <c r="X1167" s="35"/>
    </row>
    <row r="1168" spans="1:56" ht="50.1" customHeight="1">
      <c r="A1168" s="34" t="s">
        <v>3664</v>
      </c>
      <c r="B1168" s="34" t="s">
        <v>35</v>
      </c>
      <c r="C1168" s="35" t="s">
        <v>3665</v>
      </c>
      <c r="D1168" s="36" t="s">
        <v>3650</v>
      </c>
      <c r="E1168" s="35" t="s">
        <v>3666</v>
      </c>
      <c r="F1168" s="37"/>
      <c r="G1168" s="34" t="s">
        <v>39</v>
      </c>
      <c r="H1168" s="34">
        <v>0</v>
      </c>
      <c r="I1168" s="34">
        <v>590000000</v>
      </c>
      <c r="J1168" s="35" t="s">
        <v>40</v>
      </c>
      <c r="K1168" s="35" t="s">
        <v>3663</v>
      </c>
      <c r="L1168" s="35" t="s">
        <v>42</v>
      </c>
      <c r="M1168" s="34" t="s">
        <v>43</v>
      </c>
      <c r="N1168" s="35" t="s">
        <v>178</v>
      </c>
      <c r="O1168" s="34" t="s">
        <v>76</v>
      </c>
      <c r="P1168" s="34">
        <v>796</v>
      </c>
      <c r="Q1168" s="34" t="s">
        <v>46</v>
      </c>
      <c r="R1168" s="39">
        <v>8</v>
      </c>
      <c r="S1168" s="40">
        <v>8395</v>
      </c>
      <c r="T1168" s="40">
        <f t="shared" si="76"/>
        <v>67160</v>
      </c>
      <c r="U1168" s="40">
        <f t="shared" si="75"/>
        <v>75219.200000000012</v>
      </c>
      <c r="V1168" s="34"/>
      <c r="W1168" s="34">
        <v>2017</v>
      </c>
      <c r="X1168" s="35"/>
    </row>
    <row r="1169" spans="1:24" ht="50.1" customHeight="1">
      <c r="A1169" s="34" t="s">
        <v>3667</v>
      </c>
      <c r="B1169" s="34" t="s">
        <v>35</v>
      </c>
      <c r="C1169" s="35" t="s">
        <v>3668</v>
      </c>
      <c r="D1169" s="36" t="s">
        <v>3650</v>
      </c>
      <c r="E1169" s="35" t="s">
        <v>3669</v>
      </c>
      <c r="F1169" s="37" t="s">
        <v>3670</v>
      </c>
      <c r="G1169" s="34" t="s">
        <v>39</v>
      </c>
      <c r="H1169" s="34">
        <v>0</v>
      </c>
      <c r="I1169" s="34">
        <v>590000000</v>
      </c>
      <c r="J1169" s="35" t="s">
        <v>40</v>
      </c>
      <c r="K1169" s="35" t="s">
        <v>3663</v>
      </c>
      <c r="L1169" s="35" t="s">
        <v>42</v>
      </c>
      <c r="M1169" s="34" t="s">
        <v>43</v>
      </c>
      <c r="N1169" s="35" t="s">
        <v>178</v>
      </c>
      <c r="O1169" s="34" t="s">
        <v>76</v>
      </c>
      <c r="P1169" s="34">
        <v>796</v>
      </c>
      <c r="Q1169" s="34" t="s">
        <v>46</v>
      </c>
      <c r="R1169" s="39">
        <v>4</v>
      </c>
      <c r="S1169" s="40">
        <v>44800</v>
      </c>
      <c r="T1169" s="40">
        <f t="shared" si="76"/>
        <v>179200</v>
      </c>
      <c r="U1169" s="40">
        <f t="shared" si="75"/>
        <v>200704.00000000003</v>
      </c>
      <c r="V1169" s="34"/>
      <c r="W1169" s="34">
        <v>2017</v>
      </c>
      <c r="X1169" s="35"/>
    </row>
    <row r="1170" spans="1:24" ht="50.1" customHeight="1">
      <c r="A1170" s="34" t="s">
        <v>3671</v>
      </c>
      <c r="B1170" s="46" t="s">
        <v>35</v>
      </c>
      <c r="C1170" s="47" t="s">
        <v>3668</v>
      </c>
      <c r="D1170" s="48" t="s">
        <v>3650</v>
      </c>
      <c r="E1170" s="49" t="s">
        <v>3669</v>
      </c>
      <c r="F1170" s="50" t="s">
        <v>3672</v>
      </c>
      <c r="G1170" s="51" t="s">
        <v>39</v>
      </c>
      <c r="H1170" s="52">
        <v>0</v>
      </c>
      <c r="I1170" s="34">
        <v>590000000</v>
      </c>
      <c r="J1170" s="35" t="s">
        <v>40</v>
      </c>
      <c r="K1170" s="35" t="s">
        <v>3663</v>
      </c>
      <c r="L1170" s="35" t="s">
        <v>42</v>
      </c>
      <c r="M1170" s="46" t="s">
        <v>43</v>
      </c>
      <c r="N1170" s="49" t="s">
        <v>178</v>
      </c>
      <c r="O1170" s="34" t="s">
        <v>76</v>
      </c>
      <c r="P1170" s="34">
        <v>796</v>
      </c>
      <c r="Q1170" s="43" t="s">
        <v>46</v>
      </c>
      <c r="R1170" s="53">
        <v>4</v>
      </c>
      <c r="S1170" s="54">
        <v>37950</v>
      </c>
      <c r="T1170" s="40">
        <f t="shared" si="76"/>
        <v>151800</v>
      </c>
      <c r="U1170" s="40">
        <f t="shared" si="75"/>
        <v>170016.00000000003</v>
      </c>
      <c r="V1170" s="46"/>
      <c r="W1170" s="55">
        <v>2017</v>
      </c>
      <c r="X1170" s="35"/>
    </row>
    <row r="1171" spans="1:24" ht="50.1" customHeight="1">
      <c r="A1171" s="34" t="s">
        <v>3673</v>
      </c>
      <c r="B1171" s="34" t="s">
        <v>35</v>
      </c>
      <c r="C1171" s="35" t="s">
        <v>3668</v>
      </c>
      <c r="D1171" s="36" t="s">
        <v>3650</v>
      </c>
      <c r="E1171" s="35" t="s">
        <v>3669</v>
      </c>
      <c r="F1171" s="37" t="s">
        <v>3674</v>
      </c>
      <c r="G1171" s="34" t="s">
        <v>39</v>
      </c>
      <c r="H1171" s="34">
        <v>0</v>
      </c>
      <c r="I1171" s="34">
        <v>590000000</v>
      </c>
      <c r="J1171" s="35" t="s">
        <v>40</v>
      </c>
      <c r="K1171" s="35" t="s">
        <v>3663</v>
      </c>
      <c r="L1171" s="35" t="s">
        <v>42</v>
      </c>
      <c r="M1171" s="34" t="s">
        <v>43</v>
      </c>
      <c r="N1171" s="35" t="s">
        <v>178</v>
      </c>
      <c r="O1171" s="34" t="s">
        <v>76</v>
      </c>
      <c r="P1171" s="34">
        <v>796</v>
      </c>
      <c r="Q1171" s="34" t="s">
        <v>46</v>
      </c>
      <c r="R1171" s="39">
        <v>4</v>
      </c>
      <c r="S1171" s="40">
        <v>43700</v>
      </c>
      <c r="T1171" s="40">
        <f t="shared" si="76"/>
        <v>174800</v>
      </c>
      <c r="U1171" s="40">
        <f t="shared" si="75"/>
        <v>195776.00000000003</v>
      </c>
      <c r="V1171" s="34"/>
      <c r="W1171" s="34">
        <v>2017</v>
      </c>
      <c r="X1171" s="35"/>
    </row>
    <row r="1172" spans="1:24" ht="50.1" customHeight="1">
      <c r="A1172" s="34" t="s">
        <v>3675</v>
      </c>
      <c r="B1172" s="34" t="s">
        <v>35</v>
      </c>
      <c r="C1172" s="35" t="s">
        <v>3668</v>
      </c>
      <c r="D1172" s="36" t="s">
        <v>3650</v>
      </c>
      <c r="E1172" s="35" t="s">
        <v>3669</v>
      </c>
      <c r="F1172" s="37" t="s">
        <v>3676</v>
      </c>
      <c r="G1172" s="34" t="s">
        <v>39</v>
      </c>
      <c r="H1172" s="34">
        <v>0</v>
      </c>
      <c r="I1172" s="34">
        <v>590000000</v>
      </c>
      <c r="J1172" s="35" t="s">
        <v>40</v>
      </c>
      <c r="K1172" s="35" t="s">
        <v>3663</v>
      </c>
      <c r="L1172" s="35" t="s">
        <v>42</v>
      </c>
      <c r="M1172" s="34" t="s">
        <v>43</v>
      </c>
      <c r="N1172" s="35" t="s">
        <v>178</v>
      </c>
      <c r="O1172" s="34" t="s">
        <v>76</v>
      </c>
      <c r="P1172" s="34">
        <v>796</v>
      </c>
      <c r="Q1172" s="34" t="s">
        <v>46</v>
      </c>
      <c r="R1172" s="39">
        <v>4</v>
      </c>
      <c r="S1172" s="40">
        <f>(143561.6+43.6)/1.12/4</f>
        <v>32054.732142857141</v>
      </c>
      <c r="T1172" s="40">
        <f t="shared" si="76"/>
        <v>128218.92857142857</v>
      </c>
      <c r="U1172" s="40">
        <f t="shared" si="75"/>
        <v>143605.20000000001</v>
      </c>
      <c r="V1172" s="34"/>
      <c r="W1172" s="34">
        <v>2017</v>
      </c>
      <c r="X1172" s="35"/>
    </row>
    <row r="1173" spans="1:24" ht="50.1" customHeight="1">
      <c r="A1173" s="34" t="s">
        <v>3677</v>
      </c>
      <c r="B1173" s="46" t="s">
        <v>35</v>
      </c>
      <c r="C1173" s="47" t="s">
        <v>3668</v>
      </c>
      <c r="D1173" s="48" t="s">
        <v>3650</v>
      </c>
      <c r="E1173" s="49" t="s">
        <v>3669</v>
      </c>
      <c r="F1173" s="50" t="s">
        <v>3678</v>
      </c>
      <c r="G1173" s="51" t="s">
        <v>39</v>
      </c>
      <c r="H1173" s="52">
        <v>0</v>
      </c>
      <c r="I1173" s="34">
        <v>590000000</v>
      </c>
      <c r="J1173" s="35" t="s">
        <v>40</v>
      </c>
      <c r="K1173" s="35" t="s">
        <v>3663</v>
      </c>
      <c r="L1173" s="35" t="s">
        <v>42</v>
      </c>
      <c r="M1173" s="46" t="s">
        <v>43</v>
      </c>
      <c r="N1173" s="49" t="s">
        <v>178</v>
      </c>
      <c r="O1173" s="34" t="s">
        <v>76</v>
      </c>
      <c r="P1173" s="34">
        <v>796</v>
      </c>
      <c r="Q1173" s="43" t="s">
        <v>46</v>
      </c>
      <c r="R1173" s="53">
        <v>4</v>
      </c>
      <c r="S1173" s="54">
        <v>17940</v>
      </c>
      <c r="T1173" s="40">
        <f t="shared" si="76"/>
        <v>71760</v>
      </c>
      <c r="U1173" s="40">
        <f t="shared" si="75"/>
        <v>80371.200000000012</v>
      </c>
      <c r="V1173" s="46"/>
      <c r="W1173" s="55">
        <v>2017</v>
      </c>
      <c r="X1173" s="35"/>
    </row>
    <row r="1174" spans="1:24" ht="50.1" customHeight="1">
      <c r="A1174" s="34" t="s">
        <v>3679</v>
      </c>
      <c r="B1174" s="46" t="s">
        <v>35</v>
      </c>
      <c r="C1174" s="47" t="s">
        <v>3668</v>
      </c>
      <c r="D1174" s="48" t="s">
        <v>3650</v>
      </c>
      <c r="E1174" s="49" t="s">
        <v>3669</v>
      </c>
      <c r="F1174" s="50"/>
      <c r="G1174" s="51" t="s">
        <v>39</v>
      </c>
      <c r="H1174" s="52">
        <v>0</v>
      </c>
      <c r="I1174" s="34">
        <v>590000000</v>
      </c>
      <c r="J1174" s="35" t="s">
        <v>40</v>
      </c>
      <c r="K1174" s="35" t="s">
        <v>3663</v>
      </c>
      <c r="L1174" s="35" t="s">
        <v>42</v>
      </c>
      <c r="M1174" s="46" t="s">
        <v>43</v>
      </c>
      <c r="N1174" s="49" t="s">
        <v>178</v>
      </c>
      <c r="O1174" s="34" t="s">
        <v>76</v>
      </c>
      <c r="P1174" s="34">
        <v>796</v>
      </c>
      <c r="Q1174" s="43" t="s">
        <v>46</v>
      </c>
      <c r="R1174" s="53">
        <v>4</v>
      </c>
      <c r="S1174" s="54">
        <v>54049.999999999993</v>
      </c>
      <c r="T1174" s="40">
        <f t="shared" si="76"/>
        <v>216199.99999999997</v>
      </c>
      <c r="U1174" s="40">
        <f t="shared" si="75"/>
        <v>242144</v>
      </c>
      <c r="V1174" s="46"/>
      <c r="W1174" s="55">
        <v>2017</v>
      </c>
      <c r="X1174" s="35"/>
    </row>
    <row r="1175" spans="1:24" ht="50.1" customHeight="1">
      <c r="A1175" s="34" t="s">
        <v>3680</v>
      </c>
      <c r="B1175" s="34" t="s">
        <v>35</v>
      </c>
      <c r="C1175" s="35" t="s">
        <v>3668</v>
      </c>
      <c r="D1175" s="36" t="s">
        <v>3650</v>
      </c>
      <c r="E1175" s="35" t="s">
        <v>3669</v>
      </c>
      <c r="F1175" s="37"/>
      <c r="G1175" s="34" t="s">
        <v>39</v>
      </c>
      <c r="H1175" s="34">
        <v>0</v>
      </c>
      <c r="I1175" s="34">
        <v>590000000</v>
      </c>
      <c r="J1175" s="35" t="s">
        <v>40</v>
      </c>
      <c r="K1175" s="35" t="s">
        <v>3663</v>
      </c>
      <c r="L1175" s="35" t="s">
        <v>42</v>
      </c>
      <c r="M1175" s="34" t="s">
        <v>43</v>
      </c>
      <c r="N1175" s="35" t="s">
        <v>178</v>
      </c>
      <c r="O1175" s="34" t="s">
        <v>76</v>
      </c>
      <c r="P1175" s="34">
        <v>796</v>
      </c>
      <c r="Q1175" s="34" t="s">
        <v>46</v>
      </c>
      <c r="R1175" s="39">
        <v>5</v>
      </c>
      <c r="S1175" s="40">
        <v>17940</v>
      </c>
      <c r="T1175" s="40">
        <f t="shared" si="76"/>
        <v>89700</v>
      </c>
      <c r="U1175" s="40">
        <f t="shared" si="75"/>
        <v>100464.00000000001</v>
      </c>
      <c r="V1175" s="34"/>
      <c r="W1175" s="34">
        <v>2017</v>
      </c>
      <c r="X1175" s="35"/>
    </row>
    <row r="1176" spans="1:24" ht="50.1" customHeight="1">
      <c r="A1176" s="34" t="s">
        <v>3681</v>
      </c>
      <c r="B1176" s="46" t="s">
        <v>35</v>
      </c>
      <c r="C1176" s="47" t="s">
        <v>3682</v>
      </c>
      <c r="D1176" s="48" t="s">
        <v>3650</v>
      </c>
      <c r="E1176" s="49" t="s">
        <v>3683</v>
      </c>
      <c r="F1176" s="50" t="s">
        <v>3684</v>
      </c>
      <c r="G1176" s="51" t="s">
        <v>39</v>
      </c>
      <c r="H1176" s="52">
        <v>0</v>
      </c>
      <c r="I1176" s="34">
        <v>590000000</v>
      </c>
      <c r="J1176" s="35" t="s">
        <v>40</v>
      </c>
      <c r="K1176" s="35" t="s">
        <v>3663</v>
      </c>
      <c r="L1176" s="42" t="s">
        <v>53</v>
      </c>
      <c r="M1176" s="46" t="s">
        <v>43</v>
      </c>
      <c r="N1176" s="49" t="s">
        <v>178</v>
      </c>
      <c r="O1176" s="34" t="s">
        <v>76</v>
      </c>
      <c r="P1176" s="34">
        <v>796</v>
      </c>
      <c r="Q1176" s="43" t="s">
        <v>46</v>
      </c>
      <c r="R1176" s="53">
        <v>4</v>
      </c>
      <c r="S1176" s="54">
        <v>12420</v>
      </c>
      <c r="T1176" s="40">
        <f t="shared" si="76"/>
        <v>49680</v>
      </c>
      <c r="U1176" s="40">
        <f t="shared" si="75"/>
        <v>55641.600000000006</v>
      </c>
      <c r="V1176" s="46"/>
      <c r="W1176" s="55">
        <v>2017</v>
      </c>
      <c r="X1176" s="35"/>
    </row>
    <row r="1177" spans="1:24" ht="50.1" customHeight="1">
      <c r="A1177" s="34" t="s">
        <v>3685</v>
      </c>
      <c r="B1177" s="34" t="s">
        <v>35</v>
      </c>
      <c r="C1177" s="35" t="s">
        <v>3682</v>
      </c>
      <c r="D1177" s="36" t="s">
        <v>3650</v>
      </c>
      <c r="E1177" s="35" t="s">
        <v>3683</v>
      </c>
      <c r="F1177" s="37"/>
      <c r="G1177" s="34" t="s">
        <v>39</v>
      </c>
      <c r="H1177" s="34">
        <v>0</v>
      </c>
      <c r="I1177" s="34">
        <v>590000000</v>
      </c>
      <c r="J1177" s="35" t="s">
        <v>40</v>
      </c>
      <c r="K1177" s="35" t="s">
        <v>3663</v>
      </c>
      <c r="L1177" s="35" t="s">
        <v>42</v>
      </c>
      <c r="M1177" s="34" t="s">
        <v>43</v>
      </c>
      <c r="N1177" s="35" t="s">
        <v>178</v>
      </c>
      <c r="O1177" s="34" t="s">
        <v>76</v>
      </c>
      <c r="P1177" s="34">
        <v>796</v>
      </c>
      <c r="Q1177" s="34" t="s">
        <v>46</v>
      </c>
      <c r="R1177" s="39">
        <v>5</v>
      </c>
      <c r="S1177" s="40">
        <v>4760</v>
      </c>
      <c r="T1177" s="40">
        <f t="shared" si="76"/>
        <v>23800</v>
      </c>
      <c r="U1177" s="40">
        <f t="shared" si="75"/>
        <v>26656.000000000004</v>
      </c>
      <c r="V1177" s="34"/>
      <c r="W1177" s="34">
        <v>2017</v>
      </c>
      <c r="X1177" s="35"/>
    </row>
    <row r="1178" spans="1:24" ht="50.1" customHeight="1">
      <c r="A1178" s="34" t="s">
        <v>3686</v>
      </c>
      <c r="B1178" s="34" t="s">
        <v>35</v>
      </c>
      <c r="C1178" s="35" t="s">
        <v>3687</v>
      </c>
      <c r="D1178" s="36" t="s">
        <v>3650</v>
      </c>
      <c r="E1178" s="35" t="s">
        <v>3688</v>
      </c>
      <c r="F1178" s="37" t="s">
        <v>3689</v>
      </c>
      <c r="G1178" s="34" t="s">
        <v>39</v>
      </c>
      <c r="H1178" s="34">
        <v>0</v>
      </c>
      <c r="I1178" s="34">
        <v>590000000</v>
      </c>
      <c r="J1178" s="35" t="s">
        <v>40</v>
      </c>
      <c r="K1178" s="35" t="s">
        <v>3663</v>
      </c>
      <c r="L1178" s="35" t="s">
        <v>42</v>
      </c>
      <c r="M1178" s="34" t="s">
        <v>43</v>
      </c>
      <c r="N1178" s="35" t="s">
        <v>178</v>
      </c>
      <c r="O1178" s="34" t="s">
        <v>76</v>
      </c>
      <c r="P1178" s="34">
        <v>796</v>
      </c>
      <c r="Q1178" s="34" t="s">
        <v>46</v>
      </c>
      <c r="R1178" s="39">
        <v>8</v>
      </c>
      <c r="S1178" s="40">
        <v>4140</v>
      </c>
      <c r="T1178" s="40">
        <f t="shared" si="76"/>
        <v>33120</v>
      </c>
      <c r="U1178" s="40">
        <f t="shared" si="75"/>
        <v>37094.400000000001</v>
      </c>
      <c r="V1178" s="34"/>
      <c r="W1178" s="34">
        <v>2017</v>
      </c>
      <c r="X1178" s="35"/>
    </row>
    <row r="1179" spans="1:24" ht="50.1" customHeight="1">
      <c r="A1179" s="34" t="s">
        <v>3690</v>
      </c>
      <c r="B1179" s="46" t="s">
        <v>35</v>
      </c>
      <c r="C1179" s="47" t="s">
        <v>3687</v>
      </c>
      <c r="D1179" s="48" t="s">
        <v>3650</v>
      </c>
      <c r="E1179" s="49" t="s">
        <v>3688</v>
      </c>
      <c r="F1179" s="50"/>
      <c r="G1179" s="51" t="s">
        <v>39</v>
      </c>
      <c r="H1179" s="52">
        <v>0</v>
      </c>
      <c r="I1179" s="34">
        <v>590000000</v>
      </c>
      <c r="J1179" s="35" t="s">
        <v>40</v>
      </c>
      <c r="K1179" s="35" t="s">
        <v>3663</v>
      </c>
      <c r="L1179" s="35" t="s">
        <v>42</v>
      </c>
      <c r="M1179" s="46" t="s">
        <v>43</v>
      </c>
      <c r="N1179" s="49" t="s">
        <v>178</v>
      </c>
      <c r="O1179" s="34" t="s">
        <v>76</v>
      </c>
      <c r="P1179" s="34">
        <v>796</v>
      </c>
      <c r="Q1179" s="43" t="s">
        <v>46</v>
      </c>
      <c r="R1179" s="53">
        <v>2</v>
      </c>
      <c r="S1179" s="54">
        <v>4780</v>
      </c>
      <c r="T1179" s="40">
        <f t="shared" si="76"/>
        <v>9560</v>
      </c>
      <c r="U1179" s="40">
        <f t="shared" si="75"/>
        <v>10707.2</v>
      </c>
      <c r="V1179" s="46"/>
      <c r="W1179" s="55">
        <v>2017</v>
      </c>
      <c r="X1179" s="35"/>
    </row>
    <row r="1180" spans="1:24" ht="50.1" customHeight="1">
      <c r="A1180" s="34" t="s">
        <v>3691</v>
      </c>
      <c r="B1180" s="46" t="s">
        <v>35</v>
      </c>
      <c r="C1180" s="47" t="s">
        <v>3692</v>
      </c>
      <c r="D1180" s="48" t="s">
        <v>3650</v>
      </c>
      <c r="E1180" s="49" t="s">
        <v>3693</v>
      </c>
      <c r="F1180" s="50" t="s">
        <v>3694</v>
      </c>
      <c r="G1180" s="51" t="s">
        <v>39</v>
      </c>
      <c r="H1180" s="52">
        <v>0</v>
      </c>
      <c r="I1180" s="34">
        <v>590000000</v>
      </c>
      <c r="J1180" s="35" t="s">
        <v>40</v>
      </c>
      <c r="K1180" s="35" t="s">
        <v>3663</v>
      </c>
      <c r="L1180" s="35" t="s">
        <v>42</v>
      </c>
      <c r="M1180" s="46" t="s">
        <v>43</v>
      </c>
      <c r="N1180" s="49" t="s">
        <v>178</v>
      </c>
      <c r="O1180" s="34" t="s">
        <v>76</v>
      </c>
      <c r="P1180" s="34">
        <v>796</v>
      </c>
      <c r="Q1180" s="43" t="s">
        <v>46</v>
      </c>
      <c r="R1180" s="53">
        <v>4</v>
      </c>
      <c r="S1180" s="54">
        <v>12074.999999999998</v>
      </c>
      <c r="T1180" s="40">
        <f t="shared" si="76"/>
        <v>48299.999999999993</v>
      </c>
      <c r="U1180" s="40">
        <f t="shared" si="75"/>
        <v>54096</v>
      </c>
      <c r="V1180" s="46"/>
      <c r="W1180" s="55">
        <v>2017</v>
      </c>
      <c r="X1180" s="35"/>
    </row>
    <row r="1181" spans="1:24" ht="50.1" customHeight="1">
      <c r="A1181" s="34" t="s">
        <v>3695</v>
      </c>
      <c r="B1181" s="34" t="s">
        <v>35</v>
      </c>
      <c r="C1181" s="35" t="s">
        <v>3692</v>
      </c>
      <c r="D1181" s="36" t="s">
        <v>3650</v>
      </c>
      <c r="E1181" s="35" t="s">
        <v>3693</v>
      </c>
      <c r="F1181" s="37" t="s">
        <v>3696</v>
      </c>
      <c r="G1181" s="34" t="s">
        <v>39</v>
      </c>
      <c r="H1181" s="34">
        <v>0</v>
      </c>
      <c r="I1181" s="34">
        <v>590000000</v>
      </c>
      <c r="J1181" s="35" t="s">
        <v>40</v>
      </c>
      <c r="K1181" s="35" t="s">
        <v>3663</v>
      </c>
      <c r="L1181" s="35" t="s">
        <v>42</v>
      </c>
      <c r="M1181" s="34" t="s">
        <v>43</v>
      </c>
      <c r="N1181" s="35" t="s">
        <v>178</v>
      </c>
      <c r="O1181" s="34" t="s">
        <v>76</v>
      </c>
      <c r="P1181" s="34">
        <v>796</v>
      </c>
      <c r="Q1181" s="34" t="s">
        <v>46</v>
      </c>
      <c r="R1181" s="39">
        <v>4</v>
      </c>
      <c r="S1181" s="40">
        <v>17710</v>
      </c>
      <c r="T1181" s="40">
        <f t="shared" si="76"/>
        <v>70840</v>
      </c>
      <c r="U1181" s="40">
        <f t="shared" si="75"/>
        <v>79340.800000000003</v>
      </c>
      <c r="V1181" s="34"/>
      <c r="W1181" s="34">
        <v>2017</v>
      </c>
      <c r="X1181" s="35"/>
    </row>
    <row r="1182" spans="1:24" ht="50.1" customHeight="1">
      <c r="A1182" s="34" t="s">
        <v>3697</v>
      </c>
      <c r="B1182" s="34" t="s">
        <v>35</v>
      </c>
      <c r="C1182" s="35" t="s">
        <v>3692</v>
      </c>
      <c r="D1182" s="36" t="s">
        <v>3650</v>
      </c>
      <c r="E1182" s="35" t="s">
        <v>3693</v>
      </c>
      <c r="F1182" s="37" t="s">
        <v>3698</v>
      </c>
      <c r="G1182" s="34" t="s">
        <v>39</v>
      </c>
      <c r="H1182" s="34">
        <v>0</v>
      </c>
      <c r="I1182" s="34">
        <v>590000000</v>
      </c>
      <c r="J1182" s="35" t="s">
        <v>40</v>
      </c>
      <c r="K1182" s="35" t="s">
        <v>3663</v>
      </c>
      <c r="L1182" s="35" t="s">
        <v>42</v>
      </c>
      <c r="M1182" s="34" t="s">
        <v>43</v>
      </c>
      <c r="N1182" s="35" t="s">
        <v>178</v>
      </c>
      <c r="O1182" s="34" t="s">
        <v>76</v>
      </c>
      <c r="P1182" s="34">
        <v>796</v>
      </c>
      <c r="Q1182" s="34" t="s">
        <v>46</v>
      </c>
      <c r="R1182" s="39">
        <v>4</v>
      </c>
      <c r="S1182" s="40">
        <v>7244.9999999999991</v>
      </c>
      <c r="T1182" s="40">
        <f t="shared" si="76"/>
        <v>28979.999999999996</v>
      </c>
      <c r="U1182" s="40">
        <f t="shared" si="75"/>
        <v>32457.599999999999</v>
      </c>
      <c r="V1182" s="34"/>
      <c r="W1182" s="34">
        <v>2017</v>
      </c>
      <c r="X1182" s="35"/>
    </row>
    <row r="1183" spans="1:24" ht="50.1" customHeight="1">
      <c r="A1183" s="34" t="s">
        <v>3699</v>
      </c>
      <c r="B1183" s="46" t="s">
        <v>35</v>
      </c>
      <c r="C1183" s="47" t="s">
        <v>3692</v>
      </c>
      <c r="D1183" s="48" t="s">
        <v>3650</v>
      </c>
      <c r="E1183" s="49" t="s">
        <v>3693</v>
      </c>
      <c r="F1183" s="50" t="s">
        <v>3700</v>
      </c>
      <c r="G1183" s="51" t="s">
        <v>39</v>
      </c>
      <c r="H1183" s="52">
        <v>0</v>
      </c>
      <c r="I1183" s="34">
        <v>590000000</v>
      </c>
      <c r="J1183" s="35" t="s">
        <v>40</v>
      </c>
      <c r="K1183" s="35" t="s">
        <v>3663</v>
      </c>
      <c r="L1183" s="35" t="s">
        <v>42</v>
      </c>
      <c r="M1183" s="46" t="s">
        <v>43</v>
      </c>
      <c r="N1183" s="49" t="s">
        <v>178</v>
      </c>
      <c r="O1183" s="34" t="s">
        <v>76</v>
      </c>
      <c r="P1183" s="34">
        <v>796</v>
      </c>
      <c r="Q1183" s="43" t="s">
        <v>46</v>
      </c>
      <c r="R1183" s="53">
        <v>4</v>
      </c>
      <c r="S1183" s="54">
        <v>1150</v>
      </c>
      <c r="T1183" s="40">
        <f t="shared" si="76"/>
        <v>4600</v>
      </c>
      <c r="U1183" s="40">
        <f t="shared" si="75"/>
        <v>5152.0000000000009</v>
      </c>
      <c r="V1183" s="46"/>
      <c r="W1183" s="55">
        <v>2017</v>
      </c>
      <c r="X1183" s="35"/>
    </row>
    <row r="1184" spans="1:24" ht="50.1" customHeight="1">
      <c r="A1184" s="34" t="s">
        <v>3701</v>
      </c>
      <c r="B1184" s="34" t="s">
        <v>35</v>
      </c>
      <c r="C1184" s="35" t="s">
        <v>3692</v>
      </c>
      <c r="D1184" s="36" t="s">
        <v>3650</v>
      </c>
      <c r="E1184" s="35" t="s">
        <v>3693</v>
      </c>
      <c r="F1184" s="37" t="s">
        <v>3702</v>
      </c>
      <c r="G1184" s="34" t="s">
        <v>39</v>
      </c>
      <c r="H1184" s="34">
        <v>0</v>
      </c>
      <c r="I1184" s="34">
        <v>590000000</v>
      </c>
      <c r="J1184" s="35" t="s">
        <v>40</v>
      </c>
      <c r="K1184" s="35" t="s">
        <v>3663</v>
      </c>
      <c r="L1184" s="35" t="s">
        <v>42</v>
      </c>
      <c r="M1184" s="34" t="s">
        <v>43</v>
      </c>
      <c r="N1184" s="35" t="s">
        <v>178</v>
      </c>
      <c r="O1184" s="34" t="s">
        <v>76</v>
      </c>
      <c r="P1184" s="34">
        <v>796</v>
      </c>
      <c r="Q1184" s="34" t="s">
        <v>46</v>
      </c>
      <c r="R1184" s="39">
        <v>4</v>
      </c>
      <c r="S1184" s="40">
        <v>9430</v>
      </c>
      <c r="T1184" s="40">
        <f t="shared" si="76"/>
        <v>37720</v>
      </c>
      <c r="U1184" s="40">
        <f t="shared" si="75"/>
        <v>42246.400000000001</v>
      </c>
      <c r="V1184" s="34"/>
      <c r="W1184" s="34">
        <v>2017</v>
      </c>
      <c r="X1184" s="35"/>
    </row>
    <row r="1185" spans="1:24" ht="50.1" customHeight="1">
      <c r="A1185" s="34" t="s">
        <v>3703</v>
      </c>
      <c r="B1185" s="34" t="s">
        <v>35</v>
      </c>
      <c r="C1185" s="35" t="s">
        <v>3692</v>
      </c>
      <c r="D1185" s="36" t="s">
        <v>3650</v>
      </c>
      <c r="E1185" s="35" t="s">
        <v>3693</v>
      </c>
      <c r="F1185" s="37"/>
      <c r="G1185" s="34" t="s">
        <v>39</v>
      </c>
      <c r="H1185" s="34">
        <v>0</v>
      </c>
      <c r="I1185" s="34">
        <v>590000000</v>
      </c>
      <c r="J1185" s="35" t="s">
        <v>40</v>
      </c>
      <c r="K1185" s="35" t="s">
        <v>3663</v>
      </c>
      <c r="L1185" s="35" t="s">
        <v>42</v>
      </c>
      <c r="M1185" s="34" t="s">
        <v>43</v>
      </c>
      <c r="N1185" s="35" t="s">
        <v>178</v>
      </c>
      <c r="O1185" s="34" t="s">
        <v>76</v>
      </c>
      <c r="P1185" s="34">
        <v>796</v>
      </c>
      <c r="Q1185" s="34" t="s">
        <v>46</v>
      </c>
      <c r="R1185" s="39">
        <v>5</v>
      </c>
      <c r="S1185" s="40">
        <v>18740</v>
      </c>
      <c r="T1185" s="40">
        <f t="shared" si="76"/>
        <v>93700</v>
      </c>
      <c r="U1185" s="40">
        <f t="shared" si="75"/>
        <v>104944.00000000001</v>
      </c>
      <c r="V1185" s="34"/>
      <c r="W1185" s="34">
        <v>2017</v>
      </c>
      <c r="X1185" s="35"/>
    </row>
    <row r="1186" spans="1:24" ht="50.1" customHeight="1">
      <c r="A1186" s="34" t="s">
        <v>3704</v>
      </c>
      <c r="B1186" s="46" t="s">
        <v>35</v>
      </c>
      <c r="C1186" s="47" t="s">
        <v>3692</v>
      </c>
      <c r="D1186" s="48" t="s">
        <v>3650</v>
      </c>
      <c r="E1186" s="49" t="s">
        <v>3693</v>
      </c>
      <c r="F1186" s="50"/>
      <c r="G1186" s="51" t="s">
        <v>39</v>
      </c>
      <c r="H1186" s="52">
        <v>0</v>
      </c>
      <c r="I1186" s="34">
        <v>590000000</v>
      </c>
      <c r="J1186" s="35" t="s">
        <v>40</v>
      </c>
      <c r="K1186" s="35" t="s">
        <v>3663</v>
      </c>
      <c r="L1186" s="35" t="s">
        <v>42</v>
      </c>
      <c r="M1186" s="46" t="s">
        <v>43</v>
      </c>
      <c r="N1186" s="49" t="s">
        <v>178</v>
      </c>
      <c r="O1186" s="34" t="s">
        <v>76</v>
      </c>
      <c r="P1186" s="34">
        <v>796</v>
      </c>
      <c r="Q1186" s="43" t="s">
        <v>46</v>
      </c>
      <c r="R1186" s="53">
        <v>5</v>
      </c>
      <c r="S1186" s="54">
        <v>39180</v>
      </c>
      <c r="T1186" s="40">
        <f t="shared" si="76"/>
        <v>195900</v>
      </c>
      <c r="U1186" s="40">
        <f t="shared" si="75"/>
        <v>219408.00000000003</v>
      </c>
      <c r="V1186" s="46"/>
      <c r="W1186" s="55">
        <v>2017</v>
      </c>
      <c r="X1186" s="35"/>
    </row>
    <row r="1187" spans="1:24" ht="50.1" customHeight="1">
      <c r="A1187" s="34" t="s">
        <v>3705</v>
      </c>
      <c r="B1187" s="34" t="s">
        <v>35</v>
      </c>
      <c r="C1187" s="35" t="s">
        <v>3706</v>
      </c>
      <c r="D1187" s="73" t="s">
        <v>3707</v>
      </c>
      <c r="E1187" s="37" t="s">
        <v>3708</v>
      </c>
      <c r="F1187" s="37" t="s">
        <v>3709</v>
      </c>
      <c r="G1187" s="34" t="s">
        <v>39</v>
      </c>
      <c r="H1187" s="34">
        <v>0</v>
      </c>
      <c r="I1187" s="34">
        <v>590000000</v>
      </c>
      <c r="J1187" s="35" t="s">
        <v>53</v>
      </c>
      <c r="K1187" s="34" t="s">
        <v>610</v>
      </c>
      <c r="L1187" s="34" t="s">
        <v>83</v>
      </c>
      <c r="M1187" s="34" t="s">
        <v>84</v>
      </c>
      <c r="N1187" s="34" t="s">
        <v>143</v>
      </c>
      <c r="O1187" s="51" t="s">
        <v>185</v>
      </c>
      <c r="P1187" s="34">
        <v>796</v>
      </c>
      <c r="Q1187" s="34" t="s">
        <v>46</v>
      </c>
      <c r="R1187" s="39">
        <v>8</v>
      </c>
      <c r="S1187" s="44">
        <v>750</v>
      </c>
      <c r="T1187" s="74">
        <f t="shared" si="76"/>
        <v>6000</v>
      </c>
      <c r="U1187" s="74">
        <f t="shared" si="75"/>
        <v>6720.0000000000009</v>
      </c>
      <c r="V1187" s="34"/>
      <c r="W1187" s="34">
        <v>2017</v>
      </c>
      <c r="X1187" s="76"/>
    </row>
    <row r="1188" spans="1:24" ht="50.1" customHeight="1">
      <c r="A1188" s="34" t="s">
        <v>3710</v>
      </c>
      <c r="B1188" s="34" t="s">
        <v>35</v>
      </c>
      <c r="C1188" s="35" t="s">
        <v>3711</v>
      </c>
      <c r="D1188" s="73" t="s">
        <v>3712</v>
      </c>
      <c r="E1188" s="37" t="s">
        <v>3713</v>
      </c>
      <c r="F1188" s="37" t="s">
        <v>3714</v>
      </c>
      <c r="G1188" s="34" t="s">
        <v>39</v>
      </c>
      <c r="H1188" s="34">
        <v>0</v>
      </c>
      <c r="I1188" s="34">
        <v>590000000</v>
      </c>
      <c r="J1188" s="35" t="s">
        <v>53</v>
      </c>
      <c r="K1188" s="34" t="s">
        <v>82</v>
      </c>
      <c r="L1188" s="34" t="s">
        <v>83</v>
      </c>
      <c r="M1188" s="34" t="s">
        <v>84</v>
      </c>
      <c r="N1188" s="34" t="s">
        <v>2249</v>
      </c>
      <c r="O1188" s="34" t="s">
        <v>2250</v>
      </c>
      <c r="P1188" s="34">
        <v>796</v>
      </c>
      <c r="Q1188" s="34" t="s">
        <v>46</v>
      </c>
      <c r="R1188" s="39">
        <v>1</v>
      </c>
      <c r="S1188" s="44">
        <v>200000</v>
      </c>
      <c r="T1188" s="74">
        <f t="shared" si="76"/>
        <v>200000</v>
      </c>
      <c r="U1188" s="74">
        <f t="shared" si="75"/>
        <v>224000.00000000003</v>
      </c>
      <c r="V1188" s="34"/>
      <c r="W1188" s="34">
        <v>2017</v>
      </c>
      <c r="X1188" s="76"/>
    </row>
    <row r="1189" spans="1:24" ht="50.1" customHeight="1">
      <c r="A1189" s="34" t="s">
        <v>3715</v>
      </c>
      <c r="B1189" s="46" t="s">
        <v>35</v>
      </c>
      <c r="C1189" s="47" t="s">
        <v>3716</v>
      </c>
      <c r="D1189" s="48" t="s">
        <v>3717</v>
      </c>
      <c r="E1189" s="49" t="s">
        <v>3718</v>
      </c>
      <c r="F1189" s="50" t="s">
        <v>3719</v>
      </c>
      <c r="G1189" s="51" t="s">
        <v>39</v>
      </c>
      <c r="H1189" s="52">
        <v>0</v>
      </c>
      <c r="I1189" s="34">
        <v>590000000</v>
      </c>
      <c r="J1189" s="35" t="s">
        <v>40</v>
      </c>
      <c r="K1189" s="46" t="s">
        <v>417</v>
      </c>
      <c r="L1189" s="35" t="s">
        <v>42</v>
      </c>
      <c r="M1189" s="46" t="s">
        <v>43</v>
      </c>
      <c r="N1189" s="49" t="s">
        <v>566</v>
      </c>
      <c r="O1189" s="34" t="s">
        <v>76</v>
      </c>
      <c r="P1189" s="34">
        <v>796</v>
      </c>
      <c r="Q1189" s="43" t="s">
        <v>46</v>
      </c>
      <c r="R1189" s="53">
        <v>140</v>
      </c>
      <c r="S1189" s="54">
        <v>2500</v>
      </c>
      <c r="T1189" s="40">
        <f t="shared" si="76"/>
        <v>350000</v>
      </c>
      <c r="U1189" s="40">
        <f t="shared" si="75"/>
        <v>392000.00000000006</v>
      </c>
      <c r="V1189" s="46"/>
      <c r="W1189" s="55">
        <v>2017</v>
      </c>
      <c r="X1189" s="35"/>
    </row>
    <row r="1190" spans="1:24" ht="50.1" customHeight="1">
      <c r="A1190" s="34" t="s">
        <v>3720</v>
      </c>
      <c r="B1190" s="46" t="s">
        <v>35</v>
      </c>
      <c r="C1190" s="47" t="s">
        <v>3721</v>
      </c>
      <c r="D1190" s="48" t="s">
        <v>3722</v>
      </c>
      <c r="E1190" s="49" t="s">
        <v>3723</v>
      </c>
      <c r="F1190" s="50" t="s">
        <v>3724</v>
      </c>
      <c r="G1190" s="51" t="s">
        <v>39</v>
      </c>
      <c r="H1190" s="52">
        <v>0</v>
      </c>
      <c r="I1190" s="34">
        <v>590000000</v>
      </c>
      <c r="J1190" s="35" t="s">
        <v>40</v>
      </c>
      <c r="K1190" s="46" t="s">
        <v>417</v>
      </c>
      <c r="L1190" s="35" t="s">
        <v>42</v>
      </c>
      <c r="M1190" s="46" t="s">
        <v>61</v>
      </c>
      <c r="N1190" s="49" t="s">
        <v>566</v>
      </c>
      <c r="O1190" s="34" t="s">
        <v>76</v>
      </c>
      <c r="P1190" s="34">
        <v>796</v>
      </c>
      <c r="Q1190" s="43" t="s">
        <v>46</v>
      </c>
      <c r="R1190" s="53">
        <v>100</v>
      </c>
      <c r="S1190" s="54">
        <v>224.00000000000003</v>
      </c>
      <c r="T1190" s="40">
        <f t="shared" si="76"/>
        <v>22400.000000000004</v>
      </c>
      <c r="U1190" s="40">
        <f t="shared" si="75"/>
        <v>25088.000000000007</v>
      </c>
      <c r="V1190" s="46"/>
      <c r="W1190" s="55">
        <v>2017</v>
      </c>
      <c r="X1190" s="35"/>
    </row>
    <row r="1191" spans="1:24" ht="50.1" customHeight="1">
      <c r="A1191" s="34" t="s">
        <v>3725</v>
      </c>
      <c r="B1191" s="34" t="s">
        <v>35</v>
      </c>
      <c r="C1191" s="35" t="s">
        <v>3721</v>
      </c>
      <c r="D1191" s="36" t="s">
        <v>3722</v>
      </c>
      <c r="E1191" s="35" t="s">
        <v>3723</v>
      </c>
      <c r="F1191" s="37" t="s">
        <v>3726</v>
      </c>
      <c r="G1191" s="34" t="s">
        <v>39</v>
      </c>
      <c r="H1191" s="34">
        <v>0</v>
      </c>
      <c r="I1191" s="34">
        <v>590000000</v>
      </c>
      <c r="J1191" s="35" t="s">
        <v>40</v>
      </c>
      <c r="K1191" s="35" t="s">
        <v>417</v>
      </c>
      <c r="L1191" s="35" t="s">
        <v>42</v>
      </c>
      <c r="M1191" s="34" t="s">
        <v>61</v>
      </c>
      <c r="N1191" s="49" t="s">
        <v>566</v>
      </c>
      <c r="O1191" s="34" t="s">
        <v>76</v>
      </c>
      <c r="P1191" s="34">
        <v>796</v>
      </c>
      <c r="Q1191" s="34" t="s">
        <v>46</v>
      </c>
      <c r="R1191" s="39">
        <v>100</v>
      </c>
      <c r="S1191" s="40">
        <v>224.00000000000003</v>
      </c>
      <c r="T1191" s="40">
        <f t="shared" si="76"/>
        <v>22400.000000000004</v>
      </c>
      <c r="U1191" s="40">
        <f t="shared" si="75"/>
        <v>25088.000000000007</v>
      </c>
      <c r="V1191" s="34"/>
      <c r="W1191" s="34">
        <v>2017</v>
      </c>
      <c r="X1191" s="35"/>
    </row>
    <row r="1192" spans="1:24" ht="50.1" customHeight="1">
      <c r="A1192" s="34" t="s">
        <v>3727</v>
      </c>
      <c r="B1192" s="34" t="s">
        <v>35</v>
      </c>
      <c r="C1192" s="35" t="s">
        <v>3728</v>
      </c>
      <c r="D1192" s="36" t="s">
        <v>3722</v>
      </c>
      <c r="E1192" s="35" t="s">
        <v>3729</v>
      </c>
      <c r="F1192" s="37" t="s">
        <v>3730</v>
      </c>
      <c r="G1192" s="34" t="s">
        <v>39</v>
      </c>
      <c r="H1192" s="34">
        <v>0</v>
      </c>
      <c r="I1192" s="34">
        <v>590000000</v>
      </c>
      <c r="J1192" s="35" t="s">
        <v>40</v>
      </c>
      <c r="K1192" s="35" t="s">
        <v>41</v>
      </c>
      <c r="L1192" s="35" t="s">
        <v>42</v>
      </c>
      <c r="M1192" s="34" t="s">
        <v>43</v>
      </c>
      <c r="N1192" s="35" t="s">
        <v>75</v>
      </c>
      <c r="O1192" s="34" t="s">
        <v>76</v>
      </c>
      <c r="P1192" s="34">
        <v>796</v>
      </c>
      <c r="Q1192" s="34" t="s">
        <v>46</v>
      </c>
      <c r="R1192" s="39">
        <v>200</v>
      </c>
      <c r="S1192" s="40">
        <v>50</v>
      </c>
      <c r="T1192" s="40">
        <f t="shared" si="76"/>
        <v>10000</v>
      </c>
      <c r="U1192" s="40">
        <f t="shared" si="75"/>
        <v>11200.000000000002</v>
      </c>
      <c r="V1192" s="34" t="s">
        <v>47</v>
      </c>
      <c r="W1192" s="34">
        <v>2017</v>
      </c>
      <c r="X1192" s="35"/>
    </row>
    <row r="1193" spans="1:24" ht="50.1" customHeight="1">
      <c r="A1193" s="34" t="s">
        <v>3731</v>
      </c>
      <c r="B1193" s="34" t="s">
        <v>35</v>
      </c>
      <c r="C1193" s="35" t="s">
        <v>3732</v>
      </c>
      <c r="D1193" s="73" t="s">
        <v>3722</v>
      </c>
      <c r="E1193" s="37" t="s">
        <v>3733</v>
      </c>
      <c r="F1193" s="37" t="s">
        <v>3734</v>
      </c>
      <c r="G1193" s="34" t="s">
        <v>39</v>
      </c>
      <c r="H1193" s="34">
        <v>0</v>
      </c>
      <c r="I1193" s="34">
        <v>590000000</v>
      </c>
      <c r="J1193" s="35" t="s">
        <v>53</v>
      </c>
      <c r="K1193" s="34" t="s">
        <v>372</v>
      </c>
      <c r="L1193" s="34" t="s">
        <v>83</v>
      </c>
      <c r="M1193" s="34" t="s">
        <v>84</v>
      </c>
      <c r="N1193" s="34" t="s">
        <v>143</v>
      </c>
      <c r="O1193" s="51" t="s">
        <v>185</v>
      </c>
      <c r="P1193" s="34">
        <v>796</v>
      </c>
      <c r="Q1193" s="34" t="s">
        <v>46</v>
      </c>
      <c r="R1193" s="39">
        <v>4</v>
      </c>
      <c r="S1193" s="44">
        <v>2000</v>
      </c>
      <c r="T1193" s="74">
        <f t="shared" si="76"/>
        <v>8000</v>
      </c>
      <c r="U1193" s="74">
        <f t="shared" si="75"/>
        <v>8960</v>
      </c>
      <c r="V1193" s="34"/>
      <c r="W1193" s="34">
        <v>2017</v>
      </c>
      <c r="X1193" s="76"/>
    </row>
    <row r="1194" spans="1:24" ht="50.1" customHeight="1">
      <c r="A1194" s="34" t="s">
        <v>3735</v>
      </c>
      <c r="B1194" s="34" t="s">
        <v>35</v>
      </c>
      <c r="C1194" s="35" t="s">
        <v>3736</v>
      </c>
      <c r="D1194" s="36" t="s">
        <v>3737</v>
      </c>
      <c r="E1194" s="35" t="s">
        <v>3738</v>
      </c>
      <c r="F1194" s="37"/>
      <c r="G1194" s="34" t="s">
        <v>39</v>
      </c>
      <c r="H1194" s="34">
        <v>0</v>
      </c>
      <c r="I1194" s="34">
        <v>590000000</v>
      </c>
      <c r="J1194" s="35" t="s">
        <v>40</v>
      </c>
      <c r="K1194" s="35" t="s">
        <v>301</v>
      </c>
      <c r="L1194" s="35" t="s">
        <v>42</v>
      </c>
      <c r="M1194" s="34" t="s">
        <v>43</v>
      </c>
      <c r="N1194" s="49" t="s">
        <v>566</v>
      </c>
      <c r="O1194" s="34" t="s">
        <v>76</v>
      </c>
      <c r="P1194" s="34">
        <v>796</v>
      </c>
      <c r="Q1194" s="34" t="s">
        <v>46</v>
      </c>
      <c r="R1194" s="39">
        <v>4</v>
      </c>
      <c r="S1194" s="40">
        <v>10000</v>
      </c>
      <c r="T1194" s="40">
        <f t="shared" si="76"/>
        <v>40000</v>
      </c>
      <c r="U1194" s="40">
        <f t="shared" si="75"/>
        <v>44800.000000000007</v>
      </c>
      <c r="V1194" s="34"/>
      <c r="W1194" s="34">
        <v>2017</v>
      </c>
      <c r="X1194" s="35"/>
    </row>
    <row r="1195" spans="1:24" ht="50.1" customHeight="1">
      <c r="A1195" s="34" t="s">
        <v>3739</v>
      </c>
      <c r="B1195" s="34" t="s">
        <v>35</v>
      </c>
      <c r="C1195" s="35" t="s">
        <v>3740</v>
      </c>
      <c r="D1195" s="36" t="s">
        <v>3741</v>
      </c>
      <c r="E1195" s="35" t="s">
        <v>3742</v>
      </c>
      <c r="F1195" s="37" t="s">
        <v>3743</v>
      </c>
      <c r="G1195" s="34" t="s">
        <v>39</v>
      </c>
      <c r="H1195" s="34">
        <v>0</v>
      </c>
      <c r="I1195" s="34">
        <v>590000000</v>
      </c>
      <c r="J1195" s="35" t="s">
        <v>40</v>
      </c>
      <c r="K1195" s="35" t="s">
        <v>197</v>
      </c>
      <c r="L1195" s="35" t="s">
        <v>42</v>
      </c>
      <c r="M1195" s="34" t="s">
        <v>61</v>
      </c>
      <c r="N1195" s="35" t="s">
        <v>268</v>
      </c>
      <c r="O1195" s="34" t="s">
        <v>185</v>
      </c>
      <c r="P1195" s="34">
        <v>112</v>
      </c>
      <c r="Q1195" s="34" t="s">
        <v>129</v>
      </c>
      <c r="R1195" s="44">
        <v>500</v>
      </c>
      <c r="S1195" s="40">
        <v>370</v>
      </c>
      <c r="T1195" s="40">
        <f t="shared" si="76"/>
        <v>185000</v>
      </c>
      <c r="U1195" s="40">
        <f t="shared" si="75"/>
        <v>207200.00000000003</v>
      </c>
      <c r="V1195" s="34"/>
      <c r="W1195" s="34">
        <v>2017</v>
      </c>
      <c r="X1195" s="71"/>
    </row>
    <row r="1196" spans="1:24" ht="50.1" customHeight="1">
      <c r="A1196" s="34" t="s">
        <v>3744</v>
      </c>
      <c r="B1196" s="51" t="s">
        <v>35</v>
      </c>
      <c r="C1196" s="38" t="s">
        <v>3745</v>
      </c>
      <c r="D1196" s="36" t="s">
        <v>3741</v>
      </c>
      <c r="E1196" s="50" t="s">
        <v>3746</v>
      </c>
      <c r="F1196" s="50" t="s">
        <v>3747</v>
      </c>
      <c r="G1196" s="34" t="s">
        <v>39</v>
      </c>
      <c r="H1196" s="59">
        <v>0</v>
      </c>
      <c r="I1196" s="34">
        <v>590000000</v>
      </c>
      <c r="J1196" s="35" t="s">
        <v>53</v>
      </c>
      <c r="K1196" s="51" t="s">
        <v>575</v>
      </c>
      <c r="L1196" s="51" t="s">
        <v>42</v>
      </c>
      <c r="M1196" s="34" t="s">
        <v>84</v>
      </c>
      <c r="N1196" s="51" t="s">
        <v>268</v>
      </c>
      <c r="O1196" s="51" t="s">
        <v>185</v>
      </c>
      <c r="P1196" s="35">
        <v>166</v>
      </c>
      <c r="Q1196" s="35" t="s">
        <v>103</v>
      </c>
      <c r="R1196" s="110">
        <v>150</v>
      </c>
      <c r="S1196" s="110">
        <v>680</v>
      </c>
      <c r="T1196" s="74">
        <f t="shared" si="76"/>
        <v>102000</v>
      </c>
      <c r="U1196" s="74">
        <f t="shared" si="75"/>
        <v>114240.00000000001</v>
      </c>
      <c r="V1196" s="51"/>
      <c r="W1196" s="51">
        <v>2017</v>
      </c>
      <c r="X1196" s="46"/>
    </row>
    <row r="1197" spans="1:24" ht="50.1" customHeight="1">
      <c r="A1197" s="625" t="s">
        <v>3748</v>
      </c>
      <c r="B1197" s="625" t="s">
        <v>35</v>
      </c>
      <c r="C1197" s="654" t="s">
        <v>3749</v>
      </c>
      <c r="D1197" s="654" t="s">
        <v>3750</v>
      </c>
      <c r="E1197" s="654" t="s">
        <v>3751</v>
      </c>
      <c r="F1197" s="654" t="s">
        <v>3752</v>
      </c>
      <c r="G1197" s="625" t="s">
        <v>39</v>
      </c>
      <c r="H1197" s="625">
        <v>0</v>
      </c>
      <c r="I1197" s="625">
        <v>590000000</v>
      </c>
      <c r="J1197" s="625" t="s">
        <v>40</v>
      </c>
      <c r="K1197" s="625" t="s">
        <v>108</v>
      </c>
      <c r="L1197" s="629" t="s">
        <v>53</v>
      </c>
      <c r="M1197" s="655" t="s">
        <v>61</v>
      </c>
      <c r="N1197" s="625" t="s">
        <v>2865</v>
      </c>
      <c r="O1197" s="625" t="s">
        <v>94</v>
      </c>
      <c r="P1197" s="625">
        <v>796</v>
      </c>
      <c r="Q1197" s="625" t="s">
        <v>46</v>
      </c>
      <c r="R1197" s="633">
        <v>100</v>
      </c>
      <c r="S1197" s="633">
        <v>790</v>
      </c>
      <c r="T1197" s="633">
        <v>0</v>
      </c>
      <c r="U1197" s="633">
        <f t="shared" ref="U1197:U1198" si="78">T1197*1.12</f>
        <v>0</v>
      </c>
      <c r="V1197" s="625"/>
      <c r="W1197" s="625">
        <v>2017</v>
      </c>
      <c r="X1197" s="625">
        <v>7.11</v>
      </c>
    </row>
    <row r="1198" spans="1:24" ht="50.1" customHeight="1">
      <c r="A1198" s="625" t="s">
        <v>3753</v>
      </c>
      <c r="B1198" s="625" t="s">
        <v>35</v>
      </c>
      <c r="C1198" s="654" t="s">
        <v>3749</v>
      </c>
      <c r="D1198" s="654" t="s">
        <v>3750</v>
      </c>
      <c r="E1198" s="654" t="s">
        <v>3751</v>
      </c>
      <c r="F1198" s="654" t="s">
        <v>3752</v>
      </c>
      <c r="G1198" s="625" t="s">
        <v>196</v>
      </c>
      <c r="H1198" s="625">
        <v>0</v>
      </c>
      <c r="I1198" s="625">
        <v>590000000</v>
      </c>
      <c r="J1198" s="626" t="s">
        <v>40</v>
      </c>
      <c r="K1198" s="625" t="s">
        <v>188</v>
      </c>
      <c r="L1198" s="626" t="s">
        <v>40</v>
      </c>
      <c r="M1198" s="631" t="s">
        <v>61</v>
      </c>
      <c r="N1198" s="625" t="s">
        <v>328</v>
      </c>
      <c r="O1198" s="625" t="s">
        <v>94</v>
      </c>
      <c r="P1198" s="625">
        <v>796</v>
      </c>
      <c r="Q1198" s="625" t="s">
        <v>46</v>
      </c>
      <c r="R1198" s="633">
        <v>100</v>
      </c>
      <c r="S1198" s="633">
        <v>790</v>
      </c>
      <c r="T1198" s="822">
        <v>0</v>
      </c>
      <c r="U1198" s="823">
        <f t="shared" si="78"/>
        <v>0</v>
      </c>
      <c r="V1198" s="626"/>
      <c r="W1198" s="632">
        <v>2017</v>
      </c>
      <c r="X1198" s="625">
        <v>11.19</v>
      </c>
    </row>
    <row r="1199" spans="1:24" ht="50.1" customHeight="1">
      <c r="A1199" s="618" t="s">
        <v>13283</v>
      </c>
      <c r="B1199" s="618" t="s">
        <v>35</v>
      </c>
      <c r="C1199" s="824" t="s">
        <v>3749</v>
      </c>
      <c r="D1199" s="824" t="s">
        <v>3750</v>
      </c>
      <c r="E1199" s="824" t="s">
        <v>3751</v>
      </c>
      <c r="F1199" s="824" t="s">
        <v>3752</v>
      </c>
      <c r="G1199" s="618" t="s">
        <v>196</v>
      </c>
      <c r="H1199" s="618">
        <v>0</v>
      </c>
      <c r="I1199" s="618">
        <v>590000000</v>
      </c>
      <c r="J1199" s="825" t="s">
        <v>40</v>
      </c>
      <c r="K1199" s="618" t="s">
        <v>11310</v>
      </c>
      <c r="L1199" s="825" t="s">
        <v>40</v>
      </c>
      <c r="M1199" s="826" t="s">
        <v>61</v>
      </c>
      <c r="N1199" s="618" t="s">
        <v>328</v>
      </c>
      <c r="O1199" s="618" t="s">
        <v>94</v>
      </c>
      <c r="P1199" s="618">
        <v>796</v>
      </c>
      <c r="Q1199" s="618" t="s">
        <v>46</v>
      </c>
      <c r="R1199" s="827">
        <v>100</v>
      </c>
      <c r="S1199" s="827">
        <v>1000</v>
      </c>
      <c r="T1199" s="828">
        <f>S1199*R1199</f>
        <v>100000</v>
      </c>
      <c r="U1199" s="829">
        <f>T1199*1.12</f>
        <v>112000.00000000001</v>
      </c>
      <c r="V1199" s="825"/>
      <c r="W1199" s="830">
        <v>2017</v>
      </c>
      <c r="X1199" s="831"/>
    </row>
    <row r="1200" spans="1:24" ht="50.1" customHeight="1">
      <c r="A1200" s="35" t="s">
        <v>3754</v>
      </c>
      <c r="B1200" s="35" t="s">
        <v>35</v>
      </c>
      <c r="C1200" s="78" t="s">
        <v>3755</v>
      </c>
      <c r="D1200" s="78" t="s">
        <v>3750</v>
      </c>
      <c r="E1200" s="78" t="s">
        <v>3756</v>
      </c>
      <c r="F1200" s="78" t="s">
        <v>3757</v>
      </c>
      <c r="G1200" s="35" t="s">
        <v>39</v>
      </c>
      <c r="H1200" s="35">
        <v>0</v>
      </c>
      <c r="I1200" s="35">
        <v>590000000</v>
      </c>
      <c r="J1200" s="35" t="s">
        <v>40</v>
      </c>
      <c r="K1200" s="35" t="s">
        <v>108</v>
      </c>
      <c r="L1200" s="51" t="s">
        <v>53</v>
      </c>
      <c r="M1200" s="35" t="s">
        <v>61</v>
      </c>
      <c r="N1200" s="35" t="s">
        <v>2865</v>
      </c>
      <c r="O1200" s="35" t="s">
        <v>94</v>
      </c>
      <c r="P1200" s="35">
        <v>796</v>
      </c>
      <c r="Q1200" s="35" t="s">
        <v>46</v>
      </c>
      <c r="R1200" s="77">
        <v>150</v>
      </c>
      <c r="S1200" s="77">
        <v>580</v>
      </c>
      <c r="T1200" s="77">
        <v>0</v>
      </c>
      <c r="U1200" s="77">
        <f t="shared" si="75"/>
        <v>0</v>
      </c>
      <c r="V1200" s="35"/>
      <c r="W1200" s="35">
        <v>2017</v>
      </c>
      <c r="X1200" s="35">
        <v>7.11</v>
      </c>
    </row>
    <row r="1201" spans="1:24" ht="50.1" customHeight="1">
      <c r="A1201" s="35" t="s">
        <v>3758</v>
      </c>
      <c r="B1201" s="35" t="s">
        <v>35</v>
      </c>
      <c r="C1201" s="78" t="s">
        <v>3755</v>
      </c>
      <c r="D1201" s="78" t="s">
        <v>3750</v>
      </c>
      <c r="E1201" s="78" t="s">
        <v>3756</v>
      </c>
      <c r="F1201" s="78" t="s">
        <v>3757</v>
      </c>
      <c r="G1201" s="35" t="s">
        <v>196</v>
      </c>
      <c r="H1201" s="35">
        <v>0</v>
      </c>
      <c r="I1201" s="35">
        <v>590000000</v>
      </c>
      <c r="J1201" s="35" t="s">
        <v>40</v>
      </c>
      <c r="K1201" s="35" t="s">
        <v>188</v>
      </c>
      <c r="L1201" s="46" t="s">
        <v>53</v>
      </c>
      <c r="M1201" s="35" t="s">
        <v>61</v>
      </c>
      <c r="N1201" s="35" t="s">
        <v>328</v>
      </c>
      <c r="O1201" s="35" t="s">
        <v>94</v>
      </c>
      <c r="P1201" s="35">
        <v>796</v>
      </c>
      <c r="Q1201" s="35" t="s">
        <v>46</v>
      </c>
      <c r="R1201" s="77">
        <v>150</v>
      </c>
      <c r="S1201" s="77">
        <v>580</v>
      </c>
      <c r="T1201" s="77">
        <f>R1201*S1201</f>
        <v>87000</v>
      </c>
      <c r="U1201" s="77">
        <f t="shared" si="75"/>
        <v>97440.000000000015</v>
      </c>
      <c r="V1201" s="35"/>
      <c r="W1201" s="35">
        <v>2017</v>
      </c>
      <c r="X1201" s="35"/>
    </row>
    <row r="1202" spans="1:24" ht="50.1" customHeight="1">
      <c r="A1202" s="35" t="s">
        <v>3759</v>
      </c>
      <c r="B1202" s="35" t="s">
        <v>35</v>
      </c>
      <c r="C1202" s="78" t="s">
        <v>3755</v>
      </c>
      <c r="D1202" s="78" t="s">
        <v>3750</v>
      </c>
      <c r="E1202" s="78" t="s">
        <v>3756</v>
      </c>
      <c r="F1202" s="78" t="s">
        <v>3760</v>
      </c>
      <c r="G1202" s="35" t="s">
        <v>39</v>
      </c>
      <c r="H1202" s="35">
        <v>0</v>
      </c>
      <c r="I1202" s="35">
        <v>590000000</v>
      </c>
      <c r="J1202" s="35" t="s">
        <v>40</v>
      </c>
      <c r="K1202" s="35" t="s">
        <v>108</v>
      </c>
      <c r="L1202" s="51" t="s">
        <v>53</v>
      </c>
      <c r="M1202" s="35" t="s">
        <v>61</v>
      </c>
      <c r="N1202" s="35" t="s">
        <v>2865</v>
      </c>
      <c r="O1202" s="35" t="s">
        <v>94</v>
      </c>
      <c r="P1202" s="35">
        <v>796</v>
      </c>
      <c r="Q1202" s="35" t="s">
        <v>46</v>
      </c>
      <c r="R1202" s="77">
        <v>100</v>
      </c>
      <c r="S1202" s="77">
        <v>580</v>
      </c>
      <c r="T1202" s="77">
        <v>0</v>
      </c>
      <c r="U1202" s="77">
        <f t="shared" si="75"/>
        <v>0</v>
      </c>
      <c r="V1202" s="35"/>
      <c r="W1202" s="35">
        <v>2017</v>
      </c>
      <c r="X1202" s="35">
        <v>7.11</v>
      </c>
    </row>
    <row r="1203" spans="1:24" ht="50.1" customHeight="1">
      <c r="A1203" s="35" t="s">
        <v>3761</v>
      </c>
      <c r="B1203" s="35" t="s">
        <v>35</v>
      </c>
      <c r="C1203" s="78" t="s">
        <v>3755</v>
      </c>
      <c r="D1203" s="78" t="s">
        <v>3750</v>
      </c>
      <c r="E1203" s="78" t="s">
        <v>3756</v>
      </c>
      <c r="F1203" s="78" t="s">
        <v>3760</v>
      </c>
      <c r="G1203" s="35" t="s">
        <v>196</v>
      </c>
      <c r="H1203" s="35">
        <v>0</v>
      </c>
      <c r="I1203" s="35">
        <v>590000000</v>
      </c>
      <c r="J1203" s="35" t="s">
        <v>40</v>
      </c>
      <c r="K1203" s="35" t="s">
        <v>188</v>
      </c>
      <c r="L1203" s="46" t="s">
        <v>53</v>
      </c>
      <c r="M1203" s="35" t="s">
        <v>61</v>
      </c>
      <c r="N1203" s="35" t="s">
        <v>328</v>
      </c>
      <c r="O1203" s="35" t="s">
        <v>94</v>
      </c>
      <c r="P1203" s="35">
        <v>796</v>
      </c>
      <c r="Q1203" s="35" t="s">
        <v>46</v>
      </c>
      <c r="R1203" s="77">
        <v>100</v>
      </c>
      <c r="S1203" s="77">
        <v>580</v>
      </c>
      <c r="T1203" s="77">
        <f>R1203*S1203</f>
        <v>58000</v>
      </c>
      <c r="U1203" s="77">
        <f t="shared" si="75"/>
        <v>64960.000000000007</v>
      </c>
      <c r="V1203" s="35"/>
      <c r="W1203" s="35">
        <v>2017</v>
      </c>
      <c r="X1203" s="35"/>
    </row>
    <row r="1204" spans="1:24" ht="50.1" customHeight="1">
      <c r="A1204" s="35" t="s">
        <v>3762</v>
      </c>
      <c r="B1204" s="35" t="s">
        <v>35</v>
      </c>
      <c r="C1204" s="78" t="s">
        <v>3755</v>
      </c>
      <c r="D1204" s="78" t="s">
        <v>3750</v>
      </c>
      <c r="E1204" s="78" t="s">
        <v>3756</v>
      </c>
      <c r="F1204" s="78" t="s">
        <v>3763</v>
      </c>
      <c r="G1204" s="35" t="s">
        <v>39</v>
      </c>
      <c r="H1204" s="35">
        <v>0</v>
      </c>
      <c r="I1204" s="35">
        <v>590000000</v>
      </c>
      <c r="J1204" s="35" t="s">
        <v>40</v>
      </c>
      <c r="K1204" s="35" t="s">
        <v>108</v>
      </c>
      <c r="L1204" s="51" t="s">
        <v>53</v>
      </c>
      <c r="M1204" s="35" t="s">
        <v>61</v>
      </c>
      <c r="N1204" s="35" t="s">
        <v>2865</v>
      </c>
      <c r="O1204" s="35" t="s">
        <v>94</v>
      </c>
      <c r="P1204" s="35">
        <v>796</v>
      </c>
      <c r="Q1204" s="35" t="s">
        <v>46</v>
      </c>
      <c r="R1204" s="77">
        <v>200</v>
      </c>
      <c r="S1204" s="77">
        <v>620</v>
      </c>
      <c r="T1204" s="77">
        <v>0</v>
      </c>
      <c r="U1204" s="77">
        <f t="shared" si="75"/>
        <v>0</v>
      </c>
      <c r="V1204" s="35"/>
      <c r="W1204" s="35">
        <v>2017</v>
      </c>
      <c r="X1204" s="35">
        <v>7.11</v>
      </c>
    </row>
    <row r="1205" spans="1:24" ht="50.1" customHeight="1">
      <c r="A1205" s="35" t="s">
        <v>3764</v>
      </c>
      <c r="B1205" s="35" t="s">
        <v>35</v>
      </c>
      <c r="C1205" s="78" t="s">
        <v>3755</v>
      </c>
      <c r="D1205" s="78" t="s">
        <v>3750</v>
      </c>
      <c r="E1205" s="78" t="s">
        <v>3756</v>
      </c>
      <c r="F1205" s="78" t="s">
        <v>3763</v>
      </c>
      <c r="G1205" s="35" t="s">
        <v>196</v>
      </c>
      <c r="H1205" s="35">
        <v>0</v>
      </c>
      <c r="I1205" s="35">
        <v>590000000</v>
      </c>
      <c r="J1205" s="35" t="s">
        <v>40</v>
      </c>
      <c r="K1205" s="35" t="s">
        <v>188</v>
      </c>
      <c r="L1205" s="46" t="s">
        <v>53</v>
      </c>
      <c r="M1205" s="35" t="s">
        <v>61</v>
      </c>
      <c r="N1205" s="35" t="s">
        <v>328</v>
      </c>
      <c r="O1205" s="35" t="s">
        <v>94</v>
      </c>
      <c r="P1205" s="35">
        <v>796</v>
      </c>
      <c r="Q1205" s="35" t="s">
        <v>46</v>
      </c>
      <c r="R1205" s="77">
        <v>200</v>
      </c>
      <c r="S1205" s="77">
        <v>620</v>
      </c>
      <c r="T1205" s="77">
        <f>R1205*S1205</f>
        <v>124000</v>
      </c>
      <c r="U1205" s="77">
        <f t="shared" si="75"/>
        <v>138880</v>
      </c>
      <c r="V1205" s="35"/>
      <c r="W1205" s="35">
        <v>2017</v>
      </c>
      <c r="X1205" s="35"/>
    </row>
    <row r="1206" spans="1:24" ht="50.1" customHeight="1">
      <c r="A1206" s="35" t="s">
        <v>3765</v>
      </c>
      <c r="B1206" s="35" t="s">
        <v>35</v>
      </c>
      <c r="C1206" s="78" t="s">
        <v>3755</v>
      </c>
      <c r="D1206" s="78" t="s">
        <v>3750</v>
      </c>
      <c r="E1206" s="78" t="s">
        <v>3756</v>
      </c>
      <c r="F1206" s="78" t="s">
        <v>3766</v>
      </c>
      <c r="G1206" s="35" t="s">
        <v>39</v>
      </c>
      <c r="H1206" s="35">
        <v>0</v>
      </c>
      <c r="I1206" s="35">
        <v>590000000</v>
      </c>
      <c r="J1206" s="35" t="s">
        <v>40</v>
      </c>
      <c r="K1206" s="35" t="s">
        <v>108</v>
      </c>
      <c r="L1206" s="51" t="s">
        <v>53</v>
      </c>
      <c r="M1206" s="35" t="s">
        <v>61</v>
      </c>
      <c r="N1206" s="35" t="s">
        <v>2865</v>
      </c>
      <c r="O1206" s="35" t="s">
        <v>94</v>
      </c>
      <c r="P1206" s="35">
        <v>796</v>
      </c>
      <c r="Q1206" s="35" t="s">
        <v>46</v>
      </c>
      <c r="R1206" s="77">
        <v>150</v>
      </c>
      <c r="S1206" s="77">
        <v>620</v>
      </c>
      <c r="T1206" s="77">
        <v>0</v>
      </c>
      <c r="U1206" s="77">
        <f t="shared" si="75"/>
        <v>0</v>
      </c>
      <c r="V1206" s="35"/>
      <c r="W1206" s="35">
        <v>2017</v>
      </c>
      <c r="X1206" s="35">
        <v>7.11</v>
      </c>
    </row>
    <row r="1207" spans="1:24" ht="50.1" customHeight="1">
      <c r="A1207" s="35" t="s">
        <v>3767</v>
      </c>
      <c r="B1207" s="35" t="s">
        <v>35</v>
      </c>
      <c r="C1207" s="78" t="s">
        <v>3755</v>
      </c>
      <c r="D1207" s="78" t="s">
        <v>3750</v>
      </c>
      <c r="E1207" s="78" t="s">
        <v>3756</v>
      </c>
      <c r="F1207" s="78" t="s">
        <v>3766</v>
      </c>
      <c r="G1207" s="35" t="s">
        <v>196</v>
      </c>
      <c r="H1207" s="35">
        <v>0</v>
      </c>
      <c r="I1207" s="35">
        <v>590000000</v>
      </c>
      <c r="J1207" s="35" t="s">
        <v>40</v>
      </c>
      <c r="K1207" s="35" t="s">
        <v>188</v>
      </c>
      <c r="L1207" s="46" t="s">
        <v>53</v>
      </c>
      <c r="M1207" s="35" t="s">
        <v>61</v>
      </c>
      <c r="N1207" s="35" t="s">
        <v>328</v>
      </c>
      <c r="O1207" s="35" t="s">
        <v>94</v>
      </c>
      <c r="P1207" s="35">
        <v>796</v>
      </c>
      <c r="Q1207" s="35" t="s">
        <v>46</v>
      </c>
      <c r="R1207" s="77">
        <v>150</v>
      </c>
      <c r="S1207" s="77">
        <v>620</v>
      </c>
      <c r="T1207" s="77">
        <f>R1207*S1207</f>
        <v>93000</v>
      </c>
      <c r="U1207" s="77">
        <f t="shared" si="75"/>
        <v>104160.00000000001</v>
      </c>
      <c r="V1207" s="35"/>
      <c r="W1207" s="35">
        <v>2017</v>
      </c>
      <c r="X1207" s="35"/>
    </row>
    <row r="1208" spans="1:24" ht="50.1" customHeight="1">
      <c r="A1208" s="625" t="s">
        <v>3768</v>
      </c>
      <c r="B1208" s="625" t="s">
        <v>35</v>
      </c>
      <c r="C1208" s="654" t="s">
        <v>3755</v>
      </c>
      <c r="D1208" s="654" t="s">
        <v>3750</v>
      </c>
      <c r="E1208" s="654" t="s">
        <v>3756</v>
      </c>
      <c r="F1208" s="654" t="s">
        <v>3769</v>
      </c>
      <c r="G1208" s="625" t="s">
        <v>39</v>
      </c>
      <c r="H1208" s="625">
        <v>0</v>
      </c>
      <c r="I1208" s="625">
        <v>590000000</v>
      </c>
      <c r="J1208" s="625" t="s">
        <v>40</v>
      </c>
      <c r="K1208" s="625" t="s">
        <v>108</v>
      </c>
      <c r="L1208" s="629" t="s">
        <v>53</v>
      </c>
      <c r="M1208" s="655" t="s">
        <v>61</v>
      </c>
      <c r="N1208" s="625" t="s">
        <v>2865</v>
      </c>
      <c r="O1208" s="625" t="s">
        <v>94</v>
      </c>
      <c r="P1208" s="625">
        <v>796</v>
      </c>
      <c r="Q1208" s="625" t="s">
        <v>46</v>
      </c>
      <c r="R1208" s="633">
        <v>150</v>
      </c>
      <c r="S1208" s="633">
        <v>630</v>
      </c>
      <c r="T1208" s="633">
        <v>0</v>
      </c>
      <c r="U1208" s="633">
        <f t="shared" ref="U1208:U1209" si="79">T1208*1.12</f>
        <v>0</v>
      </c>
      <c r="V1208" s="625"/>
      <c r="W1208" s="625">
        <v>2017</v>
      </c>
      <c r="X1208" s="625">
        <v>7.11</v>
      </c>
    </row>
    <row r="1209" spans="1:24" ht="50.1" customHeight="1">
      <c r="A1209" s="625" t="s">
        <v>3770</v>
      </c>
      <c r="B1209" s="625" t="s">
        <v>35</v>
      </c>
      <c r="C1209" s="654" t="s">
        <v>3755</v>
      </c>
      <c r="D1209" s="654" t="s">
        <v>3750</v>
      </c>
      <c r="E1209" s="654" t="s">
        <v>3756</v>
      </c>
      <c r="F1209" s="654" t="s">
        <v>3769</v>
      </c>
      <c r="G1209" s="625" t="s">
        <v>196</v>
      </c>
      <c r="H1209" s="625">
        <v>0</v>
      </c>
      <c r="I1209" s="625">
        <v>590000000</v>
      </c>
      <c r="J1209" s="625" t="s">
        <v>40</v>
      </c>
      <c r="K1209" s="625" t="s">
        <v>188</v>
      </c>
      <c r="L1209" s="626" t="s">
        <v>53</v>
      </c>
      <c r="M1209" s="655" t="s">
        <v>61</v>
      </c>
      <c r="N1209" s="625" t="s">
        <v>328</v>
      </c>
      <c r="O1209" s="625" t="s">
        <v>94</v>
      </c>
      <c r="P1209" s="625">
        <v>796</v>
      </c>
      <c r="Q1209" s="625" t="s">
        <v>46</v>
      </c>
      <c r="R1209" s="633">
        <v>150</v>
      </c>
      <c r="S1209" s="633">
        <v>630</v>
      </c>
      <c r="T1209" s="633">
        <v>0</v>
      </c>
      <c r="U1209" s="633">
        <f t="shared" si="79"/>
        <v>0</v>
      </c>
      <c r="V1209" s="625"/>
      <c r="W1209" s="625">
        <v>2017</v>
      </c>
      <c r="X1209" s="625">
        <v>11.19</v>
      </c>
    </row>
    <row r="1210" spans="1:24" ht="50.1" customHeight="1">
      <c r="A1210" s="618" t="s">
        <v>13284</v>
      </c>
      <c r="B1210" s="618" t="s">
        <v>35</v>
      </c>
      <c r="C1210" s="824" t="s">
        <v>3755</v>
      </c>
      <c r="D1210" s="824" t="s">
        <v>3750</v>
      </c>
      <c r="E1210" s="824" t="s">
        <v>3756</v>
      </c>
      <c r="F1210" s="824" t="s">
        <v>3769</v>
      </c>
      <c r="G1210" s="618" t="s">
        <v>196</v>
      </c>
      <c r="H1210" s="618">
        <v>0</v>
      </c>
      <c r="I1210" s="618">
        <v>590000000</v>
      </c>
      <c r="J1210" s="618" t="s">
        <v>40</v>
      </c>
      <c r="K1210" s="618" t="s">
        <v>11310</v>
      </c>
      <c r="L1210" s="825" t="s">
        <v>53</v>
      </c>
      <c r="M1210" s="617" t="s">
        <v>61</v>
      </c>
      <c r="N1210" s="618" t="s">
        <v>328</v>
      </c>
      <c r="O1210" s="618" t="s">
        <v>94</v>
      </c>
      <c r="P1210" s="618">
        <v>796</v>
      </c>
      <c r="Q1210" s="618" t="s">
        <v>46</v>
      </c>
      <c r="R1210" s="827">
        <v>150</v>
      </c>
      <c r="S1210" s="827">
        <v>830</v>
      </c>
      <c r="T1210" s="827">
        <f>S1210*R1210</f>
        <v>124500</v>
      </c>
      <c r="U1210" s="827">
        <f t="shared" ref="U1210:U1216" si="80">T1210*1.12</f>
        <v>139440</v>
      </c>
      <c r="V1210" s="618"/>
      <c r="W1210" s="618">
        <v>2017</v>
      </c>
      <c r="X1210" s="832"/>
    </row>
    <row r="1211" spans="1:24" ht="50.1" customHeight="1">
      <c r="A1211" s="625" t="s">
        <v>3771</v>
      </c>
      <c r="B1211" s="625" t="s">
        <v>35</v>
      </c>
      <c r="C1211" s="654" t="s">
        <v>3755</v>
      </c>
      <c r="D1211" s="654" t="s">
        <v>3750</v>
      </c>
      <c r="E1211" s="654" t="s">
        <v>3756</v>
      </c>
      <c r="F1211" s="654" t="s">
        <v>3772</v>
      </c>
      <c r="G1211" s="625" t="s">
        <v>39</v>
      </c>
      <c r="H1211" s="625">
        <v>0</v>
      </c>
      <c r="I1211" s="625">
        <v>590000000</v>
      </c>
      <c r="J1211" s="625" t="s">
        <v>40</v>
      </c>
      <c r="K1211" s="625" t="s">
        <v>108</v>
      </c>
      <c r="L1211" s="629" t="s">
        <v>53</v>
      </c>
      <c r="M1211" s="655" t="s">
        <v>61</v>
      </c>
      <c r="N1211" s="625" t="s">
        <v>2865</v>
      </c>
      <c r="O1211" s="625" t="s">
        <v>94</v>
      </c>
      <c r="P1211" s="625">
        <v>796</v>
      </c>
      <c r="Q1211" s="625" t="s">
        <v>46</v>
      </c>
      <c r="R1211" s="633">
        <v>100</v>
      </c>
      <c r="S1211" s="633">
        <v>630</v>
      </c>
      <c r="T1211" s="633">
        <v>0</v>
      </c>
      <c r="U1211" s="633">
        <f t="shared" si="80"/>
        <v>0</v>
      </c>
      <c r="V1211" s="625"/>
      <c r="W1211" s="625">
        <v>2017</v>
      </c>
      <c r="X1211" s="625">
        <v>7.11</v>
      </c>
    </row>
    <row r="1212" spans="1:24" ht="50.1" customHeight="1">
      <c r="A1212" s="625" t="s">
        <v>3773</v>
      </c>
      <c r="B1212" s="625" t="s">
        <v>35</v>
      </c>
      <c r="C1212" s="654" t="s">
        <v>3755</v>
      </c>
      <c r="D1212" s="654" t="s">
        <v>3750</v>
      </c>
      <c r="E1212" s="654" t="s">
        <v>3756</v>
      </c>
      <c r="F1212" s="654" t="s">
        <v>3772</v>
      </c>
      <c r="G1212" s="625" t="s">
        <v>196</v>
      </c>
      <c r="H1212" s="625">
        <v>0</v>
      </c>
      <c r="I1212" s="625">
        <v>590000000</v>
      </c>
      <c r="J1212" s="625" t="s">
        <v>40</v>
      </c>
      <c r="K1212" s="625" t="s">
        <v>188</v>
      </c>
      <c r="L1212" s="626" t="s">
        <v>53</v>
      </c>
      <c r="M1212" s="655" t="s">
        <v>61</v>
      </c>
      <c r="N1212" s="625" t="s">
        <v>328</v>
      </c>
      <c r="O1212" s="625" t="s">
        <v>94</v>
      </c>
      <c r="P1212" s="625">
        <v>796</v>
      </c>
      <c r="Q1212" s="625" t="s">
        <v>46</v>
      </c>
      <c r="R1212" s="633">
        <v>100</v>
      </c>
      <c r="S1212" s="633">
        <v>630</v>
      </c>
      <c r="T1212" s="633">
        <v>0</v>
      </c>
      <c r="U1212" s="633">
        <f t="shared" si="80"/>
        <v>0</v>
      </c>
      <c r="V1212" s="625"/>
      <c r="W1212" s="625">
        <v>2017</v>
      </c>
      <c r="X1212" s="625">
        <v>11.19</v>
      </c>
    </row>
    <row r="1213" spans="1:24" ht="50.1" customHeight="1">
      <c r="A1213" s="618" t="s">
        <v>13285</v>
      </c>
      <c r="B1213" s="618" t="s">
        <v>35</v>
      </c>
      <c r="C1213" s="824" t="s">
        <v>3755</v>
      </c>
      <c r="D1213" s="824" t="s">
        <v>3750</v>
      </c>
      <c r="E1213" s="824" t="s">
        <v>3756</v>
      </c>
      <c r="F1213" s="824" t="s">
        <v>3772</v>
      </c>
      <c r="G1213" s="618" t="s">
        <v>196</v>
      </c>
      <c r="H1213" s="618">
        <v>0</v>
      </c>
      <c r="I1213" s="618">
        <v>590000000</v>
      </c>
      <c r="J1213" s="618" t="s">
        <v>40</v>
      </c>
      <c r="K1213" s="618" t="s">
        <v>11310</v>
      </c>
      <c r="L1213" s="825" t="s">
        <v>53</v>
      </c>
      <c r="M1213" s="617" t="s">
        <v>61</v>
      </c>
      <c r="N1213" s="618" t="s">
        <v>328</v>
      </c>
      <c r="O1213" s="618" t="s">
        <v>94</v>
      </c>
      <c r="P1213" s="618">
        <v>796</v>
      </c>
      <c r="Q1213" s="618" t="s">
        <v>46</v>
      </c>
      <c r="R1213" s="827">
        <v>100</v>
      </c>
      <c r="S1213" s="827">
        <v>830</v>
      </c>
      <c r="T1213" s="827">
        <f>R1213*S1213</f>
        <v>83000</v>
      </c>
      <c r="U1213" s="827">
        <f t="shared" si="80"/>
        <v>92960.000000000015</v>
      </c>
      <c r="V1213" s="618"/>
      <c r="W1213" s="618">
        <v>2017</v>
      </c>
      <c r="X1213" s="833"/>
    </row>
    <row r="1214" spans="1:24" ht="50.1" customHeight="1">
      <c r="A1214" s="625" t="s">
        <v>3774</v>
      </c>
      <c r="B1214" s="625" t="s">
        <v>35</v>
      </c>
      <c r="C1214" s="654" t="s">
        <v>3755</v>
      </c>
      <c r="D1214" s="654" t="s">
        <v>3750</v>
      </c>
      <c r="E1214" s="654" t="s">
        <v>3756</v>
      </c>
      <c r="F1214" s="654" t="s">
        <v>3775</v>
      </c>
      <c r="G1214" s="625" t="s">
        <v>39</v>
      </c>
      <c r="H1214" s="625">
        <v>0</v>
      </c>
      <c r="I1214" s="625">
        <v>590000000</v>
      </c>
      <c r="J1214" s="625" t="s">
        <v>40</v>
      </c>
      <c r="K1214" s="625" t="s">
        <v>108</v>
      </c>
      <c r="L1214" s="629" t="s">
        <v>53</v>
      </c>
      <c r="M1214" s="655" t="s">
        <v>61</v>
      </c>
      <c r="N1214" s="625" t="s">
        <v>2865</v>
      </c>
      <c r="O1214" s="625" t="s">
        <v>94</v>
      </c>
      <c r="P1214" s="625">
        <v>796</v>
      </c>
      <c r="Q1214" s="625" t="s">
        <v>46</v>
      </c>
      <c r="R1214" s="633">
        <v>100</v>
      </c>
      <c r="S1214" s="633">
        <v>1039</v>
      </c>
      <c r="T1214" s="633">
        <v>0</v>
      </c>
      <c r="U1214" s="633">
        <f t="shared" si="80"/>
        <v>0</v>
      </c>
      <c r="V1214" s="625"/>
      <c r="W1214" s="625">
        <v>2017</v>
      </c>
      <c r="X1214" s="625">
        <v>7.11</v>
      </c>
    </row>
    <row r="1215" spans="1:24" ht="50.1" customHeight="1">
      <c r="A1215" s="625" t="s">
        <v>3776</v>
      </c>
      <c r="B1215" s="625" t="s">
        <v>35</v>
      </c>
      <c r="C1215" s="654" t="s">
        <v>3755</v>
      </c>
      <c r="D1215" s="654" t="s">
        <v>3750</v>
      </c>
      <c r="E1215" s="654" t="s">
        <v>3756</v>
      </c>
      <c r="F1215" s="654" t="s">
        <v>3775</v>
      </c>
      <c r="G1215" s="625" t="s">
        <v>196</v>
      </c>
      <c r="H1215" s="625">
        <v>0</v>
      </c>
      <c r="I1215" s="625">
        <v>590000000</v>
      </c>
      <c r="J1215" s="625" t="s">
        <v>40</v>
      </c>
      <c r="K1215" s="625" t="s">
        <v>188</v>
      </c>
      <c r="L1215" s="626" t="s">
        <v>53</v>
      </c>
      <c r="M1215" s="655" t="s">
        <v>61</v>
      </c>
      <c r="N1215" s="625" t="s">
        <v>328</v>
      </c>
      <c r="O1215" s="625" t="s">
        <v>94</v>
      </c>
      <c r="P1215" s="625">
        <v>796</v>
      </c>
      <c r="Q1215" s="625" t="s">
        <v>46</v>
      </c>
      <c r="R1215" s="633">
        <v>100</v>
      </c>
      <c r="S1215" s="633">
        <v>1039</v>
      </c>
      <c r="T1215" s="633">
        <v>0</v>
      </c>
      <c r="U1215" s="633">
        <f t="shared" si="80"/>
        <v>0</v>
      </c>
      <c r="V1215" s="625"/>
      <c r="W1215" s="625">
        <v>2017</v>
      </c>
      <c r="X1215" s="625">
        <v>11.19</v>
      </c>
    </row>
    <row r="1216" spans="1:24" ht="50.1" customHeight="1">
      <c r="A1216" s="618" t="s">
        <v>13286</v>
      </c>
      <c r="B1216" s="618" t="s">
        <v>35</v>
      </c>
      <c r="C1216" s="824" t="s">
        <v>3755</v>
      </c>
      <c r="D1216" s="824" t="s">
        <v>3750</v>
      </c>
      <c r="E1216" s="824" t="s">
        <v>3756</v>
      </c>
      <c r="F1216" s="824" t="s">
        <v>3775</v>
      </c>
      <c r="G1216" s="618" t="s">
        <v>196</v>
      </c>
      <c r="H1216" s="618">
        <v>0</v>
      </c>
      <c r="I1216" s="618">
        <v>590000000</v>
      </c>
      <c r="J1216" s="618" t="s">
        <v>40</v>
      </c>
      <c r="K1216" s="618" t="s">
        <v>11310</v>
      </c>
      <c r="L1216" s="825" t="s">
        <v>53</v>
      </c>
      <c r="M1216" s="617" t="s">
        <v>61</v>
      </c>
      <c r="N1216" s="618" t="s">
        <v>328</v>
      </c>
      <c r="O1216" s="618" t="s">
        <v>94</v>
      </c>
      <c r="P1216" s="618">
        <v>796</v>
      </c>
      <c r="Q1216" s="618" t="s">
        <v>46</v>
      </c>
      <c r="R1216" s="827">
        <v>100</v>
      </c>
      <c r="S1216" s="827">
        <v>1400</v>
      </c>
      <c r="T1216" s="827">
        <f>R1216*S1216</f>
        <v>140000</v>
      </c>
      <c r="U1216" s="827">
        <f t="shared" si="80"/>
        <v>156800.00000000003</v>
      </c>
      <c r="V1216" s="618"/>
      <c r="W1216" s="618">
        <v>2017</v>
      </c>
      <c r="X1216" s="832"/>
    </row>
    <row r="1217" spans="1:24" ht="50.1" customHeight="1">
      <c r="A1217" s="625" t="s">
        <v>3777</v>
      </c>
      <c r="B1217" s="625" t="s">
        <v>35</v>
      </c>
      <c r="C1217" s="654" t="s">
        <v>3755</v>
      </c>
      <c r="D1217" s="654" t="s">
        <v>3750</v>
      </c>
      <c r="E1217" s="654" t="s">
        <v>3756</v>
      </c>
      <c r="F1217" s="654" t="s">
        <v>3778</v>
      </c>
      <c r="G1217" s="625" t="s">
        <v>39</v>
      </c>
      <c r="H1217" s="625">
        <v>0</v>
      </c>
      <c r="I1217" s="625">
        <v>590000000</v>
      </c>
      <c r="J1217" s="625" t="s">
        <v>40</v>
      </c>
      <c r="K1217" s="625" t="s">
        <v>108</v>
      </c>
      <c r="L1217" s="629" t="s">
        <v>53</v>
      </c>
      <c r="M1217" s="655" t="s">
        <v>61</v>
      </c>
      <c r="N1217" s="625" t="s">
        <v>2865</v>
      </c>
      <c r="O1217" s="625" t="s">
        <v>94</v>
      </c>
      <c r="P1217" s="625">
        <v>796</v>
      </c>
      <c r="Q1217" s="625" t="s">
        <v>46</v>
      </c>
      <c r="R1217" s="633">
        <v>50</v>
      </c>
      <c r="S1217" s="633">
        <v>1039</v>
      </c>
      <c r="T1217" s="633">
        <v>0</v>
      </c>
      <c r="U1217" s="633">
        <f t="shared" ref="U1217:U1218" si="81">T1217*1.12</f>
        <v>0</v>
      </c>
      <c r="V1217" s="625"/>
      <c r="W1217" s="625">
        <v>2017</v>
      </c>
      <c r="X1217" s="625">
        <v>7.11</v>
      </c>
    </row>
    <row r="1218" spans="1:24" ht="50.1" customHeight="1">
      <c r="A1218" s="625" t="s">
        <v>3779</v>
      </c>
      <c r="B1218" s="625" t="s">
        <v>35</v>
      </c>
      <c r="C1218" s="654" t="s">
        <v>3755</v>
      </c>
      <c r="D1218" s="654" t="s">
        <v>3750</v>
      </c>
      <c r="E1218" s="654" t="s">
        <v>3756</v>
      </c>
      <c r="F1218" s="654" t="s">
        <v>3778</v>
      </c>
      <c r="G1218" s="625" t="s">
        <v>196</v>
      </c>
      <c r="H1218" s="625">
        <v>0</v>
      </c>
      <c r="I1218" s="625">
        <v>590000000</v>
      </c>
      <c r="J1218" s="625" t="s">
        <v>40</v>
      </c>
      <c r="K1218" s="625" t="s">
        <v>188</v>
      </c>
      <c r="L1218" s="626" t="s">
        <v>53</v>
      </c>
      <c r="M1218" s="655" t="s">
        <v>61</v>
      </c>
      <c r="N1218" s="625" t="s">
        <v>328</v>
      </c>
      <c r="O1218" s="625" t="s">
        <v>94</v>
      </c>
      <c r="P1218" s="625">
        <v>796</v>
      </c>
      <c r="Q1218" s="625" t="s">
        <v>46</v>
      </c>
      <c r="R1218" s="633">
        <v>50</v>
      </c>
      <c r="S1218" s="633">
        <v>1039</v>
      </c>
      <c r="T1218" s="633">
        <v>0</v>
      </c>
      <c r="U1218" s="633">
        <f t="shared" si="81"/>
        <v>0</v>
      </c>
      <c r="V1218" s="625"/>
      <c r="W1218" s="625">
        <v>2017</v>
      </c>
      <c r="X1218" s="625">
        <v>11.19</v>
      </c>
    </row>
    <row r="1219" spans="1:24" ht="50.1" customHeight="1">
      <c r="A1219" s="618" t="s">
        <v>13287</v>
      </c>
      <c r="B1219" s="618" t="s">
        <v>35</v>
      </c>
      <c r="C1219" s="824" t="s">
        <v>3755</v>
      </c>
      <c r="D1219" s="824" t="s">
        <v>3750</v>
      </c>
      <c r="E1219" s="824" t="s">
        <v>3756</v>
      </c>
      <c r="F1219" s="824" t="s">
        <v>3778</v>
      </c>
      <c r="G1219" s="618" t="s">
        <v>196</v>
      </c>
      <c r="H1219" s="618">
        <v>0</v>
      </c>
      <c r="I1219" s="618">
        <v>590000000</v>
      </c>
      <c r="J1219" s="618" t="s">
        <v>40</v>
      </c>
      <c r="K1219" s="618" t="s">
        <v>11310</v>
      </c>
      <c r="L1219" s="825" t="s">
        <v>53</v>
      </c>
      <c r="M1219" s="617" t="s">
        <v>61</v>
      </c>
      <c r="N1219" s="618" t="s">
        <v>328</v>
      </c>
      <c r="O1219" s="618" t="s">
        <v>94</v>
      </c>
      <c r="P1219" s="618">
        <v>796</v>
      </c>
      <c r="Q1219" s="618" t="s">
        <v>46</v>
      </c>
      <c r="R1219" s="827">
        <v>50</v>
      </c>
      <c r="S1219" s="827">
        <v>1400</v>
      </c>
      <c r="T1219" s="827">
        <f>R1219*S1219</f>
        <v>70000</v>
      </c>
      <c r="U1219" s="827">
        <f>T1219*1.12</f>
        <v>78400.000000000015</v>
      </c>
      <c r="V1219" s="618"/>
      <c r="W1219" s="618">
        <v>2017</v>
      </c>
      <c r="X1219" s="832"/>
    </row>
    <row r="1220" spans="1:24" ht="50.1" customHeight="1">
      <c r="A1220" s="35" t="s">
        <v>3780</v>
      </c>
      <c r="B1220" s="35" t="s">
        <v>35</v>
      </c>
      <c r="C1220" s="93" t="s">
        <v>3781</v>
      </c>
      <c r="D1220" s="93" t="s">
        <v>3750</v>
      </c>
      <c r="E1220" s="93" t="s">
        <v>3782</v>
      </c>
      <c r="F1220" s="93" t="s">
        <v>3783</v>
      </c>
      <c r="G1220" s="35" t="s">
        <v>39</v>
      </c>
      <c r="H1220" s="35">
        <v>0</v>
      </c>
      <c r="I1220" s="35">
        <v>590000000</v>
      </c>
      <c r="J1220" s="35" t="s">
        <v>40</v>
      </c>
      <c r="K1220" s="35" t="s">
        <v>108</v>
      </c>
      <c r="L1220" s="51" t="s">
        <v>53</v>
      </c>
      <c r="M1220" s="35" t="s">
        <v>61</v>
      </c>
      <c r="N1220" s="35" t="s">
        <v>2865</v>
      </c>
      <c r="O1220" s="35" t="s">
        <v>94</v>
      </c>
      <c r="P1220" s="35">
        <v>796</v>
      </c>
      <c r="Q1220" s="35" t="s">
        <v>46</v>
      </c>
      <c r="R1220" s="77">
        <v>100</v>
      </c>
      <c r="S1220" s="77">
        <v>550</v>
      </c>
      <c r="T1220" s="77">
        <v>0</v>
      </c>
      <c r="U1220" s="77">
        <f t="shared" ref="U1220:U1227" si="82">T1220*1.12</f>
        <v>0</v>
      </c>
      <c r="V1220" s="35"/>
      <c r="W1220" s="35">
        <v>2017</v>
      </c>
      <c r="X1220" s="35" t="s">
        <v>349</v>
      </c>
    </row>
    <row r="1221" spans="1:24" ht="50.1" customHeight="1">
      <c r="A1221" s="35" t="s">
        <v>3784</v>
      </c>
      <c r="B1221" s="35" t="s">
        <v>35</v>
      </c>
      <c r="C1221" s="93" t="s">
        <v>3781</v>
      </c>
      <c r="D1221" s="93" t="s">
        <v>3750</v>
      </c>
      <c r="E1221" s="93" t="s">
        <v>3782</v>
      </c>
      <c r="F1221" s="93" t="s">
        <v>3785</v>
      </c>
      <c r="G1221" s="35" t="s">
        <v>39</v>
      </c>
      <c r="H1221" s="35">
        <v>0</v>
      </c>
      <c r="I1221" s="35">
        <v>590000000</v>
      </c>
      <c r="J1221" s="35" t="s">
        <v>40</v>
      </c>
      <c r="K1221" s="35" t="s">
        <v>554</v>
      </c>
      <c r="L1221" s="46" t="s">
        <v>53</v>
      </c>
      <c r="M1221" s="35" t="s">
        <v>61</v>
      </c>
      <c r="N1221" s="35" t="s">
        <v>268</v>
      </c>
      <c r="O1221" s="49" t="s">
        <v>110</v>
      </c>
      <c r="P1221" s="35">
        <v>796</v>
      </c>
      <c r="Q1221" s="35" t="s">
        <v>46</v>
      </c>
      <c r="R1221" s="77">
        <v>100</v>
      </c>
      <c r="S1221" s="77">
        <v>550</v>
      </c>
      <c r="T1221" s="77">
        <f>R1221*S1221</f>
        <v>55000</v>
      </c>
      <c r="U1221" s="77">
        <f t="shared" si="82"/>
        <v>61600.000000000007</v>
      </c>
      <c r="V1221" s="35"/>
      <c r="W1221" s="35">
        <v>2017</v>
      </c>
      <c r="X1221" s="35"/>
    </row>
    <row r="1222" spans="1:24" ht="50.1" customHeight="1">
      <c r="A1222" s="35" t="s">
        <v>3786</v>
      </c>
      <c r="B1222" s="35" t="s">
        <v>35</v>
      </c>
      <c r="C1222" s="93" t="s">
        <v>3781</v>
      </c>
      <c r="D1222" s="93" t="s">
        <v>3750</v>
      </c>
      <c r="E1222" s="93" t="s">
        <v>3782</v>
      </c>
      <c r="F1222" s="93" t="s">
        <v>3787</v>
      </c>
      <c r="G1222" s="35" t="s">
        <v>39</v>
      </c>
      <c r="H1222" s="35">
        <v>0</v>
      </c>
      <c r="I1222" s="35">
        <v>590000000</v>
      </c>
      <c r="J1222" s="35" t="s">
        <v>40</v>
      </c>
      <c r="K1222" s="35" t="s">
        <v>108</v>
      </c>
      <c r="L1222" s="51" t="s">
        <v>53</v>
      </c>
      <c r="M1222" s="35" t="s">
        <v>61</v>
      </c>
      <c r="N1222" s="35" t="s">
        <v>2865</v>
      </c>
      <c r="O1222" s="35" t="s">
        <v>94</v>
      </c>
      <c r="P1222" s="35">
        <v>796</v>
      </c>
      <c r="Q1222" s="35" t="s">
        <v>46</v>
      </c>
      <c r="R1222" s="77">
        <v>100</v>
      </c>
      <c r="S1222" s="77">
        <v>550</v>
      </c>
      <c r="T1222" s="77">
        <v>0</v>
      </c>
      <c r="U1222" s="77">
        <f t="shared" si="82"/>
        <v>0</v>
      </c>
      <c r="V1222" s="35"/>
      <c r="W1222" s="35">
        <v>2017</v>
      </c>
      <c r="X1222" s="35" t="s">
        <v>349</v>
      </c>
    </row>
    <row r="1223" spans="1:24" ht="50.1" customHeight="1">
      <c r="A1223" s="35" t="s">
        <v>3788</v>
      </c>
      <c r="B1223" s="35" t="s">
        <v>35</v>
      </c>
      <c r="C1223" s="93" t="s">
        <v>3781</v>
      </c>
      <c r="D1223" s="93" t="s">
        <v>3750</v>
      </c>
      <c r="E1223" s="93" t="s">
        <v>3782</v>
      </c>
      <c r="F1223" s="93" t="s">
        <v>3789</v>
      </c>
      <c r="G1223" s="35" t="s">
        <v>39</v>
      </c>
      <c r="H1223" s="35">
        <v>0</v>
      </c>
      <c r="I1223" s="35">
        <v>590000000</v>
      </c>
      <c r="J1223" s="35" t="s">
        <v>40</v>
      </c>
      <c r="K1223" s="35" t="s">
        <v>554</v>
      </c>
      <c r="L1223" s="46" t="s">
        <v>53</v>
      </c>
      <c r="M1223" s="35" t="s">
        <v>61</v>
      </c>
      <c r="N1223" s="35" t="s">
        <v>268</v>
      </c>
      <c r="O1223" s="49" t="s">
        <v>110</v>
      </c>
      <c r="P1223" s="35">
        <v>796</v>
      </c>
      <c r="Q1223" s="35" t="s">
        <v>46</v>
      </c>
      <c r="R1223" s="77">
        <v>100</v>
      </c>
      <c r="S1223" s="77">
        <v>550</v>
      </c>
      <c r="T1223" s="77">
        <f>R1223*S1223</f>
        <v>55000</v>
      </c>
      <c r="U1223" s="77">
        <f t="shared" si="82"/>
        <v>61600.000000000007</v>
      </c>
      <c r="V1223" s="35"/>
      <c r="W1223" s="35">
        <v>2017</v>
      </c>
      <c r="X1223" s="35"/>
    </row>
    <row r="1224" spans="1:24" ht="50.1" customHeight="1">
      <c r="A1224" s="35" t="s">
        <v>3790</v>
      </c>
      <c r="B1224" s="35" t="s">
        <v>35</v>
      </c>
      <c r="C1224" s="93" t="s">
        <v>3781</v>
      </c>
      <c r="D1224" s="93" t="s">
        <v>3750</v>
      </c>
      <c r="E1224" s="93" t="s">
        <v>3782</v>
      </c>
      <c r="F1224" s="93" t="s">
        <v>3791</v>
      </c>
      <c r="G1224" s="35" t="s">
        <v>39</v>
      </c>
      <c r="H1224" s="35">
        <v>0</v>
      </c>
      <c r="I1224" s="35">
        <v>590000000</v>
      </c>
      <c r="J1224" s="35" t="s">
        <v>40</v>
      </c>
      <c r="K1224" s="35" t="s">
        <v>108</v>
      </c>
      <c r="L1224" s="51" t="s">
        <v>53</v>
      </c>
      <c r="M1224" s="35" t="s">
        <v>61</v>
      </c>
      <c r="N1224" s="35" t="s">
        <v>2865</v>
      </c>
      <c r="O1224" s="35" t="s">
        <v>94</v>
      </c>
      <c r="P1224" s="35">
        <v>796</v>
      </c>
      <c r="Q1224" s="35" t="s">
        <v>46</v>
      </c>
      <c r="R1224" s="77">
        <v>100</v>
      </c>
      <c r="S1224" s="77">
        <v>720</v>
      </c>
      <c r="T1224" s="77">
        <v>0</v>
      </c>
      <c r="U1224" s="77">
        <f t="shared" si="82"/>
        <v>0</v>
      </c>
      <c r="V1224" s="35"/>
      <c r="W1224" s="35">
        <v>2017</v>
      </c>
      <c r="X1224" s="35" t="s">
        <v>349</v>
      </c>
    </row>
    <row r="1225" spans="1:24" ht="50.1" customHeight="1">
      <c r="A1225" s="35" t="s">
        <v>3792</v>
      </c>
      <c r="B1225" s="35" t="s">
        <v>35</v>
      </c>
      <c r="C1225" s="93" t="s">
        <v>3781</v>
      </c>
      <c r="D1225" s="93" t="s">
        <v>3750</v>
      </c>
      <c r="E1225" s="93" t="s">
        <v>3782</v>
      </c>
      <c r="F1225" s="93" t="s">
        <v>3793</v>
      </c>
      <c r="G1225" s="35" t="s">
        <v>39</v>
      </c>
      <c r="H1225" s="35">
        <v>0</v>
      </c>
      <c r="I1225" s="35">
        <v>590000000</v>
      </c>
      <c r="J1225" s="35" t="s">
        <v>40</v>
      </c>
      <c r="K1225" s="35" t="s">
        <v>554</v>
      </c>
      <c r="L1225" s="46" t="s">
        <v>53</v>
      </c>
      <c r="M1225" s="35" t="s">
        <v>61</v>
      </c>
      <c r="N1225" s="35" t="s">
        <v>268</v>
      </c>
      <c r="O1225" s="49" t="s">
        <v>110</v>
      </c>
      <c r="P1225" s="35">
        <v>796</v>
      </c>
      <c r="Q1225" s="35" t="s">
        <v>46</v>
      </c>
      <c r="R1225" s="77">
        <v>100</v>
      </c>
      <c r="S1225" s="77">
        <v>720</v>
      </c>
      <c r="T1225" s="77">
        <f>R1225*S1225</f>
        <v>72000</v>
      </c>
      <c r="U1225" s="77">
        <f t="shared" si="82"/>
        <v>80640.000000000015</v>
      </c>
      <c r="V1225" s="35"/>
      <c r="W1225" s="35">
        <v>2017</v>
      </c>
      <c r="X1225" s="35"/>
    </row>
    <row r="1226" spans="1:24" ht="50.1" customHeight="1">
      <c r="A1226" s="35" t="s">
        <v>3794</v>
      </c>
      <c r="B1226" s="35" t="s">
        <v>35</v>
      </c>
      <c r="C1226" s="93" t="s">
        <v>3781</v>
      </c>
      <c r="D1226" s="93" t="s">
        <v>3750</v>
      </c>
      <c r="E1226" s="93" t="s">
        <v>3782</v>
      </c>
      <c r="F1226" s="93" t="s">
        <v>3795</v>
      </c>
      <c r="G1226" s="35" t="s">
        <v>39</v>
      </c>
      <c r="H1226" s="35">
        <v>0</v>
      </c>
      <c r="I1226" s="35">
        <v>590000000</v>
      </c>
      <c r="J1226" s="35" t="s">
        <v>40</v>
      </c>
      <c r="K1226" s="35" t="s">
        <v>108</v>
      </c>
      <c r="L1226" s="51" t="s">
        <v>53</v>
      </c>
      <c r="M1226" s="35" t="s">
        <v>61</v>
      </c>
      <c r="N1226" s="35" t="s">
        <v>2865</v>
      </c>
      <c r="O1226" s="35" t="s">
        <v>94</v>
      </c>
      <c r="P1226" s="35">
        <v>796</v>
      </c>
      <c r="Q1226" s="35" t="s">
        <v>46</v>
      </c>
      <c r="R1226" s="77">
        <v>100</v>
      </c>
      <c r="S1226" s="77">
        <v>720</v>
      </c>
      <c r="T1226" s="77">
        <v>0</v>
      </c>
      <c r="U1226" s="77">
        <f t="shared" si="82"/>
        <v>0</v>
      </c>
      <c r="V1226" s="35"/>
      <c r="W1226" s="35">
        <v>2017</v>
      </c>
      <c r="X1226" s="35" t="s">
        <v>349</v>
      </c>
    </row>
    <row r="1227" spans="1:24" ht="50.1" customHeight="1">
      <c r="A1227" s="35" t="s">
        <v>3796</v>
      </c>
      <c r="B1227" s="35" t="s">
        <v>35</v>
      </c>
      <c r="C1227" s="93" t="s">
        <v>3781</v>
      </c>
      <c r="D1227" s="93" t="s">
        <v>3750</v>
      </c>
      <c r="E1227" s="93" t="s">
        <v>3782</v>
      </c>
      <c r="F1227" s="93" t="s">
        <v>3797</v>
      </c>
      <c r="G1227" s="35" t="s">
        <v>39</v>
      </c>
      <c r="H1227" s="35">
        <v>0</v>
      </c>
      <c r="I1227" s="35">
        <v>590000000</v>
      </c>
      <c r="J1227" s="35" t="s">
        <v>40</v>
      </c>
      <c r="K1227" s="35" t="s">
        <v>3798</v>
      </c>
      <c r="L1227" s="46" t="s">
        <v>53</v>
      </c>
      <c r="M1227" s="35" t="s">
        <v>61</v>
      </c>
      <c r="N1227" s="35" t="s">
        <v>268</v>
      </c>
      <c r="O1227" s="49" t="s">
        <v>110</v>
      </c>
      <c r="P1227" s="35">
        <v>796</v>
      </c>
      <c r="Q1227" s="35" t="s">
        <v>46</v>
      </c>
      <c r="R1227" s="77">
        <v>100</v>
      </c>
      <c r="S1227" s="77">
        <v>720</v>
      </c>
      <c r="T1227" s="77">
        <f>R1227*S1227</f>
        <v>72000</v>
      </c>
      <c r="U1227" s="77">
        <f t="shared" si="82"/>
        <v>80640.000000000015</v>
      </c>
      <c r="V1227" s="35"/>
      <c r="W1227" s="35">
        <v>2017</v>
      </c>
      <c r="X1227" s="35"/>
    </row>
    <row r="1228" spans="1:24" ht="50.1" customHeight="1">
      <c r="A1228" s="625" t="s">
        <v>3799</v>
      </c>
      <c r="B1228" s="625" t="s">
        <v>35</v>
      </c>
      <c r="C1228" s="654" t="s">
        <v>3781</v>
      </c>
      <c r="D1228" s="654" t="s">
        <v>3750</v>
      </c>
      <c r="E1228" s="654" t="s">
        <v>3782</v>
      </c>
      <c r="F1228" s="654" t="s">
        <v>3800</v>
      </c>
      <c r="G1228" s="625" t="s">
        <v>39</v>
      </c>
      <c r="H1228" s="625">
        <v>0</v>
      </c>
      <c r="I1228" s="625">
        <v>590000000</v>
      </c>
      <c r="J1228" s="625" t="s">
        <v>40</v>
      </c>
      <c r="K1228" s="625" t="s">
        <v>108</v>
      </c>
      <c r="L1228" s="629" t="s">
        <v>53</v>
      </c>
      <c r="M1228" s="655" t="s">
        <v>61</v>
      </c>
      <c r="N1228" s="625" t="s">
        <v>2865</v>
      </c>
      <c r="O1228" s="625" t="s">
        <v>94</v>
      </c>
      <c r="P1228" s="625">
        <v>796</v>
      </c>
      <c r="Q1228" s="625" t="s">
        <v>46</v>
      </c>
      <c r="R1228" s="633">
        <v>100</v>
      </c>
      <c r="S1228" s="633">
        <v>780</v>
      </c>
      <c r="T1228" s="633">
        <v>0</v>
      </c>
      <c r="U1228" s="633">
        <f>T1228*1.12</f>
        <v>0</v>
      </c>
      <c r="V1228" s="625"/>
      <c r="W1228" s="625">
        <v>2017</v>
      </c>
      <c r="X1228" s="625">
        <v>7.11</v>
      </c>
    </row>
    <row r="1229" spans="1:24" ht="50.1" customHeight="1">
      <c r="A1229" s="625" t="s">
        <v>3801</v>
      </c>
      <c r="B1229" s="625" t="s">
        <v>35</v>
      </c>
      <c r="C1229" s="654" t="s">
        <v>3781</v>
      </c>
      <c r="D1229" s="654" t="s">
        <v>3750</v>
      </c>
      <c r="E1229" s="654" t="s">
        <v>3782</v>
      </c>
      <c r="F1229" s="654" t="s">
        <v>3802</v>
      </c>
      <c r="G1229" s="625" t="s">
        <v>196</v>
      </c>
      <c r="H1229" s="625">
        <v>0</v>
      </c>
      <c r="I1229" s="625">
        <v>590000000</v>
      </c>
      <c r="J1229" s="625" t="s">
        <v>40</v>
      </c>
      <c r="K1229" s="625" t="s">
        <v>188</v>
      </c>
      <c r="L1229" s="626" t="s">
        <v>53</v>
      </c>
      <c r="M1229" s="655" t="s">
        <v>61</v>
      </c>
      <c r="N1229" s="625" t="s">
        <v>328</v>
      </c>
      <c r="O1229" s="625" t="s">
        <v>94</v>
      </c>
      <c r="P1229" s="625">
        <v>796</v>
      </c>
      <c r="Q1229" s="625" t="s">
        <v>46</v>
      </c>
      <c r="R1229" s="633">
        <v>100</v>
      </c>
      <c r="S1229" s="633">
        <v>780</v>
      </c>
      <c r="T1229" s="633">
        <v>0</v>
      </c>
      <c r="U1229" s="633">
        <f>T1229*1.12</f>
        <v>0</v>
      </c>
      <c r="V1229" s="625"/>
      <c r="W1229" s="625">
        <v>2017</v>
      </c>
      <c r="X1229" s="625">
        <v>11.19</v>
      </c>
    </row>
    <row r="1230" spans="1:24" ht="50.1" customHeight="1">
      <c r="A1230" s="618" t="s">
        <v>13288</v>
      </c>
      <c r="B1230" s="618" t="s">
        <v>35</v>
      </c>
      <c r="C1230" s="824" t="s">
        <v>3781</v>
      </c>
      <c r="D1230" s="824" t="s">
        <v>3750</v>
      </c>
      <c r="E1230" s="824" t="s">
        <v>3782</v>
      </c>
      <c r="F1230" s="824" t="s">
        <v>3802</v>
      </c>
      <c r="G1230" s="618" t="s">
        <v>196</v>
      </c>
      <c r="H1230" s="618">
        <v>0</v>
      </c>
      <c r="I1230" s="618">
        <v>590000000</v>
      </c>
      <c r="J1230" s="618" t="s">
        <v>40</v>
      </c>
      <c r="K1230" s="618" t="s">
        <v>11310</v>
      </c>
      <c r="L1230" s="825" t="s">
        <v>53</v>
      </c>
      <c r="M1230" s="617" t="s">
        <v>61</v>
      </c>
      <c r="N1230" s="618" t="s">
        <v>328</v>
      </c>
      <c r="O1230" s="618" t="s">
        <v>94</v>
      </c>
      <c r="P1230" s="618">
        <v>796</v>
      </c>
      <c r="Q1230" s="618" t="s">
        <v>46</v>
      </c>
      <c r="R1230" s="827">
        <v>100</v>
      </c>
      <c r="S1230" s="827">
        <v>1140</v>
      </c>
      <c r="T1230" s="827">
        <f t="shared" ref="T1230:T1233" si="83">R1230*S1230</f>
        <v>114000</v>
      </c>
      <c r="U1230" s="827">
        <f t="shared" ref="U1230:U1233" si="84">T1230*1.12</f>
        <v>127680.00000000001</v>
      </c>
      <c r="V1230" s="618"/>
      <c r="W1230" s="618">
        <v>2017</v>
      </c>
      <c r="X1230" s="832"/>
    </row>
    <row r="1231" spans="1:24" ht="50.1" customHeight="1">
      <c r="A1231" s="625" t="s">
        <v>3803</v>
      </c>
      <c r="B1231" s="625" t="s">
        <v>35</v>
      </c>
      <c r="C1231" s="654" t="s">
        <v>3781</v>
      </c>
      <c r="D1231" s="654" t="s">
        <v>3750</v>
      </c>
      <c r="E1231" s="654" t="s">
        <v>3782</v>
      </c>
      <c r="F1231" s="654" t="s">
        <v>3804</v>
      </c>
      <c r="G1231" s="625" t="s">
        <v>39</v>
      </c>
      <c r="H1231" s="625">
        <v>0</v>
      </c>
      <c r="I1231" s="625">
        <v>590000000</v>
      </c>
      <c r="J1231" s="625" t="s">
        <v>40</v>
      </c>
      <c r="K1231" s="625" t="s">
        <v>108</v>
      </c>
      <c r="L1231" s="629" t="s">
        <v>53</v>
      </c>
      <c r="M1231" s="655" t="s">
        <v>61</v>
      </c>
      <c r="N1231" s="625" t="s">
        <v>2865</v>
      </c>
      <c r="O1231" s="625" t="s">
        <v>94</v>
      </c>
      <c r="P1231" s="625">
        <v>796</v>
      </c>
      <c r="Q1231" s="625" t="s">
        <v>46</v>
      </c>
      <c r="R1231" s="633">
        <v>60</v>
      </c>
      <c r="S1231" s="633">
        <v>780</v>
      </c>
      <c r="T1231" s="633">
        <v>0</v>
      </c>
      <c r="U1231" s="633">
        <f t="shared" si="84"/>
        <v>0</v>
      </c>
      <c r="V1231" s="625"/>
      <c r="W1231" s="625">
        <v>2017</v>
      </c>
      <c r="X1231" s="625">
        <v>7.11</v>
      </c>
    </row>
    <row r="1232" spans="1:24" ht="50.1" customHeight="1">
      <c r="A1232" s="625" t="s">
        <v>3805</v>
      </c>
      <c r="B1232" s="625" t="s">
        <v>35</v>
      </c>
      <c r="C1232" s="654" t="s">
        <v>3781</v>
      </c>
      <c r="D1232" s="654" t="s">
        <v>3750</v>
      </c>
      <c r="E1232" s="654" t="s">
        <v>3782</v>
      </c>
      <c r="F1232" s="654" t="s">
        <v>3806</v>
      </c>
      <c r="G1232" s="625" t="s">
        <v>196</v>
      </c>
      <c r="H1232" s="625">
        <v>0</v>
      </c>
      <c r="I1232" s="625">
        <v>590000000</v>
      </c>
      <c r="J1232" s="625" t="s">
        <v>40</v>
      </c>
      <c r="K1232" s="625" t="s">
        <v>188</v>
      </c>
      <c r="L1232" s="626" t="s">
        <v>53</v>
      </c>
      <c r="M1232" s="655" t="s">
        <v>61</v>
      </c>
      <c r="N1232" s="625" t="s">
        <v>328</v>
      </c>
      <c r="O1232" s="625" t="s">
        <v>94</v>
      </c>
      <c r="P1232" s="625">
        <v>796</v>
      </c>
      <c r="Q1232" s="625" t="s">
        <v>46</v>
      </c>
      <c r="R1232" s="633">
        <v>60</v>
      </c>
      <c r="S1232" s="633">
        <v>780</v>
      </c>
      <c r="T1232" s="633">
        <v>0</v>
      </c>
      <c r="U1232" s="633">
        <f t="shared" si="84"/>
        <v>0</v>
      </c>
      <c r="V1232" s="625"/>
      <c r="W1232" s="625">
        <v>2017</v>
      </c>
      <c r="X1232" s="625">
        <v>11.19</v>
      </c>
    </row>
    <row r="1233" spans="1:24" ht="50.1" customHeight="1">
      <c r="A1233" s="618" t="s">
        <v>13289</v>
      </c>
      <c r="B1233" s="618" t="s">
        <v>35</v>
      </c>
      <c r="C1233" s="824" t="s">
        <v>3781</v>
      </c>
      <c r="D1233" s="824" t="s">
        <v>3750</v>
      </c>
      <c r="E1233" s="824" t="s">
        <v>3782</v>
      </c>
      <c r="F1233" s="824" t="s">
        <v>3806</v>
      </c>
      <c r="G1233" s="618" t="s">
        <v>196</v>
      </c>
      <c r="H1233" s="618">
        <v>0</v>
      </c>
      <c r="I1233" s="618">
        <v>590000000</v>
      </c>
      <c r="J1233" s="618" t="s">
        <v>40</v>
      </c>
      <c r="K1233" s="618" t="s">
        <v>11310</v>
      </c>
      <c r="L1233" s="825" t="s">
        <v>53</v>
      </c>
      <c r="M1233" s="617" t="s">
        <v>61</v>
      </c>
      <c r="N1233" s="618" t="s">
        <v>328</v>
      </c>
      <c r="O1233" s="618" t="s">
        <v>94</v>
      </c>
      <c r="P1233" s="618">
        <v>796</v>
      </c>
      <c r="Q1233" s="618" t="s">
        <v>46</v>
      </c>
      <c r="R1233" s="827">
        <v>60</v>
      </c>
      <c r="S1233" s="827">
        <v>1140</v>
      </c>
      <c r="T1233" s="827">
        <f t="shared" si="83"/>
        <v>68400</v>
      </c>
      <c r="U1233" s="827">
        <f t="shared" si="84"/>
        <v>76608.000000000015</v>
      </c>
      <c r="V1233" s="618"/>
      <c r="W1233" s="618">
        <v>2017</v>
      </c>
      <c r="X1233" s="832"/>
    </row>
    <row r="1234" spans="1:24" ht="50.1" customHeight="1">
      <c r="A1234" s="35" t="s">
        <v>3807</v>
      </c>
      <c r="B1234" s="35" t="s">
        <v>35</v>
      </c>
      <c r="C1234" s="93" t="s">
        <v>3808</v>
      </c>
      <c r="D1234" s="93" t="s">
        <v>3750</v>
      </c>
      <c r="E1234" s="93" t="s">
        <v>3809</v>
      </c>
      <c r="F1234" s="93" t="s">
        <v>3810</v>
      </c>
      <c r="G1234" s="35" t="s">
        <v>39</v>
      </c>
      <c r="H1234" s="35">
        <v>0</v>
      </c>
      <c r="I1234" s="35">
        <v>590000000</v>
      </c>
      <c r="J1234" s="35" t="s">
        <v>40</v>
      </c>
      <c r="K1234" s="35" t="s">
        <v>108</v>
      </c>
      <c r="L1234" s="51" t="s">
        <v>53</v>
      </c>
      <c r="M1234" s="35" t="s">
        <v>61</v>
      </c>
      <c r="N1234" s="35" t="s">
        <v>2865</v>
      </c>
      <c r="O1234" s="35" t="s">
        <v>94</v>
      </c>
      <c r="P1234" s="35">
        <v>796</v>
      </c>
      <c r="Q1234" s="35" t="s">
        <v>46</v>
      </c>
      <c r="R1234" s="77">
        <v>200</v>
      </c>
      <c r="S1234" s="77">
        <v>530</v>
      </c>
      <c r="T1234" s="77">
        <v>0</v>
      </c>
      <c r="U1234" s="77">
        <f>T1234*1.12</f>
        <v>0</v>
      </c>
      <c r="V1234" s="35"/>
      <c r="W1234" s="35">
        <v>2017</v>
      </c>
      <c r="X1234" s="35" t="s">
        <v>349</v>
      </c>
    </row>
    <row r="1235" spans="1:24" ht="50.1" customHeight="1">
      <c r="A1235" s="35" t="s">
        <v>3811</v>
      </c>
      <c r="B1235" s="35" t="s">
        <v>35</v>
      </c>
      <c r="C1235" s="93" t="s">
        <v>3808</v>
      </c>
      <c r="D1235" s="93" t="s">
        <v>3750</v>
      </c>
      <c r="E1235" s="93" t="s">
        <v>3809</v>
      </c>
      <c r="F1235" s="93" t="s">
        <v>3810</v>
      </c>
      <c r="G1235" s="35" t="s">
        <v>39</v>
      </c>
      <c r="H1235" s="35">
        <v>0</v>
      </c>
      <c r="I1235" s="35">
        <v>590000000</v>
      </c>
      <c r="J1235" s="35" t="s">
        <v>40</v>
      </c>
      <c r="K1235" s="35" t="s">
        <v>554</v>
      </c>
      <c r="L1235" s="46" t="s">
        <v>53</v>
      </c>
      <c r="M1235" s="35" t="s">
        <v>61</v>
      </c>
      <c r="N1235" s="35" t="s">
        <v>268</v>
      </c>
      <c r="O1235" s="49" t="s">
        <v>110</v>
      </c>
      <c r="P1235" s="35">
        <v>796</v>
      </c>
      <c r="Q1235" s="35" t="s">
        <v>46</v>
      </c>
      <c r="R1235" s="77">
        <v>200</v>
      </c>
      <c r="S1235" s="77">
        <v>530</v>
      </c>
      <c r="T1235" s="77">
        <f>R1235*S1235</f>
        <v>106000</v>
      </c>
      <c r="U1235" s="77">
        <f>T1235*1.12</f>
        <v>118720.00000000001</v>
      </c>
      <c r="V1235" s="35"/>
      <c r="W1235" s="35">
        <v>2017</v>
      </c>
      <c r="X1235" s="35"/>
    </row>
    <row r="1236" spans="1:24" ht="50.1" customHeight="1">
      <c r="A1236" s="35" t="s">
        <v>3812</v>
      </c>
      <c r="B1236" s="35" t="s">
        <v>35</v>
      </c>
      <c r="C1236" s="93" t="s">
        <v>3808</v>
      </c>
      <c r="D1236" s="93" t="s">
        <v>3750</v>
      </c>
      <c r="E1236" s="93" t="s">
        <v>3809</v>
      </c>
      <c r="F1236" s="93" t="s">
        <v>3813</v>
      </c>
      <c r="G1236" s="35" t="s">
        <v>39</v>
      </c>
      <c r="H1236" s="35">
        <v>0</v>
      </c>
      <c r="I1236" s="35">
        <v>590000000</v>
      </c>
      <c r="J1236" s="35" t="s">
        <v>40</v>
      </c>
      <c r="K1236" s="35" t="s">
        <v>108</v>
      </c>
      <c r="L1236" s="51" t="s">
        <v>53</v>
      </c>
      <c r="M1236" s="35" t="s">
        <v>61</v>
      </c>
      <c r="N1236" s="35" t="s">
        <v>2865</v>
      </c>
      <c r="O1236" s="35" t="s">
        <v>94</v>
      </c>
      <c r="P1236" s="35">
        <v>796</v>
      </c>
      <c r="Q1236" s="35" t="s">
        <v>46</v>
      </c>
      <c r="R1236" s="77">
        <v>100</v>
      </c>
      <c r="S1236" s="77">
        <v>530</v>
      </c>
      <c r="T1236" s="77">
        <v>0</v>
      </c>
      <c r="U1236" s="77">
        <f>T1236*1.12</f>
        <v>0</v>
      </c>
      <c r="V1236" s="35"/>
      <c r="W1236" s="35">
        <v>2017</v>
      </c>
      <c r="X1236" s="35" t="s">
        <v>349</v>
      </c>
    </row>
    <row r="1237" spans="1:24" ht="50.1" customHeight="1">
      <c r="A1237" s="35" t="s">
        <v>3814</v>
      </c>
      <c r="B1237" s="35" t="s">
        <v>35</v>
      </c>
      <c r="C1237" s="93" t="s">
        <v>3808</v>
      </c>
      <c r="D1237" s="93" t="s">
        <v>3750</v>
      </c>
      <c r="E1237" s="93" t="s">
        <v>3809</v>
      </c>
      <c r="F1237" s="93" t="s">
        <v>3813</v>
      </c>
      <c r="G1237" s="35" t="s">
        <v>39</v>
      </c>
      <c r="H1237" s="35">
        <v>0</v>
      </c>
      <c r="I1237" s="35">
        <v>590000000</v>
      </c>
      <c r="J1237" s="35" t="s">
        <v>40</v>
      </c>
      <c r="K1237" s="35" t="s">
        <v>554</v>
      </c>
      <c r="L1237" s="46" t="s">
        <v>53</v>
      </c>
      <c r="M1237" s="35" t="s">
        <v>61</v>
      </c>
      <c r="N1237" s="35" t="s">
        <v>268</v>
      </c>
      <c r="O1237" s="49" t="s">
        <v>110</v>
      </c>
      <c r="P1237" s="35">
        <v>796</v>
      </c>
      <c r="Q1237" s="35" t="s">
        <v>46</v>
      </c>
      <c r="R1237" s="77">
        <v>100</v>
      </c>
      <c r="S1237" s="77">
        <v>530</v>
      </c>
      <c r="T1237" s="77">
        <f>R1237*S1237</f>
        <v>53000</v>
      </c>
      <c r="U1237" s="77">
        <f>T1237*1.12</f>
        <v>59360.000000000007</v>
      </c>
      <c r="V1237" s="35"/>
      <c r="W1237" s="35">
        <v>2017</v>
      </c>
      <c r="X1237" s="35"/>
    </row>
    <row r="1238" spans="1:24" ht="50.1" customHeight="1">
      <c r="A1238" s="34" t="s">
        <v>3815</v>
      </c>
      <c r="B1238" s="34" t="s">
        <v>35</v>
      </c>
      <c r="C1238" s="35" t="s">
        <v>3816</v>
      </c>
      <c r="D1238" s="73" t="s">
        <v>3817</v>
      </c>
      <c r="E1238" s="37" t="s">
        <v>3818</v>
      </c>
      <c r="F1238" s="37" t="s">
        <v>3819</v>
      </c>
      <c r="G1238" s="34" t="s">
        <v>39</v>
      </c>
      <c r="H1238" s="34">
        <v>0</v>
      </c>
      <c r="I1238" s="34">
        <v>590000000</v>
      </c>
      <c r="J1238" s="35" t="s">
        <v>53</v>
      </c>
      <c r="K1238" s="34" t="s">
        <v>82</v>
      </c>
      <c r="L1238" s="34" t="s">
        <v>83</v>
      </c>
      <c r="M1238" s="34" t="s">
        <v>84</v>
      </c>
      <c r="N1238" s="34" t="s">
        <v>143</v>
      </c>
      <c r="O1238" s="51" t="s">
        <v>185</v>
      </c>
      <c r="P1238" s="34">
        <v>796</v>
      </c>
      <c r="Q1238" s="34" t="s">
        <v>46</v>
      </c>
      <c r="R1238" s="39">
        <v>1</v>
      </c>
      <c r="S1238" s="44">
        <v>150</v>
      </c>
      <c r="T1238" s="74">
        <f t="shared" ref="T1238:T1308" si="85">R1238*S1238</f>
        <v>150</v>
      </c>
      <c r="U1238" s="74">
        <f t="shared" ref="U1238:U1314" si="86">T1238*1.12</f>
        <v>168.00000000000003</v>
      </c>
      <c r="V1238" s="34"/>
      <c r="W1238" s="34">
        <v>2017</v>
      </c>
      <c r="X1238" s="76"/>
    </row>
    <row r="1239" spans="1:24" ht="50.1" customHeight="1">
      <c r="A1239" s="35" t="s">
        <v>3820</v>
      </c>
      <c r="B1239" s="35" t="s">
        <v>35</v>
      </c>
      <c r="C1239" s="78" t="s">
        <v>3821</v>
      </c>
      <c r="D1239" s="78" t="s">
        <v>3822</v>
      </c>
      <c r="E1239" s="78" t="s">
        <v>3823</v>
      </c>
      <c r="F1239" s="78" t="s">
        <v>3824</v>
      </c>
      <c r="G1239" s="35" t="s">
        <v>39</v>
      </c>
      <c r="H1239" s="35">
        <v>0</v>
      </c>
      <c r="I1239" s="35">
        <v>590000000</v>
      </c>
      <c r="J1239" s="35" t="s">
        <v>53</v>
      </c>
      <c r="K1239" s="35" t="s">
        <v>3825</v>
      </c>
      <c r="L1239" s="35" t="s">
        <v>83</v>
      </c>
      <c r="M1239" s="35" t="s">
        <v>84</v>
      </c>
      <c r="N1239" s="35" t="s">
        <v>143</v>
      </c>
      <c r="O1239" s="51" t="s">
        <v>185</v>
      </c>
      <c r="P1239" s="35">
        <v>796</v>
      </c>
      <c r="Q1239" s="35" t="s">
        <v>46</v>
      </c>
      <c r="R1239" s="77">
        <v>6</v>
      </c>
      <c r="S1239" s="77">
        <v>1070</v>
      </c>
      <c r="T1239" s="62">
        <v>0</v>
      </c>
      <c r="U1239" s="62">
        <f>T1239*1.12</f>
        <v>0</v>
      </c>
      <c r="V1239" s="35"/>
      <c r="W1239" s="35">
        <v>2017</v>
      </c>
      <c r="X1239" s="49" t="s">
        <v>2160</v>
      </c>
    </row>
    <row r="1240" spans="1:24" ht="50.1" customHeight="1">
      <c r="A1240" s="34" t="s">
        <v>3826</v>
      </c>
      <c r="B1240" s="58" t="s">
        <v>35</v>
      </c>
      <c r="C1240" s="78" t="s">
        <v>3821</v>
      </c>
      <c r="D1240" s="37" t="s">
        <v>3822</v>
      </c>
      <c r="E1240" s="78" t="s">
        <v>3823</v>
      </c>
      <c r="F1240" s="78" t="s">
        <v>3824</v>
      </c>
      <c r="G1240" s="49" t="s">
        <v>39</v>
      </c>
      <c r="H1240" s="105">
        <v>0</v>
      </c>
      <c r="I1240" s="80">
        <v>590000000</v>
      </c>
      <c r="J1240" s="51" t="s">
        <v>293</v>
      </c>
      <c r="K1240" s="49" t="s">
        <v>188</v>
      </c>
      <c r="L1240" s="49" t="s">
        <v>189</v>
      </c>
      <c r="M1240" s="49" t="s">
        <v>84</v>
      </c>
      <c r="N1240" s="49" t="s">
        <v>102</v>
      </c>
      <c r="O1240" s="51" t="s">
        <v>190</v>
      </c>
      <c r="P1240" s="43">
        <v>796</v>
      </c>
      <c r="Q1240" s="49" t="s">
        <v>46</v>
      </c>
      <c r="R1240" s="77">
        <v>8</v>
      </c>
      <c r="S1240" s="77">
        <v>1400</v>
      </c>
      <c r="T1240" s="237">
        <f>R1240*S1240</f>
        <v>11200</v>
      </c>
      <c r="U1240" s="77">
        <f>T1240*1.12</f>
        <v>12544.000000000002</v>
      </c>
      <c r="V1240" s="49"/>
      <c r="W1240" s="51">
        <v>2017</v>
      </c>
      <c r="X1240" s="49"/>
    </row>
    <row r="1241" spans="1:24" ht="50.1" customHeight="1">
      <c r="A1241" s="34" t="s">
        <v>3827</v>
      </c>
      <c r="B1241" s="34" t="s">
        <v>35</v>
      </c>
      <c r="C1241" s="35" t="s">
        <v>3821</v>
      </c>
      <c r="D1241" s="73" t="s">
        <v>3822</v>
      </c>
      <c r="E1241" s="37" t="s">
        <v>3823</v>
      </c>
      <c r="F1241" s="37" t="s">
        <v>3828</v>
      </c>
      <c r="G1241" s="34" t="s">
        <v>39</v>
      </c>
      <c r="H1241" s="34">
        <v>0</v>
      </c>
      <c r="I1241" s="34">
        <v>590000000</v>
      </c>
      <c r="J1241" s="35" t="s">
        <v>53</v>
      </c>
      <c r="K1241" s="34" t="s">
        <v>998</v>
      </c>
      <c r="L1241" s="34" t="s">
        <v>83</v>
      </c>
      <c r="M1241" s="34" t="s">
        <v>84</v>
      </c>
      <c r="N1241" s="34" t="s">
        <v>143</v>
      </c>
      <c r="O1241" s="51" t="s">
        <v>185</v>
      </c>
      <c r="P1241" s="34">
        <v>796</v>
      </c>
      <c r="Q1241" s="34" t="s">
        <v>46</v>
      </c>
      <c r="R1241" s="39">
        <v>8</v>
      </c>
      <c r="S1241" s="44">
        <v>1150</v>
      </c>
      <c r="T1241" s="74">
        <f t="shared" si="85"/>
        <v>9200</v>
      </c>
      <c r="U1241" s="74">
        <f t="shared" si="86"/>
        <v>10304.000000000002</v>
      </c>
      <c r="V1241" s="34"/>
      <c r="W1241" s="34">
        <v>2017</v>
      </c>
      <c r="X1241" s="76"/>
    </row>
    <row r="1242" spans="1:24" ht="50.1" customHeight="1">
      <c r="A1242" s="34" t="s">
        <v>3829</v>
      </c>
      <c r="B1242" s="34" t="s">
        <v>35</v>
      </c>
      <c r="C1242" s="35" t="s">
        <v>3821</v>
      </c>
      <c r="D1242" s="73" t="s">
        <v>3822</v>
      </c>
      <c r="E1242" s="37" t="s">
        <v>3823</v>
      </c>
      <c r="F1242" s="37" t="s">
        <v>3830</v>
      </c>
      <c r="G1242" s="34" t="s">
        <v>39</v>
      </c>
      <c r="H1242" s="34">
        <v>0</v>
      </c>
      <c r="I1242" s="34">
        <v>590000000</v>
      </c>
      <c r="J1242" s="35" t="s">
        <v>53</v>
      </c>
      <c r="K1242" s="34" t="s">
        <v>142</v>
      </c>
      <c r="L1242" s="34" t="s">
        <v>83</v>
      </c>
      <c r="M1242" s="34" t="s">
        <v>84</v>
      </c>
      <c r="N1242" s="34" t="s">
        <v>143</v>
      </c>
      <c r="O1242" s="51" t="s">
        <v>185</v>
      </c>
      <c r="P1242" s="34">
        <v>796</v>
      </c>
      <c r="Q1242" s="34" t="s">
        <v>46</v>
      </c>
      <c r="R1242" s="39">
        <v>24</v>
      </c>
      <c r="S1242" s="44">
        <v>800</v>
      </c>
      <c r="T1242" s="74">
        <f t="shared" si="85"/>
        <v>19200</v>
      </c>
      <c r="U1242" s="74">
        <f t="shared" si="86"/>
        <v>21504.000000000004</v>
      </c>
      <c r="V1242" s="34"/>
      <c r="W1242" s="34">
        <v>2017</v>
      </c>
      <c r="X1242" s="76"/>
    </row>
    <row r="1243" spans="1:24" ht="50.1" customHeight="1">
      <c r="A1243" s="34" t="s">
        <v>3831</v>
      </c>
      <c r="B1243" s="34" t="s">
        <v>35</v>
      </c>
      <c r="C1243" s="35" t="s">
        <v>3821</v>
      </c>
      <c r="D1243" s="73" t="s">
        <v>3822</v>
      </c>
      <c r="E1243" s="37" t="s">
        <v>3823</v>
      </c>
      <c r="F1243" s="37" t="s">
        <v>3832</v>
      </c>
      <c r="G1243" s="34" t="s">
        <v>39</v>
      </c>
      <c r="H1243" s="34">
        <v>0</v>
      </c>
      <c r="I1243" s="34">
        <v>590000000</v>
      </c>
      <c r="J1243" s="35" t="s">
        <v>53</v>
      </c>
      <c r="K1243" s="34" t="s">
        <v>3439</v>
      </c>
      <c r="L1243" s="34" t="s">
        <v>83</v>
      </c>
      <c r="M1243" s="34" t="s">
        <v>84</v>
      </c>
      <c r="N1243" s="34" t="s">
        <v>143</v>
      </c>
      <c r="O1243" s="51" t="s">
        <v>185</v>
      </c>
      <c r="P1243" s="34">
        <v>796</v>
      </c>
      <c r="Q1243" s="34" t="s">
        <v>46</v>
      </c>
      <c r="R1243" s="39">
        <v>8</v>
      </c>
      <c r="S1243" s="44">
        <v>800</v>
      </c>
      <c r="T1243" s="74">
        <f t="shared" si="85"/>
        <v>6400</v>
      </c>
      <c r="U1243" s="74">
        <f t="shared" si="86"/>
        <v>7168.0000000000009</v>
      </c>
      <c r="V1243" s="34"/>
      <c r="W1243" s="34">
        <v>2017</v>
      </c>
      <c r="X1243" s="76"/>
    </row>
    <row r="1244" spans="1:24" ht="50.1" customHeight="1">
      <c r="A1244" s="34" t="s">
        <v>3833</v>
      </c>
      <c r="B1244" s="34" t="s">
        <v>35</v>
      </c>
      <c r="C1244" s="35" t="s">
        <v>3821</v>
      </c>
      <c r="D1244" s="73" t="s">
        <v>3822</v>
      </c>
      <c r="E1244" s="37" t="s">
        <v>3823</v>
      </c>
      <c r="F1244" s="37" t="s">
        <v>3834</v>
      </c>
      <c r="G1244" s="34" t="s">
        <v>39</v>
      </c>
      <c r="H1244" s="34">
        <v>0</v>
      </c>
      <c r="I1244" s="34">
        <v>590000000</v>
      </c>
      <c r="J1244" s="35" t="s">
        <v>53</v>
      </c>
      <c r="K1244" s="34" t="s">
        <v>3439</v>
      </c>
      <c r="L1244" s="34" t="s">
        <v>83</v>
      </c>
      <c r="M1244" s="34" t="s">
        <v>84</v>
      </c>
      <c r="N1244" s="34" t="s">
        <v>143</v>
      </c>
      <c r="O1244" s="51" t="s">
        <v>185</v>
      </c>
      <c r="P1244" s="34">
        <v>796</v>
      </c>
      <c r="Q1244" s="34" t="s">
        <v>46</v>
      </c>
      <c r="R1244" s="39">
        <v>40</v>
      </c>
      <c r="S1244" s="44">
        <v>4910</v>
      </c>
      <c r="T1244" s="74">
        <f t="shared" si="85"/>
        <v>196400</v>
      </c>
      <c r="U1244" s="74">
        <f t="shared" si="86"/>
        <v>219968.00000000003</v>
      </c>
      <c r="V1244" s="34"/>
      <c r="W1244" s="34">
        <v>2017</v>
      </c>
      <c r="X1244" s="76"/>
    </row>
    <row r="1245" spans="1:24" ht="50.1" customHeight="1">
      <c r="A1245" s="34" t="s">
        <v>3835</v>
      </c>
      <c r="B1245" s="46" t="s">
        <v>35</v>
      </c>
      <c r="C1245" s="47" t="s">
        <v>3836</v>
      </c>
      <c r="D1245" s="48" t="s">
        <v>3837</v>
      </c>
      <c r="E1245" s="49" t="s">
        <v>3838</v>
      </c>
      <c r="F1245" s="50"/>
      <c r="G1245" s="51" t="s">
        <v>39</v>
      </c>
      <c r="H1245" s="52">
        <v>0</v>
      </c>
      <c r="I1245" s="34">
        <v>590000000</v>
      </c>
      <c r="J1245" s="35" t="s">
        <v>40</v>
      </c>
      <c r="K1245" s="46" t="s">
        <v>417</v>
      </c>
      <c r="L1245" s="35" t="s">
        <v>42</v>
      </c>
      <c r="M1245" s="46" t="s">
        <v>61</v>
      </c>
      <c r="N1245" s="49" t="s">
        <v>3839</v>
      </c>
      <c r="O1245" s="38" t="s">
        <v>45</v>
      </c>
      <c r="P1245" s="34">
        <v>796</v>
      </c>
      <c r="Q1245" s="43" t="s">
        <v>46</v>
      </c>
      <c r="R1245" s="53">
        <v>30</v>
      </c>
      <c r="S1245" s="54">
        <v>310</v>
      </c>
      <c r="T1245" s="40">
        <f t="shared" si="85"/>
        <v>9300</v>
      </c>
      <c r="U1245" s="40">
        <f t="shared" si="86"/>
        <v>10416.000000000002</v>
      </c>
      <c r="V1245" s="46"/>
      <c r="W1245" s="55">
        <v>2017</v>
      </c>
      <c r="X1245" s="35"/>
    </row>
    <row r="1246" spans="1:24" ht="50.1" customHeight="1">
      <c r="A1246" s="863" t="s">
        <v>3840</v>
      </c>
      <c r="B1246" s="863" t="s">
        <v>35</v>
      </c>
      <c r="C1246" s="864" t="s">
        <v>3841</v>
      </c>
      <c r="D1246" s="864" t="s">
        <v>3837</v>
      </c>
      <c r="E1246" s="864" t="s">
        <v>3842</v>
      </c>
      <c r="F1246" s="864"/>
      <c r="G1246" s="865" t="s">
        <v>39</v>
      </c>
      <c r="H1246" s="863">
        <v>0</v>
      </c>
      <c r="I1246" s="866">
        <v>590000000</v>
      </c>
      <c r="J1246" s="863" t="s">
        <v>40</v>
      </c>
      <c r="K1246" s="863" t="s">
        <v>417</v>
      </c>
      <c r="L1246" s="863" t="s">
        <v>42</v>
      </c>
      <c r="M1246" s="655" t="s">
        <v>61</v>
      </c>
      <c r="N1246" s="863" t="s">
        <v>3839</v>
      </c>
      <c r="O1246" s="865" t="s">
        <v>45</v>
      </c>
      <c r="P1246" s="863">
        <v>796</v>
      </c>
      <c r="Q1246" s="863" t="s">
        <v>46</v>
      </c>
      <c r="R1246" s="867">
        <v>20</v>
      </c>
      <c r="S1246" s="867">
        <v>305</v>
      </c>
      <c r="T1246" s="867">
        <v>0</v>
      </c>
      <c r="U1246" s="867">
        <f>T1246*1.12</f>
        <v>0</v>
      </c>
      <c r="V1246" s="863"/>
      <c r="W1246" s="863">
        <v>2017</v>
      </c>
      <c r="X1246" s="868" t="s">
        <v>984</v>
      </c>
    </row>
    <row r="1247" spans="1:24" ht="50.1" customHeight="1">
      <c r="A1247" s="869" t="s">
        <v>13319</v>
      </c>
      <c r="B1247" s="869" t="s">
        <v>35</v>
      </c>
      <c r="C1247" s="782" t="s">
        <v>3841</v>
      </c>
      <c r="D1247" s="782" t="s">
        <v>3837</v>
      </c>
      <c r="E1247" s="782" t="s">
        <v>3842</v>
      </c>
      <c r="F1247" s="870" t="s">
        <v>13320</v>
      </c>
      <c r="G1247" s="871" t="s">
        <v>39</v>
      </c>
      <c r="H1247" s="872">
        <v>0</v>
      </c>
      <c r="I1247" s="869">
        <v>590000000</v>
      </c>
      <c r="J1247" s="869" t="s">
        <v>40</v>
      </c>
      <c r="K1247" s="871" t="s">
        <v>12357</v>
      </c>
      <c r="L1247" s="869" t="s">
        <v>42</v>
      </c>
      <c r="M1247" s="873" t="s">
        <v>43</v>
      </c>
      <c r="N1247" s="871" t="s">
        <v>952</v>
      </c>
      <c r="O1247" s="871" t="s">
        <v>1424</v>
      </c>
      <c r="P1247" s="869">
        <v>796</v>
      </c>
      <c r="Q1247" s="869" t="s">
        <v>46</v>
      </c>
      <c r="R1247" s="874">
        <v>6</v>
      </c>
      <c r="S1247" s="874">
        <v>1970</v>
      </c>
      <c r="T1247" s="874">
        <f>R1247*S1247</f>
        <v>11820</v>
      </c>
      <c r="U1247" s="874">
        <f>T1247*1.12</f>
        <v>13238.400000000001</v>
      </c>
      <c r="V1247" s="875"/>
      <c r="W1247" s="872">
        <v>2017</v>
      </c>
      <c r="X1247" s="872"/>
    </row>
    <row r="1248" spans="1:24" ht="50.1" customHeight="1">
      <c r="A1248" s="34" t="s">
        <v>3843</v>
      </c>
      <c r="B1248" s="46" t="s">
        <v>35</v>
      </c>
      <c r="C1248" s="47" t="s">
        <v>3844</v>
      </c>
      <c r="D1248" s="48" t="s">
        <v>3837</v>
      </c>
      <c r="E1248" s="843" t="s">
        <v>3845</v>
      </c>
      <c r="F1248" s="50"/>
      <c r="G1248" s="51" t="s">
        <v>39</v>
      </c>
      <c r="H1248" s="52">
        <v>0</v>
      </c>
      <c r="I1248" s="34">
        <v>590000000</v>
      </c>
      <c r="J1248" s="35" t="s">
        <v>40</v>
      </c>
      <c r="K1248" s="46" t="s">
        <v>417</v>
      </c>
      <c r="L1248" s="35" t="s">
        <v>42</v>
      </c>
      <c r="M1248" s="46" t="s">
        <v>61</v>
      </c>
      <c r="N1248" s="49" t="s">
        <v>3839</v>
      </c>
      <c r="O1248" s="38" t="s">
        <v>45</v>
      </c>
      <c r="P1248" s="34">
        <v>796</v>
      </c>
      <c r="Q1248" s="43" t="s">
        <v>46</v>
      </c>
      <c r="R1248" s="53">
        <v>30</v>
      </c>
      <c r="S1248" s="54">
        <v>332</v>
      </c>
      <c r="T1248" s="40">
        <f t="shared" si="85"/>
        <v>9960</v>
      </c>
      <c r="U1248" s="40">
        <f t="shared" si="86"/>
        <v>11155.2</v>
      </c>
      <c r="V1248" s="46"/>
      <c r="W1248" s="55">
        <v>2017</v>
      </c>
      <c r="X1248" s="35"/>
    </row>
    <row r="1249" spans="1:56" ht="50.1" customHeight="1">
      <c r="A1249" s="34" t="s">
        <v>3846</v>
      </c>
      <c r="B1249" s="34" t="s">
        <v>35</v>
      </c>
      <c r="C1249" s="35" t="s">
        <v>3847</v>
      </c>
      <c r="D1249" s="36" t="s">
        <v>3837</v>
      </c>
      <c r="E1249" s="35" t="s">
        <v>3848</v>
      </c>
      <c r="F1249" s="37"/>
      <c r="G1249" s="34" t="s">
        <v>39</v>
      </c>
      <c r="H1249" s="34">
        <v>0</v>
      </c>
      <c r="I1249" s="34">
        <v>590000000</v>
      </c>
      <c r="J1249" s="35" t="s">
        <v>40</v>
      </c>
      <c r="K1249" s="35" t="s">
        <v>417</v>
      </c>
      <c r="L1249" s="35" t="s">
        <v>42</v>
      </c>
      <c r="M1249" s="34" t="s">
        <v>61</v>
      </c>
      <c r="N1249" s="35" t="s">
        <v>3839</v>
      </c>
      <c r="O1249" s="38" t="s">
        <v>45</v>
      </c>
      <c r="P1249" s="34">
        <v>796</v>
      </c>
      <c r="Q1249" s="34" t="s">
        <v>46</v>
      </c>
      <c r="R1249" s="39">
        <v>20</v>
      </c>
      <c r="S1249" s="40">
        <v>321</v>
      </c>
      <c r="T1249" s="40">
        <f t="shared" si="85"/>
        <v>6420</v>
      </c>
      <c r="U1249" s="40">
        <f t="shared" si="86"/>
        <v>7190.4000000000005</v>
      </c>
      <c r="V1249" s="34"/>
      <c r="W1249" s="34">
        <v>2017</v>
      </c>
      <c r="X1249" s="35"/>
    </row>
    <row r="1250" spans="1:56" ht="50.1" customHeight="1">
      <c r="A1250" s="34" t="s">
        <v>3849</v>
      </c>
      <c r="B1250" s="46" t="s">
        <v>35</v>
      </c>
      <c r="C1250" s="47" t="s">
        <v>3850</v>
      </c>
      <c r="D1250" s="48" t="s">
        <v>3837</v>
      </c>
      <c r="E1250" s="49" t="s">
        <v>3851</v>
      </c>
      <c r="F1250" s="50"/>
      <c r="G1250" s="51" t="s">
        <v>39</v>
      </c>
      <c r="H1250" s="52">
        <v>0</v>
      </c>
      <c r="I1250" s="34">
        <v>590000000</v>
      </c>
      <c r="J1250" s="35" t="s">
        <v>40</v>
      </c>
      <c r="K1250" s="46" t="s">
        <v>417</v>
      </c>
      <c r="L1250" s="35" t="s">
        <v>42</v>
      </c>
      <c r="M1250" s="46" t="s">
        <v>61</v>
      </c>
      <c r="N1250" s="49" t="s">
        <v>3839</v>
      </c>
      <c r="O1250" s="38" t="s">
        <v>45</v>
      </c>
      <c r="P1250" s="34">
        <v>796</v>
      </c>
      <c r="Q1250" s="43" t="s">
        <v>46</v>
      </c>
      <c r="R1250" s="53">
        <v>30</v>
      </c>
      <c r="S1250" s="54">
        <v>370</v>
      </c>
      <c r="T1250" s="40">
        <f t="shared" si="85"/>
        <v>11100</v>
      </c>
      <c r="U1250" s="40">
        <f t="shared" si="86"/>
        <v>12432.000000000002</v>
      </c>
      <c r="V1250" s="46"/>
      <c r="W1250" s="55">
        <v>2017</v>
      </c>
      <c r="X1250" s="35"/>
    </row>
    <row r="1251" spans="1:56" ht="50.1" customHeight="1">
      <c r="A1251" s="34" t="s">
        <v>3852</v>
      </c>
      <c r="B1251" s="34" t="s">
        <v>35</v>
      </c>
      <c r="C1251" s="35" t="s">
        <v>3853</v>
      </c>
      <c r="D1251" s="36" t="s">
        <v>3837</v>
      </c>
      <c r="E1251" s="841" t="s">
        <v>3854</v>
      </c>
      <c r="F1251" s="37"/>
      <c r="G1251" s="34" t="s">
        <v>39</v>
      </c>
      <c r="H1251" s="34">
        <v>0</v>
      </c>
      <c r="I1251" s="34">
        <v>590000000</v>
      </c>
      <c r="J1251" s="35" t="s">
        <v>40</v>
      </c>
      <c r="K1251" s="35" t="s">
        <v>417</v>
      </c>
      <c r="L1251" s="35" t="s">
        <v>42</v>
      </c>
      <c r="M1251" s="34" t="s">
        <v>61</v>
      </c>
      <c r="N1251" s="35" t="s">
        <v>3839</v>
      </c>
      <c r="O1251" s="38" t="s">
        <v>45</v>
      </c>
      <c r="P1251" s="34">
        <v>796</v>
      </c>
      <c r="Q1251" s="34" t="s">
        <v>46</v>
      </c>
      <c r="R1251" s="39">
        <v>30</v>
      </c>
      <c r="S1251" s="40">
        <v>388</v>
      </c>
      <c r="T1251" s="40">
        <f t="shared" si="85"/>
        <v>11640</v>
      </c>
      <c r="U1251" s="40">
        <f t="shared" si="86"/>
        <v>13036.800000000001</v>
      </c>
      <c r="V1251" s="34"/>
      <c r="W1251" s="34">
        <v>2017</v>
      </c>
      <c r="X1251" s="35"/>
    </row>
    <row r="1252" spans="1:56" ht="50.1" customHeight="1">
      <c r="A1252" s="863" t="s">
        <v>3855</v>
      </c>
      <c r="B1252" s="865" t="s">
        <v>35</v>
      </c>
      <c r="C1252" s="879" t="s">
        <v>3856</v>
      </c>
      <c r="D1252" s="864" t="s">
        <v>3837</v>
      </c>
      <c r="E1252" s="627" t="s">
        <v>3857</v>
      </c>
      <c r="F1252" s="879"/>
      <c r="G1252" s="865" t="s">
        <v>39</v>
      </c>
      <c r="H1252" s="880">
        <v>0</v>
      </c>
      <c r="I1252" s="881">
        <v>590000000</v>
      </c>
      <c r="J1252" s="863" t="s">
        <v>40</v>
      </c>
      <c r="K1252" s="882" t="s">
        <v>417</v>
      </c>
      <c r="L1252" s="863" t="s">
        <v>42</v>
      </c>
      <c r="M1252" s="631" t="s">
        <v>61</v>
      </c>
      <c r="N1252" s="865" t="s">
        <v>3839</v>
      </c>
      <c r="O1252" s="865" t="s">
        <v>45</v>
      </c>
      <c r="P1252" s="863">
        <v>796</v>
      </c>
      <c r="Q1252" s="863" t="s">
        <v>46</v>
      </c>
      <c r="R1252" s="867">
        <v>20</v>
      </c>
      <c r="S1252" s="867">
        <v>377</v>
      </c>
      <c r="T1252" s="867">
        <v>0</v>
      </c>
      <c r="U1252" s="867">
        <f t="shared" ref="U1252:U1261" si="87">T1252*1.12</f>
        <v>0</v>
      </c>
      <c r="V1252" s="882"/>
      <c r="W1252" s="882">
        <v>2017</v>
      </c>
      <c r="X1252" s="865" t="s">
        <v>984</v>
      </c>
    </row>
    <row r="1253" spans="1:56" ht="50.1" customHeight="1">
      <c r="A1253" s="869" t="s">
        <v>13345</v>
      </c>
      <c r="B1253" s="871" t="s">
        <v>35</v>
      </c>
      <c r="C1253" s="870" t="s">
        <v>3856</v>
      </c>
      <c r="D1253" s="782" t="s">
        <v>3837</v>
      </c>
      <c r="E1253" s="792" t="s">
        <v>3857</v>
      </c>
      <c r="F1253" s="870" t="s">
        <v>13346</v>
      </c>
      <c r="G1253" s="871" t="s">
        <v>39</v>
      </c>
      <c r="H1253" s="871">
        <v>0</v>
      </c>
      <c r="I1253" s="869">
        <v>590000000</v>
      </c>
      <c r="J1253" s="869" t="s">
        <v>40</v>
      </c>
      <c r="K1253" s="871" t="s">
        <v>12357</v>
      </c>
      <c r="L1253" s="869" t="s">
        <v>42</v>
      </c>
      <c r="M1253" s="873" t="s">
        <v>43</v>
      </c>
      <c r="N1253" s="871" t="s">
        <v>952</v>
      </c>
      <c r="O1253" s="871" t="s">
        <v>1424</v>
      </c>
      <c r="P1253" s="869">
        <v>796</v>
      </c>
      <c r="Q1253" s="869" t="s">
        <v>46</v>
      </c>
      <c r="R1253" s="874">
        <v>10</v>
      </c>
      <c r="S1253" s="874">
        <v>415</v>
      </c>
      <c r="T1253" s="874">
        <f>R1253*S1253</f>
        <v>4150</v>
      </c>
      <c r="U1253" s="874">
        <f t="shared" si="87"/>
        <v>4648</v>
      </c>
      <c r="V1253" s="878"/>
      <c r="W1253" s="869">
        <v>2017</v>
      </c>
      <c r="X1253" s="871"/>
    </row>
    <row r="1254" spans="1:56" s="527" customFormat="1" ht="50.1" customHeight="1">
      <c r="A1254" s="841" t="s">
        <v>3858</v>
      </c>
      <c r="B1254" s="35" t="s">
        <v>35</v>
      </c>
      <c r="C1254" s="78" t="s">
        <v>3859</v>
      </c>
      <c r="D1254" s="78" t="s">
        <v>3837</v>
      </c>
      <c r="E1254" s="78" t="s">
        <v>3860</v>
      </c>
      <c r="F1254" s="78"/>
      <c r="G1254" s="35" t="s">
        <v>39</v>
      </c>
      <c r="H1254" s="35">
        <v>0</v>
      </c>
      <c r="I1254" s="35">
        <v>590000000</v>
      </c>
      <c r="J1254" s="35" t="s">
        <v>40</v>
      </c>
      <c r="K1254" s="35" t="s">
        <v>417</v>
      </c>
      <c r="L1254" s="35" t="s">
        <v>42</v>
      </c>
      <c r="M1254" s="35" t="s">
        <v>61</v>
      </c>
      <c r="N1254" s="35" t="s">
        <v>3839</v>
      </c>
      <c r="O1254" s="49" t="s">
        <v>45</v>
      </c>
      <c r="P1254" s="35">
        <v>796</v>
      </c>
      <c r="Q1254" s="35" t="s">
        <v>46</v>
      </c>
      <c r="R1254" s="77">
        <v>20</v>
      </c>
      <c r="S1254" s="77">
        <v>458</v>
      </c>
      <c r="T1254" s="77">
        <v>0</v>
      </c>
      <c r="U1254" s="77">
        <f t="shared" si="87"/>
        <v>0</v>
      </c>
      <c r="V1254" s="35"/>
      <c r="W1254" s="35">
        <v>2017</v>
      </c>
      <c r="X1254" s="97" t="s">
        <v>12374</v>
      </c>
      <c r="Y1254" s="528"/>
      <c r="Z1254" s="528"/>
      <c r="AA1254" s="528"/>
      <c r="AB1254" s="528"/>
      <c r="AC1254" s="528"/>
      <c r="AD1254" s="528"/>
      <c r="AE1254" s="528"/>
      <c r="AF1254" s="518"/>
      <c r="AG1254" s="518"/>
      <c r="AH1254" s="518"/>
      <c r="AI1254" s="518"/>
      <c r="AJ1254" s="518"/>
      <c r="AK1254" s="518"/>
      <c r="AL1254" s="518"/>
      <c r="AM1254" s="518"/>
      <c r="AN1254" s="518"/>
      <c r="AO1254" s="518"/>
      <c r="AP1254" s="518"/>
      <c r="AQ1254" s="518"/>
      <c r="AR1254" s="518"/>
      <c r="AS1254" s="518"/>
      <c r="AT1254" s="518"/>
      <c r="AU1254" s="518"/>
      <c r="AV1254" s="518"/>
      <c r="AW1254" s="518"/>
      <c r="AX1254" s="518"/>
      <c r="AY1254" s="518"/>
      <c r="AZ1254" s="518"/>
      <c r="BA1254" s="518"/>
      <c r="BB1254" s="518"/>
      <c r="BC1254" s="518"/>
      <c r="BD1254" s="518"/>
    </row>
    <row r="1255" spans="1:56" s="527" customFormat="1" ht="50.1" customHeight="1">
      <c r="A1255" s="842" t="s">
        <v>12377</v>
      </c>
      <c r="B1255" s="46" t="s">
        <v>35</v>
      </c>
      <c r="C1255" s="78" t="s">
        <v>3859</v>
      </c>
      <c r="D1255" s="50" t="s">
        <v>3837</v>
      </c>
      <c r="E1255" s="78" t="s">
        <v>3860</v>
      </c>
      <c r="F1255" s="50" t="s">
        <v>12378</v>
      </c>
      <c r="G1255" s="49" t="s">
        <v>39</v>
      </c>
      <c r="H1255" s="60">
        <v>0</v>
      </c>
      <c r="I1255" s="82">
        <v>590000000</v>
      </c>
      <c r="J1255" s="35" t="s">
        <v>40</v>
      </c>
      <c r="K1255" s="46" t="s">
        <v>12357</v>
      </c>
      <c r="L1255" s="35" t="s">
        <v>42</v>
      </c>
      <c r="M1255" s="46" t="s">
        <v>61</v>
      </c>
      <c r="N1255" s="49" t="s">
        <v>1437</v>
      </c>
      <c r="O1255" s="35" t="s">
        <v>1424</v>
      </c>
      <c r="P1255" s="35">
        <v>796</v>
      </c>
      <c r="Q1255" s="49" t="s">
        <v>46</v>
      </c>
      <c r="R1255" s="77">
        <v>2</v>
      </c>
      <c r="S1255" s="77">
        <v>103000</v>
      </c>
      <c r="T1255" s="100">
        <f>R1255*S1255</f>
        <v>206000</v>
      </c>
      <c r="U1255" s="100">
        <f t="shared" si="87"/>
        <v>230720.00000000003</v>
      </c>
      <c r="V1255" s="46"/>
      <c r="W1255" s="34">
        <v>2017</v>
      </c>
      <c r="X1255" s="97"/>
      <c r="Y1255" s="528"/>
      <c r="Z1255" s="528"/>
      <c r="AA1255" s="528"/>
      <c r="AB1255" s="528"/>
      <c r="AC1255" s="528"/>
      <c r="AD1255" s="528"/>
      <c r="AE1255" s="528"/>
      <c r="AF1255" s="518"/>
      <c r="AG1255" s="518"/>
      <c r="AH1255" s="518"/>
      <c r="AI1255" s="518"/>
      <c r="AJ1255" s="518"/>
      <c r="AK1255" s="518"/>
      <c r="AL1255" s="518"/>
      <c r="AM1255" s="518"/>
      <c r="AN1255" s="518"/>
      <c r="AO1255" s="518"/>
      <c r="AP1255" s="518"/>
      <c r="AQ1255" s="518"/>
      <c r="AR1255" s="518"/>
      <c r="AS1255" s="518"/>
      <c r="AT1255" s="518"/>
      <c r="AU1255" s="518"/>
      <c r="AV1255" s="518"/>
      <c r="AW1255" s="518"/>
      <c r="AX1255" s="518"/>
      <c r="AY1255" s="518"/>
      <c r="AZ1255" s="518"/>
      <c r="BA1255" s="518"/>
      <c r="BB1255" s="518"/>
      <c r="BC1255" s="518"/>
      <c r="BD1255" s="518"/>
    </row>
    <row r="1256" spans="1:56" ht="50.1" customHeight="1">
      <c r="A1256" s="863" t="s">
        <v>3861</v>
      </c>
      <c r="B1256" s="882" t="s">
        <v>35</v>
      </c>
      <c r="C1256" s="879" t="s">
        <v>3862</v>
      </c>
      <c r="D1256" s="864" t="s">
        <v>3837</v>
      </c>
      <c r="E1256" s="879" t="s">
        <v>3863</v>
      </c>
      <c r="F1256" s="879"/>
      <c r="G1256" s="865" t="s">
        <v>39</v>
      </c>
      <c r="H1256" s="880">
        <v>0</v>
      </c>
      <c r="I1256" s="881">
        <v>590000000</v>
      </c>
      <c r="J1256" s="863" t="s">
        <v>40</v>
      </c>
      <c r="K1256" s="882" t="s">
        <v>417</v>
      </c>
      <c r="L1256" s="863" t="s">
        <v>42</v>
      </c>
      <c r="M1256" s="631" t="s">
        <v>61</v>
      </c>
      <c r="N1256" s="865" t="s">
        <v>3839</v>
      </c>
      <c r="O1256" s="865" t="s">
        <v>45</v>
      </c>
      <c r="P1256" s="863">
        <v>796</v>
      </c>
      <c r="Q1256" s="863" t="s">
        <v>46</v>
      </c>
      <c r="R1256" s="867">
        <v>20</v>
      </c>
      <c r="S1256" s="867">
        <v>464</v>
      </c>
      <c r="T1256" s="867">
        <v>0</v>
      </c>
      <c r="U1256" s="867">
        <f t="shared" si="87"/>
        <v>0</v>
      </c>
      <c r="V1256" s="885"/>
      <c r="W1256" s="882">
        <v>2017</v>
      </c>
      <c r="X1256" s="865" t="s">
        <v>963</v>
      </c>
    </row>
    <row r="1257" spans="1:56" ht="50.1" customHeight="1">
      <c r="A1257" s="869" t="s">
        <v>13358</v>
      </c>
      <c r="B1257" s="886" t="s">
        <v>35</v>
      </c>
      <c r="C1257" s="884" t="s">
        <v>11960</v>
      </c>
      <c r="D1257" s="884" t="s">
        <v>3837</v>
      </c>
      <c r="E1257" s="884" t="s">
        <v>11961</v>
      </c>
      <c r="F1257" s="870" t="s">
        <v>13359</v>
      </c>
      <c r="G1257" s="871" t="s">
        <v>39</v>
      </c>
      <c r="H1257" s="871">
        <v>0</v>
      </c>
      <c r="I1257" s="869">
        <v>590000000</v>
      </c>
      <c r="J1257" s="869" t="s">
        <v>40</v>
      </c>
      <c r="K1257" s="871" t="s">
        <v>12357</v>
      </c>
      <c r="L1257" s="869" t="s">
        <v>42</v>
      </c>
      <c r="M1257" s="873" t="s">
        <v>43</v>
      </c>
      <c r="N1257" s="871" t="s">
        <v>952</v>
      </c>
      <c r="O1257" s="871" t="s">
        <v>1424</v>
      </c>
      <c r="P1257" s="869">
        <v>796</v>
      </c>
      <c r="Q1257" s="869" t="s">
        <v>46</v>
      </c>
      <c r="R1257" s="874">
        <v>4</v>
      </c>
      <c r="S1257" s="874">
        <v>625</v>
      </c>
      <c r="T1257" s="874">
        <f>R1257*S1257</f>
        <v>2500</v>
      </c>
      <c r="U1257" s="874">
        <f t="shared" si="87"/>
        <v>2800.0000000000005</v>
      </c>
      <c r="V1257" s="877"/>
      <c r="W1257" s="869">
        <v>2017</v>
      </c>
      <c r="X1257" s="871"/>
    </row>
    <row r="1258" spans="1:56" ht="50.1" customHeight="1">
      <c r="A1258" s="863" t="s">
        <v>3864</v>
      </c>
      <c r="B1258" s="865" t="s">
        <v>35</v>
      </c>
      <c r="C1258" s="879" t="s">
        <v>3865</v>
      </c>
      <c r="D1258" s="864" t="s">
        <v>3837</v>
      </c>
      <c r="E1258" s="879" t="s">
        <v>3866</v>
      </c>
      <c r="F1258" s="879"/>
      <c r="G1258" s="865" t="s">
        <v>39</v>
      </c>
      <c r="H1258" s="865">
        <v>0</v>
      </c>
      <c r="I1258" s="863">
        <v>590000000</v>
      </c>
      <c r="J1258" s="863" t="s">
        <v>40</v>
      </c>
      <c r="K1258" s="865" t="s">
        <v>417</v>
      </c>
      <c r="L1258" s="863" t="s">
        <v>42</v>
      </c>
      <c r="M1258" s="631" t="s">
        <v>43</v>
      </c>
      <c r="N1258" s="863" t="s">
        <v>3839</v>
      </c>
      <c r="O1258" s="865" t="s">
        <v>45</v>
      </c>
      <c r="P1258" s="863">
        <v>796</v>
      </c>
      <c r="Q1258" s="863" t="s">
        <v>46</v>
      </c>
      <c r="R1258" s="867">
        <v>30</v>
      </c>
      <c r="S1258" s="867">
        <v>495</v>
      </c>
      <c r="T1258" s="867">
        <v>0</v>
      </c>
      <c r="U1258" s="867">
        <f t="shared" si="87"/>
        <v>0</v>
      </c>
      <c r="V1258" s="883"/>
      <c r="W1258" s="863">
        <v>2017</v>
      </c>
      <c r="X1258" s="865" t="s">
        <v>13347</v>
      </c>
    </row>
    <row r="1259" spans="1:56" ht="50.1" customHeight="1">
      <c r="A1259" s="869" t="s">
        <v>13348</v>
      </c>
      <c r="B1259" s="871" t="s">
        <v>35</v>
      </c>
      <c r="C1259" s="884" t="s">
        <v>13349</v>
      </c>
      <c r="D1259" s="884" t="s">
        <v>3837</v>
      </c>
      <c r="E1259" s="884" t="s">
        <v>13350</v>
      </c>
      <c r="F1259" s="870" t="s">
        <v>13351</v>
      </c>
      <c r="G1259" s="871" t="s">
        <v>39</v>
      </c>
      <c r="H1259" s="871">
        <v>0</v>
      </c>
      <c r="I1259" s="869">
        <v>590000000</v>
      </c>
      <c r="J1259" s="869" t="s">
        <v>40</v>
      </c>
      <c r="K1259" s="871" t="s">
        <v>12357</v>
      </c>
      <c r="L1259" s="869" t="s">
        <v>42</v>
      </c>
      <c r="M1259" s="873" t="s">
        <v>43</v>
      </c>
      <c r="N1259" s="871" t="s">
        <v>952</v>
      </c>
      <c r="O1259" s="871" t="s">
        <v>1424</v>
      </c>
      <c r="P1259" s="869">
        <v>796</v>
      </c>
      <c r="Q1259" s="869" t="s">
        <v>46</v>
      </c>
      <c r="R1259" s="874">
        <v>4</v>
      </c>
      <c r="S1259" s="874">
        <v>460</v>
      </c>
      <c r="T1259" s="874">
        <f>R1259*S1259</f>
        <v>1840</v>
      </c>
      <c r="U1259" s="874">
        <f t="shared" si="87"/>
        <v>2060.8000000000002</v>
      </c>
      <c r="V1259" s="877"/>
      <c r="W1259" s="869">
        <v>2017</v>
      </c>
      <c r="X1259" s="871"/>
    </row>
    <row r="1260" spans="1:56" ht="50.1" customHeight="1">
      <c r="A1260" s="863" t="s">
        <v>3867</v>
      </c>
      <c r="B1260" s="865" t="s">
        <v>35</v>
      </c>
      <c r="C1260" s="879" t="s">
        <v>3868</v>
      </c>
      <c r="D1260" s="864" t="s">
        <v>3837</v>
      </c>
      <c r="E1260" s="879" t="s">
        <v>3869</v>
      </c>
      <c r="F1260" s="879"/>
      <c r="G1260" s="865" t="s">
        <v>39</v>
      </c>
      <c r="H1260" s="865">
        <v>0</v>
      </c>
      <c r="I1260" s="863">
        <v>590000000</v>
      </c>
      <c r="J1260" s="863" t="s">
        <v>40</v>
      </c>
      <c r="K1260" s="865" t="s">
        <v>417</v>
      </c>
      <c r="L1260" s="863" t="s">
        <v>42</v>
      </c>
      <c r="M1260" s="631" t="s">
        <v>43</v>
      </c>
      <c r="N1260" s="865" t="s">
        <v>952</v>
      </c>
      <c r="O1260" s="865" t="s">
        <v>13352</v>
      </c>
      <c r="P1260" s="863">
        <v>796</v>
      </c>
      <c r="Q1260" s="863" t="s">
        <v>46</v>
      </c>
      <c r="R1260" s="867">
        <v>30</v>
      </c>
      <c r="S1260" s="867">
        <v>498</v>
      </c>
      <c r="T1260" s="867">
        <v>0</v>
      </c>
      <c r="U1260" s="867">
        <f t="shared" si="87"/>
        <v>0</v>
      </c>
      <c r="V1260" s="883"/>
      <c r="W1260" s="863">
        <v>2017</v>
      </c>
      <c r="X1260" s="865" t="s">
        <v>13353</v>
      </c>
    </row>
    <row r="1261" spans="1:56" ht="50.1" customHeight="1">
      <c r="A1261" s="869" t="s">
        <v>13354</v>
      </c>
      <c r="B1261" s="871" t="s">
        <v>35</v>
      </c>
      <c r="C1261" s="884" t="s">
        <v>13355</v>
      </c>
      <c r="D1261" s="884" t="s">
        <v>3837</v>
      </c>
      <c r="E1261" s="884" t="s">
        <v>13356</v>
      </c>
      <c r="F1261" s="870" t="s">
        <v>13357</v>
      </c>
      <c r="G1261" s="871" t="s">
        <v>39</v>
      </c>
      <c r="H1261" s="871">
        <v>0</v>
      </c>
      <c r="I1261" s="869">
        <v>590000000</v>
      </c>
      <c r="J1261" s="869" t="s">
        <v>40</v>
      </c>
      <c r="K1261" s="871" t="s">
        <v>12357</v>
      </c>
      <c r="L1261" s="869" t="s">
        <v>42</v>
      </c>
      <c r="M1261" s="873" t="s">
        <v>43</v>
      </c>
      <c r="N1261" s="871" t="s">
        <v>952</v>
      </c>
      <c r="O1261" s="871" t="s">
        <v>1424</v>
      </c>
      <c r="P1261" s="869">
        <v>796</v>
      </c>
      <c r="Q1261" s="869" t="s">
        <v>46</v>
      </c>
      <c r="R1261" s="874">
        <v>10</v>
      </c>
      <c r="S1261" s="874">
        <v>550</v>
      </c>
      <c r="T1261" s="874">
        <f>R1261*S1261</f>
        <v>5500</v>
      </c>
      <c r="U1261" s="874">
        <f t="shared" si="87"/>
        <v>6160.0000000000009</v>
      </c>
      <c r="V1261" s="877"/>
      <c r="W1261" s="869">
        <v>2017</v>
      </c>
      <c r="X1261" s="871"/>
    </row>
    <row r="1262" spans="1:56" ht="50.1" customHeight="1">
      <c r="A1262" s="34" t="s">
        <v>3870</v>
      </c>
      <c r="B1262" s="34" t="s">
        <v>35</v>
      </c>
      <c r="C1262" s="35" t="s">
        <v>3871</v>
      </c>
      <c r="D1262" s="36" t="s">
        <v>3837</v>
      </c>
      <c r="E1262" s="35" t="s">
        <v>3872</v>
      </c>
      <c r="F1262" s="37"/>
      <c r="G1262" s="34" t="s">
        <v>39</v>
      </c>
      <c r="H1262" s="34">
        <v>0</v>
      </c>
      <c r="I1262" s="34">
        <v>590000000</v>
      </c>
      <c r="J1262" s="35" t="s">
        <v>40</v>
      </c>
      <c r="K1262" s="35" t="s">
        <v>417</v>
      </c>
      <c r="L1262" s="35" t="s">
        <v>42</v>
      </c>
      <c r="M1262" s="34" t="s">
        <v>61</v>
      </c>
      <c r="N1262" s="35" t="s">
        <v>3839</v>
      </c>
      <c r="O1262" s="38" t="s">
        <v>45</v>
      </c>
      <c r="P1262" s="34">
        <v>796</v>
      </c>
      <c r="Q1262" s="34" t="s">
        <v>46</v>
      </c>
      <c r="R1262" s="39">
        <v>20</v>
      </c>
      <c r="S1262" s="40">
        <v>580</v>
      </c>
      <c r="T1262" s="40">
        <f t="shared" si="85"/>
        <v>11600</v>
      </c>
      <c r="U1262" s="40">
        <f t="shared" si="86"/>
        <v>12992.000000000002</v>
      </c>
      <c r="V1262" s="34"/>
      <c r="W1262" s="34">
        <v>2017</v>
      </c>
      <c r="X1262" s="35"/>
    </row>
    <row r="1263" spans="1:56" ht="50.1" customHeight="1">
      <c r="A1263" s="34" t="s">
        <v>3873</v>
      </c>
      <c r="B1263" s="46" t="s">
        <v>35</v>
      </c>
      <c r="C1263" s="47" t="s">
        <v>3874</v>
      </c>
      <c r="D1263" s="48" t="s">
        <v>3837</v>
      </c>
      <c r="E1263" s="49" t="s">
        <v>3875</v>
      </c>
      <c r="F1263" s="50"/>
      <c r="G1263" s="51" t="s">
        <v>39</v>
      </c>
      <c r="H1263" s="52">
        <v>0</v>
      </c>
      <c r="I1263" s="34">
        <v>590000000</v>
      </c>
      <c r="J1263" s="35" t="s">
        <v>40</v>
      </c>
      <c r="K1263" s="46" t="s">
        <v>417</v>
      </c>
      <c r="L1263" s="35" t="s">
        <v>42</v>
      </c>
      <c r="M1263" s="46" t="s">
        <v>61</v>
      </c>
      <c r="N1263" s="49" t="s">
        <v>3839</v>
      </c>
      <c r="O1263" s="38" t="s">
        <v>45</v>
      </c>
      <c r="P1263" s="34">
        <v>796</v>
      </c>
      <c r="Q1263" s="43" t="s">
        <v>46</v>
      </c>
      <c r="R1263" s="53">
        <v>50</v>
      </c>
      <c r="S1263" s="54">
        <v>686</v>
      </c>
      <c r="T1263" s="40">
        <f t="shared" si="85"/>
        <v>34300</v>
      </c>
      <c r="U1263" s="40">
        <f t="shared" si="86"/>
        <v>38416.000000000007</v>
      </c>
      <c r="V1263" s="46"/>
      <c r="W1263" s="55">
        <v>2017</v>
      </c>
      <c r="X1263" s="35"/>
    </row>
    <row r="1264" spans="1:56" ht="50.1" customHeight="1">
      <c r="A1264" s="863" t="s">
        <v>3876</v>
      </c>
      <c r="B1264" s="863" t="s">
        <v>35</v>
      </c>
      <c r="C1264" s="864" t="s">
        <v>3877</v>
      </c>
      <c r="D1264" s="864" t="s">
        <v>3837</v>
      </c>
      <c r="E1264" s="864" t="s">
        <v>3878</v>
      </c>
      <c r="F1264" s="864"/>
      <c r="G1264" s="865" t="s">
        <v>39</v>
      </c>
      <c r="H1264" s="863">
        <v>0</v>
      </c>
      <c r="I1264" s="881">
        <v>590000000</v>
      </c>
      <c r="J1264" s="863" t="s">
        <v>40</v>
      </c>
      <c r="K1264" s="863" t="s">
        <v>417</v>
      </c>
      <c r="L1264" s="863" t="s">
        <v>42</v>
      </c>
      <c r="M1264" s="655" t="s">
        <v>61</v>
      </c>
      <c r="N1264" s="863" t="s">
        <v>3839</v>
      </c>
      <c r="O1264" s="865" t="s">
        <v>45</v>
      </c>
      <c r="P1264" s="863">
        <v>796</v>
      </c>
      <c r="Q1264" s="863" t="s">
        <v>46</v>
      </c>
      <c r="R1264" s="867">
        <v>16</v>
      </c>
      <c r="S1264" s="867">
        <v>1100</v>
      </c>
      <c r="T1264" s="867">
        <v>0</v>
      </c>
      <c r="U1264" s="867">
        <f>T1264*1.12</f>
        <v>0</v>
      </c>
      <c r="V1264" s="863"/>
      <c r="W1264" s="863">
        <v>2017</v>
      </c>
      <c r="X1264" s="865" t="s">
        <v>963</v>
      </c>
    </row>
    <row r="1265" spans="1:56" ht="50.1" customHeight="1">
      <c r="A1265" s="869" t="s">
        <v>13361</v>
      </c>
      <c r="B1265" s="871" t="s">
        <v>35</v>
      </c>
      <c r="C1265" s="884" t="s">
        <v>13362</v>
      </c>
      <c r="D1265" s="884" t="s">
        <v>3837</v>
      </c>
      <c r="E1265" s="884" t="s">
        <v>13363</v>
      </c>
      <c r="F1265" s="870" t="s">
        <v>13364</v>
      </c>
      <c r="G1265" s="871" t="s">
        <v>39</v>
      </c>
      <c r="H1265" s="871">
        <v>0</v>
      </c>
      <c r="I1265" s="869">
        <v>590000000</v>
      </c>
      <c r="J1265" s="869" t="s">
        <v>40</v>
      </c>
      <c r="K1265" s="871" t="s">
        <v>12357</v>
      </c>
      <c r="L1265" s="869" t="s">
        <v>42</v>
      </c>
      <c r="M1265" s="873" t="s">
        <v>43</v>
      </c>
      <c r="N1265" s="871" t="s">
        <v>952</v>
      </c>
      <c r="O1265" s="871" t="s">
        <v>1424</v>
      </c>
      <c r="P1265" s="869">
        <v>796</v>
      </c>
      <c r="Q1265" s="869" t="s">
        <v>46</v>
      </c>
      <c r="R1265" s="874">
        <v>4</v>
      </c>
      <c r="S1265" s="874">
        <v>760</v>
      </c>
      <c r="T1265" s="874">
        <f>R1265*S1265</f>
        <v>3040</v>
      </c>
      <c r="U1265" s="874">
        <f>T1265*1.12</f>
        <v>3404.8</v>
      </c>
      <c r="V1265" s="877"/>
      <c r="W1265" s="869">
        <v>2017</v>
      </c>
      <c r="X1265" s="871"/>
    </row>
    <row r="1266" spans="1:56" ht="50.1" customHeight="1">
      <c r="A1266" s="863" t="s">
        <v>3879</v>
      </c>
      <c r="B1266" s="882" t="s">
        <v>35</v>
      </c>
      <c r="C1266" s="879" t="s">
        <v>3880</v>
      </c>
      <c r="D1266" s="864" t="s">
        <v>3837</v>
      </c>
      <c r="E1266" s="879" t="s">
        <v>3881</v>
      </c>
      <c r="F1266" s="879"/>
      <c r="G1266" s="865" t="s">
        <v>39</v>
      </c>
      <c r="H1266" s="880">
        <v>0</v>
      </c>
      <c r="I1266" s="881">
        <v>590000000</v>
      </c>
      <c r="J1266" s="863" t="s">
        <v>40</v>
      </c>
      <c r="K1266" s="882" t="s">
        <v>417</v>
      </c>
      <c r="L1266" s="863" t="s">
        <v>42</v>
      </c>
      <c r="M1266" s="631" t="s">
        <v>61</v>
      </c>
      <c r="N1266" s="865" t="s">
        <v>3839</v>
      </c>
      <c r="O1266" s="865" t="s">
        <v>45</v>
      </c>
      <c r="P1266" s="863">
        <v>796</v>
      </c>
      <c r="Q1266" s="863" t="s">
        <v>46</v>
      </c>
      <c r="R1266" s="867">
        <v>20</v>
      </c>
      <c r="S1266" s="867">
        <v>1122</v>
      </c>
      <c r="T1266" s="867">
        <v>0</v>
      </c>
      <c r="U1266" s="867">
        <f>T1266*1.12</f>
        <v>0</v>
      </c>
      <c r="V1266" s="882"/>
      <c r="W1266" s="882">
        <v>2017</v>
      </c>
      <c r="X1266" s="865" t="s">
        <v>963</v>
      </c>
    </row>
    <row r="1267" spans="1:56" ht="50.1" customHeight="1">
      <c r="A1267" s="869" t="s">
        <v>13365</v>
      </c>
      <c r="B1267" s="871" t="s">
        <v>35</v>
      </c>
      <c r="C1267" s="884" t="s">
        <v>13366</v>
      </c>
      <c r="D1267" s="884" t="s">
        <v>3837</v>
      </c>
      <c r="E1267" s="884" t="s">
        <v>13367</v>
      </c>
      <c r="F1267" s="870" t="s">
        <v>13368</v>
      </c>
      <c r="G1267" s="871" t="s">
        <v>39</v>
      </c>
      <c r="H1267" s="871">
        <v>0</v>
      </c>
      <c r="I1267" s="869">
        <v>590000000</v>
      </c>
      <c r="J1267" s="869" t="s">
        <v>40</v>
      </c>
      <c r="K1267" s="871" t="s">
        <v>12357</v>
      </c>
      <c r="L1267" s="869" t="s">
        <v>42</v>
      </c>
      <c r="M1267" s="873" t="s">
        <v>43</v>
      </c>
      <c r="N1267" s="871" t="s">
        <v>952</v>
      </c>
      <c r="O1267" s="871" t="s">
        <v>1424</v>
      </c>
      <c r="P1267" s="869">
        <v>796</v>
      </c>
      <c r="Q1267" s="869" t="s">
        <v>46</v>
      </c>
      <c r="R1267" s="874">
        <v>6</v>
      </c>
      <c r="S1267" s="874">
        <v>805</v>
      </c>
      <c r="T1267" s="874">
        <f>R1267*S1267</f>
        <v>4830</v>
      </c>
      <c r="U1267" s="874">
        <f>T1267*1.12</f>
        <v>5409.6</v>
      </c>
      <c r="V1267" s="878"/>
      <c r="W1267" s="869">
        <v>2017</v>
      </c>
      <c r="X1267" s="871"/>
    </row>
    <row r="1268" spans="1:56" ht="50.1" customHeight="1">
      <c r="A1268" s="34" t="s">
        <v>3882</v>
      </c>
      <c r="B1268" s="34" t="s">
        <v>35</v>
      </c>
      <c r="C1268" s="35" t="s">
        <v>3883</v>
      </c>
      <c r="D1268" s="36" t="s">
        <v>3837</v>
      </c>
      <c r="E1268" s="35" t="s">
        <v>3884</v>
      </c>
      <c r="F1268" s="37"/>
      <c r="G1268" s="34" t="s">
        <v>39</v>
      </c>
      <c r="H1268" s="34">
        <v>0</v>
      </c>
      <c r="I1268" s="34">
        <v>590000000</v>
      </c>
      <c r="J1268" s="35" t="s">
        <v>40</v>
      </c>
      <c r="K1268" s="35" t="s">
        <v>417</v>
      </c>
      <c r="L1268" s="35" t="s">
        <v>42</v>
      </c>
      <c r="M1268" s="34" t="s">
        <v>61</v>
      </c>
      <c r="N1268" s="35" t="s">
        <v>3839</v>
      </c>
      <c r="O1268" s="38" t="s">
        <v>45</v>
      </c>
      <c r="P1268" s="34">
        <v>796</v>
      </c>
      <c r="Q1268" s="34" t="s">
        <v>46</v>
      </c>
      <c r="R1268" s="39">
        <v>20</v>
      </c>
      <c r="S1268" s="40">
        <v>1200</v>
      </c>
      <c r="T1268" s="40">
        <f t="shared" si="85"/>
        <v>24000</v>
      </c>
      <c r="U1268" s="40">
        <f t="shared" si="86"/>
        <v>26880.000000000004</v>
      </c>
      <c r="V1268" s="34"/>
      <c r="W1268" s="34">
        <v>2017</v>
      </c>
      <c r="X1268" s="35"/>
    </row>
    <row r="1269" spans="1:56" ht="50.1" customHeight="1">
      <c r="A1269" s="34" t="s">
        <v>3885</v>
      </c>
      <c r="B1269" s="46" t="s">
        <v>35</v>
      </c>
      <c r="C1269" s="47" t="s">
        <v>3886</v>
      </c>
      <c r="D1269" s="48" t="s">
        <v>3837</v>
      </c>
      <c r="E1269" s="49" t="s">
        <v>3887</v>
      </c>
      <c r="F1269" s="50"/>
      <c r="G1269" s="51" t="s">
        <v>39</v>
      </c>
      <c r="H1269" s="52">
        <v>0</v>
      </c>
      <c r="I1269" s="34">
        <v>590000000</v>
      </c>
      <c r="J1269" s="35" t="s">
        <v>40</v>
      </c>
      <c r="K1269" s="46" t="s">
        <v>417</v>
      </c>
      <c r="L1269" s="35" t="s">
        <v>42</v>
      </c>
      <c r="M1269" s="46" t="s">
        <v>61</v>
      </c>
      <c r="N1269" s="49" t="s">
        <v>3839</v>
      </c>
      <c r="O1269" s="38" t="s">
        <v>45</v>
      </c>
      <c r="P1269" s="34">
        <v>796</v>
      </c>
      <c r="Q1269" s="43" t="s">
        <v>46</v>
      </c>
      <c r="R1269" s="53">
        <v>30</v>
      </c>
      <c r="S1269" s="54">
        <v>1221</v>
      </c>
      <c r="T1269" s="40">
        <f t="shared" si="85"/>
        <v>36630</v>
      </c>
      <c r="U1269" s="40">
        <f t="shared" si="86"/>
        <v>41025.600000000006</v>
      </c>
      <c r="V1269" s="46"/>
      <c r="W1269" s="55">
        <v>2017</v>
      </c>
      <c r="X1269" s="35"/>
    </row>
    <row r="1270" spans="1:56" ht="50.1" customHeight="1">
      <c r="A1270" s="34" t="s">
        <v>3888</v>
      </c>
      <c r="B1270" s="34" t="s">
        <v>35</v>
      </c>
      <c r="C1270" s="35" t="s">
        <v>3889</v>
      </c>
      <c r="D1270" s="36" t="s">
        <v>3837</v>
      </c>
      <c r="E1270" s="35" t="s">
        <v>3890</v>
      </c>
      <c r="F1270" s="37"/>
      <c r="G1270" s="34" t="s">
        <v>39</v>
      </c>
      <c r="H1270" s="34">
        <v>0</v>
      </c>
      <c r="I1270" s="34">
        <v>590000000</v>
      </c>
      <c r="J1270" s="35" t="s">
        <v>40</v>
      </c>
      <c r="K1270" s="35" t="s">
        <v>417</v>
      </c>
      <c r="L1270" s="35" t="s">
        <v>42</v>
      </c>
      <c r="M1270" s="34" t="s">
        <v>61</v>
      </c>
      <c r="N1270" s="35" t="s">
        <v>3839</v>
      </c>
      <c r="O1270" s="38" t="s">
        <v>45</v>
      </c>
      <c r="P1270" s="34">
        <v>796</v>
      </c>
      <c r="Q1270" s="34" t="s">
        <v>46</v>
      </c>
      <c r="R1270" s="39">
        <v>20</v>
      </c>
      <c r="S1270" s="40">
        <v>1276</v>
      </c>
      <c r="T1270" s="40">
        <f t="shared" si="85"/>
        <v>25520</v>
      </c>
      <c r="U1270" s="40">
        <f t="shared" si="86"/>
        <v>28582.400000000001</v>
      </c>
      <c r="V1270" s="34"/>
      <c r="W1270" s="34">
        <v>2017</v>
      </c>
      <c r="X1270" s="35"/>
    </row>
    <row r="1271" spans="1:56" ht="50.1" customHeight="1">
      <c r="A1271" s="34" t="s">
        <v>3891</v>
      </c>
      <c r="B1271" s="46" t="s">
        <v>35</v>
      </c>
      <c r="C1271" s="47" t="s">
        <v>3892</v>
      </c>
      <c r="D1271" s="48" t="s">
        <v>3837</v>
      </c>
      <c r="E1271" s="49" t="s">
        <v>3893</v>
      </c>
      <c r="F1271" s="50"/>
      <c r="G1271" s="51" t="s">
        <v>39</v>
      </c>
      <c r="H1271" s="52">
        <v>0</v>
      </c>
      <c r="I1271" s="34">
        <v>590000000</v>
      </c>
      <c r="J1271" s="35" t="s">
        <v>40</v>
      </c>
      <c r="K1271" s="46" t="s">
        <v>417</v>
      </c>
      <c r="L1271" s="35" t="s">
        <v>42</v>
      </c>
      <c r="M1271" s="46" t="s">
        <v>61</v>
      </c>
      <c r="N1271" s="49" t="s">
        <v>3839</v>
      </c>
      <c r="O1271" s="38" t="s">
        <v>45</v>
      </c>
      <c r="P1271" s="34">
        <v>796</v>
      </c>
      <c r="Q1271" s="43" t="s">
        <v>46</v>
      </c>
      <c r="R1271" s="53">
        <v>20</v>
      </c>
      <c r="S1271" s="54">
        <v>1342</v>
      </c>
      <c r="T1271" s="40">
        <f t="shared" si="85"/>
        <v>26840</v>
      </c>
      <c r="U1271" s="40">
        <f t="shared" si="86"/>
        <v>30060.800000000003</v>
      </c>
      <c r="V1271" s="46"/>
      <c r="W1271" s="55">
        <v>2017</v>
      </c>
      <c r="X1271" s="35"/>
    </row>
    <row r="1272" spans="1:56" s="527" customFormat="1" ht="50.1" customHeight="1">
      <c r="A1272" s="35" t="s">
        <v>3894</v>
      </c>
      <c r="B1272" s="35" t="s">
        <v>35</v>
      </c>
      <c r="C1272" s="78" t="s">
        <v>3895</v>
      </c>
      <c r="D1272" s="78" t="s">
        <v>3837</v>
      </c>
      <c r="E1272" s="78" t="s">
        <v>3896</v>
      </c>
      <c r="F1272" s="78"/>
      <c r="G1272" s="35" t="s">
        <v>39</v>
      </c>
      <c r="H1272" s="35">
        <v>0</v>
      </c>
      <c r="I1272" s="35">
        <v>590000000</v>
      </c>
      <c r="J1272" s="35" t="s">
        <v>40</v>
      </c>
      <c r="K1272" s="35" t="s">
        <v>417</v>
      </c>
      <c r="L1272" s="35" t="s">
        <v>42</v>
      </c>
      <c r="M1272" s="35" t="s">
        <v>61</v>
      </c>
      <c r="N1272" s="35" t="s">
        <v>3839</v>
      </c>
      <c r="O1272" s="49" t="s">
        <v>45</v>
      </c>
      <c r="P1272" s="35">
        <v>796</v>
      </c>
      <c r="Q1272" s="35" t="s">
        <v>46</v>
      </c>
      <c r="R1272" s="77">
        <v>10</v>
      </c>
      <c r="S1272" s="77">
        <v>834</v>
      </c>
      <c r="T1272" s="77">
        <v>0</v>
      </c>
      <c r="U1272" s="77">
        <f t="shared" ref="U1272:U1281" si="88">T1272*1.12</f>
        <v>0</v>
      </c>
      <c r="V1272" s="35"/>
      <c r="W1272" s="35">
        <v>2017</v>
      </c>
      <c r="X1272" s="97" t="s">
        <v>12374</v>
      </c>
      <c r="Y1272" s="528"/>
      <c r="Z1272" s="528"/>
      <c r="AA1272" s="528"/>
      <c r="AB1272" s="528"/>
      <c r="AC1272" s="528"/>
      <c r="AD1272" s="528"/>
      <c r="AE1272" s="528"/>
      <c r="AF1272" s="518"/>
      <c r="AG1272" s="518"/>
      <c r="AH1272" s="518"/>
      <c r="AI1272" s="518"/>
      <c r="AJ1272" s="518"/>
      <c r="AK1272" s="518"/>
      <c r="AL1272" s="518"/>
      <c r="AM1272" s="518"/>
      <c r="AN1272" s="518"/>
      <c r="AO1272" s="518"/>
      <c r="AP1272" s="518"/>
      <c r="AQ1272" s="518"/>
      <c r="AR1272" s="518"/>
      <c r="AS1272" s="518"/>
      <c r="AT1272" s="518"/>
      <c r="AU1272" s="518"/>
      <c r="AV1272" s="518"/>
      <c r="AW1272" s="518"/>
      <c r="AX1272" s="518"/>
      <c r="AY1272" s="518"/>
      <c r="AZ1272" s="518"/>
      <c r="BA1272" s="518"/>
      <c r="BB1272" s="518"/>
      <c r="BC1272" s="518"/>
      <c r="BD1272" s="518"/>
    </row>
    <row r="1273" spans="1:56" s="527" customFormat="1" ht="50.1" customHeight="1">
      <c r="A1273" s="43" t="s">
        <v>12379</v>
      </c>
      <c r="B1273" s="46" t="s">
        <v>35</v>
      </c>
      <c r="C1273" s="50" t="s">
        <v>3895</v>
      </c>
      <c r="D1273" s="50" t="s">
        <v>3837</v>
      </c>
      <c r="E1273" s="78" t="s">
        <v>3896</v>
      </c>
      <c r="F1273" s="50" t="s">
        <v>12380</v>
      </c>
      <c r="G1273" s="49" t="s">
        <v>39</v>
      </c>
      <c r="H1273" s="60">
        <v>0</v>
      </c>
      <c r="I1273" s="82">
        <v>590000000</v>
      </c>
      <c r="J1273" s="35" t="s">
        <v>40</v>
      </c>
      <c r="K1273" s="46" t="s">
        <v>12357</v>
      </c>
      <c r="L1273" s="35" t="s">
        <v>42</v>
      </c>
      <c r="M1273" s="46" t="s">
        <v>61</v>
      </c>
      <c r="N1273" s="49" t="s">
        <v>1437</v>
      </c>
      <c r="O1273" s="35" t="s">
        <v>1424</v>
      </c>
      <c r="P1273" s="35">
        <v>796</v>
      </c>
      <c r="Q1273" s="49" t="s">
        <v>46</v>
      </c>
      <c r="R1273" s="77">
        <v>1</v>
      </c>
      <c r="S1273" s="77">
        <v>119000</v>
      </c>
      <c r="T1273" s="100">
        <f>R1273*S1273</f>
        <v>119000</v>
      </c>
      <c r="U1273" s="100">
        <f t="shared" si="88"/>
        <v>133280</v>
      </c>
      <c r="V1273" s="46"/>
      <c r="W1273" s="34">
        <v>2017</v>
      </c>
      <c r="X1273" s="97"/>
      <c r="Y1273" s="528"/>
      <c r="Z1273" s="528"/>
      <c r="AA1273" s="528"/>
      <c r="AB1273" s="528"/>
      <c r="AC1273" s="528"/>
      <c r="AD1273" s="528"/>
      <c r="AE1273" s="528"/>
      <c r="AF1273" s="518"/>
      <c r="AG1273" s="518"/>
      <c r="AH1273" s="518"/>
      <c r="AI1273" s="518"/>
      <c r="AJ1273" s="518"/>
      <c r="AK1273" s="518"/>
      <c r="AL1273" s="518"/>
      <c r="AM1273" s="518"/>
      <c r="AN1273" s="518"/>
      <c r="AO1273" s="518"/>
      <c r="AP1273" s="518"/>
      <c r="AQ1273" s="518"/>
      <c r="AR1273" s="518"/>
      <c r="AS1273" s="518"/>
      <c r="AT1273" s="518"/>
      <c r="AU1273" s="518"/>
      <c r="AV1273" s="518"/>
      <c r="AW1273" s="518"/>
      <c r="AX1273" s="518"/>
      <c r="AY1273" s="518"/>
      <c r="AZ1273" s="518"/>
      <c r="BA1273" s="518"/>
      <c r="BB1273" s="518"/>
      <c r="BC1273" s="518"/>
      <c r="BD1273" s="518"/>
    </row>
    <row r="1274" spans="1:56" s="527" customFormat="1" ht="50.1" customHeight="1">
      <c r="A1274" s="34" t="s">
        <v>3897</v>
      </c>
      <c r="B1274" s="46" t="s">
        <v>35</v>
      </c>
      <c r="C1274" s="50" t="s">
        <v>3898</v>
      </c>
      <c r="D1274" s="145" t="s">
        <v>3837</v>
      </c>
      <c r="E1274" s="50" t="s">
        <v>3899</v>
      </c>
      <c r="F1274" s="50"/>
      <c r="G1274" s="51" t="s">
        <v>39</v>
      </c>
      <c r="H1274" s="52">
        <v>0</v>
      </c>
      <c r="I1274" s="34">
        <v>590000000</v>
      </c>
      <c r="J1274" s="35" t="s">
        <v>40</v>
      </c>
      <c r="K1274" s="46" t="s">
        <v>417</v>
      </c>
      <c r="L1274" s="35" t="s">
        <v>42</v>
      </c>
      <c r="M1274" s="46" t="s">
        <v>61</v>
      </c>
      <c r="N1274" s="49" t="s">
        <v>3839</v>
      </c>
      <c r="O1274" s="49" t="s">
        <v>45</v>
      </c>
      <c r="P1274" s="34">
        <v>796</v>
      </c>
      <c r="Q1274" s="43" t="s">
        <v>46</v>
      </c>
      <c r="R1274" s="77">
        <v>10</v>
      </c>
      <c r="S1274" s="77">
        <v>1009</v>
      </c>
      <c r="T1274" s="100">
        <v>0</v>
      </c>
      <c r="U1274" s="100">
        <f t="shared" si="88"/>
        <v>0</v>
      </c>
      <c r="V1274" s="46"/>
      <c r="W1274" s="55">
        <v>2017</v>
      </c>
      <c r="X1274" s="97" t="s">
        <v>12374</v>
      </c>
      <c r="Y1274" s="528"/>
      <c r="Z1274" s="528"/>
      <c r="AA1274" s="528"/>
      <c r="AB1274" s="528"/>
      <c r="AC1274" s="528"/>
      <c r="AD1274" s="528"/>
      <c r="AE1274" s="528"/>
      <c r="AF1274" s="518"/>
      <c r="AG1274" s="518"/>
      <c r="AH1274" s="518"/>
      <c r="AI1274" s="518"/>
      <c r="AJ1274" s="518"/>
      <c r="AK1274" s="518"/>
      <c r="AL1274" s="518"/>
      <c r="AM1274" s="518"/>
      <c r="AN1274" s="518"/>
      <c r="AO1274" s="518"/>
      <c r="AP1274" s="518"/>
      <c r="AQ1274" s="518"/>
      <c r="AR1274" s="518"/>
      <c r="AS1274" s="518"/>
      <c r="AT1274" s="518"/>
      <c r="AU1274" s="518"/>
      <c r="AV1274" s="518"/>
      <c r="AW1274" s="518"/>
      <c r="AX1274" s="518"/>
      <c r="AY1274" s="518"/>
      <c r="AZ1274" s="518"/>
      <c r="BA1274" s="518"/>
      <c r="BB1274" s="518"/>
      <c r="BC1274" s="518"/>
      <c r="BD1274" s="518"/>
    </row>
    <row r="1275" spans="1:56" s="527" customFormat="1" ht="50.1" customHeight="1">
      <c r="A1275" s="46" t="s">
        <v>12375</v>
      </c>
      <c r="B1275" s="46" t="s">
        <v>35</v>
      </c>
      <c r="C1275" s="50" t="s">
        <v>3898</v>
      </c>
      <c r="D1275" s="50" t="s">
        <v>3837</v>
      </c>
      <c r="E1275" s="50" t="s">
        <v>3899</v>
      </c>
      <c r="F1275" s="50" t="s">
        <v>12376</v>
      </c>
      <c r="G1275" s="49" t="s">
        <v>39</v>
      </c>
      <c r="H1275" s="60">
        <v>0</v>
      </c>
      <c r="I1275" s="82">
        <v>590000000</v>
      </c>
      <c r="J1275" s="35" t="s">
        <v>40</v>
      </c>
      <c r="K1275" s="46" t="s">
        <v>12357</v>
      </c>
      <c r="L1275" s="35" t="s">
        <v>42</v>
      </c>
      <c r="M1275" s="46" t="s">
        <v>61</v>
      </c>
      <c r="N1275" s="49" t="s">
        <v>1437</v>
      </c>
      <c r="O1275" s="35" t="s">
        <v>1424</v>
      </c>
      <c r="P1275" s="35">
        <v>796</v>
      </c>
      <c r="Q1275" s="49" t="s">
        <v>46</v>
      </c>
      <c r="R1275" s="100">
        <v>1</v>
      </c>
      <c r="S1275" s="100">
        <v>85500</v>
      </c>
      <c r="T1275" s="100">
        <f>R1275*S1275</f>
        <v>85500</v>
      </c>
      <c r="U1275" s="100">
        <f t="shared" si="88"/>
        <v>95760.000000000015</v>
      </c>
      <c r="V1275" s="97"/>
      <c r="W1275" s="34">
        <v>2017</v>
      </c>
      <c r="X1275" s="97"/>
      <c r="Y1275" s="528"/>
      <c r="Z1275" s="528"/>
      <c r="AA1275" s="528"/>
      <c r="AB1275" s="528"/>
      <c r="AC1275" s="528"/>
      <c r="AD1275" s="528"/>
      <c r="AE1275" s="528"/>
      <c r="AF1275" s="518"/>
      <c r="AG1275" s="518"/>
      <c r="AH1275" s="518"/>
      <c r="AI1275" s="518"/>
      <c r="AJ1275" s="518"/>
      <c r="AK1275" s="518"/>
      <c r="AL1275" s="518"/>
      <c r="AM1275" s="518"/>
      <c r="AN1275" s="518"/>
      <c r="AO1275" s="518"/>
      <c r="AP1275" s="518"/>
      <c r="AQ1275" s="518"/>
      <c r="AR1275" s="518"/>
      <c r="AS1275" s="518"/>
      <c r="AT1275" s="518"/>
      <c r="AU1275" s="518"/>
      <c r="AV1275" s="518"/>
      <c r="AW1275" s="518"/>
      <c r="AX1275" s="518"/>
      <c r="AY1275" s="518"/>
      <c r="AZ1275" s="518"/>
      <c r="BA1275" s="518"/>
      <c r="BB1275" s="518"/>
      <c r="BC1275" s="518"/>
      <c r="BD1275" s="518"/>
    </row>
    <row r="1276" spans="1:56" ht="50.1" customHeight="1">
      <c r="A1276" s="863" t="s">
        <v>3900</v>
      </c>
      <c r="B1276" s="863" t="s">
        <v>35</v>
      </c>
      <c r="C1276" s="864" t="s">
        <v>3901</v>
      </c>
      <c r="D1276" s="864" t="s">
        <v>3837</v>
      </c>
      <c r="E1276" s="864" t="s">
        <v>3902</v>
      </c>
      <c r="F1276" s="864"/>
      <c r="G1276" s="865" t="s">
        <v>39</v>
      </c>
      <c r="H1276" s="863">
        <v>0</v>
      </c>
      <c r="I1276" s="881">
        <v>590000000</v>
      </c>
      <c r="J1276" s="863" t="s">
        <v>40</v>
      </c>
      <c r="K1276" s="863" t="s">
        <v>417</v>
      </c>
      <c r="L1276" s="863" t="s">
        <v>42</v>
      </c>
      <c r="M1276" s="655" t="s">
        <v>61</v>
      </c>
      <c r="N1276" s="863" t="s">
        <v>3839</v>
      </c>
      <c r="O1276" s="865" t="s">
        <v>45</v>
      </c>
      <c r="P1276" s="863">
        <v>796</v>
      </c>
      <c r="Q1276" s="863" t="s">
        <v>46</v>
      </c>
      <c r="R1276" s="867">
        <v>10</v>
      </c>
      <c r="S1276" s="867">
        <v>1265</v>
      </c>
      <c r="T1276" s="867">
        <v>0</v>
      </c>
      <c r="U1276" s="867">
        <f t="shared" si="88"/>
        <v>0</v>
      </c>
      <c r="V1276" s="863"/>
      <c r="W1276" s="863">
        <v>2017</v>
      </c>
      <c r="X1276" s="865" t="s">
        <v>13370</v>
      </c>
    </row>
    <row r="1277" spans="1:56" ht="50.1" customHeight="1">
      <c r="A1277" s="869" t="s">
        <v>13371</v>
      </c>
      <c r="B1277" s="869" t="s">
        <v>35</v>
      </c>
      <c r="C1277" s="884" t="s">
        <v>13372</v>
      </c>
      <c r="D1277" s="884" t="s">
        <v>3837</v>
      </c>
      <c r="E1277" s="884" t="s">
        <v>13373</v>
      </c>
      <c r="F1277" s="870" t="s">
        <v>13374</v>
      </c>
      <c r="G1277" s="871" t="s">
        <v>39</v>
      </c>
      <c r="H1277" s="871">
        <v>0</v>
      </c>
      <c r="I1277" s="869">
        <v>590000000</v>
      </c>
      <c r="J1277" s="869" t="s">
        <v>40</v>
      </c>
      <c r="K1277" s="871" t="s">
        <v>12357</v>
      </c>
      <c r="L1277" s="869" t="s">
        <v>42</v>
      </c>
      <c r="M1277" s="873" t="s">
        <v>43</v>
      </c>
      <c r="N1277" s="871" t="s">
        <v>952</v>
      </c>
      <c r="O1277" s="871" t="s">
        <v>1424</v>
      </c>
      <c r="P1277" s="869">
        <v>796</v>
      </c>
      <c r="Q1277" s="869" t="s">
        <v>46</v>
      </c>
      <c r="R1277" s="874">
        <v>10</v>
      </c>
      <c r="S1277" s="874">
        <v>1370</v>
      </c>
      <c r="T1277" s="874">
        <f>R1277*S1277</f>
        <v>13700</v>
      </c>
      <c r="U1277" s="874">
        <f t="shared" si="88"/>
        <v>15344.000000000002</v>
      </c>
      <c r="V1277" s="878"/>
      <c r="W1277" s="869">
        <v>2017</v>
      </c>
      <c r="X1277" s="871"/>
    </row>
    <row r="1278" spans="1:56" ht="50.1" customHeight="1">
      <c r="A1278" s="863" t="s">
        <v>3903</v>
      </c>
      <c r="B1278" s="882" t="s">
        <v>35</v>
      </c>
      <c r="C1278" s="879" t="s">
        <v>3904</v>
      </c>
      <c r="D1278" s="864" t="s">
        <v>3837</v>
      </c>
      <c r="E1278" s="879" t="s">
        <v>3905</v>
      </c>
      <c r="F1278" s="879"/>
      <c r="G1278" s="865" t="s">
        <v>39</v>
      </c>
      <c r="H1278" s="880">
        <v>0</v>
      </c>
      <c r="I1278" s="881">
        <v>590000000</v>
      </c>
      <c r="J1278" s="863" t="s">
        <v>40</v>
      </c>
      <c r="K1278" s="882" t="s">
        <v>417</v>
      </c>
      <c r="L1278" s="863" t="s">
        <v>42</v>
      </c>
      <c r="M1278" s="631" t="s">
        <v>61</v>
      </c>
      <c r="N1278" s="865" t="s">
        <v>3839</v>
      </c>
      <c r="O1278" s="865" t="s">
        <v>45</v>
      </c>
      <c r="P1278" s="863">
        <v>796</v>
      </c>
      <c r="Q1278" s="863" t="s">
        <v>46</v>
      </c>
      <c r="R1278" s="867">
        <v>10</v>
      </c>
      <c r="S1278" s="867">
        <v>1280</v>
      </c>
      <c r="T1278" s="867">
        <v>0</v>
      </c>
      <c r="U1278" s="867">
        <f t="shared" si="88"/>
        <v>0</v>
      </c>
      <c r="V1278" s="882"/>
      <c r="W1278" s="882">
        <v>2017</v>
      </c>
      <c r="X1278" s="865" t="s">
        <v>984</v>
      </c>
    </row>
    <row r="1279" spans="1:56" ht="50.1" customHeight="1">
      <c r="A1279" s="869" t="s">
        <v>13375</v>
      </c>
      <c r="B1279" s="886" t="s">
        <v>35</v>
      </c>
      <c r="C1279" s="870" t="s">
        <v>3904</v>
      </c>
      <c r="D1279" s="782" t="s">
        <v>3837</v>
      </c>
      <c r="E1279" s="870" t="s">
        <v>3905</v>
      </c>
      <c r="F1279" s="870" t="s">
        <v>13376</v>
      </c>
      <c r="G1279" s="871" t="s">
        <v>39</v>
      </c>
      <c r="H1279" s="871">
        <v>0</v>
      </c>
      <c r="I1279" s="869">
        <v>590000000</v>
      </c>
      <c r="J1279" s="869" t="s">
        <v>40</v>
      </c>
      <c r="K1279" s="871" t="s">
        <v>12357</v>
      </c>
      <c r="L1279" s="869" t="s">
        <v>42</v>
      </c>
      <c r="M1279" s="873" t="s">
        <v>43</v>
      </c>
      <c r="N1279" s="871" t="s">
        <v>952</v>
      </c>
      <c r="O1279" s="871" t="s">
        <v>1424</v>
      </c>
      <c r="P1279" s="869">
        <v>796</v>
      </c>
      <c r="Q1279" s="869" t="s">
        <v>46</v>
      </c>
      <c r="R1279" s="874">
        <v>6</v>
      </c>
      <c r="S1279" s="874">
        <v>2680</v>
      </c>
      <c r="T1279" s="874">
        <f>R1279*S1279</f>
        <v>16080</v>
      </c>
      <c r="U1279" s="874">
        <f t="shared" si="88"/>
        <v>18009.600000000002</v>
      </c>
      <c r="V1279" s="878"/>
      <c r="W1279" s="869">
        <v>2017</v>
      </c>
      <c r="X1279" s="871"/>
    </row>
    <row r="1280" spans="1:56" ht="50.1" customHeight="1">
      <c r="A1280" s="863" t="s">
        <v>3906</v>
      </c>
      <c r="B1280" s="863" t="s">
        <v>35</v>
      </c>
      <c r="C1280" s="864" t="s">
        <v>3907</v>
      </c>
      <c r="D1280" s="864" t="s">
        <v>3837</v>
      </c>
      <c r="E1280" s="864" t="s">
        <v>3908</v>
      </c>
      <c r="F1280" s="864"/>
      <c r="G1280" s="865" t="s">
        <v>39</v>
      </c>
      <c r="H1280" s="863">
        <v>0</v>
      </c>
      <c r="I1280" s="881">
        <v>590000000</v>
      </c>
      <c r="J1280" s="863" t="s">
        <v>40</v>
      </c>
      <c r="K1280" s="863" t="s">
        <v>417</v>
      </c>
      <c r="L1280" s="863" t="s">
        <v>42</v>
      </c>
      <c r="M1280" s="655" t="s">
        <v>61</v>
      </c>
      <c r="N1280" s="863" t="s">
        <v>3839</v>
      </c>
      <c r="O1280" s="865" t="s">
        <v>45</v>
      </c>
      <c r="P1280" s="863">
        <v>796</v>
      </c>
      <c r="Q1280" s="863" t="s">
        <v>46</v>
      </c>
      <c r="R1280" s="867">
        <v>30</v>
      </c>
      <c r="S1280" s="867">
        <v>1730</v>
      </c>
      <c r="T1280" s="867">
        <v>0</v>
      </c>
      <c r="U1280" s="867">
        <f t="shared" si="88"/>
        <v>0</v>
      </c>
      <c r="V1280" s="863"/>
      <c r="W1280" s="863">
        <v>2017</v>
      </c>
      <c r="X1280" s="865" t="s">
        <v>13377</v>
      </c>
    </row>
    <row r="1281" spans="1:24" ht="50.1" customHeight="1">
      <c r="A1281" s="869" t="s">
        <v>13378</v>
      </c>
      <c r="B1281" s="869" t="s">
        <v>35</v>
      </c>
      <c r="C1281" s="884" t="s">
        <v>13379</v>
      </c>
      <c r="D1281" s="884" t="s">
        <v>3837</v>
      </c>
      <c r="E1281" s="792" t="s">
        <v>13380</v>
      </c>
      <c r="F1281" s="870"/>
      <c r="G1281" s="871" t="s">
        <v>39</v>
      </c>
      <c r="H1281" s="871">
        <v>0</v>
      </c>
      <c r="I1281" s="869">
        <v>590000000</v>
      </c>
      <c r="J1281" s="869" t="s">
        <v>40</v>
      </c>
      <c r="K1281" s="871" t="s">
        <v>12357</v>
      </c>
      <c r="L1281" s="869" t="s">
        <v>42</v>
      </c>
      <c r="M1281" s="873" t="s">
        <v>43</v>
      </c>
      <c r="N1281" s="871" t="s">
        <v>952</v>
      </c>
      <c r="O1281" s="871" t="s">
        <v>1424</v>
      </c>
      <c r="P1281" s="869">
        <v>796</v>
      </c>
      <c r="Q1281" s="869" t="s">
        <v>46</v>
      </c>
      <c r="R1281" s="874">
        <v>6</v>
      </c>
      <c r="S1281" s="874">
        <v>4915</v>
      </c>
      <c r="T1281" s="874">
        <f>R1281*S1281</f>
        <v>29490</v>
      </c>
      <c r="U1281" s="874">
        <f t="shared" si="88"/>
        <v>33028.800000000003</v>
      </c>
      <c r="V1281" s="888"/>
      <c r="W1281" s="869">
        <v>2017</v>
      </c>
      <c r="X1281" s="871"/>
    </row>
    <row r="1282" spans="1:24" ht="50.1" customHeight="1">
      <c r="A1282" s="34" t="s">
        <v>3909</v>
      </c>
      <c r="B1282" s="189" t="s">
        <v>35</v>
      </c>
      <c r="C1282" s="190" t="s">
        <v>3910</v>
      </c>
      <c r="D1282" s="191" t="s">
        <v>3837</v>
      </c>
      <c r="E1282" s="160" t="s">
        <v>3911</v>
      </c>
      <c r="F1282" s="50"/>
      <c r="G1282" s="51" t="s">
        <v>39</v>
      </c>
      <c r="H1282" s="52">
        <v>0</v>
      </c>
      <c r="I1282" s="34">
        <v>590000000</v>
      </c>
      <c r="J1282" s="35" t="s">
        <v>40</v>
      </c>
      <c r="K1282" s="46" t="s">
        <v>417</v>
      </c>
      <c r="L1282" s="35" t="s">
        <v>42</v>
      </c>
      <c r="M1282" s="46" t="s">
        <v>61</v>
      </c>
      <c r="N1282" s="49" t="s">
        <v>3839</v>
      </c>
      <c r="O1282" s="38" t="s">
        <v>45</v>
      </c>
      <c r="P1282" s="34">
        <v>796</v>
      </c>
      <c r="Q1282" s="43" t="s">
        <v>46</v>
      </c>
      <c r="R1282" s="53">
        <v>20</v>
      </c>
      <c r="S1282" s="54">
        <v>2081</v>
      </c>
      <c r="T1282" s="40">
        <f t="shared" si="85"/>
        <v>41620</v>
      </c>
      <c r="U1282" s="40">
        <f t="shared" si="86"/>
        <v>46614.400000000001</v>
      </c>
      <c r="V1282" s="46"/>
      <c r="W1282" s="55">
        <v>2017</v>
      </c>
      <c r="X1282" s="35"/>
    </row>
    <row r="1283" spans="1:24" ht="50.1" customHeight="1">
      <c r="A1283" s="34" t="s">
        <v>3912</v>
      </c>
      <c r="B1283" s="34" t="s">
        <v>35</v>
      </c>
      <c r="C1283" s="35" t="s">
        <v>3913</v>
      </c>
      <c r="D1283" s="36" t="s">
        <v>3837</v>
      </c>
      <c r="E1283" s="35" t="s">
        <v>3914</v>
      </c>
      <c r="F1283" s="37"/>
      <c r="G1283" s="34" t="s">
        <v>39</v>
      </c>
      <c r="H1283" s="34">
        <v>0</v>
      </c>
      <c r="I1283" s="34">
        <v>590000000</v>
      </c>
      <c r="J1283" s="35" t="s">
        <v>40</v>
      </c>
      <c r="K1283" s="35" t="s">
        <v>417</v>
      </c>
      <c r="L1283" s="35" t="s">
        <v>42</v>
      </c>
      <c r="M1283" s="34" t="s">
        <v>61</v>
      </c>
      <c r="N1283" s="35" t="s">
        <v>3839</v>
      </c>
      <c r="O1283" s="38" t="s">
        <v>45</v>
      </c>
      <c r="P1283" s="34">
        <v>796</v>
      </c>
      <c r="Q1283" s="34" t="s">
        <v>46</v>
      </c>
      <c r="R1283" s="39">
        <v>10</v>
      </c>
      <c r="S1283" s="40">
        <v>3212</v>
      </c>
      <c r="T1283" s="40">
        <f t="shared" si="85"/>
        <v>32120</v>
      </c>
      <c r="U1283" s="40">
        <f t="shared" si="86"/>
        <v>35974.400000000001</v>
      </c>
      <c r="V1283" s="34"/>
      <c r="W1283" s="34">
        <v>2017</v>
      </c>
      <c r="X1283" s="35"/>
    </row>
    <row r="1284" spans="1:24" ht="50.1" customHeight="1">
      <c r="A1284" s="34" t="s">
        <v>3915</v>
      </c>
      <c r="B1284" s="46" t="s">
        <v>35</v>
      </c>
      <c r="C1284" s="47" t="s">
        <v>3916</v>
      </c>
      <c r="D1284" s="48" t="s">
        <v>3837</v>
      </c>
      <c r="E1284" s="49" t="s">
        <v>3917</v>
      </c>
      <c r="F1284" s="50"/>
      <c r="G1284" s="51" t="s">
        <v>39</v>
      </c>
      <c r="H1284" s="52">
        <v>0</v>
      </c>
      <c r="I1284" s="34">
        <v>590000000</v>
      </c>
      <c r="J1284" s="35" t="s">
        <v>40</v>
      </c>
      <c r="K1284" s="46" t="s">
        <v>417</v>
      </c>
      <c r="L1284" s="35" t="s">
        <v>42</v>
      </c>
      <c r="M1284" s="46" t="s">
        <v>61</v>
      </c>
      <c r="N1284" s="49" t="s">
        <v>3839</v>
      </c>
      <c r="O1284" s="38" t="s">
        <v>45</v>
      </c>
      <c r="P1284" s="34">
        <v>796</v>
      </c>
      <c r="Q1284" s="43" t="s">
        <v>46</v>
      </c>
      <c r="R1284" s="53">
        <v>16</v>
      </c>
      <c r="S1284" s="54">
        <v>4600</v>
      </c>
      <c r="T1284" s="40">
        <f t="shared" si="85"/>
        <v>73600</v>
      </c>
      <c r="U1284" s="40">
        <f t="shared" si="86"/>
        <v>82432.000000000015</v>
      </c>
      <c r="V1284" s="46"/>
      <c r="W1284" s="55">
        <v>2017</v>
      </c>
      <c r="X1284" s="35"/>
    </row>
    <row r="1285" spans="1:24" ht="50.1" customHeight="1">
      <c r="A1285" s="34" t="s">
        <v>3918</v>
      </c>
      <c r="B1285" s="34" t="s">
        <v>35</v>
      </c>
      <c r="C1285" s="35" t="s">
        <v>3919</v>
      </c>
      <c r="D1285" s="36" t="s">
        <v>3837</v>
      </c>
      <c r="E1285" s="35" t="s">
        <v>3920</v>
      </c>
      <c r="F1285" s="37"/>
      <c r="G1285" s="34" t="s">
        <v>39</v>
      </c>
      <c r="H1285" s="34">
        <v>0</v>
      </c>
      <c r="I1285" s="34">
        <v>590000000</v>
      </c>
      <c r="J1285" s="35" t="s">
        <v>40</v>
      </c>
      <c r="K1285" s="35" t="s">
        <v>417</v>
      </c>
      <c r="L1285" s="35" t="s">
        <v>42</v>
      </c>
      <c r="M1285" s="34" t="s">
        <v>61</v>
      </c>
      <c r="N1285" s="35" t="s">
        <v>3839</v>
      </c>
      <c r="O1285" s="38" t="s">
        <v>45</v>
      </c>
      <c r="P1285" s="34">
        <v>796</v>
      </c>
      <c r="Q1285" s="34" t="s">
        <v>46</v>
      </c>
      <c r="R1285" s="39">
        <v>10</v>
      </c>
      <c r="S1285" s="40">
        <v>4671</v>
      </c>
      <c r="T1285" s="40">
        <f t="shared" si="85"/>
        <v>46710</v>
      </c>
      <c r="U1285" s="40">
        <f t="shared" si="86"/>
        <v>52315.200000000004</v>
      </c>
      <c r="V1285" s="34"/>
      <c r="W1285" s="34">
        <v>2017</v>
      </c>
      <c r="X1285" s="35"/>
    </row>
    <row r="1286" spans="1:24" ht="50.1" customHeight="1">
      <c r="A1286" s="34" t="s">
        <v>3921</v>
      </c>
      <c r="B1286" s="34" t="s">
        <v>35</v>
      </c>
      <c r="C1286" s="35" t="s">
        <v>3922</v>
      </c>
      <c r="D1286" s="36" t="s">
        <v>3837</v>
      </c>
      <c r="E1286" s="35" t="s">
        <v>3923</v>
      </c>
      <c r="F1286" s="37"/>
      <c r="G1286" s="34" t="s">
        <v>39</v>
      </c>
      <c r="H1286" s="34">
        <v>0</v>
      </c>
      <c r="I1286" s="34">
        <v>590000000</v>
      </c>
      <c r="J1286" s="35" t="s">
        <v>40</v>
      </c>
      <c r="K1286" s="35" t="s">
        <v>417</v>
      </c>
      <c r="L1286" s="35" t="s">
        <v>42</v>
      </c>
      <c r="M1286" s="34" t="s">
        <v>61</v>
      </c>
      <c r="N1286" s="35" t="s">
        <v>3839</v>
      </c>
      <c r="O1286" s="38" t="s">
        <v>45</v>
      </c>
      <c r="P1286" s="34">
        <v>796</v>
      </c>
      <c r="Q1286" s="34" t="s">
        <v>46</v>
      </c>
      <c r="R1286" s="39">
        <v>20</v>
      </c>
      <c r="S1286" s="40">
        <v>180</v>
      </c>
      <c r="T1286" s="40">
        <f t="shared" si="85"/>
        <v>3600</v>
      </c>
      <c r="U1286" s="40">
        <f t="shared" si="86"/>
        <v>4032.0000000000005</v>
      </c>
      <c r="V1286" s="34"/>
      <c r="W1286" s="34">
        <v>2017</v>
      </c>
      <c r="X1286" s="35"/>
    </row>
    <row r="1287" spans="1:24" ht="50.1" customHeight="1">
      <c r="A1287" s="34" t="s">
        <v>3924</v>
      </c>
      <c r="B1287" s="35" t="s">
        <v>35</v>
      </c>
      <c r="C1287" s="78" t="s">
        <v>3925</v>
      </c>
      <c r="D1287" s="36" t="s">
        <v>3926</v>
      </c>
      <c r="E1287" s="78" t="s">
        <v>3927</v>
      </c>
      <c r="F1287" s="78" t="s">
        <v>3928</v>
      </c>
      <c r="G1287" s="35" t="s">
        <v>39</v>
      </c>
      <c r="H1287" s="35">
        <v>0</v>
      </c>
      <c r="I1287" s="34">
        <v>590000000</v>
      </c>
      <c r="J1287" s="35" t="s">
        <v>40</v>
      </c>
      <c r="K1287" s="35" t="s">
        <v>197</v>
      </c>
      <c r="L1287" s="35" t="s">
        <v>42</v>
      </c>
      <c r="M1287" s="35" t="s">
        <v>61</v>
      </c>
      <c r="N1287" s="35" t="s">
        <v>280</v>
      </c>
      <c r="O1287" s="35" t="s">
        <v>185</v>
      </c>
      <c r="P1287" s="35">
        <v>796</v>
      </c>
      <c r="Q1287" s="35" t="s">
        <v>46</v>
      </c>
      <c r="R1287" s="39">
        <v>85</v>
      </c>
      <c r="S1287" s="100">
        <v>1250</v>
      </c>
      <c r="T1287" s="40">
        <v>0</v>
      </c>
      <c r="U1287" s="40">
        <f t="shared" si="86"/>
        <v>0</v>
      </c>
      <c r="V1287" s="34"/>
      <c r="W1287" s="34">
        <v>2017</v>
      </c>
      <c r="X1287" s="49" t="s">
        <v>3423</v>
      </c>
    </row>
    <row r="1288" spans="1:24" ht="50.1" customHeight="1">
      <c r="A1288" s="35" t="s">
        <v>3929</v>
      </c>
      <c r="B1288" s="35" t="s">
        <v>35</v>
      </c>
      <c r="C1288" s="78" t="s">
        <v>3925</v>
      </c>
      <c r="D1288" s="36" t="s">
        <v>3926</v>
      </c>
      <c r="E1288" s="78" t="s">
        <v>3927</v>
      </c>
      <c r="F1288" s="78" t="s">
        <v>3928</v>
      </c>
      <c r="G1288" s="51" t="s">
        <v>196</v>
      </c>
      <c r="H1288" s="51">
        <v>0</v>
      </c>
      <c r="I1288" s="34">
        <v>590000000</v>
      </c>
      <c r="J1288" s="51" t="s">
        <v>53</v>
      </c>
      <c r="K1288" s="49" t="s">
        <v>282</v>
      </c>
      <c r="L1288" s="51" t="s">
        <v>53</v>
      </c>
      <c r="M1288" s="51" t="s">
        <v>61</v>
      </c>
      <c r="N1288" s="49" t="s">
        <v>44</v>
      </c>
      <c r="O1288" s="49" t="s">
        <v>283</v>
      </c>
      <c r="P1288" s="35">
        <v>796</v>
      </c>
      <c r="Q1288" s="49" t="s">
        <v>46</v>
      </c>
      <c r="R1288" s="53">
        <v>85</v>
      </c>
      <c r="S1288" s="77">
        <v>1250</v>
      </c>
      <c r="T1288" s="54">
        <f>R1288*S1288</f>
        <v>106250</v>
      </c>
      <c r="U1288" s="54">
        <f t="shared" si="86"/>
        <v>119000.00000000001</v>
      </c>
      <c r="V1288" s="49"/>
      <c r="W1288" s="35">
        <v>2017</v>
      </c>
      <c r="X1288" s="49"/>
    </row>
    <row r="1289" spans="1:24" ht="50.1" customHeight="1">
      <c r="A1289" s="34" t="s">
        <v>3930</v>
      </c>
      <c r="B1289" s="46" t="s">
        <v>35</v>
      </c>
      <c r="C1289" s="50" t="s">
        <v>3925</v>
      </c>
      <c r="D1289" s="48" t="s">
        <v>3926</v>
      </c>
      <c r="E1289" s="50" t="s">
        <v>3927</v>
      </c>
      <c r="F1289" s="50" t="s">
        <v>3931</v>
      </c>
      <c r="G1289" s="51" t="s">
        <v>39</v>
      </c>
      <c r="H1289" s="52">
        <v>0</v>
      </c>
      <c r="I1289" s="34">
        <v>590000000</v>
      </c>
      <c r="J1289" s="35" t="s">
        <v>40</v>
      </c>
      <c r="K1289" s="46" t="s">
        <v>197</v>
      </c>
      <c r="L1289" s="35" t="s">
        <v>42</v>
      </c>
      <c r="M1289" s="46" t="s">
        <v>61</v>
      </c>
      <c r="N1289" s="49" t="s">
        <v>1914</v>
      </c>
      <c r="O1289" s="49" t="s">
        <v>185</v>
      </c>
      <c r="P1289" s="35">
        <v>796</v>
      </c>
      <c r="Q1289" s="49" t="s">
        <v>46</v>
      </c>
      <c r="R1289" s="53">
        <v>20</v>
      </c>
      <c r="S1289" s="77">
        <v>4300</v>
      </c>
      <c r="T1289" s="40">
        <v>0</v>
      </c>
      <c r="U1289" s="40">
        <f t="shared" si="86"/>
        <v>0</v>
      </c>
      <c r="V1289" s="46"/>
      <c r="W1289" s="55">
        <v>2017</v>
      </c>
      <c r="X1289" s="49" t="s">
        <v>2771</v>
      </c>
    </row>
    <row r="1290" spans="1:24" ht="50.1" customHeight="1">
      <c r="A1290" s="34" t="s">
        <v>3932</v>
      </c>
      <c r="B1290" s="35" t="s">
        <v>35</v>
      </c>
      <c r="C1290" s="50" t="s">
        <v>3925</v>
      </c>
      <c r="D1290" s="36" t="s">
        <v>3926</v>
      </c>
      <c r="E1290" s="78" t="s">
        <v>3927</v>
      </c>
      <c r="F1290" s="78" t="s">
        <v>3931</v>
      </c>
      <c r="G1290" s="51" t="s">
        <v>196</v>
      </c>
      <c r="H1290" s="51">
        <v>0</v>
      </c>
      <c r="I1290" s="34">
        <v>590000000</v>
      </c>
      <c r="J1290" s="51" t="s">
        <v>53</v>
      </c>
      <c r="K1290" s="49" t="s">
        <v>282</v>
      </c>
      <c r="L1290" s="51" t="s">
        <v>53</v>
      </c>
      <c r="M1290" s="51" t="s">
        <v>61</v>
      </c>
      <c r="N1290" s="49" t="s">
        <v>44</v>
      </c>
      <c r="O1290" s="49" t="s">
        <v>283</v>
      </c>
      <c r="P1290" s="35">
        <v>796</v>
      </c>
      <c r="Q1290" s="49" t="s">
        <v>46</v>
      </c>
      <c r="R1290" s="53">
        <v>20</v>
      </c>
      <c r="S1290" s="77">
        <v>4300</v>
      </c>
      <c r="T1290" s="54">
        <f>R1290*S1290</f>
        <v>86000</v>
      </c>
      <c r="U1290" s="54">
        <f t="shared" si="86"/>
        <v>96320.000000000015</v>
      </c>
      <c r="V1290" s="49"/>
      <c r="W1290" s="35">
        <v>2017</v>
      </c>
      <c r="X1290" s="49"/>
    </row>
    <row r="1291" spans="1:24" ht="50.1" customHeight="1">
      <c r="A1291" s="34" t="s">
        <v>3933</v>
      </c>
      <c r="B1291" s="46" t="s">
        <v>35</v>
      </c>
      <c r="C1291" s="50" t="s">
        <v>3934</v>
      </c>
      <c r="D1291" s="48" t="s">
        <v>3926</v>
      </c>
      <c r="E1291" s="50" t="s">
        <v>3935</v>
      </c>
      <c r="F1291" s="50" t="s">
        <v>3936</v>
      </c>
      <c r="G1291" s="51" t="s">
        <v>39</v>
      </c>
      <c r="H1291" s="52">
        <v>0</v>
      </c>
      <c r="I1291" s="34">
        <v>590000000</v>
      </c>
      <c r="J1291" s="35" t="s">
        <v>40</v>
      </c>
      <c r="K1291" s="46" t="s">
        <v>197</v>
      </c>
      <c r="L1291" s="35" t="s">
        <v>42</v>
      </c>
      <c r="M1291" s="46" t="s">
        <v>61</v>
      </c>
      <c r="N1291" s="49" t="s">
        <v>280</v>
      </c>
      <c r="O1291" s="49" t="s">
        <v>185</v>
      </c>
      <c r="P1291" s="35">
        <v>796</v>
      </c>
      <c r="Q1291" s="49" t="s">
        <v>46</v>
      </c>
      <c r="R1291" s="53">
        <v>3000</v>
      </c>
      <c r="S1291" s="77">
        <v>56</v>
      </c>
      <c r="T1291" s="40">
        <v>0</v>
      </c>
      <c r="U1291" s="40">
        <f t="shared" si="86"/>
        <v>0</v>
      </c>
      <c r="V1291" s="46"/>
      <c r="W1291" s="55">
        <v>2017</v>
      </c>
      <c r="X1291" s="49" t="s">
        <v>3423</v>
      </c>
    </row>
    <row r="1292" spans="1:24" ht="50.1" customHeight="1">
      <c r="A1292" s="35" t="s">
        <v>3937</v>
      </c>
      <c r="B1292" s="35" t="s">
        <v>35</v>
      </c>
      <c r="C1292" s="50" t="s">
        <v>3934</v>
      </c>
      <c r="D1292" s="36" t="s">
        <v>3926</v>
      </c>
      <c r="E1292" s="50" t="s">
        <v>3935</v>
      </c>
      <c r="F1292" s="50" t="s">
        <v>3936</v>
      </c>
      <c r="G1292" s="51" t="s">
        <v>196</v>
      </c>
      <c r="H1292" s="51">
        <v>0</v>
      </c>
      <c r="I1292" s="34">
        <v>590000000</v>
      </c>
      <c r="J1292" s="51" t="s">
        <v>53</v>
      </c>
      <c r="K1292" s="49" t="s">
        <v>282</v>
      </c>
      <c r="L1292" s="51" t="s">
        <v>53</v>
      </c>
      <c r="M1292" s="51" t="s">
        <v>61</v>
      </c>
      <c r="N1292" s="49" t="s">
        <v>44</v>
      </c>
      <c r="O1292" s="49" t="s">
        <v>283</v>
      </c>
      <c r="P1292" s="35">
        <v>796</v>
      </c>
      <c r="Q1292" s="49" t="s">
        <v>46</v>
      </c>
      <c r="R1292" s="53">
        <v>3000</v>
      </c>
      <c r="S1292" s="77">
        <v>56</v>
      </c>
      <c r="T1292" s="54">
        <f t="shared" ref="T1292" si="89">R1292*S1292</f>
        <v>168000</v>
      </c>
      <c r="U1292" s="54">
        <f t="shared" si="86"/>
        <v>188160.00000000003</v>
      </c>
      <c r="V1292" s="49"/>
      <c r="W1292" s="35">
        <v>2017</v>
      </c>
      <c r="X1292" s="49"/>
    </row>
    <row r="1293" spans="1:24" ht="50.1" customHeight="1">
      <c r="A1293" s="34" t="s">
        <v>3938</v>
      </c>
      <c r="B1293" s="46" t="s">
        <v>35</v>
      </c>
      <c r="C1293" s="35" t="s">
        <v>3939</v>
      </c>
      <c r="D1293" s="36" t="s">
        <v>3940</v>
      </c>
      <c r="E1293" s="35" t="s">
        <v>3941</v>
      </c>
      <c r="F1293" s="37"/>
      <c r="G1293" s="34" t="s">
        <v>39</v>
      </c>
      <c r="H1293" s="34">
        <v>0</v>
      </c>
      <c r="I1293" s="34">
        <v>590000000</v>
      </c>
      <c r="J1293" s="35" t="s">
        <v>40</v>
      </c>
      <c r="K1293" s="35" t="s">
        <v>1619</v>
      </c>
      <c r="L1293" s="35" t="s">
        <v>42</v>
      </c>
      <c r="M1293" s="34" t="s">
        <v>61</v>
      </c>
      <c r="N1293" s="35" t="s">
        <v>44</v>
      </c>
      <c r="O1293" s="35" t="s">
        <v>110</v>
      </c>
      <c r="P1293" s="34">
        <v>796</v>
      </c>
      <c r="Q1293" s="34" t="s">
        <v>46</v>
      </c>
      <c r="R1293" s="39">
        <v>400</v>
      </c>
      <c r="S1293" s="40">
        <v>800</v>
      </c>
      <c r="T1293" s="40">
        <f t="shared" si="85"/>
        <v>320000</v>
      </c>
      <c r="U1293" s="40">
        <f t="shared" si="86"/>
        <v>358400.00000000006</v>
      </c>
      <c r="V1293" s="34"/>
      <c r="W1293" s="34">
        <v>2017</v>
      </c>
      <c r="X1293" s="35"/>
    </row>
    <row r="1294" spans="1:24" ht="50.1" customHeight="1">
      <c r="A1294" s="35" t="s">
        <v>3942</v>
      </c>
      <c r="B1294" s="35" t="s">
        <v>35</v>
      </c>
      <c r="C1294" s="78" t="s">
        <v>3943</v>
      </c>
      <c r="D1294" s="36" t="s">
        <v>3944</v>
      </c>
      <c r="E1294" s="78" t="s">
        <v>3945</v>
      </c>
      <c r="F1294" s="78" t="s">
        <v>3946</v>
      </c>
      <c r="G1294" s="35" t="s">
        <v>39</v>
      </c>
      <c r="H1294" s="35">
        <v>0</v>
      </c>
      <c r="I1294" s="35">
        <v>590000000</v>
      </c>
      <c r="J1294" s="35" t="s">
        <v>53</v>
      </c>
      <c r="K1294" s="35" t="s">
        <v>3439</v>
      </c>
      <c r="L1294" s="35" t="s">
        <v>83</v>
      </c>
      <c r="M1294" s="35" t="s">
        <v>84</v>
      </c>
      <c r="N1294" s="35" t="s">
        <v>143</v>
      </c>
      <c r="O1294" s="51" t="s">
        <v>185</v>
      </c>
      <c r="P1294" s="35">
        <v>796</v>
      </c>
      <c r="Q1294" s="35" t="s">
        <v>46</v>
      </c>
      <c r="R1294" s="53">
        <v>10</v>
      </c>
      <c r="S1294" s="81">
        <v>1250</v>
      </c>
      <c r="T1294" s="74">
        <v>0</v>
      </c>
      <c r="U1294" s="74">
        <f t="shared" si="86"/>
        <v>0</v>
      </c>
      <c r="V1294" s="35"/>
      <c r="W1294" s="35">
        <v>2017</v>
      </c>
      <c r="X1294" s="35">
        <v>19</v>
      </c>
    </row>
    <row r="1295" spans="1:24" ht="50.1" customHeight="1">
      <c r="A1295" s="34" t="s">
        <v>3947</v>
      </c>
      <c r="B1295" s="58" t="s">
        <v>35</v>
      </c>
      <c r="C1295" s="78" t="s">
        <v>3943</v>
      </c>
      <c r="D1295" s="36" t="s">
        <v>3944</v>
      </c>
      <c r="E1295" s="78" t="s">
        <v>3945</v>
      </c>
      <c r="F1295" s="78" t="s">
        <v>3946</v>
      </c>
      <c r="G1295" s="104" t="s">
        <v>39</v>
      </c>
      <c r="H1295" s="105">
        <v>0</v>
      </c>
      <c r="I1295" s="80">
        <v>590000000</v>
      </c>
      <c r="J1295" s="51" t="s">
        <v>293</v>
      </c>
      <c r="K1295" s="49" t="s">
        <v>3948</v>
      </c>
      <c r="L1295" s="49" t="s">
        <v>189</v>
      </c>
      <c r="M1295" s="49" t="s">
        <v>84</v>
      </c>
      <c r="N1295" s="49" t="s">
        <v>143</v>
      </c>
      <c r="O1295" s="49" t="s">
        <v>542</v>
      </c>
      <c r="P1295" s="43">
        <v>796</v>
      </c>
      <c r="Q1295" s="49" t="s">
        <v>46</v>
      </c>
      <c r="R1295" s="39">
        <v>10</v>
      </c>
      <c r="S1295" s="106">
        <v>1800</v>
      </c>
      <c r="T1295" s="40">
        <f>R1295*S1295</f>
        <v>18000</v>
      </c>
      <c r="U1295" s="74">
        <f>T1295*1.12</f>
        <v>20160.000000000004</v>
      </c>
      <c r="V1295" s="109"/>
      <c r="W1295" s="51">
        <v>2017</v>
      </c>
      <c r="X1295" s="34"/>
    </row>
    <row r="1296" spans="1:24" ht="50.1" customHeight="1">
      <c r="A1296" s="34" t="s">
        <v>3949</v>
      </c>
      <c r="B1296" s="34" t="s">
        <v>35</v>
      </c>
      <c r="C1296" s="35" t="s">
        <v>3950</v>
      </c>
      <c r="D1296" s="36" t="s">
        <v>3944</v>
      </c>
      <c r="E1296" s="35" t="s">
        <v>3951</v>
      </c>
      <c r="F1296" s="37" t="s">
        <v>3952</v>
      </c>
      <c r="G1296" s="34" t="s">
        <v>39</v>
      </c>
      <c r="H1296" s="34">
        <v>0</v>
      </c>
      <c r="I1296" s="34">
        <v>590000000</v>
      </c>
      <c r="J1296" s="35" t="s">
        <v>40</v>
      </c>
      <c r="K1296" s="35" t="s">
        <v>41</v>
      </c>
      <c r="L1296" s="35" t="s">
        <v>42</v>
      </c>
      <c r="M1296" s="34" t="s">
        <v>43</v>
      </c>
      <c r="N1296" s="35" t="s">
        <v>75</v>
      </c>
      <c r="O1296" s="34" t="s">
        <v>76</v>
      </c>
      <c r="P1296" s="34">
        <v>796</v>
      </c>
      <c r="Q1296" s="34" t="s">
        <v>46</v>
      </c>
      <c r="R1296" s="39">
        <v>40</v>
      </c>
      <c r="S1296" s="40">
        <v>180</v>
      </c>
      <c r="T1296" s="40">
        <f t="shared" si="85"/>
        <v>7200</v>
      </c>
      <c r="U1296" s="40">
        <f t="shared" si="86"/>
        <v>8064.0000000000009</v>
      </c>
      <c r="V1296" s="34"/>
      <c r="W1296" s="34">
        <v>2017</v>
      </c>
      <c r="X1296" s="35"/>
    </row>
    <row r="1297" spans="1:24" ht="50.1" customHeight="1">
      <c r="A1297" s="34" t="s">
        <v>3953</v>
      </c>
      <c r="B1297" s="34" t="s">
        <v>35</v>
      </c>
      <c r="C1297" s="35" t="s">
        <v>3954</v>
      </c>
      <c r="D1297" s="36" t="s">
        <v>3944</v>
      </c>
      <c r="E1297" s="35" t="s">
        <v>3955</v>
      </c>
      <c r="F1297" s="37" t="s">
        <v>3956</v>
      </c>
      <c r="G1297" s="34" t="s">
        <v>39</v>
      </c>
      <c r="H1297" s="34">
        <v>0</v>
      </c>
      <c r="I1297" s="34">
        <v>590000000</v>
      </c>
      <c r="J1297" s="35" t="s">
        <v>40</v>
      </c>
      <c r="K1297" s="35" t="s">
        <v>41</v>
      </c>
      <c r="L1297" s="35" t="s">
        <v>42</v>
      </c>
      <c r="M1297" s="34" t="s">
        <v>43</v>
      </c>
      <c r="N1297" s="35" t="s">
        <v>75</v>
      </c>
      <c r="O1297" s="34" t="s">
        <v>76</v>
      </c>
      <c r="P1297" s="34">
        <v>796</v>
      </c>
      <c r="Q1297" s="34" t="s">
        <v>46</v>
      </c>
      <c r="R1297" s="39">
        <v>40</v>
      </c>
      <c r="S1297" s="40">
        <v>805</v>
      </c>
      <c r="T1297" s="40">
        <f t="shared" si="85"/>
        <v>32200</v>
      </c>
      <c r="U1297" s="40">
        <f t="shared" si="86"/>
        <v>36064</v>
      </c>
      <c r="V1297" s="34" t="s">
        <v>47</v>
      </c>
      <c r="W1297" s="34">
        <v>2017</v>
      </c>
      <c r="X1297" s="35"/>
    </row>
    <row r="1298" spans="1:24" ht="50.1" customHeight="1">
      <c r="A1298" s="34" t="s">
        <v>3957</v>
      </c>
      <c r="B1298" s="35" t="s">
        <v>35</v>
      </c>
      <c r="C1298" s="78" t="s">
        <v>3958</v>
      </c>
      <c r="D1298" s="36" t="s">
        <v>3959</v>
      </c>
      <c r="E1298" s="78" t="s">
        <v>3960</v>
      </c>
      <c r="F1298" s="78" t="s">
        <v>3961</v>
      </c>
      <c r="G1298" s="35" t="s">
        <v>39</v>
      </c>
      <c r="H1298" s="35">
        <v>0</v>
      </c>
      <c r="I1298" s="35">
        <v>590000000</v>
      </c>
      <c r="J1298" s="35" t="s">
        <v>40</v>
      </c>
      <c r="K1298" s="35" t="s">
        <v>218</v>
      </c>
      <c r="L1298" s="51" t="s">
        <v>53</v>
      </c>
      <c r="M1298" s="35" t="s">
        <v>61</v>
      </c>
      <c r="N1298" s="49" t="s">
        <v>566</v>
      </c>
      <c r="O1298" s="35" t="s">
        <v>76</v>
      </c>
      <c r="P1298" s="35">
        <v>796</v>
      </c>
      <c r="Q1298" s="35" t="s">
        <v>46</v>
      </c>
      <c r="R1298" s="39">
        <v>6</v>
      </c>
      <c r="S1298" s="100">
        <v>8100</v>
      </c>
      <c r="T1298" s="40">
        <v>0</v>
      </c>
      <c r="U1298" s="40">
        <f>T1298*1.12</f>
        <v>0</v>
      </c>
      <c r="V1298" s="34"/>
      <c r="W1298" s="34">
        <v>2017</v>
      </c>
      <c r="X1298" s="49">
        <v>11.14</v>
      </c>
    </row>
    <row r="1299" spans="1:24" ht="50.1" customHeight="1">
      <c r="A1299" s="34" t="s">
        <v>3962</v>
      </c>
      <c r="B1299" s="35" t="s">
        <v>35</v>
      </c>
      <c r="C1299" s="78" t="s">
        <v>3958</v>
      </c>
      <c r="D1299" s="192" t="s">
        <v>3959</v>
      </c>
      <c r="E1299" s="78" t="s">
        <v>3960</v>
      </c>
      <c r="F1299" s="78" t="s">
        <v>3961</v>
      </c>
      <c r="G1299" s="35" t="s">
        <v>39</v>
      </c>
      <c r="H1299" s="35">
        <v>0</v>
      </c>
      <c r="I1299" s="59">
        <v>590000000</v>
      </c>
      <c r="J1299" s="35" t="s">
        <v>40</v>
      </c>
      <c r="K1299" s="35" t="s">
        <v>313</v>
      </c>
      <c r="L1299" s="51" t="s">
        <v>53</v>
      </c>
      <c r="M1299" s="35" t="s">
        <v>61</v>
      </c>
      <c r="N1299" s="49" t="s">
        <v>561</v>
      </c>
      <c r="O1299" s="35" t="s">
        <v>76</v>
      </c>
      <c r="P1299" s="35">
        <v>796</v>
      </c>
      <c r="Q1299" s="35" t="s">
        <v>46</v>
      </c>
      <c r="R1299" s="39">
        <v>6</v>
      </c>
      <c r="S1299" s="100">
        <v>8100</v>
      </c>
      <c r="T1299" s="40">
        <f t="shared" ref="T1299" si="90">R1299*S1299</f>
        <v>48600</v>
      </c>
      <c r="U1299" s="40">
        <f>T1299*1.12</f>
        <v>54432.000000000007</v>
      </c>
      <c r="V1299" s="34"/>
      <c r="W1299" s="34">
        <v>2017</v>
      </c>
      <c r="X1299" s="98"/>
    </row>
    <row r="1300" spans="1:24" ht="50.1" customHeight="1">
      <c r="A1300" s="34" t="s">
        <v>3963</v>
      </c>
      <c r="B1300" s="43" t="s">
        <v>35</v>
      </c>
      <c r="C1300" s="49" t="s">
        <v>3964</v>
      </c>
      <c r="D1300" s="56" t="s">
        <v>3965</v>
      </c>
      <c r="E1300" s="50" t="s">
        <v>3966</v>
      </c>
      <c r="F1300" s="50" t="s">
        <v>3967</v>
      </c>
      <c r="G1300" s="83" t="s">
        <v>39</v>
      </c>
      <c r="H1300" s="83">
        <v>0</v>
      </c>
      <c r="I1300" s="34">
        <v>590000000</v>
      </c>
      <c r="J1300" s="35" t="s">
        <v>53</v>
      </c>
      <c r="K1300" s="49" t="s">
        <v>3968</v>
      </c>
      <c r="L1300" s="84" t="s">
        <v>83</v>
      </c>
      <c r="M1300" s="34" t="s">
        <v>84</v>
      </c>
      <c r="N1300" s="85" t="s">
        <v>143</v>
      </c>
      <c r="O1300" s="51" t="s">
        <v>185</v>
      </c>
      <c r="P1300" s="34">
        <v>796</v>
      </c>
      <c r="Q1300" s="34" t="s">
        <v>46</v>
      </c>
      <c r="R1300" s="39">
        <v>9</v>
      </c>
      <c r="S1300" s="44">
        <v>1100</v>
      </c>
      <c r="T1300" s="74">
        <f t="shared" si="85"/>
        <v>9900</v>
      </c>
      <c r="U1300" s="74">
        <f t="shared" si="86"/>
        <v>11088.000000000002</v>
      </c>
      <c r="V1300" s="45"/>
      <c r="W1300" s="34">
        <v>2017</v>
      </c>
      <c r="X1300" s="76"/>
    </row>
    <row r="1301" spans="1:24" ht="50.1" customHeight="1">
      <c r="A1301" s="34" t="s">
        <v>3969</v>
      </c>
      <c r="B1301" s="46" t="s">
        <v>35</v>
      </c>
      <c r="C1301" s="47" t="s">
        <v>3970</v>
      </c>
      <c r="D1301" s="48" t="s">
        <v>3971</v>
      </c>
      <c r="E1301" s="49" t="s">
        <v>3972</v>
      </c>
      <c r="F1301" s="50"/>
      <c r="G1301" s="51" t="s">
        <v>39</v>
      </c>
      <c r="H1301" s="52">
        <v>0</v>
      </c>
      <c r="I1301" s="34">
        <v>590000000</v>
      </c>
      <c r="J1301" s="35" t="s">
        <v>40</v>
      </c>
      <c r="K1301" s="46" t="s">
        <v>402</v>
      </c>
      <c r="L1301" s="35" t="s">
        <v>42</v>
      </c>
      <c r="M1301" s="46" t="s">
        <v>43</v>
      </c>
      <c r="N1301" s="49" t="s">
        <v>178</v>
      </c>
      <c r="O1301" s="34" t="s">
        <v>76</v>
      </c>
      <c r="P1301" s="34">
        <v>796</v>
      </c>
      <c r="Q1301" s="43" t="s">
        <v>46</v>
      </c>
      <c r="R1301" s="53">
        <v>5</v>
      </c>
      <c r="S1301" s="54">
        <v>14800</v>
      </c>
      <c r="T1301" s="40">
        <f t="shared" si="85"/>
        <v>74000</v>
      </c>
      <c r="U1301" s="40">
        <f t="shared" si="86"/>
        <v>82880.000000000015</v>
      </c>
      <c r="V1301" s="70"/>
      <c r="W1301" s="55">
        <v>2017</v>
      </c>
      <c r="X1301" s="35"/>
    </row>
    <row r="1302" spans="1:24" ht="50.1" customHeight="1">
      <c r="A1302" s="34" t="s">
        <v>3973</v>
      </c>
      <c r="B1302" s="34" t="s">
        <v>35</v>
      </c>
      <c r="C1302" s="35" t="s">
        <v>3974</v>
      </c>
      <c r="D1302" s="36" t="s">
        <v>3971</v>
      </c>
      <c r="E1302" s="35" t="s">
        <v>3975</v>
      </c>
      <c r="F1302" s="37"/>
      <c r="G1302" s="34" t="s">
        <v>39</v>
      </c>
      <c r="H1302" s="34">
        <v>0</v>
      </c>
      <c r="I1302" s="34">
        <v>590000000</v>
      </c>
      <c r="J1302" s="35" t="s">
        <v>40</v>
      </c>
      <c r="K1302" s="35" t="s">
        <v>402</v>
      </c>
      <c r="L1302" s="35" t="s">
        <v>42</v>
      </c>
      <c r="M1302" s="34" t="s">
        <v>43</v>
      </c>
      <c r="N1302" s="35" t="s">
        <v>178</v>
      </c>
      <c r="O1302" s="34" t="s">
        <v>76</v>
      </c>
      <c r="P1302" s="34">
        <v>796</v>
      </c>
      <c r="Q1302" s="34" t="s">
        <v>46</v>
      </c>
      <c r="R1302" s="39">
        <v>3</v>
      </c>
      <c r="S1302" s="40">
        <v>35000</v>
      </c>
      <c r="T1302" s="40">
        <f t="shared" si="85"/>
        <v>105000</v>
      </c>
      <c r="U1302" s="40">
        <f t="shared" si="86"/>
        <v>117600.00000000001</v>
      </c>
      <c r="V1302" s="45"/>
      <c r="W1302" s="34">
        <v>2017</v>
      </c>
      <c r="X1302" s="35"/>
    </row>
    <row r="1303" spans="1:24" ht="50.1" customHeight="1">
      <c r="A1303" s="34" t="s">
        <v>3976</v>
      </c>
      <c r="B1303" s="46" t="s">
        <v>35</v>
      </c>
      <c r="C1303" s="50" t="s">
        <v>3977</v>
      </c>
      <c r="D1303" s="48" t="s">
        <v>3978</v>
      </c>
      <c r="E1303" s="50" t="s">
        <v>3979</v>
      </c>
      <c r="F1303" s="50" t="s">
        <v>3980</v>
      </c>
      <c r="G1303" s="51" t="s">
        <v>39</v>
      </c>
      <c r="H1303" s="52">
        <v>80</v>
      </c>
      <c r="I1303" s="34">
        <v>590000000</v>
      </c>
      <c r="J1303" s="35" t="s">
        <v>40</v>
      </c>
      <c r="K1303" s="46" t="s">
        <v>197</v>
      </c>
      <c r="L1303" s="35" t="s">
        <v>42</v>
      </c>
      <c r="M1303" s="46" t="s">
        <v>61</v>
      </c>
      <c r="N1303" s="49" t="s">
        <v>268</v>
      </c>
      <c r="O1303" s="35" t="s">
        <v>94</v>
      </c>
      <c r="P1303" s="49">
        <v>715</v>
      </c>
      <c r="Q1303" s="49" t="s">
        <v>199</v>
      </c>
      <c r="R1303" s="53">
        <v>4305</v>
      </c>
      <c r="S1303" s="77">
        <v>140</v>
      </c>
      <c r="T1303" s="40">
        <v>0</v>
      </c>
      <c r="U1303" s="40">
        <f>T1303*1.12</f>
        <v>0</v>
      </c>
      <c r="V1303" s="46"/>
      <c r="W1303" s="55">
        <v>2017</v>
      </c>
      <c r="X1303" s="49" t="s">
        <v>3981</v>
      </c>
    </row>
    <row r="1304" spans="1:24" ht="50.1" customHeight="1">
      <c r="A1304" s="35" t="s">
        <v>3982</v>
      </c>
      <c r="B1304" s="35" t="s">
        <v>35</v>
      </c>
      <c r="C1304" s="50" t="s">
        <v>3977</v>
      </c>
      <c r="D1304" s="36" t="s">
        <v>3978</v>
      </c>
      <c r="E1304" s="50" t="s">
        <v>3979</v>
      </c>
      <c r="F1304" s="50" t="s">
        <v>3980</v>
      </c>
      <c r="G1304" s="51" t="s">
        <v>196</v>
      </c>
      <c r="H1304" s="51">
        <v>0</v>
      </c>
      <c r="I1304" s="34">
        <v>590000000</v>
      </c>
      <c r="J1304" s="51" t="s">
        <v>53</v>
      </c>
      <c r="K1304" s="49" t="s">
        <v>282</v>
      </c>
      <c r="L1304" s="51" t="s">
        <v>53</v>
      </c>
      <c r="M1304" s="51" t="s">
        <v>61</v>
      </c>
      <c r="N1304" s="49" t="s">
        <v>44</v>
      </c>
      <c r="O1304" s="49" t="s">
        <v>283</v>
      </c>
      <c r="P1304" s="49">
        <v>715</v>
      </c>
      <c r="Q1304" s="35" t="s">
        <v>199</v>
      </c>
      <c r="R1304" s="53">
        <v>4305</v>
      </c>
      <c r="S1304" s="77">
        <v>140</v>
      </c>
      <c r="T1304" s="54">
        <f t="shared" ref="T1304" si="91">R1304*S1304</f>
        <v>602700</v>
      </c>
      <c r="U1304" s="54">
        <f>T1304*1.12</f>
        <v>675024.00000000012</v>
      </c>
      <c r="V1304" s="49"/>
      <c r="W1304" s="35">
        <v>2017</v>
      </c>
      <c r="X1304" s="49"/>
    </row>
    <row r="1305" spans="1:24" ht="50.1" customHeight="1">
      <c r="A1305" s="34" t="s">
        <v>3983</v>
      </c>
      <c r="B1305" s="35" t="s">
        <v>35</v>
      </c>
      <c r="C1305" s="78" t="s">
        <v>3984</v>
      </c>
      <c r="D1305" s="36" t="s">
        <v>3978</v>
      </c>
      <c r="E1305" s="78" t="s">
        <v>3985</v>
      </c>
      <c r="F1305" s="78" t="s">
        <v>3986</v>
      </c>
      <c r="G1305" s="35" t="s">
        <v>39</v>
      </c>
      <c r="H1305" s="35">
        <v>80</v>
      </c>
      <c r="I1305" s="34">
        <v>590000000</v>
      </c>
      <c r="J1305" s="35" t="s">
        <v>40</v>
      </c>
      <c r="K1305" s="35" t="s">
        <v>197</v>
      </c>
      <c r="L1305" s="35" t="s">
        <v>42</v>
      </c>
      <c r="M1305" s="35" t="s">
        <v>61</v>
      </c>
      <c r="N1305" s="35" t="s">
        <v>268</v>
      </c>
      <c r="O1305" s="35" t="s">
        <v>94</v>
      </c>
      <c r="P1305" s="35">
        <v>715</v>
      </c>
      <c r="Q1305" s="35" t="s">
        <v>199</v>
      </c>
      <c r="R1305" s="100">
        <v>3140</v>
      </c>
      <c r="S1305" s="100">
        <v>205</v>
      </c>
      <c r="T1305" s="40">
        <v>0</v>
      </c>
      <c r="U1305" s="40">
        <f>T1305*1.12</f>
        <v>0</v>
      </c>
      <c r="V1305" s="34"/>
      <c r="W1305" s="34">
        <v>2017</v>
      </c>
      <c r="X1305" s="49" t="s">
        <v>3981</v>
      </c>
    </row>
    <row r="1306" spans="1:24" ht="50.1" customHeight="1">
      <c r="A1306" s="35" t="s">
        <v>3987</v>
      </c>
      <c r="B1306" s="35" t="s">
        <v>35</v>
      </c>
      <c r="C1306" s="78" t="s">
        <v>3984</v>
      </c>
      <c r="D1306" s="36" t="s">
        <v>3978</v>
      </c>
      <c r="E1306" s="78" t="s">
        <v>3985</v>
      </c>
      <c r="F1306" s="78" t="s">
        <v>3986</v>
      </c>
      <c r="G1306" s="51" t="s">
        <v>196</v>
      </c>
      <c r="H1306" s="51">
        <v>0</v>
      </c>
      <c r="I1306" s="34">
        <v>590000000</v>
      </c>
      <c r="J1306" s="51" t="s">
        <v>53</v>
      </c>
      <c r="K1306" s="49" t="s">
        <v>282</v>
      </c>
      <c r="L1306" s="51" t="s">
        <v>53</v>
      </c>
      <c r="M1306" s="51" t="s">
        <v>61</v>
      </c>
      <c r="N1306" s="49" t="s">
        <v>44</v>
      </c>
      <c r="O1306" s="49" t="s">
        <v>283</v>
      </c>
      <c r="P1306" s="35">
        <v>715</v>
      </c>
      <c r="Q1306" s="35" t="s">
        <v>199</v>
      </c>
      <c r="R1306" s="77">
        <v>3140</v>
      </c>
      <c r="S1306" s="77">
        <v>205</v>
      </c>
      <c r="T1306" s="54">
        <v>0</v>
      </c>
      <c r="U1306" s="54">
        <f>T1306*1.12</f>
        <v>0</v>
      </c>
      <c r="V1306" s="49"/>
      <c r="W1306" s="35">
        <v>2017</v>
      </c>
      <c r="X1306" s="49">
        <v>19</v>
      </c>
    </row>
    <row r="1307" spans="1:24" ht="50.1" customHeight="1">
      <c r="A1307" s="35" t="s">
        <v>3988</v>
      </c>
      <c r="B1307" s="51" t="s">
        <v>35</v>
      </c>
      <c r="C1307" s="78" t="s">
        <v>3984</v>
      </c>
      <c r="D1307" s="36" t="s">
        <v>3978</v>
      </c>
      <c r="E1307" s="78" t="s">
        <v>3985</v>
      </c>
      <c r="F1307" s="78" t="s">
        <v>3986</v>
      </c>
      <c r="G1307" s="51" t="s">
        <v>196</v>
      </c>
      <c r="H1307" s="51">
        <v>0</v>
      </c>
      <c r="I1307" s="125">
        <v>590000000</v>
      </c>
      <c r="J1307" s="51" t="s">
        <v>53</v>
      </c>
      <c r="K1307" s="51" t="s">
        <v>282</v>
      </c>
      <c r="L1307" s="51" t="s">
        <v>53</v>
      </c>
      <c r="M1307" s="51" t="s">
        <v>61</v>
      </c>
      <c r="N1307" s="49" t="s">
        <v>44</v>
      </c>
      <c r="O1307" s="49" t="s">
        <v>283</v>
      </c>
      <c r="P1307" s="35">
        <v>715</v>
      </c>
      <c r="Q1307" s="35" t="s">
        <v>199</v>
      </c>
      <c r="R1307" s="77">
        <v>3140</v>
      </c>
      <c r="S1307" s="77">
        <v>268</v>
      </c>
      <c r="T1307" s="54">
        <f>R1307*S1307</f>
        <v>841520</v>
      </c>
      <c r="U1307" s="54">
        <f>T1307*1.12</f>
        <v>942502.40000000014</v>
      </c>
      <c r="V1307" s="193"/>
      <c r="W1307" s="136">
        <v>2017</v>
      </c>
      <c r="X1307" s="156"/>
    </row>
    <row r="1308" spans="1:24" ht="50.1" customHeight="1">
      <c r="A1308" s="34" t="s">
        <v>3989</v>
      </c>
      <c r="B1308" s="126" t="s">
        <v>35</v>
      </c>
      <c r="C1308" s="49" t="s">
        <v>3990</v>
      </c>
      <c r="D1308" s="56" t="s">
        <v>3991</v>
      </c>
      <c r="E1308" s="49" t="s">
        <v>3992</v>
      </c>
      <c r="F1308" s="49" t="s">
        <v>3993</v>
      </c>
      <c r="G1308" s="49" t="s">
        <v>39</v>
      </c>
      <c r="H1308" s="49">
        <v>0</v>
      </c>
      <c r="I1308" s="34">
        <v>590000000</v>
      </c>
      <c r="J1308" s="35" t="s">
        <v>40</v>
      </c>
      <c r="K1308" s="49" t="s">
        <v>82</v>
      </c>
      <c r="L1308" s="49" t="s">
        <v>83</v>
      </c>
      <c r="M1308" s="49" t="s">
        <v>84</v>
      </c>
      <c r="N1308" s="49" t="s">
        <v>85</v>
      </c>
      <c r="O1308" s="49" t="s">
        <v>86</v>
      </c>
      <c r="P1308" s="49">
        <v>796</v>
      </c>
      <c r="Q1308" s="49" t="s">
        <v>46</v>
      </c>
      <c r="R1308" s="53">
        <v>2</v>
      </c>
      <c r="S1308" s="57">
        <v>1300</v>
      </c>
      <c r="T1308" s="40">
        <f t="shared" si="85"/>
        <v>2600</v>
      </c>
      <c r="U1308" s="40">
        <f t="shared" si="86"/>
        <v>2912.0000000000005</v>
      </c>
      <c r="V1308" s="43"/>
      <c r="W1308" s="49">
        <v>2017</v>
      </c>
      <c r="X1308" s="49"/>
    </row>
    <row r="1309" spans="1:24" ht="50.1" customHeight="1">
      <c r="A1309" s="35" t="s">
        <v>3994</v>
      </c>
      <c r="B1309" s="35" t="s">
        <v>35</v>
      </c>
      <c r="C1309" s="93" t="s">
        <v>3995</v>
      </c>
      <c r="D1309" s="36" t="s">
        <v>3991</v>
      </c>
      <c r="E1309" s="93" t="s">
        <v>3996</v>
      </c>
      <c r="F1309" s="93" t="s">
        <v>3997</v>
      </c>
      <c r="G1309" s="35" t="s">
        <v>39</v>
      </c>
      <c r="H1309" s="35">
        <v>0</v>
      </c>
      <c r="I1309" s="35">
        <v>590000000</v>
      </c>
      <c r="J1309" s="35" t="s">
        <v>40</v>
      </c>
      <c r="K1309" s="35" t="s">
        <v>2083</v>
      </c>
      <c r="L1309" s="42" t="s">
        <v>53</v>
      </c>
      <c r="M1309" s="35" t="s">
        <v>84</v>
      </c>
      <c r="N1309" s="35" t="s">
        <v>328</v>
      </c>
      <c r="O1309" s="35" t="s">
        <v>94</v>
      </c>
      <c r="P1309" s="35">
        <v>796</v>
      </c>
      <c r="Q1309" s="35" t="s">
        <v>46</v>
      </c>
      <c r="R1309" s="77">
        <v>10</v>
      </c>
      <c r="S1309" s="77">
        <v>6650</v>
      </c>
      <c r="T1309" s="54">
        <v>0</v>
      </c>
      <c r="U1309" s="54">
        <f t="shared" si="86"/>
        <v>0</v>
      </c>
      <c r="V1309" s="35"/>
      <c r="W1309" s="35">
        <v>2017</v>
      </c>
      <c r="X1309" s="35">
        <v>19</v>
      </c>
    </row>
    <row r="1310" spans="1:24" ht="50.1" customHeight="1">
      <c r="A1310" s="34" t="s">
        <v>3998</v>
      </c>
      <c r="B1310" s="35" t="s">
        <v>35</v>
      </c>
      <c r="C1310" s="93" t="s">
        <v>3995</v>
      </c>
      <c r="D1310" s="56" t="s">
        <v>3991</v>
      </c>
      <c r="E1310" s="38" t="s">
        <v>3996</v>
      </c>
      <c r="F1310" s="93" t="s">
        <v>3997</v>
      </c>
      <c r="G1310" s="51" t="s">
        <v>39</v>
      </c>
      <c r="H1310" s="35">
        <v>0</v>
      </c>
      <c r="I1310" s="35">
        <v>590000000</v>
      </c>
      <c r="J1310" s="46" t="s">
        <v>40</v>
      </c>
      <c r="K1310" s="51" t="s">
        <v>1422</v>
      </c>
      <c r="L1310" s="46" t="s">
        <v>40</v>
      </c>
      <c r="M1310" s="46" t="s">
        <v>84</v>
      </c>
      <c r="N1310" s="51" t="s">
        <v>328</v>
      </c>
      <c r="O1310" s="49" t="s">
        <v>503</v>
      </c>
      <c r="P1310" s="34">
        <v>796</v>
      </c>
      <c r="Q1310" s="34" t="s">
        <v>46</v>
      </c>
      <c r="R1310" s="100">
        <v>10</v>
      </c>
      <c r="S1310" s="100">
        <v>12000</v>
      </c>
      <c r="T1310" s="74">
        <f>R1310*S1310</f>
        <v>120000</v>
      </c>
      <c r="U1310" s="75">
        <f>T1310*1.12</f>
        <v>134400</v>
      </c>
      <c r="V1310" s="43"/>
      <c r="W1310" s="49">
        <v>2017</v>
      </c>
      <c r="X1310" s="51"/>
    </row>
    <row r="1311" spans="1:24" ht="50.1" customHeight="1">
      <c r="A1311" s="34" t="s">
        <v>3999</v>
      </c>
      <c r="B1311" s="35" t="s">
        <v>35</v>
      </c>
      <c r="C1311" s="93" t="s">
        <v>4000</v>
      </c>
      <c r="D1311" s="36" t="s">
        <v>4001</v>
      </c>
      <c r="E1311" s="93" t="s">
        <v>4002</v>
      </c>
      <c r="F1311" s="93" t="s">
        <v>4003</v>
      </c>
      <c r="G1311" s="35" t="s">
        <v>39</v>
      </c>
      <c r="H1311" s="35">
        <v>0</v>
      </c>
      <c r="I1311" s="34">
        <v>590000000</v>
      </c>
      <c r="J1311" s="35" t="s">
        <v>40</v>
      </c>
      <c r="K1311" s="35" t="s">
        <v>197</v>
      </c>
      <c r="L1311" s="35" t="s">
        <v>42</v>
      </c>
      <c r="M1311" s="35" t="s">
        <v>61</v>
      </c>
      <c r="N1311" s="35" t="s">
        <v>268</v>
      </c>
      <c r="O1311" s="35" t="s">
        <v>94</v>
      </c>
      <c r="P1311" s="35" t="s">
        <v>865</v>
      </c>
      <c r="Q1311" s="35" t="s">
        <v>866</v>
      </c>
      <c r="R1311" s="40">
        <v>1600</v>
      </c>
      <c r="S1311" s="100">
        <v>158</v>
      </c>
      <c r="T1311" s="40">
        <v>0</v>
      </c>
      <c r="U1311" s="40">
        <f t="shared" si="86"/>
        <v>0</v>
      </c>
      <c r="V1311" s="34"/>
      <c r="W1311" s="34">
        <v>2017</v>
      </c>
      <c r="X1311" s="46" t="s">
        <v>4004</v>
      </c>
    </row>
    <row r="1312" spans="1:24" ht="50.1" customHeight="1">
      <c r="A1312" s="34" t="s">
        <v>4005</v>
      </c>
      <c r="B1312" s="35" t="s">
        <v>35</v>
      </c>
      <c r="C1312" s="93" t="s">
        <v>4000</v>
      </c>
      <c r="D1312" s="36" t="s">
        <v>4001</v>
      </c>
      <c r="E1312" s="93" t="s">
        <v>4002</v>
      </c>
      <c r="F1312" s="93" t="s">
        <v>4003</v>
      </c>
      <c r="G1312" s="51" t="s">
        <v>39</v>
      </c>
      <c r="H1312" s="51">
        <v>0</v>
      </c>
      <c r="I1312" s="34">
        <v>590000000</v>
      </c>
      <c r="J1312" s="51" t="s">
        <v>53</v>
      </c>
      <c r="K1312" s="49" t="s">
        <v>282</v>
      </c>
      <c r="L1312" s="51" t="s">
        <v>53</v>
      </c>
      <c r="M1312" s="51" t="s">
        <v>61</v>
      </c>
      <c r="N1312" s="51" t="s">
        <v>102</v>
      </c>
      <c r="O1312" s="176" t="s">
        <v>283</v>
      </c>
      <c r="P1312" s="46" t="s">
        <v>865</v>
      </c>
      <c r="Q1312" s="49" t="s">
        <v>866</v>
      </c>
      <c r="R1312" s="40">
        <v>1600</v>
      </c>
      <c r="S1312" s="100">
        <v>158</v>
      </c>
      <c r="T1312" s="40">
        <f>R1312*S1312</f>
        <v>252800</v>
      </c>
      <c r="U1312" s="40">
        <f t="shared" si="86"/>
        <v>283136</v>
      </c>
      <c r="V1312" s="49"/>
      <c r="W1312" s="35">
        <v>2017</v>
      </c>
      <c r="X1312" s="156"/>
    </row>
    <row r="1313" spans="1:24" ht="50.1" customHeight="1">
      <c r="A1313" s="35" t="s">
        <v>4006</v>
      </c>
      <c r="B1313" s="35" t="s">
        <v>35</v>
      </c>
      <c r="C1313" s="78" t="s">
        <v>4007</v>
      </c>
      <c r="D1313" s="36" t="s">
        <v>4008</v>
      </c>
      <c r="E1313" s="78" t="s">
        <v>4009</v>
      </c>
      <c r="F1313" s="78" t="s">
        <v>4010</v>
      </c>
      <c r="G1313" s="35" t="s">
        <v>39</v>
      </c>
      <c r="H1313" s="35">
        <v>0</v>
      </c>
      <c r="I1313" s="35">
        <v>590000000</v>
      </c>
      <c r="J1313" s="35" t="s">
        <v>53</v>
      </c>
      <c r="K1313" s="35" t="s">
        <v>1068</v>
      </c>
      <c r="L1313" s="35" t="s">
        <v>83</v>
      </c>
      <c r="M1313" s="35" t="s">
        <v>84</v>
      </c>
      <c r="N1313" s="35" t="s">
        <v>143</v>
      </c>
      <c r="O1313" s="51" t="s">
        <v>185</v>
      </c>
      <c r="P1313" s="35">
        <v>796</v>
      </c>
      <c r="Q1313" s="35" t="s">
        <v>46</v>
      </c>
      <c r="R1313" s="53">
        <v>10</v>
      </c>
      <c r="S1313" s="77">
        <v>55</v>
      </c>
      <c r="T1313" s="74">
        <v>0</v>
      </c>
      <c r="U1313" s="74">
        <f t="shared" si="86"/>
        <v>0</v>
      </c>
      <c r="V1313" s="35"/>
      <c r="W1313" s="35">
        <v>2017</v>
      </c>
      <c r="X1313" s="49" t="s">
        <v>2592</v>
      </c>
    </row>
    <row r="1314" spans="1:24" ht="50.1" customHeight="1">
      <c r="A1314" s="34" t="s">
        <v>4011</v>
      </c>
      <c r="B1314" s="58" t="s">
        <v>35</v>
      </c>
      <c r="C1314" s="78" t="s">
        <v>4007</v>
      </c>
      <c r="D1314" s="36" t="s">
        <v>4008</v>
      </c>
      <c r="E1314" s="78" t="s">
        <v>4009</v>
      </c>
      <c r="F1314" s="50" t="s">
        <v>4012</v>
      </c>
      <c r="G1314" s="49" t="s">
        <v>39</v>
      </c>
      <c r="H1314" s="105">
        <v>0</v>
      </c>
      <c r="I1314" s="80">
        <v>590000000</v>
      </c>
      <c r="J1314" s="51" t="s">
        <v>293</v>
      </c>
      <c r="K1314" s="35" t="s">
        <v>4013</v>
      </c>
      <c r="L1314" s="49" t="s">
        <v>189</v>
      </c>
      <c r="M1314" s="49" t="s">
        <v>84</v>
      </c>
      <c r="N1314" s="35" t="s">
        <v>143</v>
      </c>
      <c r="O1314" s="51" t="s">
        <v>185</v>
      </c>
      <c r="P1314" s="35">
        <v>796</v>
      </c>
      <c r="Q1314" s="35" t="s">
        <v>46</v>
      </c>
      <c r="R1314" s="53">
        <v>10</v>
      </c>
      <c r="S1314" s="77">
        <v>80</v>
      </c>
      <c r="T1314" s="54">
        <f>R1314*S1314</f>
        <v>800</v>
      </c>
      <c r="U1314" s="54">
        <f t="shared" si="86"/>
        <v>896.00000000000011</v>
      </c>
      <c r="V1314" s="49"/>
      <c r="W1314" s="51">
        <v>2017</v>
      </c>
      <c r="X1314" s="49"/>
    </row>
    <row r="1315" spans="1:24" ht="50.1" customHeight="1">
      <c r="A1315" s="35" t="s">
        <v>4014</v>
      </c>
      <c r="B1315" s="35" t="s">
        <v>35</v>
      </c>
      <c r="C1315" s="78" t="s">
        <v>4007</v>
      </c>
      <c r="D1315" s="36" t="s">
        <v>4008</v>
      </c>
      <c r="E1315" s="78" t="s">
        <v>4009</v>
      </c>
      <c r="F1315" s="78" t="s">
        <v>4015</v>
      </c>
      <c r="G1315" s="35" t="s">
        <v>39</v>
      </c>
      <c r="H1315" s="35">
        <v>0</v>
      </c>
      <c r="I1315" s="35">
        <v>590000000</v>
      </c>
      <c r="J1315" s="35" t="s">
        <v>53</v>
      </c>
      <c r="K1315" s="35" t="s">
        <v>4016</v>
      </c>
      <c r="L1315" s="35" t="s">
        <v>83</v>
      </c>
      <c r="M1315" s="35" t="s">
        <v>84</v>
      </c>
      <c r="N1315" s="35" t="s">
        <v>143</v>
      </c>
      <c r="O1315" s="51" t="s">
        <v>185</v>
      </c>
      <c r="P1315" s="35">
        <v>796</v>
      </c>
      <c r="Q1315" s="35" t="s">
        <v>46</v>
      </c>
      <c r="R1315" s="53">
        <v>17</v>
      </c>
      <c r="S1315" s="77">
        <v>35</v>
      </c>
      <c r="T1315" s="74">
        <v>0</v>
      </c>
      <c r="U1315" s="74">
        <f t="shared" ref="U1315:U1381" si="92">T1315*1.12</f>
        <v>0</v>
      </c>
      <c r="V1315" s="35"/>
      <c r="W1315" s="35">
        <v>2017</v>
      </c>
      <c r="X1315" s="49" t="s">
        <v>2592</v>
      </c>
    </row>
    <row r="1316" spans="1:24" ht="50.1" customHeight="1">
      <c r="A1316" s="34" t="s">
        <v>4017</v>
      </c>
      <c r="B1316" s="58" t="s">
        <v>35</v>
      </c>
      <c r="C1316" s="78" t="s">
        <v>4007</v>
      </c>
      <c r="D1316" s="36" t="s">
        <v>4008</v>
      </c>
      <c r="E1316" s="78" t="s">
        <v>4009</v>
      </c>
      <c r="F1316" s="50" t="s">
        <v>4018</v>
      </c>
      <c r="G1316" s="49" t="s">
        <v>39</v>
      </c>
      <c r="H1316" s="105">
        <v>0</v>
      </c>
      <c r="I1316" s="80">
        <v>590000000</v>
      </c>
      <c r="J1316" s="51" t="s">
        <v>293</v>
      </c>
      <c r="K1316" s="35" t="s">
        <v>4019</v>
      </c>
      <c r="L1316" s="49" t="s">
        <v>189</v>
      </c>
      <c r="M1316" s="49" t="s">
        <v>84</v>
      </c>
      <c r="N1316" s="35" t="s">
        <v>143</v>
      </c>
      <c r="O1316" s="51" t="s">
        <v>185</v>
      </c>
      <c r="P1316" s="35">
        <v>796</v>
      </c>
      <c r="Q1316" s="35" t="s">
        <v>46</v>
      </c>
      <c r="R1316" s="53">
        <v>17</v>
      </c>
      <c r="S1316" s="77">
        <v>60</v>
      </c>
      <c r="T1316" s="54">
        <f>R1316*S1316</f>
        <v>1020</v>
      </c>
      <c r="U1316" s="54">
        <f t="shared" si="92"/>
        <v>1142.4000000000001</v>
      </c>
      <c r="V1316" s="49"/>
      <c r="W1316" s="51">
        <v>2017</v>
      </c>
      <c r="X1316" s="49"/>
    </row>
    <row r="1317" spans="1:24" ht="50.1" customHeight="1">
      <c r="A1317" s="35" t="s">
        <v>4020</v>
      </c>
      <c r="B1317" s="58" t="s">
        <v>35</v>
      </c>
      <c r="C1317" s="50" t="s">
        <v>4021</v>
      </c>
      <c r="D1317" s="50" t="s">
        <v>4022</v>
      </c>
      <c r="E1317" s="50" t="s">
        <v>4023</v>
      </c>
      <c r="F1317" s="50"/>
      <c r="G1317" s="51" t="s">
        <v>470</v>
      </c>
      <c r="H1317" s="59">
        <v>0</v>
      </c>
      <c r="I1317" s="35">
        <v>590000000</v>
      </c>
      <c r="J1317" s="35" t="s">
        <v>40</v>
      </c>
      <c r="K1317" s="51" t="s">
        <v>4024</v>
      </c>
      <c r="L1317" s="35" t="s">
        <v>42</v>
      </c>
      <c r="M1317" s="51" t="s">
        <v>61</v>
      </c>
      <c r="N1317" s="51" t="s">
        <v>405</v>
      </c>
      <c r="O1317" s="35" t="s">
        <v>94</v>
      </c>
      <c r="P1317" s="35">
        <v>796</v>
      </c>
      <c r="Q1317" s="51" t="s">
        <v>46</v>
      </c>
      <c r="R1317" s="62">
        <v>5000</v>
      </c>
      <c r="S1317" s="62">
        <f>12000/1.12/5000</f>
        <v>2.1428571428571428</v>
      </c>
      <c r="T1317" s="77">
        <v>0</v>
      </c>
      <c r="U1317" s="77">
        <f>T1317*1.12</f>
        <v>0</v>
      </c>
      <c r="V1317" s="51"/>
      <c r="W1317" s="51">
        <v>2017</v>
      </c>
      <c r="X1317" s="49" t="s">
        <v>186</v>
      </c>
    </row>
    <row r="1318" spans="1:24" ht="50.1" customHeight="1">
      <c r="A1318" s="35" t="s">
        <v>4025</v>
      </c>
      <c r="B1318" s="58" t="s">
        <v>35</v>
      </c>
      <c r="C1318" s="50" t="s">
        <v>4021</v>
      </c>
      <c r="D1318" s="50" t="s">
        <v>4022</v>
      </c>
      <c r="E1318" s="50" t="s">
        <v>4023</v>
      </c>
      <c r="F1318" s="50" t="s">
        <v>4026</v>
      </c>
      <c r="G1318" s="49" t="s">
        <v>39</v>
      </c>
      <c r="H1318" s="59">
        <v>0</v>
      </c>
      <c r="I1318" s="82">
        <v>590000000</v>
      </c>
      <c r="J1318" s="35" t="s">
        <v>53</v>
      </c>
      <c r="K1318" s="35" t="s">
        <v>465</v>
      </c>
      <c r="L1318" s="35" t="s">
        <v>466</v>
      </c>
      <c r="M1318" s="51" t="s">
        <v>61</v>
      </c>
      <c r="N1318" s="49" t="s">
        <v>467</v>
      </c>
      <c r="O1318" s="35" t="s">
        <v>468</v>
      </c>
      <c r="P1318" s="35">
        <v>796</v>
      </c>
      <c r="Q1318" s="49" t="s">
        <v>46</v>
      </c>
      <c r="R1318" s="254">
        <v>11186</v>
      </c>
      <c r="S1318" s="207">
        <v>4</v>
      </c>
      <c r="T1318" s="100">
        <f>R1318*S1318</f>
        <v>44744</v>
      </c>
      <c r="U1318" s="147">
        <f>T1318*1.12</f>
        <v>50113.280000000006</v>
      </c>
      <c r="V1318" s="97"/>
      <c r="W1318" s="51">
        <v>2017</v>
      </c>
      <c r="X1318" s="49"/>
    </row>
    <row r="1319" spans="1:24" ht="50.1" customHeight="1">
      <c r="A1319" s="34" t="s">
        <v>4027</v>
      </c>
      <c r="B1319" s="46" t="s">
        <v>35</v>
      </c>
      <c r="C1319" s="49" t="s">
        <v>4021</v>
      </c>
      <c r="D1319" s="65" t="s">
        <v>4022</v>
      </c>
      <c r="E1319" s="51" t="s">
        <v>4023</v>
      </c>
      <c r="F1319" s="66"/>
      <c r="G1319" s="51" t="s">
        <v>470</v>
      </c>
      <c r="H1319" s="52">
        <v>0</v>
      </c>
      <c r="I1319" s="34">
        <v>590000000</v>
      </c>
      <c r="J1319" s="35" t="s">
        <v>40</v>
      </c>
      <c r="K1319" s="46" t="s">
        <v>4028</v>
      </c>
      <c r="L1319" s="35" t="s">
        <v>42</v>
      </c>
      <c r="M1319" s="109" t="s">
        <v>61</v>
      </c>
      <c r="N1319" s="49" t="s">
        <v>405</v>
      </c>
      <c r="O1319" s="34" t="s">
        <v>94</v>
      </c>
      <c r="P1319" s="34">
        <v>796</v>
      </c>
      <c r="Q1319" s="67" t="s">
        <v>46</v>
      </c>
      <c r="R1319" s="53">
        <v>2000</v>
      </c>
      <c r="S1319" s="40">
        <f>4400/1.12/2000</f>
        <v>1.964285714285714</v>
      </c>
      <c r="T1319" s="40">
        <f t="shared" ref="T1319:T1395" si="93">R1319*S1319</f>
        <v>3928.571428571428</v>
      </c>
      <c r="U1319" s="40">
        <f t="shared" si="92"/>
        <v>4400</v>
      </c>
      <c r="V1319" s="55"/>
      <c r="W1319" s="55">
        <v>2017</v>
      </c>
      <c r="X1319" s="35"/>
    </row>
    <row r="1320" spans="1:24" ht="50.1" customHeight="1">
      <c r="A1320" s="34" t="s">
        <v>4029</v>
      </c>
      <c r="B1320" s="46" t="s">
        <v>35</v>
      </c>
      <c r="C1320" s="49" t="s">
        <v>4021</v>
      </c>
      <c r="D1320" s="56" t="s">
        <v>4022</v>
      </c>
      <c r="E1320" s="49" t="s">
        <v>4023</v>
      </c>
      <c r="F1320" s="50"/>
      <c r="G1320" s="51" t="s">
        <v>470</v>
      </c>
      <c r="H1320" s="52">
        <v>0</v>
      </c>
      <c r="I1320" s="34">
        <v>590000000</v>
      </c>
      <c r="J1320" s="35" t="s">
        <v>40</v>
      </c>
      <c r="K1320" s="46" t="s">
        <v>4030</v>
      </c>
      <c r="L1320" s="35" t="s">
        <v>42</v>
      </c>
      <c r="M1320" s="46" t="s">
        <v>61</v>
      </c>
      <c r="N1320" s="49" t="s">
        <v>405</v>
      </c>
      <c r="O1320" s="34" t="s">
        <v>94</v>
      </c>
      <c r="P1320" s="34">
        <v>796</v>
      </c>
      <c r="Q1320" s="67" t="s">
        <v>46</v>
      </c>
      <c r="R1320" s="53">
        <v>600</v>
      </c>
      <c r="S1320" s="54">
        <f>2150/1.12/600</f>
        <v>3.1994047619047614</v>
      </c>
      <c r="T1320" s="40">
        <f t="shared" si="93"/>
        <v>1919.6428571428569</v>
      </c>
      <c r="U1320" s="40">
        <f t="shared" si="92"/>
        <v>2150</v>
      </c>
      <c r="V1320" s="46"/>
      <c r="W1320" s="55">
        <v>2017</v>
      </c>
      <c r="X1320" s="35"/>
    </row>
    <row r="1321" spans="1:24" ht="50.1" customHeight="1">
      <c r="A1321" s="34" t="s">
        <v>4031</v>
      </c>
      <c r="B1321" s="34" t="s">
        <v>35</v>
      </c>
      <c r="C1321" s="35" t="s">
        <v>4032</v>
      </c>
      <c r="D1321" s="36" t="s">
        <v>4033</v>
      </c>
      <c r="E1321" s="35" t="s">
        <v>4034</v>
      </c>
      <c r="F1321" s="37" t="s">
        <v>4035</v>
      </c>
      <c r="G1321" s="34" t="s">
        <v>39</v>
      </c>
      <c r="H1321" s="34">
        <v>10</v>
      </c>
      <c r="I1321" s="34">
        <v>590000000</v>
      </c>
      <c r="J1321" s="35" t="s">
        <v>40</v>
      </c>
      <c r="K1321" s="35" t="s">
        <v>197</v>
      </c>
      <c r="L1321" s="35" t="s">
        <v>42</v>
      </c>
      <c r="M1321" s="34" t="s">
        <v>61</v>
      </c>
      <c r="N1321" s="35" t="s">
        <v>198</v>
      </c>
      <c r="O1321" s="34" t="s">
        <v>94</v>
      </c>
      <c r="P1321" s="34">
        <v>715</v>
      </c>
      <c r="Q1321" s="34" t="s">
        <v>199</v>
      </c>
      <c r="R1321" s="39">
        <v>107</v>
      </c>
      <c r="S1321" s="40">
        <v>2400</v>
      </c>
      <c r="T1321" s="40">
        <f t="shared" si="93"/>
        <v>256800</v>
      </c>
      <c r="U1321" s="40">
        <f t="shared" si="92"/>
        <v>287616</v>
      </c>
      <c r="V1321" s="34"/>
      <c r="W1321" s="34">
        <v>2017</v>
      </c>
      <c r="X1321" s="71"/>
    </row>
    <row r="1322" spans="1:24" ht="50.1" customHeight="1">
      <c r="A1322" s="34" t="s">
        <v>4036</v>
      </c>
      <c r="B1322" s="34" t="s">
        <v>35</v>
      </c>
      <c r="C1322" s="35" t="s">
        <v>4037</v>
      </c>
      <c r="D1322" s="36" t="s">
        <v>4038</v>
      </c>
      <c r="E1322" s="35" t="s">
        <v>4039</v>
      </c>
      <c r="F1322" s="37" t="s">
        <v>4040</v>
      </c>
      <c r="G1322" s="34" t="s">
        <v>39</v>
      </c>
      <c r="H1322" s="34" t="s">
        <v>2372</v>
      </c>
      <c r="I1322" s="34">
        <v>590000000</v>
      </c>
      <c r="J1322" s="35" t="s">
        <v>40</v>
      </c>
      <c r="K1322" s="35" t="s">
        <v>108</v>
      </c>
      <c r="L1322" s="42" t="s">
        <v>53</v>
      </c>
      <c r="M1322" s="34" t="s">
        <v>61</v>
      </c>
      <c r="N1322" s="35" t="s">
        <v>2865</v>
      </c>
      <c r="O1322" s="34" t="s">
        <v>94</v>
      </c>
      <c r="P1322" s="34">
        <v>796</v>
      </c>
      <c r="Q1322" s="34" t="s">
        <v>46</v>
      </c>
      <c r="R1322" s="39">
        <v>30</v>
      </c>
      <c r="S1322" s="40">
        <v>50</v>
      </c>
      <c r="T1322" s="40">
        <f t="shared" si="93"/>
        <v>1500</v>
      </c>
      <c r="U1322" s="40">
        <f t="shared" si="92"/>
        <v>1680.0000000000002</v>
      </c>
      <c r="V1322" s="34"/>
      <c r="W1322" s="34">
        <v>2017</v>
      </c>
      <c r="X1322" s="35"/>
    </row>
    <row r="1323" spans="1:24" ht="50.1" customHeight="1">
      <c r="A1323" s="34" t="s">
        <v>4041</v>
      </c>
      <c r="B1323" s="34" t="s">
        <v>35</v>
      </c>
      <c r="C1323" s="35" t="s">
        <v>4042</v>
      </c>
      <c r="D1323" s="36" t="s">
        <v>4038</v>
      </c>
      <c r="E1323" s="35" t="s">
        <v>4043</v>
      </c>
      <c r="F1323" s="37" t="s">
        <v>4040</v>
      </c>
      <c r="G1323" s="34" t="s">
        <v>39</v>
      </c>
      <c r="H1323" s="34" t="s">
        <v>2372</v>
      </c>
      <c r="I1323" s="34">
        <v>590000000</v>
      </c>
      <c r="J1323" s="35" t="s">
        <v>40</v>
      </c>
      <c r="K1323" s="35" t="s">
        <v>108</v>
      </c>
      <c r="L1323" s="42" t="s">
        <v>53</v>
      </c>
      <c r="M1323" s="34" t="s">
        <v>61</v>
      </c>
      <c r="N1323" s="35" t="s">
        <v>2865</v>
      </c>
      <c r="O1323" s="34" t="s">
        <v>94</v>
      </c>
      <c r="P1323" s="34">
        <v>796</v>
      </c>
      <c r="Q1323" s="34" t="s">
        <v>46</v>
      </c>
      <c r="R1323" s="39">
        <v>30</v>
      </c>
      <c r="S1323" s="40">
        <v>50</v>
      </c>
      <c r="T1323" s="40">
        <f t="shared" si="93"/>
        <v>1500</v>
      </c>
      <c r="U1323" s="40">
        <f t="shared" si="92"/>
        <v>1680.0000000000002</v>
      </c>
      <c r="V1323" s="34"/>
      <c r="W1323" s="34">
        <v>2017</v>
      </c>
      <c r="X1323" s="35"/>
    </row>
    <row r="1324" spans="1:24" ht="50.1" customHeight="1">
      <c r="A1324" s="34" t="s">
        <v>4044</v>
      </c>
      <c r="B1324" s="34" t="s">
        <v>35</v>
      </c>
      <c r="C1324" s="35" t="s">
        <v>4045</v>
      </c>
      <c r="D1324" s="36" t="s">
        <v>4038</v>
      </c>
      <c r="E1324" s="35" t="s">
        <v>4046</v>
      </c>
      <c r="F1324" s="37" t="s">
        <v>4040</v>
      </c>
      <c r="G1324" s="34" t="s">
        <v>39</v>
      </c>
      <c r="H1324" s="34" t="s">
        <v>2372</v>
      </c>
      <c r="I1324" s="34">
        <v>590000000</v>
      </c>
      <c r="J1324" s="35" t="s">
        <v>40</v>
      </c>
      <c r="K1324" s="35" t="s">
        <v>108</v>
      </c>
      <c r="L1324" s="42" t="s">
        <v>53</v>
      </c>
      <c r="M1324" s="34" t="s">
        <v>61</v>
      </c>
      <c r="N1324" s="35" t="s">
        <v>2865</v>
      </c>
      <c r="O1324" s="34" t="s">
        <v>94</v>
      </c>
      <c r="P1324" s="34">
        <v>796</v>
      </c>
      <c r="Q1324" s="34" t="s">
        <v>46</v>
      </c>
      <c r="R1324" s="39">
        <v>30</v>
      </c>
      <c r="S1324" s="40">
        <v>50</v>
      </c>
      <c r="T1324" s="40">
        <f t="shared" si="93"/>
        <v>1500</v>
      </c>
      <c r="U1324" s="40">
        <f t="shared" si="92"/>
        <v>1680.0000000000002</v>
      </c>
      <c r="V1324" s="34"/>
      <c r="W1324" s="34">
        <v>2017</v>
      </c>
      <c r="X1324" s="35"/>
    </row>
    <row r="1325" spans="1:24" ht="50.1" customHeight="1">
      <c r="A1325" s="34" t="s">
        <v>4047</v>
      </c>
      <c r="B1325" s="34" t="s">
        <v>35</v>
      </c>
      <c r="C1325" s="35" t="s">
        <v>4048</v>
      </c>
      <c r="D1325" s="36" t="s">
        <v>4038</v>
      </c>
      <c r="E1325" s="35" t="s">
        <v>4049</v>
      </c>
      <c r="F1325" s="37" t="s">
        <v>4040</v>
      </c>
      <c r="G1325" s="34" t="s">
        <v>39</v>
      </c>
      <c r="H1325" s="34" t="s">
        <v>2372</v>
      </c>
      <c r="I1325" s="34">
        <v>590000000</v>
      </c>
      <c r="J1325" s="35" t="s">
        <v>40</v>
      </c>
      <c r="K1325" s="35" t="s">
        <v>108</v>
      </c>
      <c r="L1325" s="42" t="s">
        <v>53</v>
      </c>
      <c r="M1325" s="34" t="s">
        <v>61</v>
      </c>
      <c r="N1325" s="35" t="s">
        <v>2865</v>
      </c>
      <c r="O1325" s="34" t="s">
        <v>94</v>
      </c>
      <c r="P1325" s="34">
        <v>796</v>
      </c>
      <c r="Q1325" s="34" t="s">
        <v>46</v>
      </c>
      <c r="R1325" s="39">
        <v>30</v>
      </c>
      <c r="S1325" s="40">
        <v>50</v>
      </c>
      <c r="T1325" s="40">
        <f t="shared" si="93"/>
        <v>1500</v>
      </c>
      <c r="U1325" s="40">
        <f t="shared" si="92"/>
        <v>1680.0000000000002</v>
      </c>
      <c r="V1325" s="34"/>
      <c r="W1325" s="34">
        <v>2017</v>
      </c>
      <c r="X1325" s="35"/>
    </row>
    <row r="1326" spans="1:24" ht="50.1" customHeight="1">
      <c r="A1326" s="34" t="s">
        <v>4050</v>
      </c>
      <c r="B1326" s="34" t="s">
        <v>35</v>
      </c>
      <c r="C1326" s="35" t="s">
        <v>4051</v>
      </c>
      <c r="D1326" s="36" t="s">
        <v>4038</v>
      </c>
      <c r="E1326" s="35" t="s">
        <v>4052</v>
      </c>
      <c r="F1326" s="37" t="s">
        <v>4040</v>
      </c>
      <c r="G1326" s="34" t="s">
        <v>39</v>
      </c>
      <c r="H1326" s="34" t="s">
        <v>2372</v>
      </c>
      <c r="I1326" s="34">
        <v>590000000</v>
      </c>
      <c r="J1326" s="35" t="s">
        <v>40</v>
      </c>
      <c r="K1326" s="35" t="s">
        <v>108</v>
      </c>
      <c r="L1326" s="42" t="s">
        <v>53</v>
      </c>
      <c r="M1326" s="34" t="s">
        <v>61</v>
      </c>
      <c r="N1326" s="35" t="s">
        <v>2865</v>
      </c>
      <c r="O1326" s="34" t="s">
        <v>94</v>
      </c>
      <c r="P1326" s="34">
        <v>796</v>
      </c>
      <c r="Q1326" s="34" t="s">
        <v>46</v>
      </c>
      <c r="R1326" s="39">
        <v>30</v>
      </c>
      <c r="S1326" s="40">
        <v>55</v>
      </c>
      <c r="T1326" s="40">
        <f t="shared" si="93"/>
        <v>1650</v>
      </c>
      <c r="U1326" s="40">
        <f t="shared" si="92"/>
        <v>1848.0000000000002</v>
      </c>
      <c r="V1326" s="34"/>
      <c r="W1326" s="34">
        <v>2017</v>
      </c>
      <c r="X1326" s="35"/>
    </row>
    <row r="1327" spans="1:24" ht="50.1" customHeight="1">
      <c r="A1327" s="34" t="s">
        <v>4053</v>
      </c>
      <c r="B1327" s="34" t="s">
        <v>35</v>
      </c>
      <c r="C1327" s="35" t="s">
        <v>4054</v>
      </c>
      <c r="D1327" s="36" t="s">
        <v>4038</v>
      </c>
      <c r="E1327" s="35" t="s">
        <v>4055</v>
      </c>
      <c r="F1327" s="37" t="s">
        <v>4040</v>
      </c>
      <c r="G1327" s="34" t="s">
        <v>39</v>
      </c>
      <c r="H1327" s="34" t="s">
        <v>2372</v>
      </c>
      <c r="I1327" s="34">
        <v>590000000</v>
      </c>
      <c r="J1327" s="35" t="s">
        <v>40</v>
      </c>
      <c r="K1327" s="35" t="s">
        <v>108</v>
      </c>
      <c r="L1327" s="42" t="s">
        <v>53</v>
      </c>
      <c r="M1327" s="34" t="s">
        <v>61</v>
      </c>
      <c r="N1327" s="35" t="s">
        <v>2865</v>
      </c>
      <c r="O1327" s="34" t="s">
        <v>94</v>
      </c>
      <c r="P1327" s="34">
        <v>796</v>
      </c>
      <c r="Q1327" s="34" t="s">
        <v>46</v>
      </c>
      <c r="R1327" s="39">
        <v>30</v>
      </c>
      <c r="S1327" s="40">
        <v>60</v>
      </c>
      <c r="T1327" s="40">
        <f t="shared" si="93"/>
        <v>1800</v>
      </c>
      <c r="U1327" s="40">
        <f t="shared" si="92"/>
        <v>2016.0000000000002</v>
      </c>
      <c r="V1327" s="34"/>
      <c r="W1327" s="34">
        <v>2017</v>
      </c>
      <c r="X1327" s="35"/>
    </row>
    <row r="1328" spans="1:24" ht="50.1" customHeight="1">
      <c r="A1328" s="34" t="s">
        <v>4056</v>
      </c>
      <c r="B1328" s="34" t="s">
        <v>35</v>
      </c>
      <c r="C1328" s="35" t="s">
        <v>4057</v>
      </c>
      <c r="D1328" s="36" t="s">
        <v>4038</v>
      </c>
      <c r="E1328" s="35" t="s">
        <v>4058</v>
      </c>
      <c r="F1328" s="37" t="s">
        <v>4040</v>
      </c>
      <c r="G1328" s="34" t="s">
        <v>39</v>
      </c>
      <c r="H1328" s="34">
        <v>0</v>
      </c>
      <c r="I1328" s="34">
        <v>590000000</v>
      </c>
      <c r="J1328" s="35" t="s">
        <v>40</v>
      </c>
      <c r="K1328" s="35" t="s">
        <v>108</v>
      </c>
      <c r="L1328" s="42" t="s">
        <v>53</v>
      </c>
      <c r="M1328" s="34" t="s">
        <v>61</v>
      </c>
      <c r="N1328" s="35" t="s">
        <v>2865</v>
      </c>
      <c r="O1328" s="34" t="s">
        <v>94</v>
      </c>
      <c r="P1328" s="34">
        <v>796</v>
      </c>
      <c r="Q1328" s="34" t="s">
        <v>46</v>
      </c>
      <c r="R1328" s="39">
        <v>30</v>
      </c>
      <c r="S1328" s="40">
        <v>65</v>
      </c>
      <c r="T1328" s="40">
        <f t="shared" si="93"/>
        <v>1950</v>
      </c>
      <c r="U1328" s="40">
        <f t="shared" si="92"/>
        <v>2184</v>
      </c>
      <c r="V1328" s="34"/>
      <c r="W1328" s="34">
        <v>2017</v>
      </c>
      <c r="X1328" s="35"/>
    </row>
    <row r="1329" spans="1:24" ht="50.1" customHeight="1">
      <c r="A1329" s="34" t="s">
        <v>4059</v>
      </c>
      <c r="B1329" s="34" t="s">
        <v>35</v>
      </c>
      <c r="C1329" s="35" t="s">
        <v>4060</v>
      </c>
      <c r="D1329" s="36" t="s">
        <v>4038</v>
      </c>
      <c r="E1329" s="35" t="s">
        <v>4061</v>
      </c>
      <c r="F1329" s="37" t="s">
        <v>4040</v>
      </c>
      <c r="G1329" s="34" t="s">
        <v>39</v>
      </c>
      <c r="H1329" s="34" t="s">
        <v>2372</v>
      </c>
      <c r="I1329" s="34">
        <v>590000000</v>
      </c>
      <c r="J1329" s="35" t="s">
        <v>40</v>
      </c>
      <c r="K1329" s="35" t="s">
        <v>108</v>
      </c>
      <c r="L1329" s="42" t="s">
        <v>53</v>
      </c>
      <c r="M1329" s="34" t="s">
        <v>61</v>
      </c>
      <c r="N1329" s="35" t="s">
        <v>2865</v>
      </c>
      <c r="O1329" s="34" t="s">
        <v>94</v>
      </c>
      <c r="P1329" s="34">
        <v>796</v>
      </c>
      <c r="Q1329" s="34" t="s">
        <v>46</v>
      </c>
      <c r="R1329" s="39">
        <v>30</v>
      </c>
      <c r="S1329" s="40">
        <v>65</v>
      </c>
      <c r="T1329" s="40">
        <f t="shared" si="93"/>
        <v>1950</v>
      </c>
      <c r="U1329" s="40">
        <f t="shared" si="92"/>
        <v>2184</v>
      </c>
      <c r="V1329" s="34"/>
      <c r="W1329" s="34">
        <v>2017</v>
      </c>
      <c r="X1329" s="35"/>
    </row>
    <row r="1330" spans="1:24" ht="50.1" customHeight="1">
      <c r="A1330" s="34" t="s">
        <v>4062</v>
      </c>
      <c r="B1330" s="34" t="s">
        <v>35</v>
      </c>
      <c r="C1330" s="35" t="s">
        <v>4063</v>
      </c>
      <c r="D1330" s="36" t="s">
        <v>4038</v>
      </c>
      <c r="E1330" s="35" t="s">
        <v>4064</v>
      </c>
      <c r="F1330" s="37" t="s">
        <v>4040</v>
      </c>
      <c r="G1330" s="34" t="s">
        <v>39</v>
      </c>
      <c r="H1330" s="34" t="s">
        <v>2372</v>
      </c>
      <c r="I1330" s="34">
        <v>590000000</v>
      </c>
      <c r="J1330" s="35" t="s">
        <v>40</v>
      </c>
      <c r="K1330" s="35" t="s">
        <v>108</v>
      </c>
      <c r="L1330" s="42" t="s">
        <v>53</v>
      </c>
      <c r="M1330" s="34" t="s">
        <v>61</v>
      </c>
      <c r="N1330" s="35" t="s">
        <v>2865</v>
      </c>
      <c r="O1330" s="34" t="s">
        <v>94</v>
      </c>
      <c r="P1330" s="34">
        <v>796</v>
      </c>
      <c r="Q1330" s="34" t="s">
        <v>46</v>
      </c>
      <c r="R1330" s="39">
        <v>30</v>
      </c>
      <c r="S1330" s="40">
        <v>65</v>
      </c>
      <c r="T1330" s="40">
        <f t="shared" si="93"/>
        <v>1950</v>
      </c>
      <c r="U1330" s="40">
        <f t="shared" si="92"/>
        <v>2184</v>
      </c>
      <c r="V1330" s="34"/>
      <c r="W1330" s="34">
        <v>2017</v>
      </c>
      <c r="X1330" s="35"/>
    </row>
    <row r="1331" spans="1:24" ht="50.1" customHeight="1">
      <c r="A1331" s="34" t="s">
        <v>4065</v>
      </c>
      <c r="B1331" s="34" t="s">
        <v>35</v>
      </c>
      <c r="C1331" s="35" t="s">
        <v>4066</v>
      </c>
      <c r="D1331" s="36" t="s">
        <v>4038</v>
      </c>
      <c r="E1331" s="35" t="s">
        <v>4067</v>
      </c>
      <c r="F1331" s="37" t="s">
        <v>4040</v>
      </c>
      <c r="G1331" s="34" t="s">
        <v>39</v>
      </c>
      <c r="H1331" s="34" t="s">
        <v>2372</v>
      </c>
      <c r="I1331" s="34">
        <v>590000000</v>
      </c>
      <c r="J1331" s="35" t="s">
        <v>40</v>
      </c>
      <c r="K1331" s="35" t="s">
        <v>108</v>
      </c>
      <c r="L1331" s="42" t="s">
        <v>53</v>
      </c>
      <c r="M1331" s="34" t="s">
        <v>61</v>
      </c>
      <c r="N1331" s="35" t="s">
        <v>2865</v>
      </c>
      <c r="O1331" s="34" t="s">
        <v>94</v>
      </c>
      <c r="P1331" s="34">
        <v>796</v>
      </c>
      <c r="Q1331" s="34" t="s">
        <v>46</v>
      </c>
      <c r="R1331" s="39">
        <v>30</v>
      </c>
      <c r="S1331" s="40">
        <v>85</v>
      </c>
      <c r="T1331" s="40">
        <f t="shared" si="93"/>
        <v>2550</v>
      </c>
      <c r="U1331" s="40">
        <f t="shared" si="92"/>
        <v>2856.0000000000005</v>
      </c>
      <c r="V1331" s="34"/>
      <c r="W1331" s="34">
        <v>2017</v>
      </c>
      <c r="X1331" s="35"/>
    </row>
    <row r="1332" spans="1:24" ht="50.1" customHeight="1">
      <c r="A1332" s="34" t="s">
        <v>4068</v>
      </c>
      <c r="B1332" s="34" t="s">
        <v>35</v>
      </c>
      <c r="C1332" s="35" t="s">
        <v>4069</v>
      </c>
      <c r="D1332" s="36" t="s">
        <v>4038</v>
      </c>
      <c r="E1332" s="35" t="s">
        <v>4070</v>
      </c>
      <c r="F1332" s="37" t="s">
        <v>4040</v>
      </c>
      <c r="G1332" s="34" t="s">
        <v>39</v>
      </c>
      <c r="H1332" s="34">
        <v>0</v>
      </c>
      <c r="I1332" s="34">
        <v>590000000</v>
      </c>
      <c r="J1332" s="35" t="s">
        <v>40</v>
      </c>
      <c r="K1332" s="35" t="s">
        <v>108</v>
      </c>
      <c r="L1332" s="42" t="s">
        <v>53</v>
      </c>
      <c r="M1332" s="34" t="s">
        <v>61</v>
      </c>
      <c r="N1332" s="35" t="s">
        <v>2865</v>
      </c>
      <c r="O1332" s="34" t="s">
        <v>94</v>
      </c>
      <c r="P1332" s="34">
        <v>796</v>
      </c>
      <c r="Q1332" s="34" t="s">
        <v>46</v>
      </c>
      <c r="R1332" s="39">
        <v>30</v>
      </c>
      <c r="S1332" s="40">
        <v>90</v>
      </c>
      <c r="T1332" s="40">
        <f t="shared" si="93"/>
        <v>2700</v>
      </c>
      <c r="U1332" s="40">
        <f t="shared" si="92"/>
        <v>3024.0000000000005</v>
      </c>
      <c r="V1332" s="34"/>
      <c r="W1332" s="34">
        <v>2017</v>
      </c>
      <c r="X1332" s="35"/>
    </row>
    <row r="1333" spans="1:24" ht="50.1" customHeight="1">
      <c r="A1333" s="34" t="s">
        <v>4071</v>
      </c>
      <c r="B1333" s="34" t="s">
        <v>35</v>
      </c>
      <c r="C1333" s="35" t="s">
        <v>4072</v>
      </c>
      <c r="D1333" s="36" t="s">
        <v>4038</v>
      </c>
      <c r="E1333" s="35" t="s">
        <v>4073</v>
      </c>
      <c r="F1333" s="37" t="s">
        <v>4040</v>
      </c>
      <c r="G1333" s="34" t="s">
        <v>39</v>
      </c>
      <c r="H1333" s="34">
        <v>0</v>
      </c>
      <c r="I1333" s="34">
        <v>590000000</v>
      </c>
      <c r="J1333" s="35" t="s">
        <v>40</v>
      </c>
      <c r="K1333" s="35" t="s">
        <v>108</v>
      </c>
      <c r="L1333" s="42" t="s">
        <v>53</v>
      </c>
      <c r="M1333" s="34" t="s">
        <v>61</v>
      </c>
      <c r="N1333" s="35" t="s">
        <v>2865</v>
      </c>
      <c r="O1333" s="34" t="s">
        <v>94</v>
      </c>
      <c r="P1333" s="34">
        <v>796</v>
      </c>
      <c r="Q1333" s="34" t="s">
        <v>46</v>
      </c>
      <c r="R1333" s="39">
        <v>30</v>
      </c>
      <c r="S1333" s="40">
        <v>110</v>
      </c>
      <c r="T1333" s="40">
        <f t="shared" si="93"/>
        <v>3300</v>
      </c>
      <c r="U1333" s="40">
        <f t="shared" si="92"/>
        <v>3696.0000000000005</v>
      </c>
      <c r="V1333" s="34"/>
      <c r="W1333" s="34">
        <v>2017</v>
      </c>
      <c r="X1333" s="35"/>
    </row>
    <row r="1334" spans="1:24" ht="50.1" customHeight="1">
      <c r="A1334" s="34" t="s">
        <v>4074</v>
      </c>
      <c r="B1334" s="34" t="s">
        <v>35</v>
      </c>
      <c r="C1334" s="35" t="s">
        <v>4075</v>
      </c>
      <c r="D1334" s="36" t="s">
        <v>4038</v>
      </c>
      <c r="E1334" s="35" t="s">
        <v>4076</v>
      </c>
      <c r="F1334" s="37" t="s">
        <v>4040</v>
      </c>
      <c r="G1334" s="34" t="s">
        <v>39</v>
      </c>
      <c r="H1334" s="34" t="s">
        <v>2372</v>
      </c>
      <c r="I1334" s="34">
        <v>590000000</v>
      </c>
      <c r="J1334" s="35" t="s">
        <v>40</v>
      </c>
      <c r="K1334" s="35" t="s">
        <v>108</v>
      </c>
      <c r="L1334" s="42" t="s">
        <v>53</v>
      </c>
      <c r="M1334" s="34" t="s">
        <v>61</v>
      </c>
      <c r="N1334" s="35" t="s">
        <v>2865</v>
      </c>
      <c r="O1334" s="34" t="s">
        <v>94</v>
      </c>
      <c r="P1334" s="34">
        <v>796</v>
      </c>
      <c r="Q1334" s="34" t="s">
        <v>46</v>
      </c>
      <c r="R1334" s="39">
        <v>30</v>
      </c>
      <c r="S1334" s="40">
        <v>125</v>
      </c>
      <c r="T1334" s="40">
        <f t="shared" si="93"/>
        <v>3750</v>
      </c>
      <c r="U1334" s="40">
        <f t="shared" si="92"/>
        <v>4200</v>
      </c>
      <c r="V1334" s="34"/>
      <c r="W1334" s="34">
        <v>2017</v>
      </c>
      <c r="X1334" s="35"/>
    </row>
    <row r="1335" spans="1:24" ht="50.1" customHeight="1">
      <c r="A1335" s="34" t="s">
        <v>4077</v>
      </c>
      <c r="B1335" s="34" t="s">
        <v>35</v>
      </c>
      <c r="C1335" s="35" t="s">
        <v>4078</v>
      </c>
      <c r="D1335" s="36" t="s">
        <v>4038</v>
      </c>
      <c r="E1335" s="35" t="s">
        <v>4079</v>
      </c>
      <c r="F1335" s="37" t="s">
        <v>4040</v>
      </c>
      <c r="G1335" s="34" t="s">
        <v>39</v>
      </c>
      <c r="H1335" s="34">
        <v>0</v>
      </c>
      <c r="I1335" s="34">
        <v>590000000</v>
      </c>
      <c r="J1335" s="35" t="s">
        <v>40</v>
      </c>
      <c r="K1335" s="35" t="s">
        <v>108</v>
      </c>
      <c r="L1335" s="42" t="s">
        <v>53</v>
      </c>
      <c r="M1335" s="34" t="s">
        <v>61</v>
      </c>
      <c r="N1335" s="35" t="s">
        <v>2865</v>
      </c>
      <c r="O1335" s="34" t="s">
        <v>94</v>
      </c>
      <c r="P1335" s="34">
        <v>796</v>
      </c>
      <c r="Q1335" s="34" t="s">
        <v>46</v>
      </c>
      <c r="R1335" s="39">
        <v>20</v>
      </c>
      <c r="S1335" s="40">
        <v>150</v>
      </c>
      <c r="T1335" s="40">
        <f t="shared" si="93"/>
        <v>3000</v>
      </c>
      <c r="U1335" s="40">
        <f t="shared" si="92"/>
        <v>3360.0000000000005</v>
      </c>
      <c r="V1335" s="34"/>
      <c r="W1335" s="34">
        <v>2017</v>
      </c>
      <c r="X1335" s="35"/>
    </row>
    <row r="1336" spans="1:24" ht="50.1" customHeight="1">
      <c r="A1336" s="34" t="s">
        <v>4080</v>
      </c>
      <c r="B1336" s="34" t="s">
        <v>35</v>
      </c>
      <c r="C1336" s="35" t="s">
        <v>4081</v>
      </c>
      <c r="D1336" s="36" t="s">
        <v>4038</v>
      </c>
      <c r="E1336" s="35" t="s">
        <v>4082</v>
      </c>
      <c r="F1336" s="37" t="s">
        <v>4040</v>
      </c>
      <c r="G1336" s="34" t="s">
        <v>39</v>
      </c>
      <c r="H1336" s="34">
        <v>0</v>
      </c>
      <c r="I1336" s="34">
        <v>590000000</v>
      </c>
      <c r="J1336" s="35" t="s">
        <v>40</v>
      </c>
      <c r="K1336" s="35" t="s">
        <v>108</v>
      </c>
      <c r="L1336" s="42" t="s">
        <v>53</v>
      </c>
      <c r="M1336" s="34" t="s">
        <v>61</v>
      </c>
      <c r="N1336" s="35" t="s">
        <v>2865</v>
      </c>
      <c r="O1336" s="34" t="s">
        <v>94</v>
      </c>
      <c r="P1336" s="34">
        <v>796</v>
      </c>
      <c r="Q1336" s="34" t="s">
        <v>46</v>
      </c>
      <c r="R1336" s="39">
        <v>20</v>
      </c>
      <c r="S1336" s="40">
        <v>200</v>
      </c>
      <c r="T1336" s="40">
        <f t="shared" si="93"/>
        <v>4000</v>
      </c>
      <c r="U1336" s="40">
        <f t="shared" si="92"/>
        <v>4480</v>
      </c>
      <c r="V1336" s="34"/>
      <c r="W1336" s="34">
        <v>2017</v>
      </c>
      <c r="X1336" s="35"/>
    </row>
    <row r="1337" spans="1:24" ht="50.1" customHeight="1">
      <c r="A1337" s="34" t="s">
        <v>4083</v>
      </c>
      <c r="B1337" s="34" t="s">
        <v>35</v>
      </c>
      <c r="C1337" s="35" t="s">
        <v>4084</v>
      </c>
      <c r="D1337" s="36" t="s">
        <v>4038</v>
      </c>
      <c r="E1337" s="35" t="s">
        <v>4085</v>
      </c>
      <c r="F1337" s="37" t="s">
        <v>4040</v>
      </c>
      <c r="G1337" s="34" t="s">
        <v>39</v>
      </c>
      <c r="H1337" s="34">
        <v>0</v>
      </c>
      <c r="I1337" s="34">
        <v>590000000</v>
      </c>
      <c r="J1337" s="35" t="s">
        <v>40</v>
      </c>
      <c r="K1337" s="35" t="s">
        <v>108</v>
      </c>
      <c r="L1337" s="42" t="s">
        <v>53</v>
      </c>
      <c r="M1337" s="34" t="s">
        <v>61</v>
      </c>
      <c r="N1337" s="35" t="s">
        <v>2865</v>
      </c>
      <c r="O1337" s="34" t="s">
        <v>94</v>
      </c>
      <c r="P1337" s="34">
        <v>796</v>
      </c>
      <c r="Q1337" s="34" t="s">
        <v>46</v>
      </c>
      <c r="R1337" s="39">
        <v>20</v>
      </c>
      <c r="S1337" s="40">
        <v>215</v>
      </c>
      <c r="T1337" s="40">
        <f t="shared" si="93"/>
        <v>4300</v>
      </c>
      <c r="U1337" s="40">
        <f t="shared" si="92"/>
        <v>4816.0000000000009</v>
      </c>
      <c r="V1337" s="34"/>
      <c r="W1337" s="34">
        <v>2017</v>
      </c>
      <c r="X1337" s="35"/>
    </row>
    <row r="1338" spans="1:24" ht="50.1" customHeight="1">
      <c r="A1338" s="34" t="s">
        <v>4086</v>
      </c>
      <c r="B1338" s="34" t="s">
        <v>35</v>
      </c>
      <c r="C1338" s="35" t="s">
        <v>4087</v>
      </c>
      <c r="D1338" s="36" t="s">
        <v>4038</v>
      </c>
      <c r="E1338" s="35" t="s">
        <v>4088</v>
      </c>
      <c r="F1338" s="37" t="s">
        <v>4040</v>
      </c>
      <c r="G1338" s="34" t="s">
        <v>39</v>
      </c>
      <c r="H1338" s="34" t="s">
        <v>2372</v>
      </c>
      <c r="I1338" s="34">
        <v>590000000</v>
      </c>
      <c r="J1338" s="35" t="s">
        <v>40</v>
      </c>
      <c r="K1338" s="35" t="s">
        <v>108</v>
      </c>
      <c r="L1338" s="42" t="s">
        <v>53</v>
      </c>
      <c r="M1338" s="34" t="s">
        <v>61</v>
      </c>
      <c r="N1338" s="35" t="s">
        <v>2865</v>
      </c>
      <c r="O1338" s="34" t="s">
        <v>94</v>
      </c>
      <c r="P1338" s="34">
        <v>796</v>
      </c>
      <c r="Q1338" s="34" t="s">
        <v>46</v>
      </c>
      <c r="R1338" s="39">
        <v>20</v>
      </c>
      <c r="S1338" s="40">
        <v>250</v>
      </c>
      <c r="T1338" s="40">
        <f t="shared" si="93"/>
        <v>5000</v>
      </c>
      <c r="U1338" s="40">
        <f t="shared" si="92"/>
        <v>5600.0000000000009</v>
      </c>
      <c r="V1338" s="34"/>
      <c r="W1338" s="34">
        <v>2017</v>
      </c>
      <c r="X1338" s="35"/>
    </row>
    <row r="1339" spans="1:24" ht="50.1" customHeight="1">
      <c r="A1339" s="34" t="s">
        <v>4089</v>
      </c>
      <c r="B1339" s="49" t="s">
        <v>35</v>
      </c>
      <c r="C1339" s="49" t="s">
        <v>4090</v>
      </c>
      <c r="D1339" s="56" t="s">
        <v>4038</v>
      </c>
      <c r="E1339" s="49" t="s">
        <v>4091</v>
      </c>
      <c r="F1339" s="43"/>
      <c r="G1339" s="35" t="s">
        <v>39</v>
      </c>
      <c r="H1339" s="59">
        <v>0</v>
      </c>
      <c r="I1339" s="34">
        <v>590000000</v>
      </c>
      <c r="J1339" s="35" t="s">
        <v>40</v>
      </c>
      <c r="K1339" s="35" t="s">
        <v>82</v>
      </c>
      <c r="L1339" s="35" t="s">
        <v>225</v>
      </c>
      <c r="M1339" s="35" t="s">
        <v>61</v>
      </c>
      <c r="N1339" s="35" t="s">
        <v>226</v>
      </c>
      <c r="O1339" s="49" t="s">
        <v>227</v>
      </c>
      <c r="P1339" s="35">
        <v>796</v>
      </c>
      <c r="Q1339" s="35" t="s">
        <v>46</v>
      </c>
      <c r="R1339" s="39">
        <v>10</v>
      </c>
      <c r="S1339" s="72">
        <v>290</v>
      </c>
      <c r="T1339" s="40">
        <f t="shared" si="93"/>
        <v>2900</v>
      </c>
      <c r="U1339" s="40">
        <f t="shared" si="92"/>
        <v>3248.0000000000005</v>
      </c>
      <c r="V1339" s="34" t="s">
        <v>47</v>
      </c>
      <c r="W1339" s="35">
        <v>2017</v>
      </c>
      <c r="X1339" s="59"/>
    </row>
    <row r="1340" spans="1:24" ht="50.1" customHeight="1">
      <c r="A1340" s="34" t="s">
        <v>4092</v>
      </c>
      <c r="B1340" s="34" t="s">
        <v>35</v>
      </c>
      <c r="C1340" s="35" t="s">
        <v>4093</v>
      </c>
      <c r="D1340" s="36" t="s">
        <v>4038</v>
      </c>
      <c r="E1340" s="35" t="s">
        <v>4094</v>
      </c>
      <c r="F1340" s="37" t="s">
        <v>4040</v>
      </c>
      <c r="G1340" s="34" t="s">
        <v>39</v>
      </c>
      <c r="H1340" s="34">
        <v>0</v>
      </c>
      <c r="I1340" s="34">
        <v>590000000</v>
      </c>
      <c r="J1340" s="35" t="s">
        <v>40</v>
      </c>
      <c r="K1340" s="35" t="s">
        <v>108</v>
      </c>
      <c r="L1340" s="42" t="s">
        <v>53</v>
      </c>
      <c r="M1340" s="34" t="s">
        <v>61</v>
      </c>
      <c r="N1340" s="35" t="s">
        <v>2865</v>
      </c>
      <c r="O1340" s="34" t="s">
        <v>94</v>
      </c>
      <c r="P1340" s="34">
        <v>796</v>
      </c>
      <c r="Q1340" s="34" t="s">
        <v>46</v>
      </c>
      <c r="R1340" s="39">
        <v>20</v>
      </c>
      <c r="S1340" s="40">
        <v>380</v>
      </c>
      <c r="T1340" s="40">
        <f t="shared" si="93"/>
        <v>7600</v>
      </c>
      <c r="U1340" s="40">
        <f t="shared" si="92"/>
        <v>8512</v>
      </c>
      <c r="V1340" s="34"/>
      <c r="W1340" s="34">
        <v>2017</v>
      </c>
      <c r="X1340" s="35"/>
    </row>
    <row r="1341" spans="1:24" ht="50.1" customHeight="1">
      <c r="A1341" s="34" t="s">
        <v>4095</v>
      </c>
      <c r="B1341" s="34" t="s">
        <v>35</v>
      </c>
      <c r="C1341" s="35" t="s">
        <v>4096</v>
      </c>
      <c r="D1341" s="36" t="s">
        <v>4038</v>
      </c>
      <c r="E1341" s="35" t="s">
        <v>4097</v>
      </c>
      <c r="F1341" s="37" t="s">
        <v>4098</v>
      </c>
      <c r="G1341" s="34" t="s">
        <v>39</v>
      </c>
      <c r="H1341" s="34">
        <v>0</v>
      </c>
      <c r="I1341" s="34">
        <v>590000000</v>
      </c>
      <c r="J1341" s="35" t="s">
        <v>40</v>
      </c>
      <c r="K1341" s="35" t="s">
        <v>108</v>
      </c>
      <c r="L1341" s="42" t="s">
        <v>53</v>
      </c>
      <c r="M1341" s="34" t="s">
        <v>61</v>
      </c>
      <c r="N1341" s="35" t="s">
        <v>2865</v>
      </c>
      <c r="O1341" s="34" t="s">
        <v>94</v>
      </c>
      <c r="P1341" s="34">
        <v>796</v>
      </c>
      <c r="Q1341" s="34" t="s">
        <v>46</v>
      </c>
      <c r="R1341" s="39">
        <v>20</v>
      </c>
      <c r="S1341" s="40">
        <v>1200</v>
      </c>
      <c r="T1341" s="40">
        <f t="shared" si="93"/>
        <v>24000</v>
      </c>
      <c r="U1341" s="40">
        <f t="shared" si="92"/>
        <v>26880.000000000004</v>
      </c>
      <c r="V1341" s="34"/>
      <c r="W1341" s="34">
        <v>2017</v>
      </c>
      <c r="X1341" s="35"/>
    </row>
    <row r="1342" spans="1:24" ht="50.1" customHeight="1">
      <c r="A1342" s="34" t="s">
        <v>4099</v>
      </c>
      <c r="B1342" s="34" t="s">
        <v>35</v>
      </c>
      <c r="C1342" s="35" t="s">
        <v>4100</v>
      </c>
      <c r="D1342" s="36" t="s">
        <v>4038</v>
      </c>
      <c r="E1342" s="35" t="s">
        <v>4101</v>
      </c>
      <c r="F1342" s="37" t="s">
        <v>4098</v>
      </c>
      <c r="G1342" s="34" t="s">
        <v>39</v>
      </c>
      <c r="H1342" s="34">
        <v>0</v>
      </c>
      <c r="I1342" s="34">
        <v>590000000</v>
      </c>
      <c r="J1342" s="35" t="s">
        <v>40</v>
      </c>
      <c r="K1342" s="35" t="s">
        <v>108</v>
      </c>
      <c r="L1342" s="42" t="s">
        <v>53</v>
      </c>
      <c r="M1342" s="34" t="s">
        <v>61</v>
      </c>
      <c r="N1342" s="35" t="s">
        <v>2865</v>
      </c>
      <c r="O1342" s="34" t="s">
        <v>94</v>
      </c>
      <c r="P1342" s="34">
        <v>796</v>
      </c>
      <c r="Q1342" s="34" t="s">
        <v>46</v>
      </c>
      <c r="R1342" s="39">
        <v>20</v>
      </c>
      <c r="S1342" s="40">
        <v>1370</v>
      </c>
      <c r="T1342" s="40">
        <f t="shared" si="93"/>
        <v>27400</v>
      </c>
      <c r="U1342" s="40">
        <f t="shared" si="92"/>
        <v>30688.000000000004</v>
      </c>
      <c r="V1342" s="34"/>
      <c r="W1342" s="34">
        <v>2017</v>
      </c>
      <c r="X1342" s="35"/>
    </row>
    <row r="1343" spans="1:24" ht="50.1" customHeight="1">
      <c r="A1343" s="34" t="s">
        <v>4102</v>
      </c>
      <c r="B1343" s="34" t="s">
        <v>35</v>
      </c>
      <c r="C1343" s="35" t="s">
        <v>4103</v>
      </c>
      <c r="D1343" s="36" t="s">
        <v>4038</v>
      </c>
      <c r="E1343" s="35" t="s">
        <v>4104</v>
      </c>
      <c r="F1343" s="37" t="s">
        <v>4098</v>
      </c>
      <c r="G1343" s="34" t="s">
        <v>39</v>
      </c>
      <c r="H1343" s="34" t="s">
        <v>2372</v>
      </c>
      <c r="I1343" s="34">
        <v>590000000</v>
      </c>
      <c r="J1343" s="35" t="s">
        <v>40</v>
      </c>
      <c r="K1343" s="35" t="s">
        <v>108</v>
      </c>
      <c r="L1343" s="42" t="s">
        <v>53</v>
      </c>
      <c r="M1343" s="34" t="s">
        <v>61</v>
      </c>
      <c r="N1343" s="35" t="s">
        <v>2865</v>
      </c>
      <c r="O1343" s="34" t="s">
        <v>94</v>
      </c>
      <c r="P1343" s="34">
        <v>796</v>
      </c>
      <c r="Q1343" s="34" t="s">
        <v>46</v>
      </c>
      <c r="R1343" s="39">
        <v>15</v>
      </c>
      <c r="S1343" s="40">
        <v>1400</v>
      </c>
      <c r="T1343" s="40">
        <f t="shared" si="93"/>
        <v>21000</v>
      </c>
      <c r="U1343" s="40">
        <f t="shared" si="92"/>
        <v>23520.000000000004</v>
      </c>
      <c r="V1343" s="34"/>
      <c r="W1343" s="34">
        <v>2017</v>
      </c>
      <c r="X1343" s="35"/>
    </row>
    <row r="1344" spans="1:24" ht="50.1" customHeight="1">
      <c r="A1344" s="34" t="s">
        <v>4105</v>
      </c>
      <c r="B1344" s="34" t="s">
        <v>35</v>
      </c>
      <c r="C1344" s="35" t="s">
        <v>4106</v>
      </c>
      <c r="D1344" s="36" t="s">
        <v>4038</v>
      </c>
      <c r="E1344" s="35" t="s">
        <v>4107</v>
      </c>
      <c r="F1344" s="37" t="s">
        <v>4098</v>
      </c>
      <c r="G1344" s="34" t="s">
        <v>39</v>
      </c>
      <c r="H1344" s="34" t="s">
        <v>2372</v>
      </c>
      <c r="I1344" s="34">
        <v>590000000</v>
      </c>
      <c r="J1344" s="35" t="s">
        <v>40</v>
      </c>
      <c r="K1344" s="35" t="s">
        <v>108</v>
      </c>
      <c r="L1344" s="42" t="s">
        <v>53</v>
      </c>
      <c r="M1344" s="34" t="s">
        <v>61</v>
      </c>
      <c r="N1344" s="35" t="s">
        <v>2865</v>
      </c>
      <c r="O1344" s="34" t="s">
        <v>94</v>
      </c>
      <c r="P1344" s="34">
        <v>796</v>
      </c>
      <c r="Q1344" s="34" t="s">
        <v>46</v>
      </c>
      <c r="R1344" s="39">
        <v>18</v>
      </c>
      <c r="S1344" s="40">
        <v>1680</v>
      </c>
      <c r="T1344" s="40">
        <f t="shared" si="93"/>
        <v>30240</v>
      </c>
      <c r="U1344" s="40">
        <f t="shared" si="92"/>
        <v>33868.800000000003</v>
      </c>
      <c r="V1344" s="34"/>
      <c r="W1344" s="34">
        <v>2017</v>
      </c>
      <c r="X1344" s="35"/>
    </row>
    <row r="1345" spans="1:24" ht="50.1" customHeight="1">
      <c r="A1345" s="34" t="s">
        <v>4108</v>
      </c>
      <c r="B1345" s="34" t="s">
        <v>35</v>
      </c>
      <c r="C1345" s="35" t="s">
        <v>4109</v>
      </c>
      <c r="D1345" s="36" t="s">
        <v>4038</v>
      </c>
      <c r="E1345" s="35" t="s">
        <v>4110</v>
      </c>
      <c r="F1345" s="37" t="s">
        <v>4098</v>
      </c>
      <c r="G1345" s="34" t="s">
        <v>39</v>
      </c>
      <c r="H1345" s="34" t="s">
        <v>2372</v>
      </c>
      <c r="I1345" s="34">
        <v>590000000</v>
      </c>
      <c r="J1345" s="35" t="s">
        <v>40</v>
      </c>
      <c r="K1345" s="35" t="s">
        <v>108</v>
      </c>
      <c r="L1345" s="42" t="s">
        <v>53</v>
      </c>
      <c r="M1345" s="34" t="s">
        <v>61</v>
      </c>
      <c r="N1345" s="35" t="s">
        <v>2865</v>
      </c>
      <c r="O1345" s="34" t="s">
        <v>94</v>
      </c>
      <c r="P1345" s="34">
        <v>796</v>
      </c>
      <c r="Q1345" s="34" t="s">
        <v>46</v>
      </c>
      <c r="R1345" s="39">
        <v>10</v>
      </c>
      <c r="S1345" s="40">
        <v>2500</v>
      </c>
      <c r="T1345" s="40">
        <f t="shared" si="93"/>
        <v>25000</v>
      </c>
      <c r="U1345" s="40">
        <f t="shared" si="92"/>
        <v>28000.000000000004</v>
      </c>
      <c r="V1345" s="34"/>
      <c r="W1345" s="34">
        <v>2017</v>
      </c>
      <c r="X1345" s="35"/>
    </row>
    <row r="1346" spans="1:24" ht="50.1" customHeight="1">
      <c r="A1346" s="34" t="s">
        <v>4111</v>
      </c>
      <c r="B1346" s="34" t="s">
        <v>35</v>
      </c>
      <c r="C1346" s="35" t="s">
        <v>4112</v>
      </c>
      <c r="D1346" s="36" t="s">
        <v>4038</v>
      </c>
      <c r="E1346" s="35" t="s">
        <v>4113</v>
      </c>
      <c r="F1346" s="37" t="s">
        <v>4098</v>
      </c>
      <c r="G1346" s="34" t="s">
        <v>39</v>
      </c>
      <c r="H1346" s="34">
        <v>0</v>
      </c>
      <c r="I1346" s="34">
        <v>590000000</v>
      </c>
      <c r="J1346" s="35" t="s">
        <v>40</v>
      </c>
      <c r="K1346" s="35" t="s">
        <v>108</v>
      </c>
      <c r="L1346" s="42" t="s">
        <v>53</v>
      </c>
      <c r="M1346" s="34" t="s">
        <v>61</v>
      </c>
      <c r="N1346" s="35" t="s">
        <v>2865</v>
      </c>
      <c r="O1346" s="34" t="s">
        <v>94</v>
      </c>
      <c r="P1346" s="34">
        <v>796</v>
      </c>
      <c r="Q1346" s="34" t="s">
        <v>46</v>
      </c>
      <c r="R1346" s="39">
        <v>20</v>
      </c>
      <c r="S1346" s="40">
        <v>2620</v>
      </c>
      <c r="T1346" s="40">
        <f t="shared" si="93"/>
        <v>52400</v>
      </c>
      <c r="U1346" s="40">
        <f t="shared" si="92"/>
        <v>58688.000000000007</v>
      </c>
      <c r="V1346" s="34"/>
      <c r="W1346" s="34">
        <v>2017</v>
      </c>
      <c r="X1346" s="35"/>
    </row>
    <row r="1347" spans="1:24" ht="50.1" customHeight="1">
      <c r="A1347" s="34" t="s">
        <v>4114</v>
      </c>
      <c r="B1347" s="34" t="s">
        <v>35</v>
      </c>
      <c r="C1347" s="35" t="s">
        <v>4115</v>
      </c>
      <c r="D1347" s="36" t="s">
        <v>4038</v>
      </c>
      <c r="E1347" s="35" t="s">
        <v>4116</v>
      </c>
      <c r="F1347" s="37" t="s">
        <v>4117</v>
      </c>
      <c r="G1347" s="34" t="s">
        <v>39</v>
      </c>
      <c r="H1347" s="34">
        <v>0</v>
      </c>
      <c r="I1347" s="34">
        <v>590000000</v>
      </c>
      <c r="J1347" s="35" t="s">
        <v>40</v>
      </c>
      <c r="K1347" s="35" t="s">
        <v>108</v>
      </c>
      <c r="L1347" s="42" t="s">
        <v>53</v>
      </c>
      <c r="M1347" s="34" t="s">
        <v>61</v>
      </c>
      <c r="N1347" s="35" t="s">
        <v>2865</v>
      </c>
      <c r="O1347" s="34" t="s">
        <v>94</v>
      </c>
      <c r="P1347" s="34">
        <v>796</v>
      </c>
      <c r="Q1347" s="34" t="s">
        <v>46</v>
      </c>
      <c r="R1347" s="39">
        <v>50</v>
      </c>
      <c r="S1347" s="40">
        <v>307</v>
      </c>
      <c r="T1347" s="40">
        <f t="shared" si="93"/>
        <v>15350</v>
      </c>
      <c r="U1347" s="40">
        <f t="shared" si="92"/>
        <v>17192</v>
      </c>
      <c r="V1347" s="34"/>
      <c r="W1347" s="34">
        <v>2017</v>
      </c>
      <c r="X1347" s="35"/>
    </row>
    <row r="1348" spans="1:24" ht="50.1" customHeight="1">
      <c r="A1348" s="34" t="s">
        <v>4118</v>
      </c>
      <c r="B1348" s="34" t="s">
        <v>35</v>
      </c>
      <c r="C1348" s="35" t="s">
        <v>4115</v>
      </c>
      <c r="D1348" s="36" t="s">
        <v>4038</v>
      </c>
      <c r="E1348" s="35" t="s">
        <v>4116</v>
      </c>
      <c r="F1348" s="37" t="s">
        <v>4119</v>
      </c>
      <c r="G1348" s="34" t="s">
        <v>39</v>
      </c>
      <c r="H1348" s="34">
        <v>0</v>
      </c>
      <c r="I1348" s="34">
        <v>590000000</v>
      </c>
      <c r="J1348" s="35" t="s">
        <v>40</v>
      </c>
      <c r="K1348" s="35" t="s">
        <v>108</v>
      </c>
      <c r="L1348" s="42" t="s">
        <v>53</v>
      </c>
      <c r="M1348" s="34" t="s">
        <v>61</v>
      </c>
      <c r="N1348" s="35" t="s">
        <v>2865</v>
      </c>
      <c r="O1348" s="34" t="s">
        <v>94</v>
      </c>
      <c r="P1348" s="34">
        <v>796</v>
      </c>
      <c r="Q1348" s="34" t="s">
        <v>46</v>
      </c>
      <c r="R1348" s="39">
        <v>50</v>
      </c>
      <c r="S1348" s="40">
        <v>315</v>
      </c>
      <c r="T1348" s="40">
        <f t="shared" si="93"/>
        <v>15750</v>
      </c>
      <c r="U1348" s="40">
        <f t="shared" si="92"/>
        <v>17640</v>
      </c>
      <c r="V1348" s="34"/>
      <c r="W1348" s="34">
        <v>2017</v>
      </c>
      <c r="X1348" s="35"/>
    </row>
    <row r="1349" spans="1:24" ht="50.1" customHeight="1">
      <c r="A1349" s="34" t="s">
        <v>4120</v>
      </c>
      <c r="B1349" s="34" t="s">
        <v>35</v>
      </c>
      <c r="C1349" s="35" t="s">
        <v>4115</v>
      </c>
      <c r="D1349" s="36" t="s">
        <v>4038</v>
      </c>
      <c r="E1349" s="35" t="s">
        <v>4116</v>
      </c>
      <c r="F1349" s="37" t="s">
        <v>4121</v>
      </c>
      <c r="G1349" s="34" t="s">
        <v>39</v>
      </c>
      <c r="H1349" s="34">
        <v>0</v>
      </c>
      <c r="I1349" s="34">
        <v>590000000</v>
      </c>
      <c r="J1349" s="35" t="s">
        <v>40</v>
      </c>
      <c r="K1349" s="35" t="s">
        <v>108</v>
      </c>
      <c r="L1349" s="42" t="s">
        <v>53</v>
      </c>
      <c r="M1349" s="34" t="s">
        <v>61</v>
      </c>
      <c r="N1349" s="35" t="s">
        <v>2865</v>
      </c>
      <c r="O1349" s="34" t="s">
        <v>94</v>
      </c>
      <c r="P1349" s="34">
        <v>796</v>
      </c>
      <c r="Q1349" s="34" t="s">
        <v>46</v>
      </c>
      <c r="R1349" s="39">
        <v>50</v>
      </c>
      <c r="S1349" s="40">
        <v>380</v>
      </c>
      <c r="T1349" s="40">
        <f t="shared" si="93"/>
        <v>19000</v>
      </c>
      <c r="U1349" s="40">
        <f t="shared" si="92"/>
        <v>21280.000000000004</v>
      </c>
      <c r="V1349" s="34"/>
      <c r="W1349" s="34">
        <v>2017</v>
      </c>
      <c r="X1349" s="35"/>
    </row>
    <row r="1350" spans="1:24" ht="50.1" customHeight="1">
      <c r="A1350" s="34" t="s">
        <v>4122</v>
      </c>
      <c r="B1350" s="34" t="s">
        <v>35</v>
      </c>
      <c r="C1350" s="35" t="s">
        <v>4115</v>
      </c>
      <c r="D1350" s="36" t="s">
        <v>4038</v>
      </c>
      <c r="E1350" s="35" t="s">
        <v>4116</v>
      </c>
      <c r="F1350" s="37" t="s">
        <v>4123</v>
      </c>
      <c r="G1350" s="34" t="s">
        <v>39</v>
      </c>
      <c r="H1350" s="34">
        <v>0</v>
      </c>
      <c r="I1350" s="34">
        <v>590000000</v>
      </c>
      <c r="J1350" s="35" t="s">
        <v>40</v>
      </c>
      <c r="K1350" s="35" t="s">
        <v>108</v>
      </c>
      <c r="L1350" s="42" t="s">
        <v>53</v>
      </c>
      <c r="M1350" s="34" t="s">
        <v>61</v>
      </c>
      <c r="N1350" s="35" t="s">
        <v>2865</v>
      </c>
      <c r="O1350" s="34" t="s">
        <v>94</v>
      </c>
      <c r="P1350" s="34">
        <v>796</v>
      </c>
      <c r="Q1350" s="34" t="s">
        <v>46</v>
      </c>
      <c r="R1350" s="39">
        <v>50</v>
      </c>
      <c r="S1350" s="40">
        <v>470</v>
      </c>
      <c r="T1350" s="40">
        <f t="shared" si="93"/>
        <v>23500</v>
      </c>
      <c r="U1350" s="40">
        <f t="shared" si="92"/>
        <v>26320.000000000004</v>
      </c>
      <c r="V1350" s="34"/>
      <c r="W1350" s="34">
        <v>2017</v>
      </c>
      <c r="X1350" s="35"/>
    </row>
    <row r="1351" spans="1:24" ht="50.1" customHeight="1">
      <c r="A1351" s="34" t="s">
        <v>4124</v>
      </c>
      <c r="B1351" s="34" t="s">
        <v>35</v>
      </c>
      <c r="C1351" s="35" t="s">
        <v>4115</v>
      </c>
      <c r="D1351" s="36" t="s">
        <v>4038</v>
      </c>
      <c r="E1351" s="35" t="s">
        <v>4116</v>
      </c>
      <c r="F1351" s="37" t="s">
        <v>4125</v>
      </c>
      <c r="G1351" s="34" t="s">
        <v>39</v>
      </c>
      <c r="H1351" s="34">
        <v>0</v>
      </c>
      <c r="I1351" s="34">
        <v>590000000</v>
      </c>
      <c r="J1351" s="35" t="s">
        <v>40</v>
      </c>
      <c r="K1351" s="35" t="s">
        <v>108</v>
      </c>
      <c r="L1351" s="42" t="s">
        <v>53</v>
      </c>
      <c r="M1351" s="34" t="s">
        <v>61</v>
      </c>
      <c r="N1351" s="35" t="s">
        <v>2865</v>
      </c>
      <c r="O1351" s="34" t="s">
        <v>94</v>
      </c>
      <c r="P1351" s="34">
        <v>796</v>
      </c>
      <c r="Q1351" s="34" t="s">
        <v>46</v>
      </c>
      <c r="R1351" s="39">
        <v>40</v>
      </c>
      <c r="S1351" s="40">
        <v>510</v>
      </c>
      <c r="T1351" s="40">
        <f t="shared" si="93"/>
        <v>20400</v>
      </c>
      <c r="U1351" s="40">
        <f t="shared" si="92"/>
        <v>22848.000000000004</v>
      </c>
      <c r="V1351" s="34"/>
      <c r="W1351" s="34">
        <v>2017</v>
      </c>
      <c r="X1351" s="35"/>
    </row>
    <row r="1352" spans="1:24" ht="50.1" customHeight="1">
      <c r="A1352" s="34" t="s">
        <v>4126</v>
      </c>
      <c r="B1352" s="34" t="s">
        <v>35</v>
      </c>
      <c r="C1352" s="35" t="s">
        <v>4115</v>
      </c>
      <c r="D1352" s="36" t="s">
        <v>4038</v>
      </c>
      <c r="E1352" s="35" t="s">
        <v>4116</v>
      </c>
      <c r="F1352" s="37" t="s">
        <v>4127</v>
      </c>
      <c r="G1352" s="34" t="s">
        <v>39</v>
      </c>
      <c r="H1352" s="34">
        <v>0</v>
      </c>
      <c r="I1352" s="34">
        <v>590000000</v>
      </c>
      <c r="J1352" s="35" t="s">
        <v>40</v>
      </c>
      <c r="K1352" s="35" t="s">
        <v>108</v>
      </c>
      <c r="L1352" s="42" t="s">
        <v>53</v>
      </c>
      <c r="M1352" s="34" t="s">
        <v>61</v>
      </c>
      <c r="N1352" s="35" t="s">
        <v>2865</v>
      </c>
      <c r="O1352" s="34" t="s">
        <v>94</v>
      </c>
      <c r="P1352" s="34">
        <v>796</v>
      </c>
      <c r="Q1352" s="34" t="s">
        <v>46</v>
      </c>
      <c r="R1352" s="39">
        <v>40</v>
      </c>
      <c r="S1352" s="40">
        <v>1350</v>
      </c>
      <c r="T1352" s="40">
        <f t="shared" si="93"/>
        <v>54000</v>
      </c>
      <c r="U1352" s="40">
        <f t="shared" si="92"/>
        <v>60480.000000000007</v>
      </c>
      <c r="V1352" s="34"/>
      <c r="W1352" s="34">
        <v>2017</v>
      </c>
      <c r="X1352" s="35"/>
    </row>
    <row r="1353" spans="1:24" ht="50.1" customHeight="1">
      <c r="A1353" s="35" t="s">
        <v>4128</v>
      </c>
      <c r="B1353" s="35" t="s">
        <v>35</v>
      </c>
      <c r="C1353" s="78" t="s">
        <v>4129</v>
      </c>
      <c r="D1353" s="36" t="s">
        <v>4130</v>
      </c>
      <c r="E1353" s="78" t="s">
        <v>4131</v>
      </c>
      <c r="F1353" s="78" t="s">
        <v>2025</v>
      </c>
      <c r="G1353" s="35" t="s">
        <v>196</v>
      </c>
      <c r="H1353" s="35">
        <v>0</v>
      </c>
      <c r="I1353" s="35">
        <v>590000000</v>
      </c>
      <c r="J1353" s="35" t="s">
        <v>53</v>
      </c>
      <c r="K1353" s="35" t="s">
        <v>142</v>
      </c>
      <c r="L1353" s="35" t="s">
        <v>83</v>
      </c>
      <c r="M1353" s="35" t="s">
        <v>84</v>
      </c>
      <c r="N1353" s="35" t="s">
        <v>243</v>
      </c>
      <c r="O1353" s="35" t="s">
        <v>1271</v>
      </c>
      <c r="P1353" s="35">
        <v>796</v>
      </c>
      <c r="Q1353" s="35" t="s">
        <v>46</v>
      </c>
      <c r="R1353" s="77">
        <v>68</v>
      </c>
      <c r="S1353" s="77">
        <v>60000</v>
      </c>
      <c r="T1353" s="40">
        <v>0</v>
      </c>
      <c r="U1353" s="40">
        <f>T1353*1.12</f>
        <v>0</v>
      </c>
      <c r="V1353" s="35"/>
      <c r="W1353" s="51">
        <v>2017</v>
      </c>
      <c r="X1353" s="49" t="s">
        <v>3586</v>
      </c>
    </row>
    <row r="1354" spans="1:24" ht="50.1" customHeight="1">
      <c r="A1354" s="49" t="s">
        <v>4132</v>
      </c>
      <c r="B1354" s="178" t="s">
        <v>35</v>
      </c>
      <c r="C1354" s="50" t="s">
        <v>4129</v>
      </c>
      <c r="D1354" s="56" t="s">
        <v>4130</v>
      </c>
      <c r="E1354" s="50" t="s">
        <v>4131</v>
      </c>
      <c r="F1354" s="50" t="s">
        <v>2025</v>
      </c>
      <c r="G1354" s="49" t="s">
        <v>196</v>
      </c>
      <c r="H1354" s="105">
        <v>0</v>
      </c>
      <c r="I1354" s="80">
        <v>590000000</v>
      </c>
      <c r="J1354" s="51" t="s">
        <v>293</v>
      </c>
      <c r="K1354" s="49" t="s">
        <v>4133</v>
      </c>
      <c r="L1354" s="104" t="s">
        <v>189</v>
      </c>
      <c r="M1354" s="49" t="s">
        <v>84</v>
      </c>
      <c r="N1354" s="49" t="s">
        <v>310</v>
      </c>
      <c r="O1354" s="49" t="s">
        <v>227</v>
      </c>
      <c r="P1354" s="43">
        <v>796</v>
      </c>
      <c r="Q1354" s="49" t="s">
        <v>46</v>
      </c>
      <c r="R1354" s="100">
        <v>68</v>
      </c>
      <c r="S1354" s="100">
        <v>50100</v>
      </c>
      <c r="T1354" s="40">
        <f>R1354*S1354</f>
        <v>3406800</v>
      </c>
      <c r="U1354" s="40">
        <f>T1354*1.12</f>
        <v>3815616.0000000005</v>
      </c>
      <c r="V1354" s="43"/>
      <c r="W1354" s="51">
        <v>2017</v>
      </c>
      <c r="X1354" s="43"/>
    </row>
    <row r="1355" spans="1:24" ht="50.1" customHeight="1">
      <c r="A1355" s="35" t="s">
        <v>4134</v>
      </c>
      <c r="B1355" s="35" t="s">
        <v>35</v>
      </c>
      <c r="C1355" s="78" t="s">
        <v>4129</v>
      </c>
      <c r="D1355" s="36" t="s">
        <v>4130</v>
      </c>
      <c r="E1355" s="78" t="s">
        <v>4131</v>
      </c>
      <c r="F1355" s="78" t="s">
        <v>4135</v>
      </c>
      <c r="G1355" s="35" t="s">
        <v>196</v>
      </c>
      <c r="H1355" s="35">
        <v>0</v>
      </c>
      <c r="I1355" s="35">
        <v>590000000</v>
      </c>
      <c r="J1355" s="35" t="s">
        <v>53</v>
      </c>
      <c r="K1355" s="35" t="s">
        <v>142</v>
      </c>
      <c r="L1355" s="35" t="s">
        <v>83</v>
      </c>
      <c r="M1355" s="35" t="s">
        <v>84</v>
      </c>
      <c r="N1355" s="35" t="s">
        <v>243</v>
      </c>
      <c r="O1355" s="35" t="s">
        <v>1271</v>
      </c>
      <c r="P1355" s="35">
        <v>796</v>
      </c>
      <c r="Q1355" s="35" t="s">
        <v>46</v>
      </c>
      <c r="R1355" s="77">
        <v>32</v>
      </c>
      <c r="S1355" s="77">
        <v>60000</v>
      </c>
      <c r="T1355" s="40">
        <v>0</v>
      </c>
      <c r="U1355" s="40">
        <f t="shared" ref="U1355:U1356" si="94">T1355*1.12</f>
        <v>0</v>
      </c>
      <c r="V1355" s="35"/>
      <c r="W1355" s="35">
        <v>2017</v>
      </c>
      <c r="X1355" s="49" t="s">
        <v>3586</v>
      </c>
    </row>
    <row r="1356" spans="1:24" ht="50.1" customHeight="1">
      <c r="A1356" s="49" t="s">
        <v>4136</v>
      </c>
      <c r="B1356" s="178" t="s">
        <v>35</v>
      </c>
      <c r="C1356" s="50" t="s">
        <v>4129</v>
      </c>
      <c r="D1356" s="56" t="s">
        <v>4130</v>
      </c>
      <c r="E1356" s="50" t="s">
        <v>4131</v>
      </c>
      <c r="F1356" s="50" t="s">
        <v>2025</v>
      </c>
      <c r="G1356" s="49" t="s">
        <v>196</v>
      </c>
      <c r="H1356" s="105">
        <v>0</v>
      </c>
      <c r="I1356" s="80">
        <v>590000000</v>
      </c>
      <c r="J1356" s="51" t="s">
        <v>293</v>
      </c>
      <c r="K1356" s="49" t="s">
        <v>4133</v>
      </c>
      <c r="L1356" s="104" t="s">
        <v>189</v>
      </c>
      <c r="M1356" s="49" t="s">
        <v>84</v>
      </c>
      <c r="N1356" s="49" t="s">
        <v>310</v>
      </c>
      <c r="O1356" s="49" t="s">
        <v>227</v>
      </c>
      <c r="P1356" s="43">
        <v>796</v>
      </c>
      <c r="Q1356" s="49" t="s">
        <v>46</v>
      </c>
      <c r="R1356" s="100">
        <v>32</v>
      </c>
      <c r="S1356" s="100">
        <v>50100</v>
      </c>
      <c r="T1356" s="40">
        <f t="shared" ref="T1356" si="95">R1356*S1356</f>
        <v>1603200</v>
      </c>
      <c r="U1356" s="40">
        <f t="shared" si="94"/>
        <v>1795584.0000000002</v>
      </c>
      <c r="V1356" s="43"/>
      <c r="W1356" s="51">
        <v>2017</v>
      </c>
      <c r="X1356" s="43"/>
    </row>
    <row r="1357" spans="1:24" ht="50.1" customHeight="1">
      <c r="A1357" s="34" t="s">
        <v>4137</v>
      </c>
      <c r="B1357" s="46" t="s">
        <v>35</v>
      </c>
      <c r="C1357" s="35" t="s">
        <v>4138</v>
      </c>
      <c r="D1357" s="36" t="s">
        <v>4139</v>
      </c>
      <c r="E1357" s="35" t="s">
        <v>4140</v>
      </c>
      <c r="F1357" s="37" t="s">
        <v>4141</v>
      </c>
      <c r="G1357" s="34" t="s">
        <v>39</v>
      </c>
      <c r="H1357" s="34">
        <v>0</v>
      </c>
      <c r="I1357" s="34">
        <v>590000000</v>
      </c>
      <c r="J1357" s="35" t="s">
        <v>40</v>
      </c>
      <c r="K1357" s="35" t="s">
        <v>1931</v>
      </c>
      <c r="L1357" s="35" t="s">
        <v>42</v>
      </c>
      <c r="M1357" s="34" t="s">
        <v>61</v>
      </c>
      <c r="N1357" s="35" t="s">
        <v>44</v>
      </c>
      <c r="O1357" s="38" t="s">
        <v>45</v>
      </c>
      <c r="P1357" s="34">
        <v>796</v>
      </c>
      <c r="Q1357" s="34" t="s">
        <v>46</v>
      </c>
      <c r="R1357" s="39">
        <v>30</v>
      </c>
      <c r="S1357" s="40">
        <v>500</v>
      </c>
      <c r="T1357" s="40">
        <f t="shared" si="93"/>
        <v>15000</v>
      </c>
      <c r="U1357" s="40">
        <f t="shared" si="92"/>
        <v>16800</v>
      </c>
      <c r="V1357" s="34"/>
      <c r="W1357" s="34">
        <v>2017</v>
      </c>
      <c r="X1357" s="35"/>
    </row>
    <row r="1358" spans="1:24" ht="50.1" customHeight="1">
      <c r="A1358" s="34" t="s">
        <v>4142</v>
      </c>
      <c r="B1358" s="46" t="s">
        <v>35</v>
      </c>
      <c r="C1358" s="35" t="s">
        <v>4143</v>
      </c>
      <c r="D1358" s="36" t="s">
        <v>4139</v>
      </c>
      <c r="E1358" s="35" t="s">
        <v>4144</v>
      </c>
      <c r="F1358" s="37" t="s">
        <v>4141</v>
      </c>
      <c r="G1358" s="34" t="s">
        <v>39</v>
      </c>
      <c r="H1358" s="34">
        <v>0</v>
      </c>
      <c r="I1358" s="34">
        <v>590000000</v>
      </c>
      <c r="J1358" s="35" t="s">
        <v>40</v>
      </c>
      <c r="K1358" s="35" t="s">
        <v>1931</v>
      </c>
      <c r="L1358" s="35" t="s">
        <v>42</v>
      </c>
      <c r="M1358" s="34" t="s">
        <v>61</v>
      </c>
      <c r="N1358" s="35" t="s">
        <v>44</v>
      </c>
      <c r="O1358" s="38" t="s">
        <v>45</v>
      </c>
      <c r="P1358" s="34">
        <v>796</v>
      </c>
      <c r="Q1358" s="34" t="s">
        <v>46</v>
      </c>
      <c r="R1358" s="39">
        <v>30</v>
      </c>
      <c r="S1358" s="40">
        <v>700</v>
      </c>
      <c r="T1358" s="40">
        <f t="shared" si="93"/>
        <v>21000</v>
      </c>
      <c r="U1358" s="40">
        <f t="shared" si="92"/>
        <v>23520.000000000004</v>
      </c>
      <c r="V1358" s="34"/>
      <c r="W1358" s="34">
        <v>2017</v>
      </c>
      <c r="X1358" s="35"/>
    </row>
    <row r="1359" spans="1:24" ht="50.1" customHeight="1">
      <c r="A1359" s="34" t="s">
        <v>4145</v>
      </c>
      <c r="B1359" s="46" t="s">
        <v>35</v>
      </c>
      <c r="C1359" s="47" t="s">
        <v>4146</v>
      </c>
      <c r="D1359" s="48" t="s">
        <v>4139</v>
      </c>
      <c r="E1359" s="49" t="s">
        <v>4147</v>
      </c>
      <c r="F1359" s="50" t="s">
        <v>4148</v>
      </c>
      <c r="G1359" s="51" t="s">
        <v>39</v>
      </c>
      <c r="H1359" s="52">
        <v>0</v>
      </c>
      <c r="I1359" s="34">
        <v>590000000</v>
      </c>
      <c r="J1359" s="35" t="s">
        <v>40</v>
      </c>
      <c r="K1359" s="46" t="s">
        <v>1931</v>
      </c>
      <c r="L1359" s="35" t="s">
        <v>42</v>
      </c>
      <c r="M1359" s="46" t="s">
        <v>61</v>
      </c>
      <c r="N1359" s="49" t="s">
        <v>44</v>
      </c>
      <c r="O1359" s="38" t="s">
        <v>45</v>
      </c>
      <c r="P1359" s="34">
        <v>796</v>
      </c>
      <c r="Q1359" s="43" t="s">
        <v>46</v>
      </c>
      <c r="R1359" s="53">
        <v>30</v>
      </c>
      <c r="S1359" s="54">
        <v>500</v>
      </c>
      <c r="T1359" s="40">
        <f t="shared" si="93"/>
        <v>15000</v>
      </c>
      <c r="U1359" s="40">
        <f t="shared" si="92"/>
        <v>16800</v>
      </c>
      <c r="V1359" s="46"/>
      <c r="W1359" s="55">
        <v>2017</v>
      </c>
      <c r="X1359" s="35"/>
    </row>
    <row r="1360" spans="1:24" ht="50.1" customHeight="1">
      <c r="A1360" s="34" t="s">
        <v>4149</v>
      </c>
      <c r="B1360" s="34" t="s">
        <v>35</v>
      </c>
      <c r="C1360" s="35" t="s">
        <v>4150</v>
      </c>
      <c r="D1360" s="73" t="s">
        <v>4151</v>
      </c>
      <c r="E1360" s="37" t="s">
        <v>4152</v>
      </c>
      <c r="F1360" s="37" t="s">
        <v>4153</v>
      </c>
      <c r="G1360" s="34" t="s">
        <v>39</v>
      </c>
      <c r="H1360" s="34">
        <v>0</v>
      </c>
      <c r="I1360" s="34">
        <v>590000000</v>
      </c>
      <c r="J1360" s="35" t="s">
        <v>53</v>
      </c>
      <c r="K1360" s="34" t="s">
        <v>4154</v>
      </c>
      <c r="L1360" s="34" t="s">
        <v>83</v>
      </c>
      <c r="M1360" s="34" t="s">
        <v>84</v>
      </c>
      <c r="N1360" s="34" t="s">
        <v>143</v>
      </c>
      <c r="O1360" s="51" t="s">
        <v>185</v>
      </c>
      <c r="P1360" s="34">
        <v>796</v>
      </c>
      <c r="Q1360" s="34" t="s">
        <v>46</v>
      </c>
      <c r="R1360" s="39">
        <v>12</v>
      </c>
      <c r="S1360" s="44">
        <v>4100</v>
      </c>
      <c r="T1360" s="74">
        <f t="shared" si="93"/>
        <v>49200</v>
      </c>
      <c r="U1360" s="74">
        <f t="shared" si="92"/>
        <v>55104.000000000007</v>
      </c>
      <c r="V1360" s="34"/>
      <c r="W1360" s="34">
        <v>2017</v>
      </c>
      <c r="X1360" s="76"/>
    </row>
    <row r="1361" spans="1:24" ht="50.1" customHeight="1">
      <c r="A1361" s="34" t="s">
        <v>4155</v>
      </c>
      <c r="B1361" s="46" t="s">
        <v>35</v>
      </c>
      <c r="C1361" s="47" t="s">
        <v>4156</v>
      </c>
      <c r="D1361" s="48" t="s">
        <v>4157</v>
      </c>
      <c r="E1361" s="49" t="s">
        <v>4158</v>
      </c>
      <c r="F1361" s="50" t="s">
        <v>4159</v>
      </c>
      <c r="G1361" s="51" t="s">
        <v>39</v>
      </c>
      <c r="H1361" s="52">
        <v>0</v>
      </c>
      <c r="I1361" s="34">
        <v>590000000</v>
      </c>
      <c r="J1361" s="35" t="s">
        <v>40</v>
      </c>
      <c r="K1361" s="46" t="s">
        <v>197</v>
      </c>
      <c r="L1361" s="35" t="s">
        <v>42</v>
      </c>
      <c r="M1361" s="46" t="s">
        <v>61</v>
      </c>
      <c r="N1361" s="49" t="s">
        <v>268</v>
      </c>
      <c r="O1361" s="38" t="s">
        <v>185</v>
      </c>
      <c r="P1361" s="43">
        <v>112</v>
      </c>
      <c r="Q1361" s="43" t="s">
        <v>129</v>
      </c>
      <c r="R1361" s="69">
        <v>100</v>
      </c>
      <c r="S1361" s="54">
        <v>320</v>
      </c>
      <c r="T1361" s="40">
        <f t="shared" si="93"/>
        <v>32000</v>
      </c>
      <c r="U1361" s="40">
        <f t="shared" si="92"/>
        <v>35840</v>
      </c>
      <c r="V1361" s="46"/>
      <c r="W1361" s="55">
        <v>2017</v>
      </c>
      <c r="X1361" s="71"/>
    </row>
    <row r="1362" spans="1:24" ht="50.1" customHeight="1">
      <c r="A1362" s="34" t="s">
        <v>4160</v>
      </c>
      <c r="B1362" s="46" t="s">
        <v>35</v>
      </c>
      <c r="C1362" s="47" t="s">
        <v>4161</v>
      </c>
      <c r="D1362" s="48" t="s">
        <v>4162</v>
      </c>
      <c r="E1362" s="49" t="s">
        <v>4163</v>
      </c>
      <c r="F1362" s="50" t="s">
        <v>4164</v>
      </c>
      <c r="G1362" s="51" t="s">
        <v>39</v>
      </c>
      <c r="H1362" s="52">
        <v>0</v>
      </c>
      <c r="I1362" s="34">
        <v>590000000</v>
      </c>
      <c r="J1362" s="35" t="s">
        <v>40</v>
      </c>
      <c r="K1362" s="46" t="s">
        <v>197</v>
      </c>
      <c r="L1362" s="35" t="s">
        <v>42</v>
      </c>
      <c r="M1362" s="46" t="s">
        <v>61</v>
      </c>
      <c r="N1362" s="49" t="s">
        <v>268</v>
      </c>
      <c r="O1362" s="38" t="s">
        <v>185</v>
      </c>
      <c r="P1362" s="43">
        <v>166</v>
      </c>
      <c r="Q1362" s="43" t="s">
        <v>103</v>
      </c>
      <c r="R1362" s="69">
        <v>100</v>
      </c>
      <c r="S1362" s="54">
        <v>760</v>
      </c>
      <c r="T1362" s="40">
        <f t="shared" si="93"/>
        <v>76000</v>
      </c>
      <c r="U1362" s="40">
        <f t="shared" si="92"/>
        <v>85120.000000000015</v>
      </c>
      <c r="V1362" s="46"/>
      <c r="W1362" s="55">
        <v>2017</v>
      </c>
      <c r="X1362" s="71"/>
    </row>
    <row r="1363" spans="1:24" ht="50.1" customHeight="1">
      <c r="A1363" s="34" t="s">
        <v>4165</v>
      </c>
      <c r="B1363" s="46" t="s">
        <v>35</v>
      </c>
      <c r="C1363" s="49" t="s">
        <v>4166</v>
      </c>
      <c r="D1363" s="56" t="s">
        <v>4162</v>
      </c>
      <c r="E1363" s="49" t="s">
        <v>4167</v>
      </c>
      <c r="F1363" s="50" t="s">
        <v>4168</v>
      </c>
      <c r="G1363" s="51" t="s">
        <v>196</v>
      </c>
      <c r="H1363" s="52">
        <v>0</v>
      </c>
      <c r="I1363" s="34">
        <v>590000000</v>
      </c>
      <c r="J1363" s="35" t="s">
        <v>40</v>
      </c>
      <c r="K1363" s="46" t="s">
        <v>197</v>
      </c>
      <c r="L1363" s="35" t="s">
        <v>42</v>
      </c>
      <c r="M1363" s="46" t="s">
        <v>61</v>
      </c>
      <c r="N1363" s="49" t="s">
        <v>268</v>
      </c>
      <c r="O1363" s="38" t="s">
        <v>185</v>
      </c>
      <c r="P1363" s="67">
        <v>166</v>
      </c>
      <c r="Q1363" s="67" t="s">
        <v>103</v>
      </c>
      <c r="R1363" s="68">
        <v>200</v>
      </c>
      <c r="S1363" s="54">
        <v>650</v>
      </c>
      <c r="T1363" s="40">
        <f t="shared" si="93"/>
        <v>130000</v>
      </c>
      <c r="U1363" s="40">
        <f t="shared" si="92"/>
        <v>145600</v>
      </c>
      <c r="V1363" s="46"/>
      <c r="W1363" s="55">
        <v>2017</v>
      </c>
      <c r="X1363" s="71"/>
    </row>
    <row r="1364" spans="1:24" ht="50.1" customHeight="1">
      <c r="A1364" s="34" t="s">
        <v>4169</v>
      </c>
      <c r="B1364" s="46" t="s">
        <v>35</v>
      </c>
      <c r="C1364" s="47" t="s">
        <v>4170</v>
      </c>
      <c r="D1364" s="194" t="s">
        <v>4162</v>
      </c>
      <c r="E1364" s="49" t="s">
        <v>4171</v>
      </c>
      <c r="F1364" s="50" t="s">
        <v>4172</v>
      </c>
      <c r="G1364" s="51" t="s">
        <v>196</v>
      </c>
      <c r="H1364" s="52">
        <v>0</v>
      </c>
      <c r="I1364" s="34">
        <v>590000000</v>
      </c>
      <c r="J1364" s="35" t="s">
        <v>40</v>
      </c>
      <c r="K1364" s="46" t="s">
        <v>108</v>
      </c>
      <c r="L1364" s="35" t="s">
        <v>42</v>
      </c>
      <c r="M1364" s="46" t="s">
        <v>61</v>
      </c>
      <c r="N1364" s="49" t="s">
        <v>268</v>
      </c>
      <c r="O1364" s="34" t="s">
        <v>94</v>
      </c>
      <c r="P1364" s="43">
        <v>166</v>
      </c>
      <c r="Q1364" s="43" t="s">
        <v>103</v>
      </c>
      <c r="R1364" s="69">
        <v>180</v>
      </c>
      <c r="S1364" s="54">
        <v>960</v>
      </c>
      <c r="T1364" s="40">
        <f t="shared" si="93"/>
        <v>172800</v>
      </c>
      <c r="U1364" s="40">
        <f t="shared" si="92"/>
        <v>193536.00000000003</v>
      </c>
      <c r="V1364" s="46"/>
      <c r="W1364" s="55">
        <v>2017</v>
      </c>
      <c r="X1364" s="71"/>
    </row>
    <row r="1365" spans="1:24" ht="50.1" customHeight="1">
      <c r="A1365" s="34" t="s">
        <v>4173</v>
      </c>
      <c r="B1365" s="46" t="s">
        <v>35</v>
      </c>
      <c r="C1365" s="47" t="s">
        <v>4174</v>
      </c>
      <c r="D1365" s="194" t="s">
        <v>4162</v>
      </c>
      <c r="E1365" s="49" t="s">
        <v>4175</v>
      </c>
      <c r="F1365" s="50" t="s">
        <v>4176</v>
      </c>
      <c r="G1365" s="51" t="s">
        <v>196</v>
      </c>
      <c r="H1365" s="52">
        <v>0</v>
      </c>
      <c r="I1365" s="34">
        <v>590000000</v>
      </c>
      <c r="J1365" s="35" t="s">
        <v>40</v>
      </c>
      <c r="K1365" s="46" t="s">
        <v>1445</v>
      </c>
      <c r="L1365" s="35" t="s">
        <v>42</v>
      </c>
      <c r="M1365" s="46" t="s">
        <v>61</v>
      </c>
      <c r="N1365" s="49" t="s">
        <v>268</v>
      </c>
      <c r="O1365" s="38" t="s">
        <v>185</v>
      </c>
      <c r="P1365" s="43">
        <v>112</v>
      </c>
      <c r="Q1365" s="43" t="s">
        <v>129</v>
      </c>
      <c r="R1365" s="69">
        <v>1460</v>
      </c>
      <c r="S1365" s="54">
        <v>2395</v>
      </c>
      <c r="T1365" s="40">
        <f t="shared" si="93"/>
        <v>3496700</v>
      </c>
      <c r="U1365" s="40">
        <f t="shared" si="92"/>
        <v>3916304.0000000005</v>
      </c>
      <c r="V1365" s="46"/>
      <c r="W1365" s="55">
        <v>2017</v>
      </c>
      <c r="X1365" s="71"/>
    </row>
    <row r="1366" spans="1:24" ht="50.1" customHeight="1">
      <c r="A1366" s="34" t="s">
        <v>4177</v>
      </c>
      <c r="B1366" s="34" t="s">
        <v>35</v>
      </c>
      <c r="C1366" s="35" t="s">
        <v>4174</v>
      </c>
      <c r="D1366" s="36" t="s">
        <v>4162</v>
      </c>
      <c r="E1366" s="35" t="s">
        <v>4175</v>
      </c>
      <c r="F1366" s="37" t="s">
        <v>4178</v>
      </c>
      <c r="G1366" s="34" t="s">
        <v>196</v>
      </c>
      <c r="H1366" s="34">
        <v>0</v>
      </c>
      <c r="I1366" s="34">
        <v>590000000</v>
      </c>
      <c r="J1366" s="35" t="s">
        <v>40</v>
      </c>
      <c r="K1366" s="46" t="s">
        <v>1445</v>
      </c>
      <c r="L1366" s="35" t="s">
        <v>42</v>
      </c>
      <c r="M1366" s="34" t="s">
        <v>61</v>
      </c>
      <c r="N1366" s="35" t="s">
        <v>268</v>
      </c>
      <c r="O1366" s="34" t="s">
        <v>185</v>
      </c>
      <c r="P1366" s="34">
        <v>112</v>
      </c>
      <c r="Q1366" s="34" t="s">
        <v>129</v>
      </c>
      <c r="R1366" s="44">
        <v>1460</v>
      </c>
      <c r="S1366" s="40">
        <v>1280</v>
      </c>
      <c r="T1366" s="40">
        <f t="shared" si="93"/>
        <v>1868800</v>
      </c>
      <c r="U1366" s="40">
        <f t="shared" si="92"/>
        <v>2093056.0000000002</v>
      </c>
      <c r="V1366" s="34"/>
      <c r="W1366" s="34">
        <v>2017</v>
      </c>
      <c r="X1366" s="71"/>
    </row>
    <row r="1367" spans="1:24" ht="50.1" customHeight="1">
      <c r="A1367" s="34" t="s">
        <v>4179</v>
      </c>
      <c r="B1367" s="34" t="s">
        <v>35</v>
      </c>
      <c r="C1367" s="35" t="s">
        <v>4180</v>
      </c>
      <c r="D1367" s="36" t="s">
        <v>4181</v>
      </c>
      <c r="E1367" s="35" t="s">
        <v>4182</v>
      </c>
      <c r="F1367" s="37" t="s">
        <v>4183</v>
      </c>
      <c r="G1367" s="34" t="s">
        <v>39</v>
      </c>
      <c r="H1367" s="34">
        <v>0</v>
      </c>
      <c r="I1367" s="34">
        <v>590000000</v>
      </c>
      <c r="J1367" s="35" t="s">
        <v>40</v>
      </c>
      <c r="K1367" s="35" t="s">
        <v>41</v>
      </c>
      <c r="L1367" s="35" t="s">
        <v>42</v>
      </c>
      <c r="M1367" s="34" t="s">
        <v>61</v>
      </c>
      <c r="N1367" s="35" t="s">
        <v>143</v>
      </c>
      <c r="O1367" s="38" t="s">
        <v>45</v>
      </c>
      <c r="P1367" s="34">
        <v>166</v>
      </c>
      <c r="Q1367" s="34" t="s">
        <v>103</v>
      </c>
      <c r="R1367" s="44">
        <v>1000</v>
      </c>
      <c r="S1367" s="40">
        <v>1350</v>
      </c>
      <c r="T1367" s="40">
        <f t="shared" si="93"/>
        <v>1350000</v>
      </c>
      <c r="U1367" s="40">
        <f t="shared" si="92"/>
        <v>1512000.0000000002</v>
      </c>
      <c r="V1367" s="34"/>
      <c r="W1367" s="34">
        <v>2017</v>
      </c>
      <c r="X1367" s="35"/>
    </row>
    <row r="1368" spans="1:24" ht="50.1" customHeight="1">
      <c r="A1368" s="34" t="s">
        <v>4184</v>
      </c>
      <c r="B1368" s="46" t="s">
        <v>35</v>
      </c>
      <c r="C1368" s="49" t="s">
        <v>4185</v>
      </c>
      <c r="D1368" s="56" t="s">
        <v>4181</v>
      </c>
      <c r="E1368" s="49" t="s">
        <v>4186</v>
      </c>
      <c r="F1368" s="50" t="s">
        <v>4187</v>
      </c>
      <c r="G1368" s="51" t="s">
        <v>470</v>
      </c>
      <c r="H1368" s="52">
        <v>0</v>
      </c>
      <c r="I1368" s="34">
        <v>590000000</v>
      </c>
      <c r="J1368" s="35" t="s">
        <v>40</v>
      </c>
      <c r="K1368" s="46" t="s">
        <v>4188</v>
      </c>
      <c r="L1368" s="35" t="s">
        <v>42</v>
      </c>
      <c r="M1368" s="46" t="s">
        <v>61</v>
      </c>
      <c r="N1368" s="49" t="s">
        <v>405</v>
      </c>
      <c r="O1368" s="34" t="s">
        <v>94</v>
      </c>
      <c r="P1368" s="67" t="s">
        <v>1090</v>
      </c>
      <c r="Q1368" s="67" t="s">
        <v>1085</v>
      </c>
      <c r="R1368" s="53">
        <v>12</v>
      </c>
      <c r="S1368" s="54">
        <f>30250/1.12/12</f>
        <v>2250.7440476190473</v>
      </c>
      <c r="T1368" s="40">
        <f t="shared" si="93"/>
        <v>27008.928571428565</v>
      </c>
      <c r="U1368" s="40">
        <f t="shared" si="92"/>
        <v>30249.999999999996</v>
      </c>
      <c r="V1368" s="46"/>
      <c r="W1368" s="55">
        <v>2017</v>
      </c>
      <c r="X1368" s="35"/>
    </row>
    <row r="1369" spans="1:24" ht="50.1" customHeight="1">
      <c r="A1369" s="34" t="s">
        <v>4189</v>
      </c>
      <c r="B1369" s="34" t="s">
        <v>35</v>
      </c>
      <c r="C1369" s="35" t="s">
        <v>4190</v>
      </c>
      <c r="D1369" s="36" t="s">
        <v>4191</v>
      </c>
      <c r="E1369" s="35" t="s">
        <v>4192</v>
      </c>
      <c r="F1369" s="37"/>
      <c r="G1369" s="34" t="s">
        <v>39</v>
      </c>
      <c r="H1369" s="34">
        <v>0</v>
      </c>
      <c r="I1369" s="34">
        <v>590000000</v>
      </c>
      <c r="J1369" s="35" t="s">
        <v>40</v>
      </c>
      <c r="K1369" s="35" t="s">
        <v>301</v>
      </c>
      <c r="L1369" s="35" t="s">
        <v>42</v>
      </c>
      <c r="M1369" s="34" t="s">
        <v>43</v>
      </c>
      <c r="N1369" s="35" t="s">
        <v>302</v>
      </c>
      <c r="O1369" s="34" t="s">
        <v>76</v>
      </c>
      <c r="P1369" s="34">
        <v>166</v>
      </c>
      <c r="Q1369" s="34" t="s">
        <v>103</v>
      </c>
      <c r="R1369" s="44">
        <v>30</v>
      </c>
      <c r="S1369" s="40">
        <v>18600</v>
      </c>
      <c r="T1369" s="40">
        <f t="shared" si="93"/>
        <v>558000</v>
      </c>
      <c r="U1369" s="40">
        <f t="shared" si="92"/>
        <v>624960.00000000012</v>
      </c>
      <c r="V1369" s="34"/>
      <c r="W1369" s="34">
        <v>2017</v>
      </c>
      <c r="X1369" s="35"/>
    </row>
    <row r="1370" spans="1:24" ht="50.1" customHeight="1">
      <c r="A1370" s="34" t="s">
        <v>4193</v>
      </c>
      <c r="B1370" s="58" t="s">
        <v>35</v>
      </c>
      <c r="C1370" s="38" t="s">
        <v>4194</v>
      </c>
      <c r="D1370" s="38" t="s">
        <v>4195</v>
      </c>
      <c r="E1370" s="38" t="s">
        <v>4196</v>
      </c>
      <c r="F1370" s="50" t="s">
        <v>4197</v>
      </c>
      <c r="G1370" s="51" t="s">
        <v>39</v>
      </c>
      <c r="H1370" s="59">
        <v>0</v>
      </c>
      <c r="I1370" s="34">
        <v>590000000</v>
      </c>
      <c r="J1370" s="35" t="s">
        <v>40</v>
      </c>
      <c r="K1370" s="51" t="s">
        <v>197</v>
      </c>
      <c r="L1370" s="35" t="s">
        <v>42</v>
      </c>
      <c r="M1370" s="51" t="s">
        <v>61</v>
      </c>
      <c r="N1370" s="51" t="s">
        <v>268</v>
      </c>
      <c r="O1370" s="114" t="s">
        <v>185</v>
      </c>
      <c r="P1370" s="51">
        <v>166</v>
      </c>
      <c r="Q1370" s="51" t="s">
        <v>103</v>
      </c>
      <c r="R1370" s="62">
        <v>350</v>
      </c>
      <c r="S1370" s="96">
        <v>175</v>
      </c>
      <c r="T1370" s="40">
        <v>0</v>
      </c>
      <c r="U1370" s="40">
        <f>T1370*1.12</f>
        <v>0</v>
      </c>
      <c r="V1370" s="51"/>
      <c r="W1370" s="51">
        <v>2017</v>
      </c>
      <c r="X1370" s="46" t="s">
        <v>4198</v>
      </c>
    </row>
    <row r="1371" spans="1:24" ht="50.1" customHeight="1">
      <c r="A1371" s="34" t="s">
        <v>4199</v>
      </c>
      <c r="B1371" s="58" t="s">
        <v>35</v>
      </c>
      <c r="C1371" s="38" t="s">
        <v>4194</v>
      </c>
      <c r="D1371" s="38" t="s">
        <v>4195</v>
      </c>
      <c r="E1371" s="38" t="s">
        <v>4196</v>
      </c>
      <c r="F1371" s="50" t="s">
        <v>4197</v>
      </c>
      <c r="G1371" s="51" t="s">
        <v>39</v>
      </c>
      <c r="H1371" s="59">
        <v>0</v>
      </c>
      <c r="I1371" s="34">
        <v>590000000</v>
      </c>
      <c r="J1371" s="35" t="s">
        <v>40</v>
      </c>
      <c r="K1371" s="51" t="s">
        <v>197</v>
      </c>
      <c r="L1371" s="35" t="s">
        <v>1042</v>
      </c>
      <c r="M1371" s="51" t="s">
        <v>101</v>
      </c>
      <c r="N1371" s="51" t="s">
        <v>268</v>
      </c>
      <c r="O1371" s="114" t="s">
        <v>185</v>
      </c>
      <c r="P1371" s="51">
        <v>166</v>
      </c>
      <c r="Q1371" s="51" t="s">
        <v>103</v>
      </c>
      <c r="R1371" s="62">
        <v>350</v>
      </c>
      <c r="S1371" s="96">
        <v>268</v>
      </c>
      <c r="T1371" s="40">
        <f t="shared" ref="T1371" si="96">R1371*S1371</f>
        <v>93800</v>
      </c>
      <c r="U1371" s="40">
        <f>T1371*1.12</f>
        <v>105056.00000000001</v>
      </c>
      <c r="V1371" s="51"/>
      <c r="W1371" s="51">
        <v>2017</v>
      </c>
      <c r="X1371" s="71"/>
    </row>
    <row r="1372" spans="1:24" ht="50.1" customHeight="1">
      <c r="A1372" s="34" t="s">
        <v>4200</v>
      </c>
      <c r="B1372" s="46" t="s">
        <v>35</v>
      </c>
      <c r="C1372" s="49" t="s">
        <v>4201</v>
      </c>
      <c r="D1372" s="65" t="s">
        <v>4195</v>
      </c>
      <c r="E1372" s="51" t="s">
        <v>4202</v>
      </c>
      <c r="F1372" s="66" t="s">
        <v>4203</v>
      </c>
      <c r="G1372" s="51" t="s">
        <v>39</v>
      </c>
      <c r="H1372" s="52">
        <v>0</v>
      </c>
      <c r="I1372" s="34">
        <v>590000000</v>
      </c>
      <c r="J1372" s="35" t="s">
        <v>40</v>
      </c>
      <c r="K1372" s="46" t="s">
        <v>197</v>
      </c>
      <c r="L1372" s="35" t="s">
        <v>42</v>
      </c>
      <c r="M1372" s="109" t="s">
        <v>61</v>
      </c>
      <c r="N1372" s="49" t="s">
        <v>268</v>
      </c>
      <c r="O1372" s="38" t="s">
        <v>185</v>
      </c>
      <c r="P1372" s="67">
        <v>166</v>
      </c>
      <c r="Q1372" s="67" t="s">
        <v>103</v>
      </c>
      <c r="R1372" s="68">
        <v>100</v>
      </c>
      <c r="S1372" s="40">
        <v>175</v>
      </c>
      <c r="T1372" s="40">
        <f t="shared" si="93"/>
        <v>17500</v>
      </c>
      <c r="U1372" s="40">
        <f t="shared" si="92"/>
        <v>19600.000000000004</v>
      </c>
      <c r="V1372" s="55"/>
      <c r="W1372" s="55">
        <v>2017</v>
      </c>
      <c r="X1372" s="71"/>
    </row>
    <row r="1373" spans="1:24" ht="50.1" customHeight="1">
      <c r="A1373" s="35" t="s">
        <v>4204</v>
      </c>
      <c r="B1373" s="46" t="s">
        <v>35</v>
      </c>
      <c r="C1373" s="50" t="s">
        <v>4205</v>
      </c>
      <c r="D1373" s="48" t="s">
        <v>4206</v>
      </c>
      <c r="E1373" s="50" t="s">
        <v>4207</v>
      </c>
      <c r="F1373" s="50" t="s">
        <v>4208</v>
      </c>
      <c r="G1373" s="51" t="s">
        <v>39</v>
      </c>
      <c r="H1373" s="52">
        <v>0</v>
      </c>
      <c r="I1373" s="35">
        <v>590000000</v>
      </c>
      <c r="J1373" s="35" t="s">
        <v>40</v>
      </c>
      <c r="K1373" s="46" t="s">
        <v>197</v>
      </c>
      <c r="L1373" s="35" t="s">
        <v>42</v>
      </c>
      <c r="M1373" s="46" t="s">
        <v>61</v>
      </c>
      <c r="N1373" s="49" t="s">
        <v>268</v>
      </c>
      <c r="O1373" s="35" t="s">
        <v>94</v>
      </c>
      <c r="P1373" s="49">
        <v>112</v>
      </c>
      <c r="Q1373" s="49" t="s">
        <v>129</v>
      </c>
      <c r="R1373" s="54">
        <v>1700</v>
      </c>
      <c r="S1373" s="81">
        <v>245</v>
      </c>
      <c r="T1373" s="54">
        <v>0</v>
      </c>
      <c r="U1373" s="54">
        <f>T1373*1.12</f>
        <v>0</v>
      </c>
      <c r="V1373" s="134"/>
      <c r="W1373" s="46">
        <v>2017</v>
      </c>
      <c r="X1373" s="59" t="s">
        <v>4209</v>
      </c>
    </row>
    <row r="1374" spans="1:24" ht="50.1" customHeight="1">
      <c r="A1374" s="35" t="s">
        <v>4210</v>
      </c>
      <c r="B1374" s="46" t="s">
        <v>35</v>
      </c>
      <c r="C1374" s="50" t="s">
        <v>4205</v>
      </c>
      <c r="D1374" s="48" t="s">
        <v>4206</v>
      </c>
      <c r="E1374" s="50" t="s">
        <v>4207</v>
      </c>
      <c r="F1374" s="50" t="s">
        <v>4208</v>
      </c>
      <c r="G1374" s="51" t="s">
        <v>39</v>
      </c>
      <c r="H1374" s="51">
        <v>0</v>
      </c>
      <c r="I1374" s="125">
        <v>590000000</v>
      </c>
      <c r="J1374" s="51" t="s">
        <v>53</v>
      </c>
      <c r="K1374" s="51" t="s">
        <v>1386</v>
      </c>
      <c r="L1374" s="51" t="s">
        <v>53</v>
      </c>
      <c r="M1374" s="51" t="s">
        <v>61</v>
      </c>
      <c r="N1374" s="49" t="s">
        <v>102</v>
      </c>
      <c r="O1374" s="49" t="s">
        <v>1424</v>
      </c>
      <c r="P1374" s="49">
        <v>112</v>
      </c>
      <c r="Q1374" s="49" t="s">
        <v>129</v>
      </c>
      <c r="R1374" s="54">
        <v>1700</v>
      </c>
      <c r="S1374" s="81">
        <v>378</v>
      </c>
      <c r="T1374" s="54">
        <f>R1374*S1374</f>
        <v>642600</v>
      </c>
      <c r="U1374" s="54">
        <f>T1374*1.12</f>
        <v>719712.00000000012</v>
      </c>
      <c r="V1374" s="156"/>
      <c r="W1374" s="136">
        <v>2017</v>
      </c>
      <c r="X1374" s="195"/>
    </row>
    <row r="1375" spans="1:24" ht="50.1" customHeight="1">
      <c r="A1375" s="35" t="s">
        <v>4211</v>
      </c>
      <c r="B1375" s="46" t="s">
        <v>35</v>
      </c>
      <c r="C1375" s="50" t="s">
        <v>4212</v>
      </c>
      <c r="D1375" s="48" t="s">
        <v>4213</v>
      </c>
      <c r="E1375" s="50" t="s">
        <v>1248</v>
      </c>
      <c r="F1375" s="50" t="s">
        <v>4214</v>
      </c>
      <c r="G1375" s="51" t="s">
        <v>39</v>
      </c>
      <c r="H1375" s="52">
        <v>0</v>
      </c>
      <c r="I1375" s="35">
        <v>590000000</v>
      </c>
      <c r="J1375" s="35" t="s">
        <v>40</v>
      </c>
      <c r="K1375" s="46" t="s">
        <v>218</v>
      </c>
      <c r="L1375" s="35" t="s">
        <v>42</v>
      </c>
      <c r="M1375" s="46" t="s">
        <v>61</v>
      </c>
      <c r="N1375" s="49" t="s">
        <v>551</v>
      </c>
      <c r="O1375" s="49" t="s">
        <v>45</v>
      </c>
      <c r="P1375" s="35">
        <v>796</v>
      </c>
      <c r="Q1375" s="49" t="s">
        <v>46</v>
      </c>
      <c r="R1375" s="153">
        <v>7</v>
      </c>
      <c r="S1375" s="153">
        <v>4950</v>
      </c>
      <c r="T1375" s="69">
        <v>0</v>
      </c>
      <c r="U1375" s="69">
        <f>T1375*1.12</f>
        <v>0</v>
      </c>
      <c r="V1375" s="46"/>
      <c r="W1375" s="46">
        <v>2017</v>
      </c>
      <c r="X1375" s="49" t="s">
        <v>186</v>
      </c>
    </row>
    <row r="1376" spans="1:24" ht="50.1" customHeight="1">
      <c r="A1376" s="34" t="s">
        <v>4215</v>
      </c>
      <c r="B1376" s="35" t="s">
        <v>35</v>
      </c>
      <c r="C1376" s="50" t="s">
        <v>4212</v>
      </c>
      <c r="D1376" s="48" t="s">
        <v>4213</v>
      </c>
      <c r="E1376" s="50" t="s">
        <v>1248</v>
      </c>
      <c r="F1376" s="78" t="s">
        <v>4216</v>
      </c>
      <c r="G1376" s="49" t="s">
        <v>39</v>
      </c>
      <c r="H1376" s="34">
        <v>0</v>
      </c>
      <c r="I1376" s="82">
        <v>590000000</v>
      </c>
      <c r="J1376" s="49" t="s">
        <v>53</v>
      </c>
      <c r="K1376" s="46" t="s">
        <v>1422</v>
      </c>
      <c r="L1376" s="49" t="s">
        <v>42</v>
      </c>
      <c r="M1376" s="34" t="s">
        <v>61</v>
      </c>
      <c r="N1376" s="49" t="s">
        <v>1256</v>
      </c>
      <c r="O1376" s="49" t="s">
        <v>1204</v>
      </c>
      <c r="P1376" s="35">
        <v>796</v>
      </c>
      <c r="Q1376" s="49" t="s">
        <v>46</v>
      </c>
      <c r="R1376" s="99">
        <v>5</v>
      </c>
      <c r="S1376" s="100">
        <v>4000</v>
      </c>
      <c r="T1376" s="40">
        <f>S1376*R1376</f>
        <v>20000</v>
      </c>
      <c r="U1376" s="40">
        <f>T1376*1.12</f>
        <v>22400.000000000004</v>
      </c>
      <c r="V1376" s="34"/>
      <c r="W1376" s="34">
        <v>2017</v>
      </c>
      <c r="X1376" s="130"/>
    </row>
    <row r="1377" spans="1:24" ht="50.1" customHeight="1">
      <c r="A1377" s="34" t="s">
        <v>4217</v>
      </c>
      <c r="B1377" s="46" t="s">
        <v>35</v>
      </c>
      <c r="C1377" s="50" t="s">
        <v>4212</v>
      </c>
      <c r="D1377" s="48" t="s">
        <v>4213</v>
      </c>
      <c r="E1377" s="50" t="s">
        <v>1248</v>
      </c>
      <c r="F1377" s="50" t="s">
        <v>4218</v>
      </c>
      <c r="G1377" s="51" t="s">
        <v>39</v>
      </c>
      <c r="H1377" s="52">
        <v>0</v>
      </c>
      <c r="I1377" s="34">
        <v>590000000</v>
      </c>
      <c r="J1377" s="35" t="s">
        <v>40</v>
      </c>
      <c r="K1377" s="46" t="s">
        <v>218</v>
      </c>
      <c r="L1377" s="35" t="s">
        <v>42</v>
      </c>
      <c r="M1377" s="46" t="s">
        <v>61</v>
      </c>
      <c r="N1377" s="49" t="s">
        <v>551</v>
      </c>
      <c r="O1377" s="49" t="s">
        <v>45</v>
      </c>
      <c r="P1377" s="34">
        <v>796</v>
      </c>
      <c r="Q1377" s="43" t="s">
        <v>46</v>
      </c>
      <c r="R1377" s="153">
        <v>7</v>
      </c>
      <c r="S1377" s="77">
        <v>4950</v>
      </c>
      <c r="T1377" s="40">
        <v>0</v>
      </c>
      <c r="U1377" s="40">
        <f t="shared" ref="U1377" si="97">T1377*1.12</f>
        <v>0</v>
      </c>
      <c r="V1377" s="46"/>
      <c r="W1377" s="55">
        <v>2017</v>
      </c>
      <c r="X1377" s="49" t="s">
        <v>186</v>
      </c>
    </row>
    <row r="1378" spans="1:24" ht="50.1" customHeight="1">
      <c r="A1378" s="35" t="s">
        <v>4219</v>
      </c>
      <c r="B1378" s="46" t="s">
        <v>35</v>
      </c>
      <c r="C1378" s="50" t="s">
        <v>4212</v>
      </c>
      <c r="D1378" s="48" t="s">
        <v>4213</v>
      </c>
      <c r="E1378" s="50" t="s">
        <v>1248</v>
      </c>
      <c r="F1378" s="50" t="s">
        <v>4220</v>
      </c>
      <c r="G1378" s="49" t="s">
        <v>39</v>
      </c>
      <c r="H1378" s="52">
        <v>0</v>
      </c>
      <c r="I1378" s="82">
        <v>590000000</v>
      </c>
      <c r="J1378" s="49" t="s">
        <v>53</v>
      </c>
      <c r="K1378" s="46" t="s">
        <v>1422</v>
      </c>
      <c r="L1378" s="49" t="s">
        <v>42</v>
      </c>
      <c r="M1378" s="51" t="s">
        <v>61</v>
      </c>
      <c r="N1378" s="49" t="s">
        <v>1256</v>
      </c>
      <c r="O1378" s="49" t="s">
        <v>1204</v>
      </c>
      <c r="P1378" s="35">
        <v>796</v>
      </c>
      <c r="Q1378" s="49" t="s">
        <v>46</v>
      </c>
      <c r="R1378" s="153">
        <v>5</v>
      </c>
      <c r="S1378" s="77">
        <v>1500</v>
      </c>
      <c r="T1378" s="40">
        <f>S1378*R1378</f>
        <v>7500</v>
      </c>
      <c r="U1378" s="40">
        <f>T1378*1.12</f>
        <v>8400</v>
      </c>
      <c r="V1378" s="46"/>
      <c r="W1378" s="51">
        <v>2017</v>
      </c>
      <c r="X1378" s="98"/>
    </row>
    <row r="1379" spans="1:24" ht="50.1" customHeight="1">
      <c r="A1379" s="34" t="s">
        <v>4221</v>
      </c>
      <c r="B1379" s="46" t="s">
        <v>35</v>
      </c>
      <c r="C1379" s="50" t="s">
        <v>4212</v>
      </c>
      <c r="D1379" s="145" t="s">
        <v>4213</v>
      </c>
      <c r="E1379" s="50" t="s">
        <v>1248</v>
      </c>
      <c r="F1379" s="50" t="s">
        <v>4222</v>
      </c>
      <c r="G1379" s="51" t="s">
        <v>39</v>
      </c>
      <c r="H1379" s="52">
        <v>0</v>
      </c>
      <c r="I1379" s="35">
        <v>590000000</v>
      </c>
      <c r="J1379" s="35" t="s">
        <v>40</v>
      </c>
      <c r="K1379" s="46" t="s">
        <v>218</v>
      </c>
      <c r="L1379" s="35" t="s">
        <v>42</v>
      </c>
      <c r="M1379" s="46" t="s">
        <v>61</v>
      </c>
      <c r="N1379" s="49" t="s">
        <v>551</v>
      </c>
      <c r="O1379" s="49" t="s">
        <v>45</v>
      </c>
      <c r="P1379" s="35">
        <v>796</v>
      </c>
      <c r="Q1379" s="49" t="s">
        <v>46</v>
      </c>
      <c r="R1379" s="77">
        <v>7</v>
      </c>
      <c r="S1379" s="77">
        <v>4950</v>
      </c>
      <c r="T1379" s="100">
        <v>0</v>
      </c>
      <c r="U1379" s="100">
        <f t="shared" ref="U1379:U1380" si="98">T1379*1.12</f>
        <v>0</v>
      </c>
      <c r="V1379" s="46"/>
      <c r="W1379" s="55">
        <v>2017</v>
      </c>
      <c r="X1379" s="49" t="s">
        <v>186</v>
      </c>
    </row>
    <row r="1380" spans="1:24" ht="50.1" customHeight="1">
      <c r="A1380" s="34" t="s">
        <v>4223</v>
      </c>
      <c r="B1380" s="46" t="s">
        <v>35</v>
      </c>
      <c r="C1380" s="50" t="s">
        <v>4212</v>
      </c>
      <c r="D1380" s="145" t="s">
        <v>4213</v>
      </c>
      <c r="E1380" s="50" t="s">
        <v>1248</v>
      </c>
      <c r="F1380" s="296" t="s">
        <v>4224</v>
      </c>
      <c r="G1380" s="49" t="s">
        <v>39</v>
      </c>
      <c r="H1380" s="52">
        <v>0</v>
      </c>
      <c r="I1380" s="59">
        <v>590000000</v>
      </c>
      <c r="J1380" s="35" t="s">
        <v>40</v>
      </c>
      <c r="K1380" s="160" t="s">
        <v>554</v>
      </c>
      <c r="L1380" s="35" t="s">
        <v>42</v>
      </c>
      <c r="M1380" s="46" t="s">
        <v>61</v>
      </c>
      <c r="N1380" s="35" t="s">
        <v>555</v>
      </c>
      <c r="O1380" s="35" t="s">
        <v>1204</v>
      </c>
      <c r="P1380" s="35">
        <v>796</v>
      </c>
      <c r="Q1380" s="49" t="s">
        <v>46</v>
      </c>
      <c r="R1380" s="254">
        <v>20</v>
      </c>
      <c r="S1380" s="100">
        <v>700</v>
      </c>
      <c r="T1380" s="100">
        <f>R1380*S1380</f>
        <v>14000</v>
      </c>
      <c r="U1380" s="100">
        <f t="shared" si="98"/>
        <v>15680.000000000002</v>
      </c>
      <c r="V1380" s="46"/>
      <c r="W1380" s="55">
        <v>2017</v>
      </c>
      <c r="X1380" s="98"/>
    </row>
    <row r="1381" spans="1:24" ht="50.1" customHeight="1">
      <c r="A1381" s="35" t="s">
        <v>4225</v>
      </c>
      <c r="B1381" s="35" t="s">
        <v>35</v>
      </c>
      <c r="C1381" s="78" t="s">
        <v>4212</v>
      </c>
      <c r="D1381" s="36" t="s">
        <v>4213</v>
      </c>
      <c r="E1381" s="78" t="s">
        <v>1248</v>
      </c>
      <c r="F1381" s="78" t="s">
        <v>4226</v>
      </c>
      <c r="G1381" s="35" t="s">
        <v>39</v>
      </c>
      <c r="H1381" s="35">
        <v>0</v>
      </c>
      <c r="I1381" s="35">
        <v>590000000</v>
      </c>
      <c r="J1381" s="35" t="s">
        <v>40</v>
      </c>
      <c r="K1381" s="35" t="s">
        <v>218</v>
      </c>
      <c r="L1381" s="35" t="s">
        <v>42</v>
      </c>
      <c r="M1381" s="35" t="s">
        <v>61</v>
      </c>
      <c r="N1381" s="35" t="s">
        <v>551</v>
      </c>
      <c r="O1381" s="49" t="s">
        <v>45</v>
      </c>
      <c r="P1381" s="35">
        <v>796</v>
      </c>
      <c r="Q1381" s="35" t="s">
        <v>46</v>
      </c>
      <c r="R1381" s="39">
        <v>7</v>
      </c>
      <c r="S1381" s="77">
        <f>48400/1.12/7</f>
        <v>6173.4693877551017</v>
      </c>
      <c r="T1381" s="54">
        <v>0</v>
      </c>
      <c r="U1381" s="54">
        <f t="shared" si="92"/>
        <v>0</v>
      </c>
      <c r="V1381" s="35"/>
      <c r="W1381" s="35">
        <v>2017</v>
      </c>
      <c r="X1381" s="49" t="s">
        <v>953</v>
      </c>
    </row>
    <row r="1382" spans="1:24" ht="50.1" customHeight="1">
      <c r="A1382" s="34" t="s">
        <v>4227</v>
      </c>
      <c r="B1382" s="35" t="s">
        <v>35</v>
      </c>
      <c r="C1382" s="78" t="s">
        <v>4212</v>
      </c>
      <c r="D1382" s="36" t="s">
        <v>4213</v>
      </c>
      <c r="E1382" s="78" t="s">
        <v>1248</v>
      </c>
      <c r="F1382" s="78" t="s">
        <v>4228</v>
      </c>
      <c r="G1382" s="49" t="s">
        <v>39</v>
      </c>
      <c r="H1382" s="52">
        <v>0</v>
      </c>
      <c r="I1382" s="82">
        <v>590000000</v>
      </c>
      <c r="J1382" s="49" t="s">
        <v>1255</v>
      </c>
      <c r="K1382" s="46" t="s">
        <v>831</v>
      </c>
      <c r="L1382" s="49" t="s">
        <v>1255</v>
      </c>
      <c r="M1382" s="34" t="s">
        <v>61</v>
      </c>
      <c r="N1382" s="49" t="s">
        <v>1256</v>
      </c>
      <c r="O1382" s="49" t="s">
        <v>45</v>
      </c>
      <c r="P1382" s="35">
        <v>796</v>
      </c>
      <c r="Q1382" s="49" t="s">
        <v>46</v>
      </c>
      <c r="R1382" s="39">
        <v>7</v>
      </c>
      <c r="S1382" s="100">
        <v>6173.47</v>
      </c>
      <c r="T1382" s="40">
        <f>S1382*R1382</f>
        <v>43214.29</v>
      </c>
      <c r="U1382" s="40">
        <f>T1382*1.12</f>
        <v>48400.004800000002</v>
      </c>
      <c r="V1382" s="46"/>
      <c r="W1382" s="55">
        <v>2017</v>
      </c>
      <c r="X1382" s="130"/>
    </row>
    <row r="1383" spans="1:24" ht="50.1" customHeight="1">
      <c r="A1383" s="34" t="s">
        <v>4229</v>
      </c>
      <c r="B1383" s="46" t="s">
        <v>35</v>
      </c>
      <c r="C1383" s="50" t="s">
        <v>4230</v>
      </c>
      <c r="D1383" s="56" t="s">
        <v>4213</v>
      </c>
      <c r="E1383" s="50" t="s">
        <v>752</v>
      </c>
      <c r="F1383" s="50" t="s">
        <v>4231</v>
      </c>
      <c r="G1383" s="51" t="s">
        <v>39</v>
      </c>
      <c r="H1383" s="52">
        <v>0</v>
      </c>
      <c r="I1383" s="35">
        <v>590000000</v>
      </c>
      <c r="J1383" s="35" t="s">
        <v>40</v>
      </c>
      <c r="K1383" s="46" t="s">
        <v>417</v>
      </c>
      <c r="L1383" s="51" t="s">
        <v>53</v>
      </c>
      <c r="M1383" s="46" t="s">
        <v>61</v>
      </c>
      <c r="N1383" s="49" t="s">
        <v>551</v>
      </c>
      <c r="O1383" s="35" t="s">
        <v>76</v>
      </c>
      <c r="P1383" s="35">
        <v>796</v>
      </c>
      <c r="Q1383" s="125" t="s">
        <v>46</v>
      </c>
      <c r="R1383" s="53">
        <v>25</v>
      </c>
      <c r="S1383" s="77">
        <v>459.99999999999994</v>
      </c>
      <c r="T1383" s="40">
        <v>0</v>
      </c>
      <c r="U1383" s="40">
        <f>T1383*1.12</f>
        <v>0</v>
      </c>
      <c r="V1383" s="46"/>
      <c r="W1383" s="55">
        <v>2017</v>
      </c>
      <c r="X1383" s="43" t="s">
        <v>953</v>
      </c>
    </row>
    <row r="1384" spans="1:24" ht="50.1" customHeight="1">
      <c r="A1384" s="34" t="s">
        <v>4232</v>
      </c>
      <c r="B1384" s="46" t="s">
        <v>35</v>
      </c>
      <c r="C1384" s="50" t="s">
        <v>4230</v>
      </c>
      <c r="D1384" s="56" t="s">
        <v>4213</v>
      </c>
      <c r="E1384" s="50" t="s">
        <v>752</v>
      </c>
      <c r="F1384" s="66" t="s">
        <v>4233</v>
      </c>
      <c r="G1384" s="35" t="s">
        <v>39</v>
      </c>
      <c r="H1384" s="52">
        <v>0</v>
      </c>
      <c r="I1384" s="59">
        <v>590000000</v>
      </c>
      <c r="J1384" s="35" t="s">
        <v>40</v>
      </c>
      <c r="K1384" s="46" t="s">
        <v>313</v>
      </c>
      <c r="L1384" s="51" t="s">
        <v>53</v>
      </c>
      <c r="M1384" s="46" t="s">
        <v>61</v>
      </c>
      <c r="N1384" s="49" t="s">
        <v>4234</v>
      </c>
      <c r="O1384" s="35" t="s">
        <v>76</v>
      </c>
      <c r="P1384" s="35">
        <v>796</v>
      </c>
      <c r="Q1384" s="125" t="s">
        <v>46</v>
      </c>
      <c r="R1384" s="53">
        <v>25</v>
      </c>
      <c r="S1384" s="77">
        <v>459.99999999999994</v>
      </c>
      <c r="T1384" s="40">
        <f t="shared" ref="T1384" si="99">R1384*S1384</f>
        <v>11499.999999999998</v>
      </c>
      <c r="U1384" s="40">
        <f>T1384*1.12</f>
        <v>12880</v>
      </c>
      <c r="V1384" s="46"/>
      <c r="W1384" s="55">
        <v>2017</v>
      </c>
      <c r="X1384" s="98"/>
    </row>
    <row r="1385" spans="1:24" ht="50.1" customHeight="1">
      <c r="A1385" s="35" t="s">
        <v>4235</v>
      </c>
      <c r="B1385" s="58" t="s">
        <v>35</v>
      </c>
      <c r="C1385" s="50" t="s">
        <v>4230</v>
      </c>
      <c r="D1385" s="56" t="s">
        <v>4213</v>
      </c>
      <c r="E1385" s="50" t="s">
        <v>752</v>
      </c>
      <c r="F1385" s="50" t="s">
        <v>4236</v>
      </c>
      <c r="G1385" s="51" t="s">
        <v>39</v>
      </c>
      <c r="H1385" s="59">
        <v>0</v>
      </c>
      <c r="I1385" s="35">
        <v>590000000</v>
      </c>
      <c r="J1385" s="35" t="s">
        <v>40</v>
      </c>
      <c r="K1385" s="51" t="s">
        <v>417</v>
      </c>
      <c r="L1385" s="51" t="s">
        <v>53</v>
      </c>
      <c r="M1385" s="51" t="s">
        <v>61</v>
      </c>
      <c r="N1385" s="51" t="s">
        <v>551</v>
      </c>
      <c r="O1385" s="35" t="s">
        <v>76</v>
      </c>
      <c r="P1385" s="35">
        <v>796</v>
      </c>
      <c r="Q1385" s="51" t="s">
        <v>46</v>
      </c>
      <c r="R1385" s="88">
        <v>10</v>
      </c>
      <c r="S1385" s="62">
        <v>5050</v>
      </c>
      <c r="T1385" s="54">
        <v>0</v>
      </c>
      <c r="U1385" s="54">
        <f t="shared" ref="U1385" si="100">T1385*1.12</f>
        <v>0</v>
      </c>
      <c r="V1385" s="51"/>
      <c r="W1385" s="51">
        <v>2017</v>
      </c>
      <c r="X1385" s="43">
        <v>11.14</v>
      </c>
    </row>
    <row r="1386" spans="1:24" ht="50.1" customHeight="1">
      <c r="A1386" s="34" t="s">
        <v>4237</v>
      </c>
      <c r="B1386" s="58" t="s">
        <v>35</v>
      </c>
      <c r="C1386" s="50" t="s">
        <v>4230</v>
      </c>
      <c r="D1386" s="56" t="s">
        <v>4213</v>
      </c>
      <c r="E1386" s="50" t="s">
        <v>752</v>
      </c>
      <c r="F1386" s="50" t="s">
        <v>4236</v>
      </c>
      <c r="G1386" s="49" t="s">
        <v>39</v>
      </c>
      <c r="H1386" s="34">
        <v>0</v>
      </c>
      <c r="I1386" s="82">
        <v>590000000</v>
      </c>
      <c r="J1386" s="49" t="s">
        <v>53</v>
      </c>
      <c r="K1386" s="35" t="s">
        <v>831</v>
      </c>
      <c r="L1386" s="49" t="s">
        <v>42</v>
      </c>
      <c r="M1386" s="34" t="s">
        <v>61</v>
      </c>
      <c r="N1386" s="49" t="s">
        <v>1256</v>
      </c>
      <c r="O1386" s="49" t="s">
        <v>1204</v>
      </c>
      <c r="P1386" s="35">
        <v>796</v>
      </c>
      <c r="Q1386" s="49" t="s">
        <v>46</v>
      </c>
      <c r="R1386" s="39">
        <v>10</v>
      </c>
      <c r="S1386" s="100">
        <v>5050</v>
      </c>
      <c r="T1386" s="40">
        <f>S1386*R1386</f>
        <v>50500</v>
      </c>
      <c r="U1386" s="41">
        <f>T1386*1.12</f>
        <v>56560.000000000007</v>
      </c>
      <c r="V1386" s="45"/>
      <c r="W1386" s="34">
        <v>2017</v>
      </c>
      <c r="X1386" s="130"/>
    </row>
    <row r="1387" spans="1:24" ht="50.1" customHeight="1">
      <c r="A1387" s="35" t="s">
        <v>4238</v>
      </c>
      <c r="B1387" s="58" t="s">
        <v>35</v>
      </c>
      <c r="C1387" s="50" t="s">
        <v>4230</v>
      </c>
      <c r="D1387" s="56" t="s">
        <v>4213</v>
      </c>
      <c r="E1387" s="50" t="s">
        <v>752</v>
      </c>
      <c r="F1387" s="50" t="s">
        <v>4239</v>
      </c>
      <c r="G1387" s="51" t="s">
        <v>39</v>
      </c>
      <c r="H1387" s="59">
        <v>0</v>
      </c>
      <c r="I1387" s="35">
        <v>590000000</v>
      </c>
      <c r="J1387" s="35" t="s">
        <v>40</v>
      </c>
      <c r="K1387" s="51" t="s">
        <v>417</v>
      </c>
      <c r="L1387" s="51" t="s">
        <v>53</v>
      </c>
      <c r="M1387" s="51" t="s">
        <v>61</v>
      </c>
      <c r="N1387" s="51" t="s">
        <v>551</v>
      </c>
      <c r="O1387" s="35" t="s">
        <v>76</v>
      </c>
      <c r="P1387" s="35">
        <v>796</v>
      </c>
      <c r="Q1387" s="51" t="s">
        <v>46</v>
      </c>
      <c r="R1387" s="88">
        <v>10</v>
      </c>
      <c r="S1387" s="62">
        <v>5050</v>
      </c>
      <c r="T1387" s="54">
        <v>0</v>
      </c>
      <c r="U1387" s="54">
        <f t="shared" ref="U1387" si="101">T1387*1.12</f>
        <v>0</v>
      </c>
      <c r="V1387" s="51"/>
      <c r="W1387" s="51">
        <v>2017</v>
      </c>
      <c r="X1387" s="43">
        <v>11.14</v>
      </c>
    </row>
    <row r="1388" spans="1:24" ht="50.1" customHeight="1">
      <c r="A1388" s="34" t="s">
        <v>4240</v>
      </c>
      <c r="B1388" s="35" t="s">
        <v>35</v>
      </c>
      <c r="C1388" s="50" t="s">
        <v>4230</v>
      </c>
      <c r="D1388" s="56" t="s">
        <v>4213</v>
      </c>
      <c r="E1388" s="50" t="s">
        <v>752</v>
      </c>
      <c r="F1388" s="50" t="s">
        <v>4239</v>
      </c>
      <c r="G1388" s="49" t="s">
        <v>39</v>
      </c>
      <c r="H1388" s="34">
        <v>0</v>
      </c>
      <c r="I1388" s="82">
        <v>590000000</v>
      </c>
      <c r="J1388" s="49" t="s">
        <v>1255</v>
      </c>
      <c r="K1388" s="35" t="s">
        <v>831</v>
      </c>
      <c r="L1388" s="49" t="s">
        <v>1255</v>
      </c>
      <c r="M1388" s="34" t="s">
        <v>61</v>
      </c>
      <c r="N1388" s="49" t="s">
        <v>1256</v>
      </c>
      <c r="O1388" s="49" t="s">
        <v>1204</v>
      </c>
      <c r="P1388" s="35">
        <v>796</v>
      </c>
      <c r="Q1388" s="49" t="s">
        <v>46</v>
      </c>
      <c r="R1388" s="88">
        <v>10</v>
      </c>
      <c r="S1388" s="100">
        <v>5050</v>
      </c>
      <c r="T1388" s="40">
        <f>S1388*R1388</f>
        <v>50500</v>
      </c>
      <c r="U1388" s="40">
        <f>T1388*1.12</f>
        <v>56560.000000000007</v>
      </c>
      <c r="V1388" s="34"/>
      <c r="W1388" s="34">
        <v>2017</v>
      </c>
      <c r="X1388" s="130"/>
    </row>
    <row r="1389" spans="1:24" ht="50.1" customHeight="1">
      <c r="A1389" s="35" t="s">
        <v>4241</v>
      </c>
      <c r="B1389" s="46" t="s">
        <v>35</v>
      </c>
      <c r="C1389" s="50" t="s">
        <v>4230</v>
      </c>
      <c r="D1389" s="65" t="s">
        <v>4213</v>
      </c>
      <c r="E1389" s="66" t="s">
        <v>752</v>
      </c>
      <c r="F1389" s="66" t="s">
        <v>4242</v>
      </c>
      <c r="G1389" s="51" t="s">
        <v>39</v>
      </c>
      <c r="H1389" s="52">
        <v>0</v>
      </c>
      <c r="I1389" s="35">
        <v>590000000</v>
      </c>
      <c r="J1389" s="35" t="s">
        <v>40</v>
      </c>
      <c r="K1389" s="46" t="s">
        <v>417</v>
      </c>
      <c r="L1389" s="51" t="s">
        <v>53</v>
      </c>
      <c r="M1389" s="46" t="s">
        <v>61</v>
      </c>
      <c r="N1389" s="49" t="s">
        <v>551</v>
      </c>
      <c r="O1389" s="35" t="s">
        <v>76</v>
      </c>
      <c r="P1389" s="35">
        <v>796</v>
      </c>
      <c r="Q1389" s="125" t="s">
        <v>46</v>
      </c>
      <c r="R1389" s="53">
        <v>10</v>
      </c>
      <c r="S1389" s="77">
        <v>5050</v>
      </c>
      <c r="T1389" s="54">
        <v>0</v>
      </c>
      <c r="U1389" s="54">
        <f t="shared" ref="U1389" si="102">T1389*1.12</f>
        <v>0</v>
      </c>
      <c r="V1389" s="46"/>
      <c r="W1389" s="46">
        <v>2017</v>
      </c>
      <c r="X1389" s="43">
        <v>11.14</v>
      </c>
    </row>
    <row r="1390" spans="1:24" ht="50.1" customHeight="1">
      <c r="A1390" s="34" t="s">
        <v>4243</v>
      </c>
      <c r="B1390" s="35" t="s">
        <v>35</v>
      </c>
      <c r="C1390" s="50" t="s">
        <v>4230</v>
      </c>
      <c r="D1390" s="65" t="s">
        <v>4213</v>
      </c>
      <c r="E1390" s="66" t="s">
        <v>752</v>
      </c>
      <c r="F1390" s="66" t="s">
        <v>4242</v>
      </c>
      <c r="G1390" s="49" t="s">
        <v>39</v>
      </c>
      <c r="H1390" s="59">
        <v>0</v>
      </c>
      <c r="I1390" s="82">
        <v>590000000</v>
      </c>
      <c r="J1390" s="49" t="s">
        <v>1255</v>
      </c>
      <c r="K1390" s="35" t="s">
        <v>831</v>
      </c>
      <c r="L1390" s="49" t="s">
        <v>1255</v>
      </c>
      <c r="M1390" s="34" t="s">
        <v>61</v>
      </c>
      <c r="N1390" s="49" t="s">
        <v>1256</v>
      </c>
      <c r="O1390" s="49" t="s">
        <v>1204</v>
      </c>
      <c r="P1390" s="35">
        <v>796</v>
      </c>
      <c r="Q1390" s="49" t="s">
        <v>46</v>
      </c>
      <c r="R1390" s="53">
        <v>10</v>
      </c>
      <c r="S1390" s="96">
        <v>5050</v>
      </c>
      <c r="T1390" s="40">
        <f>S1390*R1390</f>
        <v>50500</v>
      </c>
      <c r="U1390" s="40">
        <f>T1390*1.12</f>
        <v>56560.000000000007</v>
      </c>
      <c r="V1390" s="51"/>
      <c r="W1390" s="51">
        <v>2017</v>
      </c>
      <c r="X1390" s="130"/>
    </row>
    <row r="1391" spans="1:24" ht="50.1" customHeight="1">
      <c r="A1391" s="34" t="s">
        <v>4244</v>
      </c>
      <c r="B1391" s="46" t="s">
        <v>35</v>
      </c>
      <c r="C1391" s="50" t="s">
        <v>4230</v>
      </c>
      <c r="D1391" s="48" t="s">
        <v>4213</v>
      </c>
      <c r="E1391" s="50" t="s">
        <v>752</v>
      </c>
      <c r="F1391" s="50" t="s">
        <v>4245</v>
      </c>
      <c r="G1391" s="51" t="s">
        <v>39</v>
      </c>
      <c r="H1391" s="52">
        <v>0</v>
      </c>
      <c r="I1391" s="34">
        <v>590000000</v>
      </c>
      <c r="J1391" s="35" t="s">
        <v>40</v>
      </c>
      <c r="K1391" s="46" t="s">
        <v>417</v>
      </c>
      <c r="L1391" s="51" t="s">
        <v>53</v>
      </c>
      <c r="M1391" s="46" t="s">
        <v>61</v>
      </c>
      <c r="N1391" s="49" t="s">
        <v>551</v>
      </c>
      <c r="O1391" s="35" t="s">
        <v>76</v>
      </c>
      <c r="P1391" s="34">
        <v>796</v>
      </c>
      <c r="Q1391" s="43" t="s">
        <v>46</v>
      </c>
      <c r="R1391" s="53">
        <v>10</v>
      </c>
      <c r="S1391" s="77">
        <v>5050</v>
      </c>
      <c r="T1391" s="40">
        <v>0</v>
      </c>
      <c r="U1391" s="40">
        <f t="shared" ref="U1391" si="103">T1391*1.12</f>
        <v>0</v>
      </c>
      <c r="V1391" s="46"/>
      <c r="W1391" s="55">
        <v>2017</v>
      </c>
      <c r="X1391" s="43">
        <v>11.14</v>
      </c>
    </row>
    <row r="1392" spans="1:24" ht="50.1" customHeight="1">
      <c r="A1392" s="34" t="s">
        <v>4246</v>
      </c>
      <c r="B1392" s="35" t="s">
        <v>35</v>
      </c>
      <c r="C1392" s="50" t="s">
        <v>4230</v>
      </c>
      <c r="D1392" s="48" t="s">
        <v>4213</v>
      </c>
      <c r="E1392" s="50" t="s">
        <v>752</v>
      </c>
      <c r="F1392" s="50" t="s">
        <v>4245</v>
      </c>
      <c r="G1392" s="49" t="s">
        <v>39</v>
      </c>
      <c r="H1392" s="60">
        <v>0</v>
      </c>
      <c r="I1392" s="82">
        <v>590000000</v>
      </c>
      <c r="J1392" s="49" t="s">
        <v>1255</v>
      </c>
      <c r="K1392" s="35" t="s">
        <v>831</v>
      </c>
      <c r="L1392" s="49" t="s">
        <v>1255</v>
      </c>
      <c r="M1392" s="34" t="s">
        <v>61</v>
      </c>
      <c r="N1392" s="49" t="s">
        <v>1256</v>
      </c>
      <c r="O1392" s="49" t="s">
        <v>1204</v>
      </c>
      <c r="P1392" s="35">
        <v>796</v>
      </c>
      <c r="Q1392" s="49" t="s">
        <v>46</v>
      </c>
      <c r="R1392" s="53">
        <v>10</v>
      </c>
      <c r="S1392" s="77">
        <v>5050</v>
      </c>
      <c r="T1392" s="40">
        <f>S1392*R1392</f>
        <v>50500</v>
      </c>
      <c r="U1392" s="40">
        <f>T1392*1.12</f>
        <v>56560.000000000007</v>
      </c>
      <c r="V1392" s="55"/>
      <c r="W1392" s="55">
        <v>2017</v>
      </c>
      <c r="X1392" s="130"/>
    </row>
    <row r="1393" spans="1:56" ht="50.1" customHeight="1">
      <c r="A1393" s="35" t="s">
        <v>4247</v>
      </c>
      <c r="B1393" s="35" t="s">
        <v>35</v>
      </c>
      <c r="C1393" s="78" t="s">
        <v>4248</v>
      </c>
      <c r="D1393" s="36" t="s">
        <v>4249</v>
      </c>
      <c r="E1393" s="78" t="s">
        <v>4250</v>
      </c>
      <c r="F1393" s="78" t="s">
        <v>4251</v>
      </c>
      <c r="G1393" s="35" t="s">
        <v>39</v>
      </c>
      <c r="H1393" s="35">
        <v>0</v>
      </c>
      <c r="I1393" s="35">
        <v>590000000</v>
      </c>
      <c r="J1393" s="35" t="s">
        <v>53</v>
      </c>
      <c r="K1393" s="35" t="s">
        <v>142</v>
      </c>
      <c r="L1393" s="35" t="s">
        <v>83</v>
      </c>
      <c r="M1393" s="35" t="s">
        <v>84</v>
      </c>
      <c r="N1393" s="35" t="s">
        <v>143</v>
      </c>
      <c r="O1393" s="51" t="s">
        <v>185</v>
      </c>
      <c r="P1393" s="35">
        <v>796</v>
      </c>
      <c r="Q1393" s="35" t="s">
        <v>46</v>
      </c>
      <c r="R1393" s="53">
        <v>16</v>
      </c>
      <c r="S1393" s="77">
        <v>2400</v>
      </c>
      <c r="T1393" s="74">
        <v>0</v>
      </c>
      <c r="U1393" s="74">
        <f>T1393*1.12</f>
        <v>0</v>
      </c>
      <c r="V1393" s="35"/>
      <c r="W1393" s="35">
        <v>2017</v>
      </c>
      <c r="X1393" s="49">
        <v>18.190000000000001</v>
      </c>
    </row>
    <row r="1394" spans="1:56" ht="50.1" customHeight="1">
      <c r="A1394" s="51" t="s">
        <v>4252</v>
      </c>
      <c r="B1394" s="58" t="s">
        <v>35</v>
      </c>
      <c r="C1394" s="78" t="s">
        <v>4248</v>
      </c>
      <c r="D1394" s="36" t="s">
        <v>4249</v>
      </c>
      <c r="E1394" s="78" t="s">
        <v>4250</v>
      </c>
      <c r="F1394" s="78" t="s">
        <v>4251</v>
      </c>
      <c r="G1394" s="49" t="s">
        <v>39</v>
      </c>
      <c r="H1394" s="105">
        <v>0</v>
      </c>
      <c r="I1394" s="80">
        <v>590000000</v>
      </c>
      <c r="J1394" s="51" t="s">
        <v>293</v>
      </c>
      <c r="K1394" s="49" t="s">
        <v>831</v>
      </c>
      <c r="L1394" s="49" t="s">
        <v>189</v>
      </c>
      <c r="M1394" s="49" t="s">
        <v>84</v>
      </c>
      <c r="N1394" s="35" t="s">
        <v>143</v>
      </c>
      <c r="O1394" s="51" t="s">
        <v>185</v>
      </c>
      <c r="P1394" s="43">
        <v>796</v>
      </c>
      <c r="Q1394" s="49" t="s">
        <v>46</v>
      </c>
      <c r="R1394" s="53">
        <v>28</v>
      </c>
      <c r="S1394" s="77">
        <v>2900</v>
      </c>
      <c r="T1394" s="74">
        <f t="shared" ref="T1394" si="104">R1394*S1394</f>
        <v>81200</v>
      </c>
      <c r="U1394" s="74">
        <f>T1394*1.12</f>
        <v>90944.000000000015</v>
      </c>
      <c r="V1394" s="98"/>
      <c r="W1394" s="51">
        <v>2017</v>
      </c>
      <c r="X1394" s="49"/>
    </row>
    <row r="1395" spans="1:56" ht="50.1" customHeight="1">
      <c r="A1395" s="34" t="s">
        <v>4253</v>
      </c>
      <c r="B1395" s="34" t="s">
        <v>35</v>
      </c>
      <c r="C1395" s="35" t="s">
        <v>4248</v>
      </c>
      <c r="D1395" s="73" t="s">
        <v>4249</v>
      </c>
      <c r="E1395" s="37" t="s">
        <v>4250</v>
      </c>
      <c r="F1395" s="37" t="s">
        <v>4254</v>
      </c>
      <c r="G1395" s="34" t="s">
        <v>39</v>
      </c>
      <c r="H1395" s="34">
        <v>0</v>
      </c>
      <c r="I1395" s="34">
        <v>590000000</v>
      </c>
      <c r="J1395" s="35" t="s">
        <v>53</v>
      </c>
      <c r="K1395" s="34" t="s">
        <v>1324</v>
      </c>
      <c r="L1395" s="34" t="s">
        <v>83</v>
      </c>
      <c r="M1395" s="34" t="s">
        <v>84</v>
      </c>
      <c r="N1395" s="34" t="s">
        <v>143</v>
      </c>
      <c r="O1395" s="51" t="s">
        <v>185</v>
      </c>
      <c r="P1395" s="34">
        <v>796</v>
      </c>
      <c r="Q1395" s="34" t="s">
        <v>46</v>
      </c>
      <c r="R1395" s="39">
        <v>8</v>
      </c>
      <c r="S1395" s="44">
        <v>700</v>
      </c>
      <c r="T1395" s="74">
        <f t="shared" si="93"/>
        <v>5600</v>
      </c>
      <c r="U1395" s="74">
        <f t="shared" ref="U1395:U1402" si="105">T1395*1.12</f>
        <v>6272.0000000000009</v>
      </c>
      <c r="V1395" s="34"/>
      <c r="W1395" s="34">
        <v>2017</v>
      </c>
      <c r="X1395" s="76"/>
    </row>
    <row r="1396" spans="1:56" s="527" customFormat="1" ht="50.1" customHeight="1">
      <c r="A1396" s="35" t="s">
        <v>4255</v>
      </c>
      <c r="B1396" s="35" t="s">
        <v>35</v>
      </c>
      <c r="C1396" s="78" t="s">
        <v>4256</v>
      </c>
      <c r="D1396" s="78" t="s">
        <v>4257</v>
      </c>
      <c r="E1396" s="78" t="s">
        <v>4258</v>
      </c>
      <c r="F1396" s="78" t="s">
        <v>4259</v>
      </c>
      <c r="G1396" s="35" t="s">
        <v>39</v>
      </c>
      <c r="H1396" s="35">
        <v>0</v>
      </c>
      <c r="I1396" s="35">
        <v>590000000</v>
      </c>
      <c r="J1396" s="35" t="s">
        <v>53</v>
      </c>
      <c r="K1396" s="35" t="s">
        <v>595</v>
      </c>
      <c r="L1396" s="35" t="s">
        <v>83</v>
      </c>
      <c r="M1396" s="35" t="s">
        <v>84</v>
      </c>
      <c r="N1396" s="35" t="s">
        <v>143</v>
      </c>
      <c r="O1396" s="51" t="s">
        <v>185</v>
      </c>
      <c r="P1396" s="35">
        <v>796</v>
      </c>
      <c r="Q1396" s="35" t="s">
        <v>46</v>
      </c>
      <c r="R1396" s="77">
        <v>3</v>
      </c>
      <c r="S1396" s="77">
        <v>4900</v>
      </c>
      <c r="T1396" s="62">
        <v>0</v>
      </c>
      <c r="U1396" s="62">
        <f>T1396*1.12</f>
        <v>0</v>
      </c>
      <c r="V1396" s="35"/>
      <c r="W1396" s="35">
        <v>2017</v>
      </c>
      <c r="X1396" s="160" t="s">
        <v>1808</v>
      </c>
      <c r="Y1396" s="528"/>
      <c r="Z1396" s="528"/>
      <c r="AA1396" s="528"/>
      <c r="AB1396" s="528"/>
      <c r="AC1396" s="528"/>
      <c r="AD1396" s="528"/>
      <c r="AE1396" s="528"/>
      <c r="AF1396" s="518"/>
      <c r="AG1396" s="518"/>
      <c r="AH1396" s="518"/>
      <c r="AI1396" s="518"/>
      <c r="AJ1396" s="518"/>
      <c r="AK1396" s="518"/>
      <c r="AL1396" s="518"/>
      <c r="AM1396" s="518"/>
      <c r="AN1396" s="518"/>
      <c r="AO1396" s="518"/>
      <c r="AP1396" s="518"/>
      <c r="AQ1396" s="518"/>
      <c r="AR1396" s="518"/>
      <c r="AS1396" s="518"/>
      <c r="AT1396" s="518"/>
      <c r="AU1396" s="518"/>
      <c r="AV1396" s="518"/>
      <c r="AW1396" s="518"/>
      <c r="AX1396" s="518"/>
      <c r="AY1396" s="518"/>
      <c r="AZ1396" s="518"/>
      <c r="BA1396" s="518"/>
      <c r="BB1396" s="518"/>
      <c r="BC1396" s="518"/>
      <c r="BD1396" s="518"/>
    </row>
    <row r="1397" spans="1:56" s="527" customFormat="1" ht="50.1" customHeight="1">
      <c r="A1397" s="34" t="s">
        <v>12211</v>
      </c>
      <c r="B1397" s="58" t="s">
        <v>35</v>
      </c>
      <c r="C1397" s="78" t="s">
        <v>4256</v>
      </c>
      <c r="D1397" s="78" t="s">
        <v>4257</v>
      </c>
      <c r="E1397" s="78" t="s">
        <v>4258</v>
      </c>
      <c r="F1397" s="78" t="s">
        <v>4259</v>
      </c>
      <c r="G1397" s="104" t="s">
        <v>39</v>
      </c>
      <c r="H1397" s="105">
        <v>0</v>
      </c>
      <c r="I1397" s="80">
        <v>590000000</v>
      </c>
      <c r="J1397" s="51" t="s">
        <v>293</v>
      </c>
      <c r="K1397" s="49" t="s">
        <v>10723</v>
      </c>
      <c r="L1397" s="49" t="s">
        <v>189</v>
      </c>
      <c r="M1397" s="49" t="s">
        <v>84</v>
      </c>
      <c r="N1397" s="35" t="s">
        <v>143</v>
      </c>
      <c r="O1397" s="49" t="s">
        <v>542</v>
      </c>
      <c r="P1397" s="43">
        <v>796</v>
      </c>
      <c r="Q1397" s="49" t="s">
        <v>46</v>
      </c>
      <c r="R1397" s="77">
        <v>7</v>
      </c>
      <c r="S1397" s="77">
        <v>5200</v>
      </c>
      <c r="T1397" s="237">
        <f>R1397*S1397</f>
        <v>36400</v>
      </c>
      <c r="U1397" s="77">
        <f>T1397*1.12</f>
        <v>40768.000000000007</v>
      </c>
      <c r="V1397" s="98"/>
      <c r="W1397" s="51">
        <v>2017</v>
      </c>
      <c r="X1397" s="98"/>
      <c r="Y1397" s="528"/>
      <c r="Z1397" s="528"/>
      <c r="AA1397" s="528"/>
      <c r="AB1397" s="528"/>
      <c r="AC1397" s="528"/>
      <c r="AD1397" s="528"/>
      <c r="AE1397" s="528"/>
      <c r="AF1397" s="518"/>
      <c r="AG1397" s="518"/>
      <c r="AH1397" s="518"/>
      <c r="AI1397" s="518"/>
      <c r="AJ1397" s="518"/>
      <c r="AK1397" s="518"/>
      <c r="AL1397" s="518"/>
      <c r="AM1397" s="518"/>
      <c r="AN1397" s="518"/>
      <c r="AO1397" s="518"/>
      <c r="AP1397" s="518"/>
      <c r="AQ1397" s="518"/>
      <c r="AR1397" s="518"/>
      <c r="AS1397" s="518"/>
      <c r="AT1397" s="518"/>
      <c r="AU1397" s="518"/>
      <c r="AV1397" s="518"/>
      <c r="AW1397" s="518"/>
      <c r="AX1397" s="518"/>
      <c r="AY1397" s="518"/>
      <c r="AZ1397" s="518"/>
      <c r="BA1397" s="518"/>
      <c r="BB1397" s="518"/>
      <c r="BC1397" s="518"/>
      <c r="BD1397" s="518"/>
    </row>
    <row r="1398" spans="1:56" ht="50.1" customHeight="1">
      <c r="A1398" s="34" t="s">
        <v>4260</v>
      </c>
      <c r="B1398" s="46" t="s">
        <v>35</v>
      </c>
      <c r="C1398" s="49" t="s">
        <v>4261</v>
      </c>
      <c r="D1398" s="65" t="s">
        <v>4262</v>
      </c>
      <c r="E1398" s="51" t="s">
        <v>4263</v>
      </c>
      <c r="F1398" s="66"/>
      <c r="G1398" s="51" t="s">
        <v>39</v>
      </c>
      <c r="H1398" s="52">
        <v>0</v>
      </c>
      <c r="I1398" s="34">
        <v>590000000</v>
      </c>
      <c r="J1398" s="35" t="s">
        <v>40</v>
      </c>
      <c r="K1398" s="46" t="s">
        <v>417</v>
      </c>
      <c r="L1398" s="35" t="s">
        <v>42</v>
      </c>
      <c r="M1398" s="109" t="s">
        <v>43</v>
      </c>
      <c r="N1398" s="49" t="s">
        <v>405</v>
      </c>
      <c r="O1398" s="34" t="s">
        <v>76</v>
      </c>
      <c r="P1398" s="34">
        <v>796</v>
      </c>
      <c r="Q1398" s="67" t="s">
        <v>46</v>
      </c>
      <c r="R1398" s="53">
        <v>150</v>
      </c>
      <c r="S1398" s="40">
        <v>78</v>
      </c>
      <c r="T1398" s="40">
        <f t="shared" ref="T1398:T1408" si="106">R1398*S1398</f>
        <v>11700</v>
      </c>
      <c r="U1398" s="40">
        <f t="shared" si="105"/>
        <v>13104.000000000002</v>
      </c>
      <c r="V1398" s="55"/>
      <c r="W1398" s="55">
        <v>2017</v>
      </c>
      <c r="X1398" s="35"/>
    </row>
    <row r="1399" spans="1:56" ht="50.1" customHeight="1">
      <c r="A1399" s="34" t="s">
        <v>4264</v>
      </c>
      <c r="B1399" s="46" t="s">
        <v>35</v>
      </c>
      <c r="C1399" s="49" t="s">
        <v>4265</v>
      </c>
      <c r="D1399" s="56" t="s">
        <v>4262</v>
      </c>
      <c r="E1399" s="49" t="s">
        <v>4266</v>
      </c>
      <c r="F1399" s="50"/>
      <c r="G1399" s="51" t="s">
        <v>39</v>
      </c>
      <c r="H1399" s="52">
        <v>0</v>
      </c>
      <c r="I1399" s="34">
        <v>590000000</v>
      </c>
      <c r="J1399" s="35" t="s">
        <v>40</v>
      </c>
      <c r="K1399" s="46" t="s">
        <v>417</v>
      </c>
      <c r="L1399" s="35" t="s">
        <v>42</v>
      </c>
      <c r="M1399" s="46" t="s">
        <v>43</v>
      </c>
      <c r="N1399" s="49" t="s">
        <v>405</v>
      </c>
      <c r="O1399" s="34" t="s">
        <v>76</v>
      </c>
      <c r="P1399" s="34">
        <v>796</v>
      </c>
      <c r="Q1399" s="67" t="s">
        <v>46</v>
      </c>
      <c r="R1399" s="53">
        <v>150</v>
      </c>
      <c r="S1399" s="54">
        <v>86</v>
      </c>
      <c r="T1399" s="40">
        <f t="shared" si="106"/>
        <v>12900</v>
      </c>
      <c r="U1399" s="40">
        <f t="shared" si="105"/>
        <v>14448.000000000002</v>
      </c>
      <c r="V1399" s="46"/>
      <c r="W1399" s="55">
        <v>2017</v>
      </c>
      <c r="X1399" s="35"/>
    </row>
    <row r="1400" spans="1:56" ht="50.1" customHeight="1">
      <c r="A1400" s="34" t="s">
        <v>4267</v>
      </c>
      <c r="B1400" s="34" t="s">
        <v>35</v>
      </c>
      <c r="C1400" s="35" t="s">
        <v>4268</v>
      </c>
      <c r="D1400" s="36" t="s">
        <v>4262</v>
      </c>
      <c r="E1400" s="35" t="s">
        <v>4269</v>
      </c>
      <c r="F1400" s="37"/>
      <c r="G1400" s="34" t="s">
        <v>39</v>
      </c>
      <c r="H1400" s="34">
        <v>0</v>
      </c>
      <c r="I1400" s="34">
        <v>590000000</v>
      </c>
      <c r="J1400" s="35" t="s">
        <v>40</v>
      </c>
      <c r="K1400" s="35" t="s">
        <v>417</v>
      </c>
      <c r="L1400" s="35" t="s">
        <v>42</v>
      </c>
      <c r="M1400" s="34" t="s">
        <v>43</v>
      </c>
      <c r="N1400" s="35" t="s">
        <v>405</v>
      </c>
      <c r="O1400" s="34" t="s">
        <v>76</v>
      </c>
      <c r="P1400" s="34">
        <v>796</v>
      </c>
      <c r="Q1400" s="34" t="s">
        <v>46</v>
      </c>
      <c r="R1400" s="39">
        <v>150</v>
      </c>
      <c r="S1400" s="40">
        <v>93</v>
      </c>
      <c r="T1400" s="40">
        <f t="shared" si="106"/>
        <v>13950</v>
      </c>
      <c r="U1400" s="40">
        <f t="shared" si="105"/>
        <v>15624.000000000002</v>
      </c>
      <c r="V1400" s="34"/>
      <c r="W1400" s="34">
        <v>2017</v>
      </c>
      <c r="X1400" s="35"/>
    </row>
    <row r="1401" spans="1:56" ht="50.1" customHeight="1">
      <c r="A1401" s="34" t="s">
        <v>4270</v>
      </c>
      <c r="B1401" s="43" t="s">
        <v>35</v>
      </c>
      <c r="C1401" s="49" t="s">
        <v>4271</v>
      </c>
      <c r="D1401" s="56" t="s">
        <v>4272</v>
      </c>
      <c r="E1401" s="50" t="s">
        <v>4273</v>
      </c>
      <c r="F1401" s="50" t="s">
        <v>4274</v>
      </c>
      <c r="G1401" s="83" t="s">
        <v>39</v>
      </c>
      <c r="H1401" s="83">
        <v>0</v>
      </c>
      <c r="I1401" s="34">
        <v>590000000</v>
      </c>
      <c r="J1401" s="35" t="s">
        <v>53</v>
      </c>
      <c r="K1401" s="49" t="s">
        <v>321</v>
      </c>
      <c r="L1401" s="84" t="s">
        <v>83</v>
      </c>
      <c r="M1401" s="34" t="s">
        <v>84</v>
      </c>
      <c r="N1401" s="85" t="s">
        <v>243</v>
      </c>
      <c r="O1401" s="51" t="s">
        <v>185</v>
      </c>
      <c r="P1401" s="34">
        <v>796</v>
      </c>
      <c r="Q1401" s="34" t="s">
        <v>46</v>
      </c>
      <c r="R1401" s="39">
        <v>16</v>
      </c>
      <c r="S1401" s="44">
        <v>2600</v>
      </c>
      <c r="T1401" s="74">
        <f t="shared" si="106"/>
        <v>41600</v>
      </c>
      <c r="U1401" s="74">
        <f t="shared" si="105"/>
        <v>46592.000000000007</v>
      </c>
      <c r="V1401" s="34"/>
      <c r="W1401" s="34">
        <v>2017</v>
      </c>
      <c r="X1401" s="76"/>
    </row>
    <row r="1402" spans="1:56" ht="50.1" customHeight="1">
      <c r="A1402" s="35" t="s">
        <v>4275</v>
      </c>
      <c r="B1402" s="35" t="s">
        <v>35</v>
      </c>
      <c r="C1402" s="78" t="s">
        <v>4271</v>
      </c>
      <c r="D1402" s="36" t="s">
        <v>4272</v>
      </c>
      <c r="E1402" s="78" t="s">
        <v>4273</v>
      </c>
      <c r="F1402" s="78" t="s">
        <v>4276</v>
      </c>
      <c r="G1402" s="35" t="s">
        <v>39</v>
      </c>
      <c r="H1402" s="35">
        <v>0</v>
      </c>
      <c r="I1402" s="35">
        <v>590000000</v>
      </c>
      <c r="J1402" s="35" t="s">
        <v>53</v>
      </c>
      <c r="K1402" s="35" t="s">
        <v>321</v>
      </c>
      <c r="L1402" s="35" t="s">
        <v>83</v>
      </c>
      <c r="M1402" s="35" t="s">
        <v>84</v>
      </c>
      <c r="N1402" s="35" t="s">
        <v>243</v>
      </c>
      <c r="O1402" s="51" t="s">
        <v>185</v>
      </c>
      <c r="P1402" s="35">
        <v>796</v>
      </c>
      <c r="Q1402" s="35" t="s">
        <v>46</v>
      </c>
      <c r="R1402" s="77">
        <v>16</v>
      </c>
      <c r="S1402" s="77">
        <v>3200</v>
      </c>
      <c r="T1402" s="74">
        <v>0</v>
      </c>
      <c r="U1402" s="74">
        <f t="shared" si="105"/>
        <v>0</v>
      </c>
      <c r="V1402" s="35"/>
      <c r="W1402" s="35">
        <v>2017</v>
      </c>
      <c r="X1402" s="49" t="s">
        <v>4277</v>
      </c>
    </row>
    <row r="1403" spans="1:56" ht="50.1" customHeight="1">
      <c r="A1403" s="51" t="s">
        <v>4278</v>
      </c>
      <c r="B1403" s="58" t="s">
        <v>35</v>
      </c>
      <c r="C1403" s="78" t="s">
        <v>4271</v>
      </c>
      <c r="D1403" s="36" t="s">
        <v>4272</v>
      </c>
      <c r="E1403" s="78" t="s">
        <v>4273</v>
      </c>
      <c r="F1403" s="78" t="s">
        <v>4276</v>
      </c>
      <c r="G1403" s="49" t="s">
        <v>39</v>
      </c>
      <c r="H1403" s="105">
        <v>0</v>
      </c>
      <c r="I1403" s="80">
        <v>590000000</v>
      </c>
      <c r="J1403" s="51" t="s">
        <v>293</v>
      </c>
      <c r="K1403" s="49" t="s">
        <v>1422</v>
      </c>
      <c r="L1403" s="49" t="s">
        <v>189</v>
      </c>
      <c r="M1403" s="49" t="s">
        <v>84</v>
      </c>
      <c r="N1403" s="49" t="s">
        <v>4279</v>
      </c>
      <c r="O1403" s="49" t="s">
        <v>542</v>
      </c>
      <c r="P1403" s="43">
        <v>796</v>
      </c>
      <c r="Q1403" s="49" t="s">
        <v>46</v>
      </c>
      <c r="R1403" s="77">
        <v>28</v>
      </c>
      <c r="S1403" s="77">
        <v>5500</v>
      </c>
      <c r="T1403" s="54">
        <f>S1403*R1403</f>
        <v>154000</v>
      </c>
      <c r="U1403" s="54">
        <f>T1403*1.12</f>
        <v>172480.00000000003</v>
      </c>
      <c r="V1403" s="98"/>
      <c r="W1403" s="51">
        <v>2017</v>
      </c>
      <c r="X1403" s="49"/>
    </row>
    <row r="1404" spans="1:56" ht="50.1" customHeight="1">
      <c r="A1404" s="35" t="s">
        <v>4280</v>
      </c>
      <c r="B1404" s="35" t="s">
        <v>35</v>
      </c>
      <c r="C1404" s="78" t="s">
        <v>4271</v>
      </c>
      <c r="D1404" s="36" t="s">
        <v>4272</v>
      </c>
      <c r="E1404" s="78" t="s">
        <v>4273</v>
      </c>
      <c r="F1404" s="78" t="s">
        <v>4281</v>
      </c>
      <c r="G1404" s="35" t="s">
        <v>39</v>
      </c>
      <c r="H1404" s="35">
        <v>0</v>
      </c>
      <c r="I1404" s="35">
        <v>590000000</v>
      </c>
      <c r="J1404" s="35" t="s">
        <v>53</v>
      </c>
      <c r="K1404" s="35" t="s">
        <v>321</v>
      </c>
      <c r="L1404" s="35" t="s">
        <v>83</v>
      </c>
      <c r="M1404" s="35" t="s">
        <v>84</v>
      </c>
      <c r="N1404" s="35" t="s">
        <v>243</v>
      </c>
      <c r="O1404" s="51" t="s">
        <v>185</v>
      </c>
      <c r="P1404" s="35">
        <v>796</v>
      </c>
      <c r="Q1404" s="35" t="s">
        <v>46</v>
      </c>
      <c r="R1404" s="77">
        <v>16</v>
      </c>
      <c r="S1404" s="77">
        <v>2500</v>
      </c>
      <c r="T1404" s="74">
        <v>0</v>
      </c>
      <c r="U1404" s="74">
        <f>T1404*1.12</f>
        <v>0</v>
      </c>
      <c r="V1404" s="35"/>
      <c r="W1404" s="35">
        <v>2017</v>
      </c>
      <c r="X1404" s="49" t="s">
        <v>4277</v>
      </c>
    </row>
    <row r="1405" spans="1:56" ht="50.1" customHeight="1">
      <c r="A1405" s="51" t="s">
        <v>4282</v>
      </c>
      <c r="B1405" s="58" t="s">
        <v>35</v>
      </c>
      <c r="C1405" s="78" t="s">
        <v>4271</v>
      </c>
      <c r="D1405" s="36" t="s">
        <v>4272</v>
      </c>
      <c r="E1405" s="78" t="s">
        <v>4273</v>
      </c>
      <c r="F1405" s="78" t="s">
        <v>4281</v>
      </c>
      <c r="G1405" s="49" t="s">
        <v>39</v>
      </c>
      <c r="H1405" s="105">
        <v>0</v>
      </c>
      <c r="I1405" s="80">
        <v>590000000</v>
      </c>
      <c r="J1405" s="51" t="s">
        <v>293</v>
      </c>
      <c r="K1405" s="49" t="s">
        <v>1422</v>
      </c>
      <c r="L1405" s="49" t="s">
        <v>189</v>
      </c>
      <c r="M1405" s="49" t="s">
        <v>84</v>
      </c>
      <c r="N1405" s="49" t="s">
        <v>4279</v>
      </c>
      <c r="O1405" s="49" t="s">
        <v>542</v>
      </c>
      <c r="P1405" s="43">
        <v>796</v>
      </c>
      <c r="Q1405" s="49" t="s">
        <v>46</v>
      </c>
      <c r="R1405" s="77">
        <v>28</v>
      </c>
      <c r="S1405" s="77">
        <v>6500</v>
      </c>
      <c r="T1405" s="54">
        <f>S1405*R1405</f>
        <v>182000</v>
      </c>
      <c r="U1405" s="54">
        <f>T1405*1.12</f>
        <v>203840.00000000003</v>
      </c>
      <c r="V1405" s="98"/>
      <c r="W1405" s="51">
        <v>2017</v>
      </c>
      <c r="X1405" s="49"/>
    </row>
    <row r="1406" spans="1:56" ht="50.1" customHeight="1">
      <c r="A1406" s="35" t="s">
        <v>4283</v>
      </c>
      <c r="B1406" s="35" t="s">
        <v>35</v>
      </c>
      <c r="C1406" s="78" t="s">
        <v>4271</v>
      </c>
      <c r="D1406" s="36" t="s">
        <v>4272</v>
      </c>
      <c r="E1406" s="78" t="s">
        <v>4273</v>
      </c>
      <c r="F1406" s="78" t="s">
        <v>4284</v>
      </c>
      <c r="G1406" s="35" t="s">
        <v>39</v>
      </c>
      <c r="H1406" s="35">
        <v>0</v>
      </c>
      <c r="I1406" s="35">
        <v>590000000</v>
      </c>
      <c r="J1406" s="35" t="s">
        <v>53</v>
      </c>
      <c r="K1406" s="35" t="s">
        <v>321</v>
      </c>
      <c r="L1406" s="35" t="s">
        <v>83</v>
      </c>
      <c r="M1406" s="35" t="s">
        <v>84</v>
      </c>
      <c r="N1406" s="35" t="s">
        <v>243</v>
      </c>
      <c r="O1406" s="51" t="s">
        <v>185</v>
      </c>
      <c r="P1406" s="35">
        <v>796</v>
      </c>
      <c r="Q1406" s="35" t="s">
        <v>46</v>
      </c>
      <c r="R1406" s="77">
        <v>32</v>
      </c>
      <c r="S1406" s="77">
        <v>4000</v>
      </c>
      <c r="T1406" s="74">
        <v>0</v>
      </c>
      <c r="U1406" s="74">
        <f>T1406*1.12</f>
        <v>0</v>
      </c>
      <c r="V1406" s="35"/>
      <c r="W1406" s="35">
        <v>2017</v>
      </c>
      <c r="X1406" s="49" t="s">
        <v>4277</v>
      </c>
    </row>
    <row r="1407" spans="1:56" ht="50.1" customHeight="1">
      <c r="A1407" s="51" t="s">
        <v>4285</v>
      </c>
      <c r="B1407" s="58" t="s">
        <v>35</v>
      </c>
      <c r="C1407" s="78" t="s">
        <v>4271</v>
      </c>
      <c r="D1407" s="36" t="s">
        <v>4272</v>
      </c>
      <c r="E1407" s="78" t="s">
        <v>4273</v>
      </c>
      <c r="F1407" s="78" t="s">
        <v>4284</v>
      </c>
      <c r="G1407" s="49" t="s">
        <v>39</v>
      </c>
      <c r="H1407" s="105">
        <v>0</v>
      </c>
      <c r="I1407" s="80">
        <v>590000000</v>
      </c>
      <c r="J1407" s="51" t="s">
        <v>293</v>
      </c>
      <c r="K1407" s="49" t="s">
        <v>1422</v>
      </c>
      <c r="L1407" s="49" t="s">
        <v>189</v>
      </c>
      <c r="M1407" s="49" t="s">
        <v>84</v>
      </c>
      <c r="N1407" s="49" t="s">
        <v>4279</v>
      </c>
      <c r="O1407" s="49" t="s">
        <v>542</v>
      </c>
      <c r="P1407" s="43">
        <v>796</v>
      </c>
      <c r="Q1407" s="49" t="s">
        <v>46</v>
      </c>
      <c r="R1407" s="77">
        <v>56</v>
      </c>
      <c r="S1407" s="77">
        <v>6500</v>
      </c>
      <c r="T1407" s="54">
        <f>S1407*R1407</f>
        <v>364000</v>
      </c>
      <c r="U1407" s="54">
        <f>T1407*1.12</f>
        <v>407680.00000000006</v>
      </c>
      <c r="V1407" s="98"/>
      <c r="W1407" s="51">
        <v>2017</v>
      </c>
      <c r="X1407" s="49"/>
    </row>
    <row r="1408" spans="1:56" ht="50.1" customHeight="1">
      <c r="A1408" s="34" t="s">
        <v>4286</v>
      </c>
      <c r="B1408" s="34" t="s">
        <v>35</v>
      </c>
      <c r="C1408" s="35" t="s">
        <v>4271</v>
      </c>
      <c r="D1408" s="73" t="s">
        <v>4272</v>
      </c>
      <c r="E1408" s="37" t="s">
        <v>4273</v>
      </c>
      <c r="F1408" s="37" t="s">
        <v>4287</v>
      </c>
      <c r="G1408" s="34" t="s">
        <v>39</v>
      </c>
      <c r="H1408" s="34">
        <v>0</v>
      </c>
      <c r="I1408" s="34">
        <v>590000000</v>
      </c>
      <c r="J1408" s="35" t="s">
        <v>53</v>
      </c>
      <c r="K1408" s="34" t="s">
        <v>321</v>
      </c>
      <c r="L1408" s="34" t="s">
        <v>83</v>
      </c>
      <c r="M1408" s="34" t="s">
        <v>84</v>
      </c>
      <c r="N1408" s="34" t="s">
        <v>243</v>
      </c>
      <c r="O1408" s="51" t="s">
        <v>185</v>
      </c>
      <c r="P1408" s="34">
        <v>796</v>
      </c>
      <c r="Q1408" s="34" t="s">
        <v>46</v>
      </c>
      <c r="R1408" s="39">
        <v>20</v>
      </c>
      <c r="S1408" s="44">
        <v>5000</v>
      </c>
      <c r="T1408" s="74">
        <f t="shared" si="106"/>
        <v>100000</v>
      </c>
      <c r="U1408" s="74">
        <f t="shared" ref="U1408:U1466" si="107">T1408*1.12</f>
        <v>112000.00000000001</v>
      </c>
      <c r="V1408" s="34"/>
      <c r="W1408" s="34">
        <v>2017</v>
      </c>
      <c r="X1408" s="76"/>
    </row>
    <row r="1409" spans="1:24" ht="50.1" customHeight="1">
      <c r="A1409" s="35" t="s">
        <v>4288</v>
      </c>
      <c r="B1409" s="35" t="s">
        <v>35</v>
      </c>
      <c r="C1409" s="78" t="s">
        <v>4271</v>
      </c>
      <c r="D1409" s="36" t="s">
        <v>4272</v>
      </c>
      <c r="E1409" s="78" t="s">
        <v>4273</v>
      </c>
      <c r="F1409" s="78" t="s">
        <v>4289</v>
      </c>
      <c r="G1409" s="35" t="s">
        <v>39</v>
      </c>
      <c r="H1409" s="35">
        <v>0</v>
      </c>
      <c r="I1409" s="35">
        <v>590000000</v>
      </c>
      <c r="J1409" s="35" t="s">
        <v>53</v>
      </c>
      <c r="K1409" s="35" t="s">
        <v>4290</v>
      </c>
      <c r="L1409" s="35" t="s">
        <v>83</v>
      </c>
      <c r="M1409" s="35" t="s">
        <v>84</v>
      </c>
      <c r="N1409" s="35" t="s">
        <v>143</v>
      </c>
      <c r="O1409" s="51" t="s">
        <v>185</v>
      </c>
      <c r="P1409" s="35">
        <v>796</v>
      </c>
      <c r="Q1409" s="35" t="s">
        <v>46</v>
      </c>
      <c r="R1409" s="77">
        <v>4</v>
      </c>
      <c r="S1409" s="77">
        <v>3450</v>
      </c>
      <c r="T1409" s="74">
        <v>0</v>
      </c>
      <c r="U1409" s="74">
        <f>T1409*1.12</f>
        <v>0</v>
      </c>
      <c r="V1409" s="35"/>
      <c r="W1409" s="35">
        <v>2017</v>
      </c>
      <c r="X1409" s="49" t="s">
        <v>3459</v>
      </c>
    </row>
    <row r="1410" spans="1:24" ht="50.1" customHeight="1">
      <c r="A1410" s="51" t="s">
        <v>4291</v>
      </c>
      <c r="B1410" s="58" t="s">
        <v>35</v>
      </c>
      <c r="C1410" s="78" t="s">
        <v>4271</v>
      </c>
      <c r="D1410" s="36" t="s">
        <v>4272</v>
      </c>
      <c r="E1410" s="78" t="s">
        <v>4273</v>
      </c>
      <c r="F1410" s="78" t="s">
        <v>4289</v>
      </c>
      <c r="G1410" s="49" t="s">
        <v>39</v>
      </c>
      <c r="H1410" s="105">
        <v>0</v>
      </c>
      <c r="I1410" s="80">
        <v>590000000</v>
      </c>
      <c r="J1410" s="51" t="s">
        <v>293</v>
      </c>
      <c r="K1410" s="49" t="s">
        <v>1422</v>
      </c>
      <c r="L1410" s="49" t="s">
        <v>189</v>
      </c>
      <c r="M1410" s="49" t="s">
        <v>84</v>
      </c>
      <c r="N1410" s="49" t="s">
        <v>4279</v>
      </c>
      <c r="O1410" s="49" t="s">
        <v>542</v>
      </c>
      <c r="P1410" s="43">
        <v>796</v>
      </c>
      <c r="Q1410" s="49" t="s">
        <v>46</v>
      </c>
      <c r="R1410" s="77">
        <v>4</v>
      </c>
      <c r="S1410" s="77">
        <v>4500</v>
      </c>
      <c r="T1410" s="54">
        <f>S1410*R1410</f>
        <v>18000</v>
      </c>
      <c r="U1410" s="54">
        <f>T1410*1.12</f>
        <v>20160.000000000004</v>
      </c>
      <c r="V1410" s="98"/>
      <c r="W1410" s="51">
        <v>2017</v>
      </c>
      <c r="X1410" s="49"/>
    </row>
    <row r="1411" spans="1:24" ht="50.1" customHeight="1">
      <c r="A1411" s="35" t="s">
        <v>4292</v>
      </c>
      <c r="B1411" s="35" t="s">
        <v>35</v>
      </c>
      <c r="C1411" s="78" t="s">
        <v>4293</v>
      </c>
      <c r="D1411" s="78" t="s">
        <v>4294</v>
      </c>
      <c r="E1411" s="78" t="s">
        <v>4295</v>
      </c>
      <c r="F1411" s="78" t="s">
        <v>4296</v>
      </c>
      <c r="G1411" s="35" t="s">
        <v>39</v>
      </c>
      <c r="H1411" s="35">
        <v>0</v>
      </c>
      <c r="I1411" s="35">
        <v>590000000</v>
      </c>
      <c r="J1411" s="35" t="s">
        <v>40</v>
      </c>
      <c r="K1411" s="35" t="s">
        <v>218</v>
      </c>
      <c r="L1411" s="51" t="s">
        <v>53</v>
      </c>
      <c r="M1411" s="35" t="s">
        <v>61</v>
      </c>
      <c r="N1411" s="35" t="s">
        <v>952</v>
      </c>
      <c r="O1411" s="49" t="s">
        <v>45</v>
      </c>
      <c r="P1411" s="35">
        <v>796</v>
      </c>
      <c r="Q1411" s="35" t="s">
        <v>46</v>
      </c>
      <c r="R1411" s="77">
        <v>7</v>
      </c>
      <c r="S1411" s="77">
        <v>2700</v>
      </c>
      <c r="T1411" s="77">
        <v>0</v>
      </c>
      <c r="U1411" s="77">
        <f>T1411*1.12</f>
        <v>0</v>
      </c>
      <c r="V1411" s="35"/>
      <c r="W1411" s="35">
        <v>2017</v>
      </c>
      <c r="X1411" s="35" t="s">
        <v>4297</v>
      </c>
    </row>
    <row r="1412" spans="1:24" ht="50.1" customHeight="1">
      <c r="A1412" s="35" t="s">
        <v>4298</v>
      </c>
      <c r="B1412" s="35" t="s">
        <v>35</v>
      </c>
      <c r="C1412" s="78" t="s">
        <v>4293</v>
      </c>
      <c r="D1412" s="78" t="s">
        <v>4294</v>
      </c>
      <c r="E1412" s="78" t="s">
        <v>4295</v>
      </c>
      <c r="F1412" s="78" t="s">
        <v>4299</v>
      </c>
      <c r="G1412" s="35" t="s">
        <v>39</v>
      </c>
      <c r="H1412" s="35">
        <v>0</v>
      </c>
      <c r="I1412" s="35">
        <v>590000000</v>
      </c>
      <c r="J1412" s="35" t="s">
        <v>40</v>
      </c>
      <c r="K1412" s="35" t="s">
        <v>554</v>
      </c>
      <c r="L1412" s="51" t="s">
        <v>53</v>
      </c>
      <c r="M1412" s="35" t="s">
        <v>61</v>
      </c>
      <c r="N1412" s="35" t="s">
        <v>952</v>
      </c>
      <c r="O1412" s="49" t="s">
        <v>45</v>
      </c>
      <c r="P1412" s="35">
        <v>796</v>
      </c>
      <c r="Q1412" s="35" t="s">
        <v>46</v>
      </c>
      <c r="R1412" s="77">
        <v>20</v>
      </c>
      <c r="S1412" s="77">
        <v>5500</v>
      </c>
      <c r="T1412" s="77">
        <f t="shared" ref="T1412" si="108">R1412*S1412</f>
        <v>110000</v>
      </c>
      <c r="U1412" s="77">
        <f t="shared" ref="U1412:U1414" si="109">T1412*1.12</f>
        <v>123200.00000000001</v>
      </c>
      <c r="V1412" s="35"/>
      <c r="W1412" s="35">
        <v>2017</v>
      </c>
      <c r="X1412" s="35"/>
    </row>
    <row r="1413" spans="1:24" ht="50.1" customHeight="1">
      <c r="A1413" s="35" t="s">
        <v>4300</v>
      </c>
      <c r="B1413" s="46" t="s">
        <v>35</v>
      </c>
      <c r="C1413" s="50" t="s">
        <v>4293</v>
      </c>
      <c r="D1413" s="145" t="s">
        <v>4294</v>
      </c>
      <c r="E1413" s="50" t="s">
        <v>4295</v>
      </c>
      <c r="F1413" s="50" t="s">
        <v>4301</v>
      </c>
      <c r="G1413" s="51" t="s">
        <v>39</v>
      </c>
      <c r="H1413" s="52">
        <v>0</v>
      </c>
      <c r="I1413" s="35">
        <v>590000000</v>
      </c>
      <c r="J1413" s="35" t="s">
        <v>40</v>
      </c>
      <c r="K1413" s="46" t="s">
        <v>4302</v>
      </c>
      <c r="L1413" s="51" t="s">
        <v>53</v>
      </c>
      <c r="M1413" s="46" t="s">
        <v>61</v>
      </c>
      <c r="N1413" s="49" t="s">
        <v>952</v>
      </c>
      <c r="O1413" s="49" t="s">
        <v>45</v>
      </c>
      <c r="P1413" s="35">
        <v>796</v>
      </c>
      <c r="Q1413" s="49" t="s">
        <v>46</v>
      </c>
      <c r="R1413" s="77">
        <v>6</v>
      </c>
      <c r="S1413" s="77">
        <v>2000</v>
      </c>
      <c r="T1413" s="77">
        <v>0</v>
      </c>
      <c r="U1413" s="77">
        <f t="shared" si="109"/>
        <v>0</v>
      </c>
      <c r="V1413" s="46"/>
      <c r="W1413" s="46">
        <v>2017</v>
      </c>
      <c r="X1413" s="35" t="s">
        <v>4297</v>
      </c>
    </row>
    <row r="1414" spans="1:24" ht="50.1" customHeight="1">
      <c r="A1414" s="35" t="s">
        <v>4303</v>
      </c>
      <c r="B1414" s="46" t="s">
        <v>35</v>
      </c>
      <c r="C1414" s="50" t="s">
        <v>4293</v>
      </c>
      <c r="D1414" s="145" t="s">
        <v>4294</v>
      </c>
      <c r="E1414" s="50" t="s">
        <v>4295</v>
      </c>
      <c r="F1414" s="50" t="s">
        <v>4304</v>
      </c>
      <c r="G1414" s="51" t="s">
        <v>39</v>
      </c>
      <c r="H1414" s="52">
        <v>0</v>
      </c>
      <c r="I1414" s="35">
        <v>590000000</v>
      </c>
      <c r="J1414" s="35" t="s">
        <v>40</v>
      </c>
      <c r="K1414" s="46" t="s">
        <v>554</v>
      </c>
      <c r="L1414" s="51" t="s">
        <v>53</v>
      </c>
      <c r="M1414" s="46" t="s">
        <v>61</v>
      </c>
      <c r="N1414" s="49" t="s">
        <v>952</v>
      </c>
      <c r="O1414" s="49" t="s">
        <v>45</v>
      </c>
      <c r="P1414" s="35">
        <v>796</v>
      </c>
      <c r="Q1414" s="49" t="s">
        <v>46</v>
      </c>
      <c r="R1414" s="77">
        <v>30</v>
      </c>
      <c r="S1414" s="77">
        <v>4300</v>
      </c>
      <c r="T1414" s="77">
        <f t="shared" ref="T1414:T1466" si="110">R1414*S1414</f>
        <v>129000</v>
      </c>
      <c r="U1414" s="77">
        <f t="shared" si="109"/>
        <v>144480</v>
      </c>
      <c r="V1414" s="46"/>
      <c r="W1414" s="46">
        <v>2017</v>
      </c>
      <c r="X1414" s="35"/>
    </row>
    <row r="1415" spans="1:24" ht="50.1" customHeight="1">
      <c r="A1415" s="34" t="s">
        <v>4305</v>
      </c>
      <c r="B1415" s="34" t="s">
        <v>35</v>
      </c>
      <c r="C1415" s="35" t="s">
        <v>4306</v>
      </c>
      <c r="D1415" s="73" t="s">
        <v>4307</v>
      </c>
      <c r="E1415" s="37" t="s">
        <v>4308</v>
      </c>
      <c r="F1415" s="37" t="s">
        <v>4309</v>
      </c>
      <c r="G1415" s="34" t="s">
        <v>39</v>
      </c>
      <c r="H1415" s="34">
        <v>0</v>
      </c>
      <c r="I1415" s="34">
        <v>590000000</v>
      </c>
      <c r="J1415" s="35" t="s">
        <v>53</v>
      </c>
      <c r="K1415" s="34" t="s">
        <v>1324</v>
      </c>
      <c r="L1415" s="34" t="s">
        <v>83</v>
      </c>
      <c r="M1415" s="34" t="s">
        <v>84</v>
      </c>
      <c r="N1415" s="34" t="s">
        <v>143</v>
      </c>
      <c r="O1415" s="51" t="s">
        <v>185</v>
      </c>
      <c r="P1415" s="34">
        <v>796</v>
      </c>
      <c r="Q1415" s="34" t="s">
        <v>46</v>
      </c>
      <c r="R1415" s="39">
        <v>8</v>
      </c>
      <c r="S1415" s="44">
        <v>14500</v>
      </c>
      <c r="T1415" s="74">
        <f t="shared" si="110"/>
        <v>116000</v>
      </c>
      <c r="U1415" s="74">
        <f t="shared" si="107"/>
        <v>129920.00000000001</v>
      </c>
      <c r="V1415" s="34"/>
      <c r="W1415" s="34">
        <v>2017</v>
      </c>
      <c r="X1415" s="76"/>
    </row>
    <row r="1416" spans="1:24" ht="50.1" customHeight="1">
      <c r="A1416" s="35" t="s">
        <v>4310</v>
      </c>
      <c r="B1416" s="35" t="s">
        <v>35</v>
      </c>
      <c r="C1416" s="78" t="s">
        <v>4306</v>
      </c>
      <c r="D1416" s="78" t="s">
        <v>4307</v>
      </c>
      <c r="E1416" s="78" t="s">
        <v>4308</v>
      </c>
      <c r="F1416" s="78" t="s">
        <v>4311</v>
      </c>
      <c r="G1416" s="35" t="s">
        <v>39</v>
      </c>
      <c r="H1416" s="35">
        <v>0</v>
      </c>
      <c r="I1416" s="35">
        <v>590000000</v>
      </c>
      <c r="J1416" s="35" t="s">
        <v>53</v>
      </c>
      <c r="K1416" s="35" t="s">
        <v>1059</v>
      </c>
      <c r="L1416" s="35" t="s">
        <v>83</v>
      </c>
      <c r="M1416" s="35" t="s">
        <v>84</v>
      </c>
      <c r="N1416" s="35" t="s">
        <v>143</v>
      </c>
      <c r="O1416" s="51" t="s">
        <v>185</v>
      </c>
      <c r="P1416" s="35">
        <v>796</v>
      </c>
      <c r="Q1416" s="35" t="s">
        <v>46</v>
      </c>
      <c r="R1416" s="77">
        <v>4</v>
      </c>
      <c r="S1416" s="77">
        <v>14500</v>
      </c>
      <c r="T1416" s="62">
        <v>0</v>
      </c>
      <c r="U1416" s="62">
        <f>T1416*1.12</f>
        <v>0</v>
      </c>
      <c r="V1416" s="35"/>
      <c r="W1416" s="35">
        <v>2017</v>
      </c>
      <c r="X1416" s="49" t="s">
        <v>1319</v>
      </c>
    </row>
    <row r="1417" spans="1:24" ht="50.1" customHeight="1">
      <c r="A1417" s="34" t="s">
        <v>4312</v>
      </c>
      <c r="B1417" s="35" t="s">
        <v>35</v>
      </c>
      <c r="C1417" s="78" t="s">
        <v>4306</v>
      </c>
      <c r="D1417" s="78" t="s">
        <v>4307</v>
      </c>
      <c r="E1417" s="78" t="s">
        <v>4308</v>
      </c>
      <c r="F1417" s="50" t="s">
        <v>4313</v>
      </c>
      <c r="G1417" s="34" t="s">
        <v>39</v>
      </c>
      <c r="H1417" s="34">
        <v>0</v>
      </c>
      <c r="I1417" s="34">
        <v>590000000</v>
      </c>
      <c r="J1417" s="35" t="s">
        <v>53</v>
      </c>
      <c r="K1417" s="49" t="s">
        <v>188</v>
      </c>
      <c r="L1417" s="49" t="s">
        <v>189</v>
      </c>
      <c r="M1417" s="34" t="s">
        <v>84</v>
      </c>
      <c r="N1417" s="49" t="s">
        <v>102</v>
      </c>
      <c r="O1417" s="51" t="s">
        <v>190</v>
      </c>
      <c r="P1417" s="34">
        <v>796</v>
      </c>
      <c r="Q1417" s="34" t="s">
        <v>46</v>
      </c>
      <c r="R1417" s="77">
        <v>10</v>
      </c>
      <c r="S1417" s="77">
        <v>14500</v>
      </c>
      <c r="T1417" s="237">
        <f>R1417*S1417</f>
        <v>145000</v>
      </c>
      <c r="U1417" s="77">
        <f>T1417*1.12</f>
        <v>162400.00000000003</v>
      </c>
      <c r="V1417" s="34"/>
      <c r="W1417" s="34">
        <v>2017</v>
      </c>
      <c r="X1417" s="49"/>
    </row>
    <row r="1418" spans="1:24" ht="50.1" customHeight="1">
      <c r="A1418" s="34" t="s">
        <v>4314</v>
      </c>
      <c r="B1418" s="49" t="s">
        <v>35</v>
      </c>
      <c r="C1418" s="49" t="s">
        <v>4315</v>
      </c>
      <c r="D1418" s="56" t="s">
        <v>4316</v>
      </c>
      <c r="E1418" s="49" t="s">
        <v>4317</v>
      </c>
      <c r="F1418" s="49" t="s">
        <v>4318</v>
      </c>
      <c r="G1418" s="49" t="s">
        <v>39</v>
      </c>
      <c r="H1418" s="49">
        <v>0</v>
      </c>
      <c r="I1418" s="34">
        <v>590000000</v>
      </c>
      <c r="J1418" s="35" t="s">
        <v>40</v>
      </c>
      <c r="K1418" s="49" t="s">
        <v>82</v>
      </c>
      <c r="L1418" s="49" t="s">
        <v>83</v>
      </c>
      <c r="M1418" s="49" t="s">
        <v>84</v>
      </c>
      <c r="N1418" s="49" t="s">
        <v>1363</v>
      </c>
      <c r="O1418" s="49" t="s">
        <v>468</v>
      </c>
      <c r="P1418" s="49">
        <v>796</v>
      </c>
      <c r="Q1418" s="49" t="s">
        <v>46</v>
      </c>
      <c r="R1418" s="53">
        <v>80</v>
      </c>
      <c r="S1418" s="57">
        <v>2500</v>
      </c>
      <c r="T1418" s="40">
        <f t="shared" si="110"/>
        <v>200000</v>
      </c>
      <c r="U1418" s="40">
        <f t="shared" si="107"/>
        <v>224000.00000000003</v>
      </c>
      <c r="V1418" s="43"/>
      <c r="W1418" s="49">
        <v>2017</v>
      </c>
      <c r="X1418" s="49"/>
    </row>
    <row r="1419" spans="1:24" ht="50.1" customHeight="1">
      <c r="A1419" s="34" t="s">
        <v>4319</v>
      </c>
      <c r="B1419" s="46" t="s">
        <v>35</v>
      </c>
      <c r="C1419" s="47" t="s">
        <v>4320</v>
      </c>
      <c r="D1419" s="48" t="s">
        <v>4321</v>
      </c>
      <c r="E1419" s="49" t="s">
        <v>4322</v>
      </c>
      <c r="F1419" s="50" t="s">
        <v>4323</v>
      </c>
      <c r="G1419" s="51" t="s">
        <v>196</v>
      </c>
      <c r="H1419" s="52">
        <v>81.599999999999994</v>
      </c>
      <c r="I1419" s="34">
        <v>590000000</v>
      </c>
      <c r="J1419" s="35" t="s">
        <v>40</v>
      </c>
      <c r="K1419" s="46" t="s">
        <v>1422</v>
      </c>
      <c r="L1419" s="35" t="s">
        <v>42</v>
      </c>
      <c r="M1419" s="46" t="s">
        <v>61</v>
      </c>
      <c r="N1419" s="49" t="s">
        <v>2792</v>
      </c>
      <c r="O1419" s="34" t="s">
        <v>76</v>
      </c>
      <c r="P1419" s="34">
        <v>796</v>
      </c>
      <c r="Q1419" s="43" t="s">
        <v>46</v>
      </c>
      <c r="R1419" s="53">
        <v>8</v>
      </c>
      <c r="S1419" s="54">
        <v>15060</v>
      </c>
      <c r="T1419" s="40">
        <f t="shared" si="110"/>
        <v>120480</v>
      </c>
      <c r="U1419" s="40">
        <f t="shared" si="107"/>
        <v>134937.60000000001</v>
      </c>
      <c r="V1419" s="46"/>
      <c r="W1419" s="55">
        <v>2017</v>
      </c>
      <c r="X1419" s="35"/>
    </row>
    <row r="1420" spans="1:24" ht="50.1" customHeight="1">
      <c r="A1420" s="34" t="s">
        <v>4324</v>
      </c>
      <c r="B1420" s="34" t="s">
        <v>35</v>
      </c>
      <c r="C1420" s="35" t="s">
        <v>4320</v>
      </c>
      <c r="D1420" s="36" t="s">
        <v>4321</v>
      </c>
      <c r="E1420" s="35" t="s">
        <v>4322</v>
      </c>
      <c r="F1420" s="37" t="s">
        <v>4325</v>
      </c>
      <c r="G1420" s="34" t="s">
        <v>196</v>
      </c>
      <c r="H1420" s="34">
        <v>81.599999999999994</v>
      </c>
      <c r="I1420" s="34">
        <v>590000000</v>
      </c>
      <c r="J1420" s="35" t="s">
        <v>40</v>
      </c>
      <c r="K1420" s="46" t="s">
        <v>1422</v>
      </c>
      <c r="L1420" s="35" t="s">
        <v>42</v>
      </c>
      <c r="M1420" s="34" t="s">
        <v>61</v>
      </c>
      <c r="N1420" s="35" t="s">
        <v>2792</v>
      </c>
      <c r="O1420" s="34" t="s">
        <v>76</v>
      </c>
      <c r="P1420" s="34">
        <v>796</v>
      </c>
      <c r="Q1420" s="34" t="s">
        <v>46</v>
      </c>
      <c r="R1420" s="39">
        <v>4</v>
      </c>
      <c r="S1420" s="40">
        <v>16880</v>
      </c>
      <c r="T1420" s="40">
        <f t="shared" si="110"/>
        <v>67520</v>
      </c>
      <c r="U1420" s="40">
        <f t="shared" si="107"/>
        <v>75622.400000000009</v>
      </c>
      <c r="V1420" s="34"/>
      <c r="W1420" s="34">
        <v>2017</v>
      </c>
      <c r="X1420" s="35"/>
    </row>
    <row r="1421" spans="1:24" ht="50.1" customHeight="1">
      <c r="A1421" s="34" t="s">
        <v>4326</v>
      </c>
      <c r="B1421" s="46" t="s">
        <v>35</v>
      </c>
      <c r="C1421" s="47" t="s">
        <v>4327</v>
      </c>
      <c r="D1421" s="48" t="s">
        <v>4321</v>
      </c>
      <c r="E1421" s="49" t="s">
        <v>4328</v>
      </c>
      <c r="F1421" s="50" t="s">
        <v>4329</v>
      </c>
      <c r="G1421" s="51" t="s">
        <v>196</v>
      </c>
      <c r="H1421" s="52">
        <v>81.599999999999994</v>
      </c>
      <c r="I1421" s="34">
        <v>590000000</v>
      </c>
      <c r="J1421" s="35" t="s">
        <v>40</v>
      </c>
      <c r="K1421" s="46" t="s">
        <v>1422</v>
      </c>
      <c r="L1421" s="35" t="s">
        <v>42</v>
      </c>
      <c r="M1421" s="46" t="s">
        <v>61</v>
      </c>
      <c r="N1421" s="49" t="s">
        <v>2792</v>
      </c>
      <c r="O1421" s="34" t="s">
        <v>76</v>
      </c>
      <c r="P1421" s="34">
        <v>796</v>
      </c>
      <c r="Q1421" s="43" t="s">
        <v>46</v>
      </c>
      <c r="R1421" s="53">
        <v>12</v>
      </c>
      <c r="S1421" s="54">
        <v>2550</v>
      </c>
      <c r="T1421" s="40">
        <f t="shared" si="110"/>
        <v>30600</v>
      </c>
      <c r="U1421" s="40">
        <f t="shared" si="107"/>
        <v>34272</v>
      </c>
      <c r="V1421" s="46"/>
      <c r="W1421" s="55">
        <v>2017</v>
      </c>
      <c r="X1421" s="35"/>
    </row>
    <row r="1422" spans="1:24" ht="50.1" customHeight="1">
      <c r="A1422" s="34" t="s">
        <v>4330</v>
      </c>
      <c r="B1422" s="34" t="s">
        <v>35</v>
      </c>
      <c r="C1422" s="35" t="s">
        <v>4327</v>
      </c>
      <c r="D1422" s="36" t="s">
        <v>4321</v>
      </c>
      <c r="E1422" s="35" t="s">
        <v>4328</v>
      </c>
      <c r="F1422" s="37" t="s">
        <v>4331</v>
      </c>
      <c r="G1422" s="34" t="s">
        <v>196</v>
      </c>
      <c r="H1422" s="34">
        <v>81.599999999999994</v>
      </c>
      <c r="I1422" s="34">
        <v>590000000</v>
      </c>
      <c r="J1422" s="35" t="s">
        <v>40</v>
      </c>
      <c r="K1422" s="46" t="s">
        <v>1422</v>
      </c>
      <c r="L1422" s="35" t="s">
        <v>42</v>
      </c>
      <c r="M1422" s="34" t="s">
        <v>61</v>
      </c>
      <c r="N1422" s="35" t="s">
        <v>2792</v>
      </c>
      <c r="O1422" s="34" t="s">
        <v>76</v>
      </c>
      <c r="P1422" s="34">
        <v>796</v>
      </c>
      <c r="Q1422" s="34" t="s">
        <v>46</v>
      </c>
      <c r="R1422" s="39">
        <v>12</v>
      </c>
      <c r="S1422" s="40">
        <v>2800</v>
      </c>
      <c r="T1422" s="40">
        <f t="shared" si="110"/>
        <v>33600</v>
      </c>
      <c r="U1422" s="40">
        <f t="shared" si="107"/>
        <v>37632</v>
      </c>
      <c r="V1422" s="34"/>
      <c r="W1422" s="34">
        <v>2017</v>
      </c>
      <c r="X1422" s="35"/>
    </row>
    <row r="1423" spans="1:24" ht="50.1" customHeight="1">
      <c r="A1423" s="34" t="s">
        <v>4332</v>
      </c>
      <c r="B1423" s="46" t="s">
        <v>35</v>
      </c>
      <c r="C1423" s="47" t="s">
        <v>4327</v>
      </c>
      <c r="D1423" s="48" t="s">
        <v>4321</v>
      </c>
      <c r="E1423" s="49" t="s">
        <v>4328</v>
      </c>
      <c r="F1423" s="50" t="s">
        <v>4333</v>
      </c>
      <c r="G1423" s="51" t="s">
        <v>196</v>
      </c>
      <c r="H1423" s="52">
        <v>81.599999999999994</v>
      </c>
      <c r="I1423" s="34">
        <v>590000000</v>
      </c>
      <c r="J1423" s="35" t="s">
        <v>40</v>
      </c>
      <c r="K1423" s="46" t="s">
        <v>1422</v>
      </c>
      <c r="L1423" s="35" t="s">
        <v>42</v>
      </c>
      <c r="M1423" s="46" t="s">
        <v>61</v>
      </c>
      <c r="N1423" s="49" t="s">
        <v>2792</v>
      </c>
      <c r="O1423" s="34" t="s">
        <v>76</v>
      </c>
      <c r="P1423" s="34">
        <v>796</v>
      </c>
      <c r="Q1423" s="43" t="s">
        <v>46</v>
      </c>
      <c r="R1423" s="53">
        <v>8</v>
      </c>
      <c r="S1423" s="54">
        <v>3350</v>
      </c>
      <c r="T1423" s="40">
        <f t="shared" si="110"/>
        <v>26800</v>
      </c>
      <c r="U1423" s="40">
        <f t="shared" si="107"/>
        <v>30016.000000000004</v>
      </c>
      <c r="V1423" s="46"/>
      <c r="W1423" s="55">
        <v>2017</v>
      </c>
      <c r="X1423" s="35"/>
    </row>
    <row r="1424" spans="1:24" ht="50.1" customHeight="1">
      <c r="A1424" s="34" t="s">
        <v>4334</v>
      </c>
      <c r="B1424" s="34" t="s">
        <v>35</v>
      </c>
      <c r="C1424" s="35" t="s">
        <v>4327</v>
      </c>
      <c r="D1424" s="36" t="s">
        <v>4321</v>
      </c>
      <c r="E1424" s="35" t="s">
        <v>4328</v>
      </c>
      <c r="F1424" s="37" t="s">
        <v>4335</v>
      </c>
      <c r="G1424" s="34" t="s">
        <v>196</v>
      </c>
      <c r="H1424" s="34">
        <v>81.599999999999994</v>
      </c>
      <c r="I1424" s="34">
        <v>590000000</v>
      </c>
      <c r="J1424" s="35" t="s">
        <v>40</v>
      </c>
      <c r="K1424" s="46" t="s">
        <v>1422</v>
      </c>
      <c r="L1424" s="35" t="s">
        <v>42</v>
      </c>
      <c r="M1424" s="34" t="s">
        <v>61</v>
      </c>
      <c r="N1424" s="35" t="s">
        <v>2792</v>
      </c>
      <c r="O1424" s="34" t="s">
        <v>76</v>
      </c>
      <c r="P1424" s="34">
        <v>796</v>
      </c>
      <c r="Q1424" s="34" t="s">
        <v>46</v>
      </c>
      <c r="R1424" s="39">
        <v>24</v>
      </c>
      <c r="S1424" s="40">
        <v>4425</v>
      </c>
      <c r="T1424" s="40">
        <f t="shared" si="110"/>
        <v>106200</v>
      </c>
      <c r="U1424" s="40">
        <f t="shared" si="107"/>
        <v>118944.00000000001</v>
      </c>
      <c r="V1424" s="34"/>
      <c r="W1424" s="34">
        <v>2017</v>
      </c>
      <c r="X1424" s="35"/>
    </row>
    <row r="1425" spans="1:24" ht="50.1" customHeight="1">
      <c r="A1425" s="34" t="s">
        <v>4336</v>
      </c>
      <c r="B1425" s="46" t="s">
        <v>35</v>
      </c>
      <c r="C1425" s="47" t="s">
        <v>4327</v>
      </c>
      <c r="D1425" s="48" t="s">
        <v>4321</v>
      </c>
      <c r="E1425" s="49" t="s">
        <v>4328</v>
      </c>
      <c r="F1425" s="50" t="s">
        <v>4337</v>
      </c>
      <c r="G1425" s="51" t="s">
        <v>196</v>
      </c>
      <c r="H1425" s="52">
        <v>81.599999999999994</v>
      </c>
      <c r="I1425" s="34">
        <v>590000000</v>
      </c>
      <c r="J1425" s="35" t="s">
        <v>40</v>
      </c>
      <c r="K1425" s="46" t="s">
        <v>1422</v>
      </c>
      <c r="L1425" s="35" t="s">
        <v>42</v>
      </c>
      <c r="M1425" s="46" t="s">
        <v>61</v>
      </c>
      <c r="N1425" s="49" t="s">
        <v>2792</v>
      </c>
      <c r="O1425" s="34" t="s">
        <v>76</v>
      </c>
      <c r="P1425" s="34">
        <v>796</v>
      </c>
      <c r="Q1425" s="43" t="s">
        <v>46</v>
      </c>
      <c r="R1425" s="53">
        <v>4</v>
      </c>
      <c r="S1425" s="54">
        <v>5500</v>
      </c>
      <c r="T1425" s="40">
        <f t="shared" si="110"/>
        <v>22000</v>
      </c>
      <c r="U1425" s="40">
        <f t="shared" si="107"/>
        <v>24640.000000000004</v>
      </c>
      <c r="V1425" s="46"/>
      <c r="W1425" s="55">
        <v>2017</v>
      </c>
      <c r="X1425" s="35"/>
    </row>
    <row r="1426" spans="1:24" ht="50.1" customHeight="1">
      <c r="A1426" s="34" t="s">
        <v>4338</v>
      </c>
      <c r="B1426" s="34" t="s">
        <v>35</v>
      </c>
      <c r="C1426" s="35" t="s">
        <v>4339</v>
      </c>
      <c r="D1426" s="36" t="s">
        <v>4321</v>
      </c>
      <c r="E1426" s="35" t="s">
        <v>4340</v>
      </c>
      <c r="F1426" s="37" t="s">
        <v>4341</v>
      </c>
      <c r="G1426" s="34" t="s">
        <v>196</v>
      </c>
      <c r="H1426" s="34">
        <v>81.599999999999994</v>
      </c>
      <c r="I1426" s="34">
        <v>590000000</v>
      </c>
      <c r="J1426" s="35" t="s">
        <v>40</v>
      </c>
      <c r="K1426" s="46" t="s">
        <v>1422</v>
      </c>
      <c r="L1426" s="35" t="s">
        <v>42</v>
      </c>
      <c r="M1426" s="34" t="s">
        <v>61</v>
      </c>
      <c r="N1426" s="35" t="s">
        <v>2792</v>
      </c>
      <c r="O1426" s="34" t="s">
        <v>76</v>
      </c>
      <c r="P1426" s="34">
        <v>796</v>
      </c>
      <c r="Q1426" s="34" t="s">
        <v>46</v>
      </c>
      <c r="R1426" s="39">
        <v>8</v>
      </c>
      <c r="S1426" s="40">
        <v>6900</v>
      </c>
      <c r="T1426" s="40">
        <f t="shared" si="110"/>
        <v>55200</v>
      </c>
      <c r="U1426" s="40">
        <f t="shared" si="107"/>
        <v>61824.000000000007</v>
      </c>
      <c r="V1426" s="34"/>
      <c r="W1426" s="34">
        <v>2017</v>
      </c>
      <c r="X1426" s="35"/>
    </row>
    <row r="1427" spans="1:24" ht="50.1" customHeight="1">
      <c r="A1427" s="34" t="s">
        <v>4342</v>
      </c>
      <c r="B1427" s="34" t="s">
        <v>35</v>
      </c>
      <c r="C1427" s="35" t="s">
        <v>4339</v>
      </c>
      <c r="D1427" s="36" t="s">
        <v>4321</v>
      </c>
      <c r="E1427" s="35" t="s">
        <v>4340</v>
      </c>
      <c r="F1427" s="37" t="s">
        <v>4343</v>
      </c>
      <c r="G1427" s="34" t="s">
        <v>196</v>
      </c>
      <c r="H1427" s="34">
        <v>81.599999999999994</v>
      </c>
      <c r="I1427" s="34">
        <v>590000000</v>
      </c>
      <c r="J1427" s="35" t="s">
        <v>40</v>
      </c>
      <c r="K1427" s="46" t="s">
        <v>1422</v>
      </c>
      <c r="L1427" s="35" t="s">
        <v>42</v>
      </c>
      <c r="M1427" s="34" t="s">
        <v>61</v>
      </c>
      <c r="N1427" s="35" t="s">
        <v>2792</v>
      </c>
      <c r="O1427" s="34" t="s">
        <v>76</v>
      </c>
      <c r="P1427" s="34">
        <v>796</v>
      </c>
      <c r="Q1427" s="34" t="s">
        <v>46</v>
      </c>
      <c r="R1427" s="39">
        <v>2</v>
      </c>
      <c r="S1427" s="40">
        <v>7370</v>
      </c>
      <c r="T1427" s="40">
        <f t="shared" si="110"/>
        <v>14740</v>
      </c>
      <c r="U1427" s="40">
        <f t="shared" si="107"/>
        <v>16508.800000000003</v>
      </c>
      <c r="V1427" s="34"/>
      <c r="W1427" s="34">
        <v>2017</v>
      </c>
      <c r="X1427" s="35"/>
    </row>
    <row r="1428" spans="1:24" ht="50.1" customHeight="1">
      <c r="A1428" s="34" t="s">
        <v>4344</v>
      </c>
      <c r="B1428" s="46" t="s">
        <v>35</v>
      </c>
      <c r="C1428" s="47" t="s">
        <v>4339</v>
      </c>
      <c r="D1428" s="48" t="s">
        <v>4321</v>
      </c>
      <c r="E1428" s="49" t="s">
        <v>4340</v>
      </c>
      <c r="F1428" s="50" t="s">
        <v>4345</v>
      </c>
      <c r="G1428" s="51" t="s">
        <v>196</v>
      </c>
      <c r="H1428" s="52">
        <v>81.599999999999994</v>
      </c>
      <c r="I1428" s="34">
        <v>590000000</v>
      </c>
      <c r="J1428" s="35" t="s">
        <v>40</v>
      </c>
      <c r="K1428" s="46" t="s">
        <v>1422</v>
      </c>
      <c r="L1428" s="35" t="s">
        <v>42</v>
      </c>
      <c r="M1428" s="46" t="s">
        <v>61</v>
      </c>
      <c r="N1428" s="49" t="s">
        <v>2792</v>
      </c>
      <c r="O1428" s="34" t="s">
        <v>76</v>
      </c>
      <c r="P1428" s="34">
        <v>796</v>
      </c>
      <c r="Q1428" s="43" t="s">
        <v>46</v>
      </c>
      <c r="R1428" s="53">
        <v>2</v>
      </c>
      <c r="S1428" s="54">
        <v>10050</v>
      </c>
      <c r="T1428" s="40">
        <f t="shared" si="110"/>
        <v>20100</v>
      </c>
      <c r="U1428" s="40">
        <f t="shared" si="107"/>
        <v>22512.000000000004</v>
      </c>
      <c r="V1428" s="46"/>
      <c r="W1428" s="55">
        <v>2017</v>
      </c>
      <c r="X1428" s="35"/>
    </row>
    <row r="1429" spans="1:24" ht="50.1" customHeight="1">
      <c r="A1429" s="34" t="s">
        <v>4346</v>
      </c>
      <c r="B1429" s="46" t="s">
        <v>35</v>
      </c>
      <c r="C1429" s="47" t="s">
        <v>4347</v>
      </c>
      <c r="D1429" s="48" t="s">
        <v>4321</v>
      </c>
      <c r="E1429" s="49" t="s">
        <v>4348</v>
      </c>
      <c r="F1429" s="50" t="s">
        <v>4349</v>
      </c>
      <c r="G1429" s="51" t="s">
        <v>196</v>
      </c>
      <c r="H1429" s="52">
        <v>81.599999999999994</v>
      </c>
      <c r="I1429" s="34">
        <v>590000000</v>
      </c>
      <c r="J1429" s="35" t="s">
        <v>40</v>
      </c>
      <c r="K1429" s="46" t="s">
        <v>1422</v>
      </c>
      <c r="L1429" s="35" t="s">
        <v>42</v>
      </c>
      <c r="M1429" s="46" t="s">
        <v>61</v>
      </c>
      <c r="N1429" s="49" t="s">
        <v>2792</v>
      </c>
      <c r="O1429" s="34" t="s">
        <v>76</v>
      </c>
      <c r="P1429" s="34">
        <v>796</v>
      </c>
      <c r="Q1429" s="43" t="s">
        <v>46</v>
      </c>
      <c r="R1429" s="53">
        <v>8</v>
      </c>
      <c r="S1429" s="54">
        <v>6900</v>
      </c>
      <c r="T1429" s="40">
        <f t="shared" si="110"/>
        <v>55200</v>
      </c>
      <c r="U1429" s="40">
        <f t="shared" si="107"/>
        <v>61824.000000000007</v>
      </c>
      <c r="V1429" s="46"/>
      <c r="W1429" s="55">
        <v>2017</v>
      </c>
      <c r="X1429" s="35"/>
    </row>
    <row r="1430" spans="1:24" ht="50.1" customHeight="1">
      <c r="A1430" s="34" t="s">
        <v>4350</v>
      </c>
      <c r="B1430" s="46" t="s">
        <v>35</v>
      </c>
      <c r="C1430" s="47" t="s">
        <v>4347</v>
      </c>
      <c r="D1430" s="48" t="s">
        <v>4321</v>
      </c>
      <c r="E1430" s="49" t="s">
        <v>4348</v>
      </c>
      <c r="F1430" s="50" t="s">
        <v>4341</v>
      </c>
      <c r="G1430" s="51" t="s">
        <v>196</v>
      </c>
      <c r="H1430" s="52">
        <v>81.599999999999994</v>
      </c>
      <c r="I1430" s="34">
        <v>590000000</v>
      </c>
      <c r="J1430" s="35" t="s">
        <v>40</v>
      </c>
      <c r="K1430" s="46" t="s">
        <v>1422</v>
      </c>
      <c r="L1430" s="35" t="s">
        <v>42</v>
      </c>
      <c r="M1430" s="46" t="s">
        <v>61</v>
      </c>
      <c r="N1430" s="49" t="s">
        <v>2792</v>
      </c>
      <c r="O1430" s="34" t="s">
        <v>76</v>
      </c>
      <c r="P1430" s="34">
        <v>796</v>
      </c>
      <c r="Q1430" s="43" t="s">
        <v>46</v>
      </c>
      <c r="R1430" s="53">
        <v>2</v>
      </c>
      <c r="S1430" s="54">
        <v>10450</v>
      </c>
      <c r="T1430" s="40">
        <f t="shared" si="110"/>
        <v>20900</v>
      </c>
      <c r="U1430" s="40">
        <f t="shared" si="107"/>
        <v>23408.000000000004</v>
      </c>
      <c r="V1430" s="46"/>
      <c r="W1430" s="55">
        <v>2017</v>
      </c>
      <c r="X1430" s="35"/>
    </row>
    <row r="1431" spans="1:24" ht="50.1" customHeight="1">
      <c r="A1431" s="34" t="s">
        <v>4351</v>
      </c>
      <c r="B1431" s="34" t="s">
        <v>35</v>
      </c>
      <c r="C1431" s="35" t="s">
        <v>4347</v>
      </c>
      <c r="D1431" s="36" t="s">
        <v>4321</v>
      </c>
      <c r="E1431" s="35" t="s">
        <v>4348</v>
      </c>
      <c r="F1431" s="37" t="s">
        <v>4352</v>
      </c>
      <c r="G1431" s="34" t="s">
        <v>196</v>
      </c>
      <c r="H1431" s="34">
        <v>81.599999999999994</v>
      </c>
      <c r="I1431" s="34">
        <v>590000000</v>
      </c>
      <c r="J1431" s="35" t="s">
        <v>40</v>
      </c>
      <c r="K1431" s="46" t="s">
        <v>1422</v>
      </c>
      <c r="L1431" s="35" t="s">
        <v>42</v>
      </c>
      <c r="M1431" s="34" t="s">
        <v>61</v>
      </c>
      <c r="N1431" s="35" t="s">
        <v>2792</v>
      </c>
      <c r="O1431" s="34" t="s">
        <v>76</v>
      </c>
      <c r="P1431" s="34">
        <v>796</v>
      </c>
      <c r="Q1431" s="34" t="s">
        <v>46</v>
      </c>
      <c r="R1431" s="39">
        <v>4</v>
      </c>
      <c r="S1431" s="40">
        <v>10850</v>
      </c>
      <c r="T1431" s="40">
        <f t="shared" si="110"/>
        <v>43400</v>
      </c>
      <c r="U1431" s="40">
        <f t="shared" si="107"/>
        <v>48608.000000000007</v>
      </c>
      <c r="V1431" s="34"/>
      <c r="W1431" s="34">
        <v>2017</v>
      </c>
      <c r="X1431" s="35"/>
    </row>
    <row r="1432" spans="1:24" ht="50.1" customHeight="1">
      <c r="A1432" s="34" t="s">
        <v>4353</v>
      </c>
      <c r="B1432" s="46" t="s">
        <v>35</v>
      </c>
      <c r="C1432" s="47" t="s">
        <v>4347</v>
      </c>
      <c r="D1432" s="48" t="s">
        <v>4321</v>
      </c>
      <c r="E1432" s="49" t="s">
        <v>4348</v>
      </c>
      <c r="F1432" s="50" t="s">
        <v>4354</v>
      </c>
      <c r="G1432" s="51" t="s">
        <v>196</v>
      </c>
      <c r="H1432" s="52">
        <v>81.599999999999994</v>
      </c>
      <c r="I1432" s="34">
        <v>590000000</v>
      </c>
      <c r="J1432" s="35" t="s">
        <v>40</v>
      </c>
      <c r="K1432" s="46" t="s">
        <v>1422</v>
      </c>
      <c r="L1432" s="35" t="s">
        <v>42</v>
      </c>
      <c r="M1432" s="46" t="s">
        <v>61</v>
      </c>
      <c r="N1432" s="49" t="s">
        <v>2792</v>
      </c>
      <c r="O1432" s="34" t="s">
        <v>76</v>
      </c>
      <c r="P1432" s="34">
        <v>796</v>
      </c>
      <c r="Q1432" s="43" t="s">
        <v>46</v>
      </c>
      <c r="R1432" s="53">
        <v>20</v>
      </c>
      <c r="S1432" s="54">
        <v>12190</v>
      </c>
      <c r="T1432" s="40">
        <f t="shared" si="110"/>
        <v>243800</v>
      </c>
      <c r="U1432" s="40">
        <f t="shared" si="107"/>
        <v>273056</v>
      </c>
      <c r="V1432" s="46"/>
      <c r="W1432" s="55">
        <v>2017</v>
      </c>
      <c r="X1432" s="35"/>
    </row>
    <row r="1433" spans="1:24" ht="50.1" customHeight="1">
      <c r="A1433" s="34" t="s">
        <v>4355</v>
      </c>
      <c r="B1433" s="34" t="s">
        <v>35</v>
      </c>
      <c r="C1433" s="35" t="s">
        <v>4356</v>
      </c>
      <c r="D1433" s="36" t="s">
        <v>4321</v>
      </c>
      <c r="E1433" s="35" t="s">
        <v>4357</v>
      </c>
      <c r="F1433" s="37" t="s">
        <v>4358</v>
      </c>
      <c r="G1433" s="34" t="s">
        <v>196</v>
      </c>
      <c r="H1433" s="34">
        <v>81.599999999999994</v>
      </c>
      <c r="I1433" s="34">
        <v>590000000</v>
      </c>
      <c r="J1433" s="35" t="s">
        <v>40</v>
      </c>
      <c r="K1433" s="46" t="s">
        <v>1422</v>
      </c>
      <c r="L1433" s="35" t="s">
        <v>42</v>
      </c>
      <c r="M1433" s="34" t="s">
        <v>61</v>
      </c>
      <c r="N1433" s="35" t="s">
        <v>2792</v>
      </c>
      <c r="O1433" s="34" t="s">
        <v>76</v>
      </c>
      <c r="P1433" s="34">
        <v>796</v>
      </c>
      <c r="Q1433" s="34" t="s">
        <v>46</v>
      </c>
      <c r="R1433" s="39">
        <v>8</v>
      </c>
      <c r="S1433" s="40">
        <v>19050</v>
      </c>
      <c r="T1433" s="40">
        <f t="shared" si="110"/>
        <v>152400</v>
      </c>
      <c r="U1433" s="40">
        <f t="shared" si="107"/>
        <v>170688.00000000003</v>
      </c>
      <c r="V1433" s="34"/>
      <c r="W1433" s="34">
        <v>2017</v>
      </c>
      <c r="X1433" s="35"/>
    </row>
    <row r="1434" spans="1:24" ht="50.1" customHeight="1">
      <c r="A1434" s="34" t="s">
        <v>4359</v>
      </c>
      <c r="B1434" s="46" t="s">
        <v>35</v>
      </c>
      <c r="C1434" s="47" t="s">
        <v>4356</v>
      </c>
      <c r="D1434" s="48" t="s">
        <v>4321</v>
      </c>
      <c r="E1434" s="49" t="s">
        <v>4357</v>
      </c>
      <c r="F1434" s="50" t="s">
        <v>4358</v>
      </c>
      <c r="G1434" s="51" t="s">
        <v>196</v>
      </c>
      <c r="H1434" s="52">
        <v>81.599999999999994</v>
      </c>
      <c r="I1434" s="34">
        <v>590000000</v>
      </c>
      <c r="J1434" s="35" t="s">
        <v>40</v>
      </c>
      <c r="K1434" s="46" t="s">
        <v>1422</v>
      </c>
      <c r="L1434" s="35" t="s">
        <v>42</v>
      </c>
      <c r="M1434" s="46" t="s">
        <v>61</v>
      </c>
      <c r="N1434" s="49" t="s">
        <v>2792</v>
      </c>
      <c r="O1434" s="34" t="s">
        <v>76</v>
      </c>
      <c r="P1434" s="34">
        <v>796</v>
      </c>
      <c r="Q1434" s="43" t="s">
        <v>46</v>
      </c>
      <c r="R1434" s="53">
        <v>8</v>
      </c>
      <c r="S1434" s="54">
        <v>39400</v>
      </c>
      <c r="T1434" s="40">
        <f t="shared" si="110"/>
        <v>315200</v>
      </c>
      <c r="U1434" s="40">
        <f t="shared" si="107"/>
        <v>353024.00000000006</v>
      </c>
      <c r="V1434" s="46"/>
      <c r="W1434" s="55">
        <v>2017</v>
      </c>
      <c r="X1434" s="35"/>
    </row>
    <row r="1435" spans="1:24" ht="50.1" customHeight="1">
      <c r="A1435" s="34" t="s">
        <v>4360</v>
      </c>
      <c r="B1435" s="34" t="s">
        <v>35</v>
      </c>
      <c r="C1435" s="35" t="s">
        <v>4356</v>
      </c>
      <c r="D1435" s="36" t="s">
        <v>4321</v>
      </c>
      <c r="E1435" s="35" t="s">
        <v>4357</v>
      </c>
      <c r="F1435" s="37" t="s">
        <v>4361</v>
      </c>
      <c r="G1435" s="34" t="s">
        <v>196</v>
      </c>
      <c r="H1435" s="34">
        <v>81.599999999999994</v>
      </c>
      <c r="I1435" s="34">
        <v>590000000</v>
      </c>
      <c r="J1435" s="35" t="s">
        <v>40</v>
      </c>
      <c r="K1435" s="46" t="s">
        <v>1422</v>
      </c>
      <c r="L1435" s="35" t="s">
        <v>42</v>
      </c>
      <c r="M1435" s="34" t="s">
        <v>61</v>
      </c>
      <c r="N1435" s="35" t="s">
        <v>2792</v>
      </c>
      <c r="O1435" s="34" t="s">
        <v>76</v>
      </c>
      <c r="P1435" s="34">
        <v>796</v>
      </c>
      <c r="Q1435" s="34" t="s">
        <v>46</v>
      </c>
      <c r="R1435" s="39">
        <v>4</v>
      </c>
      <c r="S1435" s="40">
        <v>31350</v>
      </c>
      <c r="T1435" s="40">
        <f t="shared" si="110"/>
        <v>125400</v>
      </c>
      <c r="U1435" s="40">
        <f t="shared" si="107"/>
        <v>140448</v>
      </c>
      <c r="V1435" s="34"/>
      <c r="W1435" s="34">
        <v>2017</v>
      </c>
      <c r="X1435" s="35"/>
    </row>
    <row r="1436" spans="1:24" ht="50.1" customHeight="1">
      <c r="A1436" s="34" t="s">
        <v>4362</v>
      </c>
      <c r="B1436" s="34" t="s">
        <v>35</v>
      </c>
      <c r="C1436" s="35" t="s">
        <v>4363</v>
      </c>
      <c r="D1436" s="73" t="s">
        <v>4364</v>
      </c>
      <c r="E1436" s="37" t="s">
        <v>4365</v>
      </c>
      <c r="F1436" s="37" t="s">
        <v>4366</v>
      </c>
      <c r="G1436" s="34" t="s">
        <v>39</v>
      </c>
      <c r="H1436" s="34">
        <v>0</v>
      </c>
      <c r="I1436" s="34">
        <v>590000000</v>
      </c>
      <c r="J1436" s="35" t="s">
        <v>53</v>
      </c>
      <c r="K1436" s="34" t="s">
        <v>142</v>
      </c>
      <c r="L1436" s="34" t="s">
        <v>83</v>
      </c>
      <c r="M1436" s="34" t="s">
        <v>84</v>
      </c>
      <c r="N1436" s="34" t="s">
        <v>143</v>
      </c>
      <c r="O1436" s="51" t="s">
        <v>185</v>
      </c>
      <c r="P1436" s="34">
        <v>796</v>
      </c>
      <c r="Q1436" s="34" t="s">
        <v>46</v>
      </c>
      <c r="R1436" s="39">
        <v>11</v>
      </c>
      <c r="S1436" s="44">
        <v>8900</v>
      </c>
      <c r="T1436" s="74">
        <f t="shared" si="110"/>
        <v>97900</v>
      </c>
      <c r="U1436" s="74">
        <f t="shared" si="107"/>
        <v>109648.00000000001</v>
      </c>
      <c r="V1436" s="45"/>
      <c r="W1436" s="34">
        <v>2017</v>
      </c>
      <c r="X1436" s="76"/>
    </row>
    <row r="1437" spans="1:24" ht="50.1" customHeight="1">
      <c r="A1437" s="34" t="s">
        <v>4367</v>
      </c>
      <c r="B1437" s="49" t="s">
        <v>35</v>
      </c>
      <c r="C1437" s="49" t="s">
        <v>4368</v>
      </c>
      <c r="D1437" s="56" t="s">
        <v>4369</v>
      </c>
      <c r="E1437" s="49" t="s">
        <v>4370</v>
      </c>
      <c r="F1437" s="49" t="s">
        <v>4371</v>
      </c>
      <c r="G1437" s="49" t="s">
        <v>39</v>
      </c>
      <c r="H1437" s="49">
        <v>0</v>
      </c>
      <c r="I1437" s="34">
        <v>590000000</v>
      </c>
      <c r="J1437" s="35" t="s">
        <v>40</v>
      </c>
      <c r="K1437" s="49" t="s">
        <v>82</v>
      </c>
      <c r="L1437" s="49" t="s">
        <v>83</v>
      </c>
      <c r="M1437" s="49" t="s">
        <v>84</v>
      </c>
      <c r="N1437" s="49" t="s">
        <v>85</v>
      </c>
      <c r="O1437" s="49" t="s">
        <v>86</v>
      </c>
      <c r="P1437" s="49">
        <v>796</v>
      </c>
      <c r="Q1437" s="49" t="s">
        <v>46</v>
      </c>
      <c r="R1437" s="53">
        <v>1</v>
      </c>
      <c r="S1437" s="57">
        <v>10000</v>
      </c>
      <c r="T1437" s="40">
        <f t="shared" si="110"/>
        <v>10000</v>
      </c>
      <c r="U1437" s="40">
        <f t="shared" si="107"/>
        <v>11200.000000000002</v>
      </c>
      <c r="V1437" s="87"/>
      <c r="W1437" s="49">
        <v>2017</v>
      </c>
      <c r="X1437" s="49"/>
    </row>
    <row r="1438" spans="1:24" ht="50.1" customHeight="1">
      <c r="A1438" s="34" t="s">
        <v>4372</v>
      </c>
      <c r="B1438" s="46" t="s">
        <v>35</v>
      </c>
      <c r="C1438" s="47" t="s">
        <v>4373</v>
      </c>
      <c r="D1438" s="48" t="s">
        <v>4374</v>
      </c>
      <c r="E1438" s="49" t="s">
        <v>4375</v>
      </c>
      <c r="F1438" s="50"/>
      <c r="G1438" s="51" t="s">
        <v>39</v>
      </c>
      <c r="H1438" s="52">
        <v>0</v>
      </c>
      <c r="I1438" s="34">
        <v>590000000</v>
      </c>
      <c r="J1438" s="35" t="s">
        <v>40</v>
      </c>
      <c r="K1438" s="46" t="s">
        <v>417</v>
      </c>
      <c r="L1438" s="35" t="s">
        <v>42</v>
      </c>
      <c r="M1438" s="46" t="s">
        <v>43</v>
      </c>
      <c r="N1438" s="49" t="s">
        <v>178</v>
      </c>
      <c r="O1438" s="34" t="s">
        <v>76</v>
      </c>
      <c r="P1438" s="34">
        <v>796</v>
      </c>
      <c r="Q1438" s="43" t="s">
        <v>46</v>
      </c>
      <c r="R1438" s="53">
        <v>10</v>
      </c>
      <c r="S1438" s="54">
        <v>3500</v>
      </c>
      <c r="T1438" s="40">
        <f t="shared" si="110"/>
        <v>35000</v>
      </c>
      <c r="U1438" s="40">
        <f t="shared" si="107"/>
        <v>39200.000000000007</v>
      </c>
      <c r="V1438" s="70"/>
      <c r="W1438" s="55">
        <v>2017</v>
      </c>
      <c r="X1438" s="35"/>
    </row>
    <row r="1439" spans="1:24" ht="50.1" customHeight="1">
      <c r="A1439" s="34" t="s">
        <v>4376</v>
      </c>
      <c r="B1439" s="34" t="s">
        <v>35</v>
      </c>
      <c r="C1439" s="35" t="s">
        <v>4377</v>
      </c>
      <c r="D1439" s="36" t="s">
        <v>4378</v>
      </c>
      <c r="E1439" s="35" t="s">
        <v>4379</v>
      </c>
      <c r="F1439" s="37" t="s">
        <v>4380</v>
      </c>
      <c r="G1439" s="34" t="s">
        <v>39</v>
      </c>
      <c r="H1439" s="34">
        <v>0</v>
      </c>
      <c r="I1439" s="34">
        <v>590000000</v>
      </c>
      <c r="J1439" s="35" t="s">
        <v>40</v>
      </c>
      <c r="K1439" s="35" t="s">
        <v>301</v>
      </c>
      <c r="L1439" s="35" t="s">
        <v>42</v>
      </c>
      <c r="M1439" s="34" t="s">
        <v>43</v>
      </c>
      <c r="N1439" s="35" t="s">
        <v>302</v>
      </c>
      <c r="O1439" s="34" t="s">
        <v>76</v>
      </c>
      <c r="P1439" s="34">
        <v>166</v>
      </c>
      <c r="Q1439" s="34" t="s">
        <v>103</v>
      </c>
      <c r="R1439" s="44">
        <v>10</v>
      </c>
      <c r="S1439" s="40">
        <v>5900</v>
      </c>
      <c r="T1439" s="40">
        <f t="shared" si="110"/>
        <v>59000</v>
      </c>
      <c r="U1439" s="40">
        <f t="shared" si="107"/>
        <v>66080</v>
      </c>
      <c r="V1439" s="34"/>
      <c r="W1439" s="34">
        <v>2017</v>
      </c>
      <c r="X1439" s="35"/>
    </row>
    <row r="1440" spans="1:24" ht="50.1" customHeight="1">
      <c r="A1440" s="35" t="s">
        <v>4381</v>
      </c>
      <c r="B1440" s="35" t="s">
        <v>35</v>
      </c>
      <c r="C1440" s="93" t="s">
        <v>4382</v>
      </c>
      <c r="D1440" s="36" t="s">
        <v>4383</v>
      </c>
      <c r="E1440" s="93" t="s">
        <v>4384</v>
      </c>
      <c r="F1440" s="93" t="s">
        <v>4385</v>
      </c>
      <c r="G1440" s="35" t="s">
        <v>39</v>
      </c>
      <c r="H1440" s="35">
        <v>0</v>
      </c>
      <c r="I1440" s="35">
        <v>590000000</v>
      </c>
      <c r="J1440" s="35" t="s">
        <v>40</v>
      </c>
      <c r="K1440" s="35" t="s">
        <v>41</v>
      </c>
      <c r="L1440" s="51" t="s">
        <v>53</v>
      </c>
      <c r="M1440" s="35" t="s">
        <v>43</v>
      </c>
      <c r="N1440" s="35" t="s">
        <v>1226</v>
      </c>
      <c r="O1440" s="35" t="s">
        <v>94</v>
      </c>
      <c r="P1440" s="35">
        <v>166</v>
      </c>
      <c r="Q1440" s="35" t="s">
        <v>103</v>
      </c>
      <c r="R1440" s="54">
        <v>600</v>
      </c>
      <c r="S1440" s="77">
        <v>1650</v>
      </c>
      <c r="T1440" s="54">
        <v>0</v>
      </c>
      <c r="U1440" s="54">
        <f>T1440*1.12</f>
        <v>0</v>
      </c>
      <c r="V1440" s="35"/>
      <c r="W1440" s="35">
        <v>2017</v>
      </c>
      <c r="X1440" s="35" t="s">
        <v>977</v>
      </c>
    </row>
    <row r="1441" spans="1:24" ht="50.1" customHeight="1">
      <c r="A1441" s="35" t="s">
        <v>4386</v>
      </c>
      <c r="B1441" s="35" t="s">
        <v>35</v>
      </c>
      <c r="C1441" s="93" t="s">
        <v>4382</v>
      </c>
      <c r="D1441" s="36" t="s">
        <v>4383</v>
      </c>
      <c r="E1441" s="93" t="s">
        <v>4384</v>
      </c>
      <c r="F1441" s="93" t="s">
        <v>4387</v>
      </c>
      <c r="G1441" s="35" t="s">
        <v>39</v>
      </c>
      <c r="H1441" s="35">
        <v>0</v>
      </c>
      <c r="I1441" s="35">
        <v>590000000</v>
      </c>
      <c r="J1441" s="35" t="s">
        <v>40</v>
      </c>
      <c r="K1441" s="35" t="s">
        <v>831</v>
      </c>
      <c r="L1441" s="51" t="s">
        <v>53</v>
      </c>
      <c r="M1441" s="35" t="s">
        <v>84</v>
      </c>
      <c r="N1441" s="35" t="s">
        <v>2249</v>
      </c>
      <c r="O1441" s="35" t="s">
        <v>1442</v>
      </c>
      <c r="P1441" s="35">
        <v>166</v>
      </c>
      <c r="Q1441" s="35" t="s">
        <v>103</v>
      </c>
      <c r="R1441" s="54">
        <v>600</v>
      </c>
      <c r="S1441" s="77">
        <v>2540.17857142</v>
      </c>
      <c r="T1441" s="54">
        <f>R1441*S1441</f>
        <v>1524107.142852</v>
      </c>
      <c r="U1441" s="54">
        <f>T1441*1.12</f>
        <v>1706999.99999424</v>
      </c>
      <c r="V1441" s="35"/>
      <c r="W1441" s="35">
        <v>2017</v>
      </c>
      <c r="X1441" s="35"/>
    </row>
    <row r="1442" spans="1:24" ht="50.1" customHeight="1">
      <c r="A1442" s="34" t="s">
        <v>4388</v>
      </c>
      <c r="B1442" s="45" t="s">
        <v>35</v>
      </c>
      <c r="C1442" s="35" t="s">
        <v>4389</v>
      </c>
      <c r="D1442" s="36" t="s">
        <v>4390</v>
      </c>
      <c r="E1442" s="35" t="s">
        <v>4391</v>
      </c>
      <c r="F1442" s="37" t="s">
        <v>4392</v>
      </c>
      <c r="G1442" s="34" t="s">
        <v>39</v>
      </c>
      <c r="H1442" s="34">
        <v>0</v>
      </c>
      <c r="I1442" s="34">
        <v>590000000</v>
      </c>
      <c r="J1442" s="35" t="s">
        <v>40</v>
      </c>
      <c r="K1442" s="35" t="s">
        <v>197</v>
      </c>
      <c r="L1442" s="35" t="s">
        <v>42</v>
      </c>
      <c r="M1442" s="34" t="s">
        <v>61</v>
      </c>
      <c r="N1442" s="35" t="s">
        <v>268</v>
      </c>
      <c r="O1442" s="34" t="s">
        <v>185</v>
      </c>
      <c r="P1442" s="34" t="s">
        <v>865</v>
      </c>
      <c r="Q1442" s="34" t="s">
        <v>866</v>
      </c>
      <c r="R1442" s="44">
        <v>500</v>
      </c>
      <c r="S1442" s="40">
        <v>215</v>
      </c>
      <c r="T1442" s="40">
        <f t="shared" si="110"/>
        <v>107500</v>
      </c>
      <c r="U1442" s="40">
        <f t="shared" si="107"/>
        <v>120400.00000000001</v>
      </c>
      <c r="V1442" s="34"/>
      <c r="W1442" s="34">
        <v>2017</v>
      </c>
      <c r="X1442" s="71"/>
    </row>
    <row r="1443" spans="1:24" ht="50.1" customHeight="1">
      <c r="A1443" s="34" t="s">
        <v>4393</v>
      </c>
      <c r="B1443" s="46" t="s">
        <v>35</v>
      </c>
      <c r="C1443" s="47" t="s">
        <v>4394</v>
      </c>
      <c r="D1443" s="48" t="s">
        <v>4390</v>
      </c>
      <c r="E1443" s="49" t="s">
        <v>4395</v>
      </c>
      <c r="F1443" s="50" t="s">
        <v>4396</v>
      </c>
      <c r="G1443" s="51" t="s">
        <v>39</v>
      </c>
      <c r="H1443" s="52">
        <v>0</v>
      </c>
      <c r="I1443" s="34">
        <v>590000000</v>
      </c>
      <c r="J1443" s="35" t="s">
        <v>40</v>
      </c>
      <c r="K1443" s="46" t="s">
        <v>197</v>
      </c>
      <c r="L1443" s="35" t="s">
        <v>42</v>
      </c>
      <c r="M1443" s="46" t="s">
        <v>61</v>
      </c>
      <c r="N1443" s="49" t="s">
        <v>268</v>
      </c>
      <c r="O1443" s="38" t="s">
        <v>185</v>
      </c>
      <c r="P1443" s="43" t="s">
        <v>865</v>
      </c>
      <c r="Q1443" s="43" t="s">
        <v>866</v>
      </c>
      <c r="R1443" s="69">
        <v>500</v>
      </c>
      <c r="S1443" s="54">
        <v>512</v>
      </c>
      <c r="T1443" s="40">
        <f t="shared" si="110"/>
        <v>256000</v>
      </c>
      <c r="U1443" s="40">
        <f t="shared" si="107"/>
        <v>286720</v>
      </c>
      <c r="V1443" s="46"/>
      <c r="W1443" s="55">
        <v>2017</v>
      </c>
      <c r="X1443" s="71"/>
    </row>
    <row r="1444" spans="1:24" ht="50.1" customHeight="1">
      <c r="A1444" s="34" t="s">
        <v>4397</v>
      </c>
      <c r="B1444" s="46" t="s">
        <v>35</v>
      </c>
      <c r="C1444" s="38" t="s">
        <v>4398</v>
      </c>
      <c r="D1444" s="48" t="s">
        <v>4390</v>
      </c>
      <c r="E1444" s="38" t="s">
        <v>4399</v>
      </c>
      <c r="F1444" s="38" t="s">
        <v>4400</v>
      </c>
      <c r="G1444" s="51" t="s">
        <v>39</v>
      </c>
      <c r="H1444" s="52">
        <v>0</v>
      </c>
      <c r="I1444" s="34">
        <v>590000000</v>
      </c>
      <c r="J1444" s="35" t="s">
        <v>40</v>
      </c>
      <c r="K1444" s="46" t="s">
        <v>197</v>
      </c>
      <c r="L1444" s="35" t="s">
        <v>42</v>
      </c>
      <c r="M1444" s="46" t="s">
        <v>61</v>
      </c>
      <c r="N1444" s="49" t="s">
        <v>268</v>
      </c>
      <c r="O1444" s="49" t="s">
        <v>185</v>
      </c>
      <c r="P1444" s="49" t="s">
        <v>865</v>
      </c>
      <c r="Q1444" s="49" t="s">
        <v>866</v>
      </c>
      <c r="R1444" s="54">
        <v>400</v>
      </c>
      <c r="S1444" s="77">
        <v>220</v>
      </c>
      <c r="T1444" s="40">
        <v>0</v>
      </c>
      <c r="U1444" s="40">
        <f>T1444*1.12</f>
        <v>0</v>
      </c>
      <c r="V1444" s="46"/>
      <c r="W1444" s="55">
        <v>2017</v>
      </c>
      <c r="X1444" s="46" t="s">
        <v>4004</v>
      </c>
    </row>
    <row r="1445" spans="1:24" ht="50.1" customHeight="1">
      <c r="A1445" s="34" t="s">
        <v>4401</v>
      </c>
      <c r="B1445" s="46" t="s">
        <v>35</v>
      </c>
      <c r="C1445" s="38" t="s">
        <v>4398</v>
      </c>
      <c r="D1445" s="48" t="s">
        <v>4390</v>
      </c>
      <c r="E1445" s="38" t="s">
        <v>4399</v>
      </c>
      <c r="F1445" s="38" t="s">
        <v>4400</v>
      </c>
      <c r="G1445" s="51" t="s">
        <v>39</v>
      </c>
      <c r="H1445" s="51">
        <v>0</v>
      </c>
      <c r="I1445" s="34">
        <v>590000000</v>
      </c>
      <c r="J1445" s="51" t="s">
        <v>53</v>
      </c>
      <c r="K1445" s="49" t="s">
        <v>282</v>
      </c>
      <c r="L1445" s="51" t="s">
        <v>53</v>
      </c>
      <c r="M1445" s="51" t="s">
        <v>61</v>
      </c>
      <c r="N1445" s="51" t="s">
        <v>102</v>
      </c>
      <c r="O1445" s="176" t="s">
        <v>1204</v>
      </c>
      <c r="P1445" s="43" t="s">
        <v>865</v>
      </c>
      <c r="Q1445" s="43" t="s">
        <v>866</v>
      </c>
      <c r="R1445" s="54">
        <v>400</v>
      </c>
      <c r="S1445" s="77">
        <v>220</v>
      </c>
      <c r="T1445" s="40">
        <f>R1445*S1445</f>
        <v>88000</v>
      </c>
      <c r="U1445" s="40">
        <f>T1445*1.12</f>
        <v>98560.000000000015</v>
      </c>
      <c r="V1445" s="196"/>
      <c r="W1445" s="35">
        <v>2017</v>
      </c>
      <c r="X1445" s="156"/>
    </row>
    <row r="1446" spans="1:24" ht="50.1" customHeight="1">
      <c r="A1446" s="34" t="s">
        <v>4402</v>
      </c>
      <c r="B1446" s="46" t="s">
        <v>35</v>
      </c>
      <c r="C1446" s="38" t="s">
        <v>4403</v>
      </c>
      <c r="D1446" s="48" t="s">
        <v>4390</v>
      </c>
      <c r="E1446" s="38" t="s">
        <v>4404</v>
      </c>
      <c r="F1446" s="38" t="s">
        <v>4405</v>
      </c>
      <c r="G1446" s="51" t="s">
        <v>39</v>
      </c>
      <c r="H1446" s="52">
        <v>0</v>
      </c>
      <c r="I1446" s="34">
        <v>590000000</v>
      </c>
      <c r="J1446" s="35" t="s">
        <v>40</v>
      </c>
      <c r="K1446" s="46" t="s">
        <v>197</v>
      </c>
      <c r="L1446" s="35" t="s">
        <v>42</v>
      </c>
      <c r="M1446" s="46" t="s">
        <v>61</v>
      </c>
      <c r="N1446" s="49" t="s">
        <v>268</v>
      </c>
      <c r="O1446" s="49" t="s">
        <v>185</v>
      </c>
      <c r="P1446" s="49" t="s">
        <v>865</v>
      </c>
      <c r="Q1446" s="49" t="s">
        <v>866</v>
      </c>
      <c r="R1446" s="54">
        <v>1600</v>
      </c>
      <c r="S1446" s="77">
        <v>140</v>
      </c>
      <c r="T1446" s="40">
        <v>0</v>
      </c>
      <c r="U1446" s="40">
        <f>T1446*1.12</f>
        <v>0</v>
      </c>
      <c r="V1446" s="46"/>
      <c r="W1446" s="55">
        <v>2017</v>
      </c>
      <c r="X1446" s="46" t="s">
        <v>4004</v>
      </c>
    </row>
    <row r="1447" spans="1:24" ht="50.1" customHeight="1">
      <c r="A1447" s="35" t="s">
        <v>4406</v>
      </c>
      <c r="B1447" s="46" t="s">
        <v>35</v>
      </c>
      <c r="C1447" s="50" t="s">
        <v>4403</v>
      </c>
      <c r="D1447" s="48" t="s">
        <v>4390</v>
      </c>
      <c r="E1447" s="50" t="s">
        <v>4404</v>
      </c>
      <c r="F1447" s="50" t="s">
        <v>4405</v>
      </c>
      <c r="G1447" s="51" t="s">
        <v>39</v>
      </c>
      <c r="H1447" s="51">
        <v>0</v>
      </c>
      <c r="I1447" s="34">
        <v>590000000</v>
      </c>
      <c r="J1447" s="51" t="s">
        <v>53</v>
      </c>
      <c r="K1447" s="49" t="s">
        <v>282</v>
      </c>
      <c r="L1447" s="51" t="s">
        <v>53</v>
      </c>
      <c r="M1447" s="51" t="s">
        <v>61</v>
      </c>
      <c r="N1447" s="51" t="s">
        <v>102</v>
      </c>
      <c r="O1447" s="49" t="s">
        <v>185</v>
      </c>
      <c r="P1447" s="49" t="s">
        <v>865</v>
      </c>
      <c r="Q1447" s="49" t="s">
        <v>866</v>
      </c>
      <c r="R1447" s="69">
        <v>1600</v>
      </c>
      <c r="S1447" s="81">
        <v>140</v>
      </c>
      <c r="T1447" s="54">
        <f>R1447*S1447</f>
        <v>224000</v>
      </c>
      <c r="U1447" s="54">
        <f>T1447*1.12</f>
        <v>250880.00000000003</v>
      </c>
      <c r="V1447" s="49"/>
      <c r="W1447" s="35">
        <v>2017</v>
      </c>
      <c r="X1447" s="156"/>
    </row>
    <row r="1448" spans="1:24" ht="50.1" customHeight="1">
      <c r="A1448" s="34" t="s">
        <v>4407</v>
      </c>
      <c r="B1448" s="46" t="s">
        <v>35</v>
      </c>
      <c r="C1448" s="47" t="s">
        <v>4408</v>
      </c>
      <c r="D1448" s="48" t="s">
        <v>4390</v>
      </c>
      <c r="E1448" s="49" t="s">
        <v>4409</v>
      </c>
      <c r="F1448" s="50" t="s">
        <v>4410</v>
      </c>
      <c r="G1448" s="51" t="s">
        <v>39</v>
      </c>
      <c r="H1448" s="52">
        <v>0</v>
      </c>
      <c r="I1448" s="34">
        <v>590000000</v>
      </c>
      <c r="J1448" s="35" t="s">
        <v>40</v>
      </c>
      <c r="K1448" s="46" t="s">
        <v>301</v>
      </c>
      <c r="L1448" s="35" t="s">
        <v>42</v>
      </c>
      <c r="M1448" s="46" t="s">
        <v>43</v>
      </c>
      <c r="N1448" s="49" t="s">
        <v>302</v>
      </c>
      <c r="O1448" s="34" t="s">
        <v>76</v>
      </c>
      <c r="P1448" s="34">
        <v>736</v>
      </c>
      <c r="Q1448" s="43" t="s">
        <v>512</v>
      </c>
      <c r="R1448" s="53">
        <v>9</v>
      </c>
      <c r="S1448" s="54">
        <v>4700</v>
      </c>
      <c r="T1448" s="40">
        <f t="shared" si="110"/>
        <v>42300</v>
      </c>
      <c r="U1448" s="40">
        <f t="shared" si="107"/>
        <v>47376.000000000007</v>
      </c>
      <c r="V1448" s="46"/>
      <c r="W1448" s="55">
        <v>2017</v>
      </c>
      <c r="X1448" s="35"/>
    </row>
    <row r="1449" spans="1:24" ht="50.1" customHeight="1">
      <c r="A1449" s="34" t="s">
        <v>4411</v>
      </c>
      <c r="B1449" s="34" t="s">
        <v>35</v>
      </c>
      <c r="C1449" s="35" t="s">
        <v>4412</v>
      </c>
      <c r="D1449" s="36" t="s">
        <v>4390</v>
      </c>
      <c r="E1449" s="35" t="s">
        <v>4413</v>
      </c>
      <c r="F1449" s="37" t="s">
        <v>4414</v>
      </c>
      <c r="G1449" s="34" t="s">
        <v>39</v>
      </c>
      <c r="H1449" s="34">
        <v>0</v>
      </c>
      <c r="I1449" s="34">
        <v>590000000</v>
      </c>
      <c r="J1449" s="35" t="s">
        <v>40</v>
      </c>
      <c r="K1449" s="35" t="s">
        <v>41</v>
      </c>
      <c r="L1449" s="42" t="s">
        <v>53</v>
      </c>
      <c r="M1449" s="34" t="s">
        <v>43</v>
      </c>
      <c r="N1449" s="35" t="s">
        <v>44</v>
      </c>
      <c r="O1449" s="34" t="s">
        <v>94</v>
      </c>
      <c r="P1449" s="34" t="s">
        <v>2058</v>
      </c>
      <c r="Q1449" s="34" t="s">
        <v>2059</v>
      </c>
      <c r="R1449" s="44">
        <v>100</v>
      </c>
      <c r="S1449" s="40">
        <v>2000</v>
      </c>
      <c r="T1449" s="40">
        <f t="shared" si="110"/>
        <v>200000</v>
      </c>
      <c r="U1449" s="40">
        <f t="shared" si="107"/>
        <v>224000.00000000003</v>
      </c>
      <c r="V1449" s="34"/>
      <c r="W1449" s="34">
        <v>2017</v>
      </c>
      <c r="X1449" s="35"/>
    </row>
    <row r="1450" spans="1:24" ht="50.1" customHeight="1">
      <c r="A1450" s="34" t="s">
        <v>4415</v>
      </c>
      <c r="B1450" s="34" t="s">
        <v>35</v>
      </c>
      <c r="C1450" s="35" t="s">
        <v>4416</v>
      </c>
      <c r="D1450" s="36" t="s">
        <v>4417</v>
      </c>
      <c r="E1450" s="35" t="s">
        <v>4418</v>
      </c>
      <c r="F1450" s="37" t="s">
        <v>4419</v>
      </c>
      <c r="G1450" s="34" t="s">
        <v>39</v>
      </c>
      <c r="H1450" s="34">
        <v>0</v>
      </c>
      <c r="I1450" s="34">
        <v>590000000</v>
      </c>
      <c r="J1450" s="35" t="s">
        <v>40</v>
      </c>
      <c r="K1450" s="35" t="s">
        <v>529</v>
      </c>
      <c r="L1450" s="42" t="s">
        <v>53</v>
      </c>
      <c r="M1450" s="34" t="s">
        <v>101</v>
      </c>
      <c r="N1450" s="35" t="s">
        <v>44</v>
      </c>
      <c r="O1450" s="34" t="s">
        <v>76</v>
      </c>
      <c r="P1450" s="34">
        <v>166</v>
      </c>
      <c r="Q1450" s="34" t="s">
        <v>103</v>
      </c>
      <c r="R1450" s="44">
        <v>3</v>
      </c>
      <c r="S1450" s="40">
        <v>9500</v>
      </c>
      <c r="T1450" s="40">
        <f t="shared" si="110"/>
        <v>28500</v>
      </c>
      <c r="U1450" s="40">
        <f t="shared" si="107"/>
        <v>31920.000000000004</v>
      </c>
      <c r="V1450" s="34"/>
      <c r="W1450" s="34">
        <v>2017</v>
      </c>
      <c r="X1450" s="35"/>
    </row>
    <row r="1451" spans="1:24" ht="50.1" customHeight="1">
      <c r="A1451" s="34" t="s">
        <v>4420</v>
      </c>
      <c r="B1451" s="35" t="s">
        <v>35</v>
      </c>
      <c r="C1451" s="93" t="s">
        <v>4421</v>
      </c>
      <c r="D1451" s="93" t="s">
        <v>4422</v>
      </c>
      <c r="E1451" s="93" t="s">
        <v>4423</v>
      </c>
      <c r="F1451" s="197" t="s">
        <v>4424</v>
      </c>
      <c r="G1451" s="34" t="s">
        <v>39</v>
      </c>
      <c r="H1451" s="34">
        <v>0</v>
      </c>
      <c r="I1451" s="34">
        <v>590000000</v>
      </c>
      <c r="J1451" s="35" t="s">
        <v>40</v>
      </c>
      <c r="K1451" s="35" t="s">
        <v>4425</v>
      </c>
      <c r="L1451" s="35" t="s">
        <v>42</v>
      </c>
      <c r="M1451" s="34" t="s">
        <v>84</v>
      </c>
      <c r="N1451" s="35" t="s">
        <v>1043</v>
      </c>
      <c r="O1451" s="49" t="s">
        <v>45</v>
      </c>
      <c r="P1451" s="34">
        <v>796</v>
      </c>
      <c r="Q1451" s="34" t="s">
        <v>46</v>
      </c>
      <c r="R1451" s="100">
        <v>2</v>
      </c>
      <c r="S1451" s="100">
        <v>196500</v>
      </c>
      <c r="T1451" s="100">
        <v>0</v>
      </c>
      <c r="U1451" s="100">
        <f>T1451*1.12</f>
        <v>0</v>
      </c>
      <c r="V1451" s="34" t="s">
        <v>47</v>
      </c>
      <c r="W1451" s="34">
        <v>2017</v>
      </c>
      <c r="X1451" s="35">
        <v>11</v>
      </c>
    </row>
    <row r="1452" spans="1:24" ht="50.1" customHeight="1">
      <c r="A1452" s="34" t="s">
        <v>4426</v>
      </c>
      <c r="B1452" s="35" t="s">
        <v>35</v>
      </c>
      <c r="C1452" s="93" t="s">
        <v>4421</v>
      </c>
      <c r="D1452" s="93" t="s">
        <v>4422</v>
      </c>
      <c r="E1452" s="93" t="s">
        <v>4423</v>
      </c>
      <c r="F1452" s="197" t="s">
        <v>4424</v>
      </c>
      <c r="G1452" s="34" t="s">
        <v>39</v>
      </c>
      <c r="H1452" s="34">
        <v>0</v>
      </c>
      <c r="I1452" s="34">
        <v>590000000</v>
      </c>
      <c r="J1452" s="35" t="s">
        <v>40</v>
      </c>
      <c r="K1452" s="35" t="s">
        <v>4427</v>
      </c>
      <c r="L1452" s="35" t="s">
        <v>42</v>
      </c>
      <c r="M1452" s="34" t="s">
        <v>84</v>
      </c>
      <c r="N1452" s="35" t="s">
        <v>1043</v>
      </c>
      <c r="O1452" s="49" t="s">
        <v>45</v>
      </c>
      <c r="P1452" s="34">
        <v>796</v>
      </c>
      <c r="Q1452" s="34" t="s">
        <v>46</v>
      </c>
      <c r="R1452" s="100">
        <v>2</v>
      </c>
      <c r="S1452" s="100">
        <v>196500</v>
      </c>
      <c r="T1452" s="100">
        <f>R1452*S1452</f>
        <v>393000</v>
      </c>
      <c r="U1452" s="100">
        <f>T1452*1.12</f>
        <v>440160.00000000006</v>
      </c>
      <c r="V1452" s="34" t="s">
        <v>47</v>
      </c>
      <c r="W1452" s="34">
        <v>2017</v>
      </c>
      <c r="X1452" s="35"/>
    </row>
    <row r="1453" spans="1:24" ht="50.1" customHeight="1">
      <c r="A1453" s="34" t="s">
        <v>4428</v>
      </c>
      <c r="B1453" s="46" t="s">
        <v>35</v>
      </c>
      <c r="C1453" s="38" t="s">
        <v>4429</v>
      </c>
      <c r="D1453" s="48" t="s">
        <v>4430</v>
      </c>
      <c r="E1453" s="38" t="s">
        <v>4431</v>
      </c>
      <c r="F1453" s="38" t="s">
        <v>4432</v>
      </c>
      <c r="G1453" s="51" t="s">
        <v>39</v>
      </c>
      <c r="H1453" s="52">
        <v>0</v>
      </c>
      <c r="I1453" s="34">
        <v>590000000</v>
      </c>
      <c r="J1453" s="35" t="s">
        <v>40</v>
      </c>
      <c r="K1453" s="46" t="s">
        <v>197</v>
      </c>
      <c r="L1453" s="35" t="s">
        <v>42</v>
      </c>
      <c r="M1453" s="46" t="s">
        <v>61</v>
      </c>
      <c r="N1453" s="49" t="s">
        <v>268</v>
      </c>
      <c r="O1453" s="49" t="s">
        <v>185</v>
      </c>
      <c r="P1453" s="49">
        <v>112</v>
      </c>
      <c r="Q1453" s="49" t="s">
        <v>129</v>
      </c>
      <c r="R1453" s="54">
        <v>2200</v>
      </c>
      <c r="S1453" s="77">
        <v>200</v>
      </c>
      <c r="T1453" s="40">
        <v>0</v>
      </c>
      <c r="U1453" s="40">
        <f>T1453*1.12</f>
        <v>0</v>
      </c>
      <c r="V1453" s="46"/>
      <c r="W1453" s="55">
        <v>2017</v>
      </c>
      <c r="X1453" s="46" t="s">
        <v>4433</v>
      </c>
    </row>
    <row r="1454" spans="1:24" ht="50.1" customHeight="1">
      <c r="A1454" s="43" t="s">
        <v>4434</v>
      </c>
      <c r="B1454" s="46" t="s">
        <v>35</v>
      </c>
      <c r="C1454" s="38" t="s">
        <v>4429</v>
      </c>
      <c r="D1454" s="48" t="s">
        <v>4430</v>
      </c>
      <c r="E1454" s="38" t="s">
        <v>4431</v>
      </c>
      <c r="F1454" s="38" t="s">
        <v>4432</v>
      </c>
      <c r="G1454" s="51" t="s">
        <v>39</v>
      </c>
      <c r="H1454" s="52">
        <v>0</v>
      </c>
      <c r="I1454" s="34">
        <v>590000000</v>
      </c>
      <c r="J1454" s="35" t="s">
        <v>40</v>
      </c>
      <c r="K1454" s="51" t="s">
        <v>282</v>
      </c>
      <c r="L1454" s="51" t="s">
        <v>53</v>
      </c>
      <c r="M1454" s="51" t="s">
        <v>61</v>
      </c>
      <c r="N1454" s="49" t="s">
        <v>268</v>
      </c>
      <c r="O1454" s="46" t="s">
        <v>4435</v>
      </c>
      <c r="P1454" s="35">
        <v>112</v>
      </c>
      <c r="Q1454" s="49" t="s">
        <v>129</v>
      </c>
      <c r="R1454" s="54">
        <v>1000</v>
      </c>
      <c r="S1454" s="100">
        <v>290.18</v>
      </c>
      <c r="T1454" s="40">
        <f>S1454*R1454</f>
        <v>290180</v>
      </c>
      <c r="U1454" s="40">
        <f>T1454*1.12</f>
        <v>325001.60000000003</v>
      </c>
      <c r="V1454" s="49"/>
      <c r="W1454" s="35">
        <v>2017</v>
      </c>
      <c r="X1454" s="156"/>
    </row>
    <row r="1455" spans="1:24" ht="50.1" customHeight="1">
      <c r="A1455" s="34" t="s">
        <v>4436</v>
      </c>
      <c r="B1455" s="46" t="s">
        <v>35</v>
      </c>
      <c r="C1455" s="47" t="s">
        <v>4437</v>
      </c>
      <c r="D1455" s="48" t="s">
        <v>4430</v>
      </c>
      <c r="E1455" s="49" t="s">
        <v>4438</v>
      </c>
      <c r="F1455" s="50" t="s">
        <v>4439</v>
      </c>
      <c r="G1455" s="51" t="s">
        <v>39</v>
      </c>
      <c r="H1455" s="52">
        <v>100</v>
      </c>
      <c r="I1455" s="34">
        <v>590000000</v>
      </c>
      <c r="J1455" s="35" t="s">
        <v>40</v>
      </c>
      <c r="K1455" s="46" t="s">
        <v>128</v>
      </c>
      <c r="L1455" s="35" t="s">
        <v>42</v>
      </c>
      <c r="M1455" s="46" t="s">
        <v>61</v>
      </c>
      <c r="N1455" s="49" t="s">
        <v>44</v>
      </c>
      <c r="O1455" s="38" t="s">
        <v>45</v>
      </c>
      <c r="P1455" s="43">
        <v>112</v>
      </c>
      <c r="Q1455" s="43" t="s">
        <v>129</v>
      </c>
      <c r="R1455" s="69">
        <v>40000</v>
      </c>
      <c r="S1455" s="54">
        <v>128</v>
      </c>
      <c r="T1455" s="40">
        <f t="shared" si="110"/>
        <v>5120000</v>
      </c>
      <c r="U1455" s="40">
        <f t="shared" si="107"/>
        <v>5734400.0000000009</v>
      </c>
      <c r="V1455" s="46"/>
      <c r="W1455" s="55">
        <v>2017</v>
      </c>
      <c r="X1455" s="35"/>
    </row>
    <row r="1456" spans="1:24" ht="50.1" customHeight="1">
      <c r="A1456" s="34" t="s">
        <v>4440</v>
      </c>
      <c r="B1456" s="46" t="s">
        <v>35</v>
      </c>
      <c r="C1456" s="49" t="s">
        <v>4441</v>
      </c>
      <c r="D1456" s="56" t="s">
        <v>4430</v>
      </c>
      <c r="E1456" s="49" t="s">
        <v>4442</v>
      </c>
      <c r="F1456" s="50" t="s">
        <v>4443</v>
      </c>
      <c r="G1456" s="51" t="s">
        <v>196</v>
      </c>
      <c r="H1456" s="52">
        <v>40</v>
      </c>
      <c r="I1456" s="34">
        <v>590000000</v>
      </c>
      <c r="J1456" s="35" t="s">
        <v>40</v>
      </c>
      <c r="K1456" s="46" t="s">
        <v>108</v>
      </c>
      <c r="L1456" s="35" t="s">
        <v>42</v>
      </c>
      <c r="M1456" s="46" t="s">
        <v>61</v>
      </c>
      <c r="N1456" s="49" t="s">
        <v>268</v>
      </c>
      <c r="O1456" s="35" t="s">
        <v>110</v>
      </c>
      <c r="P1456" s="67">
        <v>168</v>
      </c>
      <c r="Q1456" s="67" t="s">
        <v>117</v>
      </c>
      <c r="R1456" s="68">
        <v>120</v>
      </c>
      <c r="S1456" s="54">
        <v>66875</v>
      </c>
      <c r="T1456" s="40">
        <f t="shared" si="110"/>
        <v>8025000</v>
      </c>
      <c r="U1456" s="40">
        <f t="shared" si="107"/>
        <v>8988000</v>
      </c>
      <c r="V1456" s="46"/>
      <c r="W1456" s="55">
        <v>2017</v>
      </c>
      <c r="X1456" s="71"/>
    </row>
    <row r="1457" spans="1:24" ht="50.1" customHeight="1">
      <c r="A1457" s="35" t="s">
        <v>4444</v>
      </c>
      <c r="B1457" s="35" t="s">
        <v>35</v>
      </c>
      <c r="C1457" s="78" t="s">
        <v>4445</v>
      </c>
      <c r="D1457" s="78" t="s">
        <v>4446</v>
      </c>
      <c r="E1457" s="78" t="s">
        <v>4447</v>
      </c>
      <c r="F1457" s="78" t="s">
        <v>4446</v>
      </c>
      <c r="G1457" s="35" t="s">
        <v>92</v>
      </c>
      <c r="H1457" s="35">
        <v>0</v>
      </c>
      <c r="I1457" s="35">
        <v>590000000</v>
      </c>
      <c r="J1457" s="35" t="s">
        <v>53</v>
      </c>
      <c r="K1457" s="35" t="s">
        <v>1373</v>
      </c>
      <c r="L1457" s="35" t="s">
        <v>83</v>
      </c>
      <c r="M1457" s="35" t="s">
        <v>84</v>
      </c>
      <c r="N1457" s="35" t="s">
        <v>143</v>
      </c>
      <c r="O1457" s="51" t="s">
        <v>185</v>
      </c>
      <c r="P1457" s="35">
        <v>796</v>
      </c>
      <c r="Q1457" s="35" t="s">
        <v>46</v>
      </c>
      <c r="R1457" s="77">
        <v>4</v>
      </c>
      <c r="S1457" s="77">
        <v>26942000</v>
      </c>
      <c r="T1457" s="62">
        <v>0</v>
      </c>
      <c r="U1457" s="62">
        <f>T1457*1.12</f>
        <v>0</v>
      </c>
      <c r="V1457" s="35"/>
      <c r="W1457" s="35">
        <v>2017</v>
      </c>
      <c r="X1457" s="35" t="s">
        <v>552</v>
      </c>
    </row>
    <row r="1458" spans="1:24" ht="50.1" customHeight="1">
      <c r="A1458" s="35" t="s">
        <v>4448</v>
      </c>
      <c r="B1458" s="35" t="s">
        <v>35</v>
      </c>
      <c r="C1458" s="78" t="s">
        <v>4445</v>
      </c>
      <c r="D1458" s="78" t="s">
        <v>4446</v>
      </c>
      <c r="E1458" s="78" t="s">
        <v>4447</v>
      </c>
      <c r="F1458" s="78" t="s">
        <v>4446</v>
      </c>
      <c r="G1458" s="35" t="s">
        <v>92</v>
      </c>
      <c r="H1458" s="35">
        <v>0</v>
      </c>
      <c r="I1458" s="35">
        <v>590000000</v>
      </c>
      <c r="J1458" s="35" t="s">
        <v>53</v>
      </c>
      <c r="K1458" s="35" t="s">
        <v>1790</v>
      </c>
      <c r="L1458" s="35" t="s">
        <v>83</v>
      </c>
      <c r="M1458" s="35" t="s">
        <v>84</v>
      </c>
      <c r="N1458" s="35" t="s">
        <v>4449</v>
      </c>
      <c r="O1458" s="51" t="s">
        <v>185</v>
      </c>
      <c r="P1458" s="35">
        <v>796</v>
      </c>
      <c r="Q1458" s="35" t="s">
        <v>46</v>
      </c>
      <c r="R1458" s="77">
        <v>5</v>
      </c>
      <c r="S1458" s="77">
        <v>29000000</v>
      </c>
      <c r="T1458" s="62">
        <f>R1458*S1458</f>
        <v>145000000</v>
      </c>
      <c r="U1458" s="62">
        <f>T1458*1.12</f>
        <v>162400000.00000003</v>
      </c>
      <c r="V1458" s="35"/>
      <c r="W1458" s="35">
        <v>2017</v>
      </c>
      <c r="X1458" s="76"/>
    </row>
    <row r="1459" spans="1:24" ht="50.1" customHeight="1">
      <c r="A1459" s="34" t="s">
        <v>4450</v>
      </c>
      <c r="B1459" s="34" t="s">
        <v>35</v>
      </c>
      <c r="C1459" s="35" t="s">
        <v>4451</v>
      </c>
      <c r="D1459" s="36" t="s">
        <v>4452</v>
      </c>
      <c r="E1459" s="35" t="s">
        <v>4453</v>
      </c>
      <c r="F1459" s="37" t="s">
        <v>4454</v>
      </c>
      <c r="G1459" s="34" t="s">
        <v>39</v>
      </c>
      <c r="H1459" s="34">
        <v>0</v>
      </c>
      <c r="I1459" s="34">
        <v>590000000</v>
      </c>
      <c r="J1459" s="35" t="s">
        <v>40</v>
      </c>
      <c r="K1459" s="35" t="s">
        <v>417</v>
      </c>
      <c r="L1459" s="35" t="s">
        <v>42</v>
      </c>
      <c r="M1459" s="34" t="s">
        <v>84</v>
      </c>
      <c r="N1459" s="35" t="s">
        <v>4455</v>
      </c>
      <c r="O1459" s="34" t="s">
        <v>76</v>
      </c>
      <c r="P1459" s="34">
        <v>796</v>
      </c>
      <c r="Q1459" s="34" t="s">
        <v>46</v>
      </c>
      <c r="R1459" s="39">
        <v>14</v>
      </c>
      <c r="S1459" s="40">
        <v>21600</v>
      </c>
      <c r="T1459" s="40">
        <f t="shared" si="110"/>
        <v>302400</v>
      </c>
      <c r="U1459" s="40">
        <f t="shared" si="107"/>
        <v>338688.00000000006</v>
      </c>
      <c r="V1459" s="34"/>
      <c r="W1459" s="34">
        <v>2017</v>
      </c>
      <c r="X1459" s="35"/>
    </row>
    <row r="1460" spans="1:24" ht="50.1" customHeight="1">
      <c r="A1460" s="34" t="s">
        <v>4456</v>
      </c>
      <c r="B1460" s="34" t="s">
        <v>35</v>
      </c>
      <c r="C1460" s="35" t="s">
        <v>4451</v>
      </c>
      <c r="D1460" s="73" t="s">
        <v>4452</v>
      </c>
      <c r="E1460" s="37" t="s">
        <v>4453</v>
      </c>
      <c r="F1460" s="37" t="s">
        <v>4457</v>
      </c>
      <c r="G1460" s="34" t="s">
        <v>39</v>
      </c>
      <c r="H1460" s="34">
        <v>0</v>
      </c>
      <c r="I1460" s="34">
        <v>590000000</v>
      </c>
      <c r="J1460" s="35" t="s">
        <v>53</v>
      </c>
      <c r="K1460" s="35" t="s">
        <v>1924</v>
      </c>
      <c r="L1460" s="34" t="s">
        <v>83</v>
      </c>
      <c r="M1460" s="34" t="s">
        <v>84</v>
      </c>
      <c r="N1460" s="34" t="s">
        <v>143</v>
      </c>
      <c r="O1460" s="51" t="s">
        <v>185</v>
      </c>
      <c r="P1460" s="34">
        <v>796</v>
      </c>
      <c r="Q1460" s="34" t="s">
        <v>46</v>
      </c>
      <c r="R1460" s="39">
        <v>16</v>
      </c>
      <c r="S1460" s="44">
        <v>17200</v>
      </c>
      <c r="T1460" s="74">
        <f t="shared" si="110"/>
        <v>275200</v>
      </c>
      <c r="U1460" s="74">
        <f t="shared" si="107"/>
        <v>308224.00000000006</v>
      </c>
      <c r="V1460" s="34"/>
      <c r="W1460" s="34">
        <v>2017</v>
      </c>
      <c r="X1460" s="76"/>
    </row>
    <row r="1461" spans="1:24" ht="50.1" customHeight="1">
      <c r="A1461" s="34" t="s">
        <v>4458</v>
      </c>
      <c r="B1461" s="34" t="s">
        <v>35</v>
      </c>
      <c r="C1461" s="35" t="s">
        <v>4459</v>
      </c>
      <c r="D1461" s="73" t="s">
        <v>4460</v>
      </c>
      <c r="E1461" s="37" t="s">
        <v>4461</v>
      </c>
      <c r="F1461" s="37" t="s">
        <v>4462</v>
      </c>
      <c r="G1461" s="34" t="s">
        <v>39</v>
      </c>
      <c r="H1461" s="34">
        <v>0</v>
      </c>
      <c r="I1461" s="34">
        <v>590000000</v>
      </c>
      <c r="J1461" s="35" t="s">
        <v>53</v>
      </c>
      <c r="K1461" s="34" t="s">
        <v>82</v>
      </c>
      <c r="L1461" s="34" t="s">
        <v>83</v>
      </c>
      <c r="M1461" s="34" t="s">
        <v>84</v>
      </c>
      <c r="N1461" s="34" t="s">
        <v>2249</v>
      </c>
      <c r="O1461" s="34" t="s">
        <v>2250</v>
      </c>
      <c r="P1461" s="34">
        <v>796</v>
      </c>
      <c r="Q1461" s="34" t="s">
        <v>46</v>
      </c>
      <c r="R1461" s="39">
        <v>1</v>
      </c>
      <c r="S1461" s="44">
        <v>29500</v>
      </c>
      <c r="T1461" s="74">
        <f t="shared" si="110"/>
        <v>29500</v>
      </c>
      <c r="U1461" s="74">
        <f t="shared" si="107"/>
        <v>33040</v>
      </c>
      <c r="V1461" s="34"/>
      <c r="W1461" s="34">
        <v>2017</v>
      </c>
      <c r="X1461" s="76"/>
    </row>
    <row r="1462" spans="1:24" ht="50.1" customHeight="1">
      <c r="A1462" s="34" t="s">
        <v>4463</v>
      </c>
      <c r="B1462" s="34" t="s">
        <v>35</v>
      </c>
      <c r="C1462" s="198" t="s">
        <v>4464</v>
      </c>
      <c r="D1462" s="199" t="s">
        <v>4465</v>
      </c>
      <c r="E1462" s="198" t="s">
        <v>4466</v>
      </c>
      <c r="F1462" s="37"/>
      <c r="G1462" s="34" t="s">
        <v>39</v>
      </c>
      <c r="H1462" s="34">
        <v>0</v>
      </c>
      <c r="I1462" s="34">
        <v>590000000</v>
      </c>
      <c r="J1462" s="35" t="s">
        <v>40</v>
      </c>
      <c r="K1462" s="51" t="s">
        <v>1619</v>
      </c>
      <c r="L1462" s="35" t="s">
        <v>42</v>
      </c>
      <c r="M1462" s="34" t="s">
        <v>61</v>
      </c>
      <c r="N1462" s="35" t="s">
        <v>109</v>
      </c>
      <c r="O1462" s="35" t="s">
        <v>110</v>
      </c>
      <c r="P1462" s="67">
        <v>168</v>
      </c>
      <c r="Q1462" s="34" t="s">
        <v>117</v>
      </c>
      <c r="R1462" s="44">
        <v>0.5</v>
      </c>
      <c r="S1462" s="40">
        <v>290000</v>
      </c>
      <c r="T1462" s="40">
        <f t="shared" si="110"/>
        <v>145000</v>
      </c>
      <c r="U1462" s="40">
        <f t="shared" si="107"/>
        <v>162400.00000000003</v>
      </c>
      <c r="V1462" s="34" t="s">
        <v>47</v>
      </c>
      <c r="W1462" s="51">
        <v>2017</v>
      </c>
      <c r="X1462" s="150"/>
    </row>
    <row r="1463" spans="1:24" ht="50.1" customHeight="1">
      <c r="A1463" s="34" t="s">
        <v>4467</v>
      </c>
      <c r="B1463" s="34" t="s">
        <v>35</v>
      </c>
      <c r="C1463" s="198" t="s">
        <v>4468</v>
      </c>
      <c r="D1463" s="199" t="s">
        <v>4465</v>
      </c>
      <c r="E1463" s="198" t="s">
        <v>4469</v>
      </c>
      <c r="F1463" s="37"/>
      <c r="G1463" s="34" t="s">
        <v>39</v>
      </c>
      <c r="H1463" s="34">
        <v>0</v>
      </c>
      <c r="I1463" s="34">
        <v>590000000</v>
      </c>
      <c r="J1463" s="35" t="s">
        <v>40</v>
      </c>
      <c r="K1463" s="51" t="s">
        <v>1619</v>
      </c>
      <c r="L1463" s="35" t="s">
        <v>42</v>
      </c>
      <c r="M1463" s="34" t="s">
        <v>61</v>
      </c>
      <c r="N1463" s="35" t="s">
        <v>109</v>
      </c>
      <c r="O1463" s="35" t="s">
        <v>110</v>
      </c>
      <c r="P1463" s="67">
        <v>168</v>
      </c>
      <c r="Q1463" s="34" t="s">
        <v>117</v>
      </c>
      <c r="R1463" s="44">
        <v>0.2</v>
      </c>
      <c r="S1463" s="40">
        <v>290000</v>
      </c>
      <c r="T1463" s="40">
        <f t="shared" si="110"/>
        <v>58000</v>
      </c>
      <c r="U1463" s="40">
        <f t="shared" si="107"/>
        <v>64960.000000000007</v>
      </c>
      <c r="V1463" s="34" t="s">
        <v>47</v>
      </c>
      <c r="W1463" s="51">
        <v>2017</v>
      </c>
      <c r="X1463" s="150"/>
    </row>
    <row r="1464" spans="1:24" ht="50.1" customHeight="1">
      <c r="A1464" s="34" t="s">
        <v>4470</v>
      </c>
      <c r="B1464" s="34" t="s">
        <v>35</v>
      </c>
      <c r="C1464" s="198" t="s">
        <v>4471</v>
      </c>
      <c r="D1464" s="199" t="s">
        <v>4465</v>
      </c>
      <c r="E1464" s="198" t="s">
        <v>4472</v>
      </c>
      <c r="F1464" s="37"/>
      <c r="G1464" s="34" t="s">
        <v>39</v>
      </c>
      <c r="H1464" s="34">
        <v>0</v>
      </c>
      <c r="I1464" s="34">
        <v>590000000</v>
      </c>
      <c r="J1464" s="35" t="s">
        <v>40</v>
      </c>
      <c r="K1464" s="51" t="s">
        <v>1619</v>
      </c>
      <c r="L1464" s="35" t="s">
        <v>42</v>
      </c>
      <c r="M1464" s="34" t="s">
        <v>61</v>
      </c>
      <c r="N1464" s="35" t="s">
        <v>109</v>
      </c>
      <c r="O1464" s="35" t="s">
        <v>110</v>
      </c>
      <c r="P1464" s="67">
        <v>168</v>
      </c>
      <c r="Q1464" s="34" t="s">
        <v>117</v>
      </c>
      <c r="R1464" s="44">
        <v>0.9</v>
      </c>
      <c r="S1464" s="40">
        <v>290000</v>
      </c>
      <c r="T1464" s="40">
        <f t="shared" si="110"/>
        <v>261000</v>
      </c>
      <c r="U1464" s="40">
        <f t="shared" si="107"/>
        <v>292320</v>
      </c>
      <c r="V1464" s="34" t="s">
        <v>47</v>
      </c>
      <c r="W1464" s="51">
        <v>2017</v>
      </c>
      <c r="X1464" s="150"/>
    </row>
    <row r="1465" spans="1:24" ht="50.1" customHeight="1">
      <c r="A1465" s="34" t="s">
        <v>4473</v>
      </c>
      <c r="B1465" s="34" t="s">
        <v>35</v>
      </c>
      <c r="C1465" s="198" t="s">
        <v>4474</v>
      </c>
      <c r="D1465" s="199" t="s">
        <v>4465</v>
      </c>
      <c r="E1465" s="198" t="s">
        <v>4475</v>
      </c>
      <c r="F1465" s="37"/>
      <c r="G1465" s="34" t="s">
        <v>39</v>
      </c>
      <c r="H1465" s="34">
        <v>0</v>
      </c>
      <c r="I1465" s="34">
        <v>590000000</v>
      </c>
      <c r="J1465" s="35" t="s">
        <v>40</v>
      </c>
      <c r="K1465" s="51" t="s">
        <v>1619</v>
      </c>
      <c r="L1465" s="35" t="s">
        <v>42</v>
      </c>
      <c r="M1465" s="34" t="s">
        <v>61</v>
      </c>
      <c r="N1465" s="35" t="s">
        <v>109</v>
      </c>
      <c r="O1465" s="35" t="s">
        <v>110</v>
      </c>
      <c r="P1465" s="67">
        <v>168</v>
      </c>
      <c r="Q1465" s="34" t="s">
        <v>117</v>
      </c>
      <c r="R1465" s="44">
        <v>0.8</v>
      </c>
      <c r="S1465" s="40">
        <v>290000</v>
      </c>
      <c r="T1465" s="40">
        <f t="shared" si="110"/>
        <v>232000</v>
      </c>
      <c r="U1465" s="40">
        <f t="shared" si="107"/>
        <v>259840.00000000003</v>
      </c>
      <c r="V1465" s="34" t="s">
        <v>47</v>
      </c>
      <c r="W1465" s="51">
        <v>2017</v>
      </c>
      <c r="X1465" s="150"/>
    </row>
    <row r="1466" spans="1:24" ht="50.1" customHeight="1">
      <c r="A1466" s="34" t="s">
        <v>4476</v>
      </c>
      <c r="B1466" s="34" t="s">
        <v>35</v>
      </c>
      <c r="C1466" s="35" t="s">
        <v>4477</v>
      </c>
      <c r="D1466" s="36" t="s">
        <v>4465</v>
      </c>
      <c r="E1466" s="35" t="s">
        <v>4478</v>
      </c>
      <c r="F1466" s="37"/>
      <c r="G1466" s="34" t="s">
        <v>39</v>
      </c>
      <c r="H1466" s="34">
        <v>0</v>
      </c>
      <c r="I1466" s="34">
        <v>590000000</v>
      </c>
      <c r="J1466" s="35" t="s">
        <v>40</v>
      </c>
      <c r="K1466" s="51" t="s">
        <v>1619</v>
      </c>
      <c r="L1466" s="35" t="s">
        <v>42</v>
      </c>
      <c r="M1466" s="34" t="s">
        <v>61</v>
      </c>
      <c r="N1466" s="35" t="s">
        <v>109</v>
      </c>
      <c r="O1466" s="35" t="s">
        <v>110</v>
      </c>
      <c r="P1466" s="67">
        <v>168</v>
      </c>
      <c r="Q1466" s="34" t="s">
        <v>117</v>
      </c>
      <c r="R1466" s="44">
        <v>0.7</v>
      </c>
      <c r="S1466" s="40">
        <v>290000</v>
      </c>
      <c r="T1466" s="40">
        <f t="shared" si="110"/>
        <v>203000</v>
      </c>
      <c r="U1466" s="40">
        <f t="shared" si="107"/>
        <v>227360.00000000003</v>
      </c>
      <c r="V1466" s="34" t="s">
        <v>47</v>
      </c>
      <c r="W1466" s="51">
        <v>2017</v>
      </c>
      <c r="X1466" s="150"/>
    </row>
    <row r="1467" spans="1:24" ht="50.1" customHeight="1">
      <c r="A1467" s="34" t="s">
        <v>4479</v>
      </c>
      <c r="B1467" s="49" t="s">
        <v>35</v>
      </c>
      <c r="C1467" s="181" t="s">
        <v>4480</v>
      </c>
      <c r="D1467" s="182" t="s">
        <v>4465</v>
      </c>
      <c r="E1467" s="181" t="s">
        <v>4481</v>
      </c>
      <c r="F1467" s="183" t="s">
        <v>4482</v>
      </c>
      <c r="G1467" s="35" t="s">
        <v>39</v>
      </c>
      <c r="H1467" s="49">
        <v>0</v>
      </c>
      <c r="I1467" s="34">
        <v>590000000</v>
      </c>
      <c r="J1467" s="35" t="s">
        <v>53</v>
      </c>
      <c r="K1467" s="35" t="s">
        <v>1619</v>
      </c>
      <c r="L1467" s="35" t="s">
        <v>42</v>
      </c>
      <c r="M1467" s="35" t="s">
        <v>61</v>
      </c>
      <c r="N1467" s="58" t="s">
        <v>4483</v>
      </c>
      <c r="O1467" s="58" t="s">
        <v>4484</v>
      </c>
      <c r="P1467" s="49" t="s">
        <v>3571</v>
      </c>
      <c r="Q1467" s="49" t="s">
        <v>117</v>
      </c>
      <c r="R1467" s="200">
        <v>6</v>
      </c>
      <c r="S1467" s="184">
        <v>2000000</v>
      </c>
      <c r="T1467" s="74">
        <v>12000000</v>
      </c>
      <c r="U1467" s="54">
        <v>13440000</v>
      </c>
      <c r="V1467" s="35"/>
      <c r="W1467" s="35">
        <v>2017</v>
      </c>
      <c r="X1467" s="82"/>
    </row>
    <row r="1468" spans="1:24" ht="50.1" customHeight="1">
      <c r="A1468" s="34" t="s">
        <v>4485</v>
      </c>
      <c r="B1468" s="46" t="s">
        <v>35</v>
      </c>
      <c r="C1468" s="47" t="s">
        <v>4486</v>
      </c>
      <c r="D1468" s="48" t="s">
        <v>4465</v>
      </c>
      <c r="E1468" s="49" t="s">
        <v>4487</v>
      </c>
      <c r="F1468" s="50" t="s">
        <v>47</v>
      </c>
      <c r="G1468" s="51" t="s">
        <v>39</v>
      </c>
      <c r="H1468" s="52">
        <v>0</v>
      </c>
      <c r="I1468" s="34">
        <v>590000000</v>
      </c>
      <c r="J1468" s="35" t="s">
        <v>40</v>
      </c>
      <c r="K1468" s="51" t="s">
        <v>108</v>
      </c>
      <c r="L1468" s="35" t="s">
        <v>42</v>
      </c>
      <c r="M1468" s="46" t="s">
        <v>61</v>
      </c>
      <c r="N1468" s="49" t="s">
        <v>109</v>
      </c>
      <c r="O1468" s="35" t="s">
        <v>110</v>
      </c>
      <c r="P1468" s="43" t="s">
        <v>449</v>
      </c>
      <c r="Q1468" s="43" t="s">
        <v>103</v>
      </c>
      <c r="R1468" s="69">
        <v>500</v>
      </c>
      <c r="S1468" s="54">
        <v>260</v>
      </c>
      <c r="T1468" s="40">
        <f t="shared" ref="T1468:T1489" si="111">R1468*S1468</f>
        <v>130000</v>
      </c>
      <c r="U1468" s="40">
        <f t="shared" ref="U1468:U1489" si="112">T1468*1.12</f>
        <v>145600</v>
      </c>
      <c r="V1468" s="46" t="s">
        <v>47</v>
      </c>
      <c r="W1468" s="51">
        <v>2017</v>
      </c>
      <c r="X1468" s="42"/>
    </row>
    <row r="1469" spans="1:24" ht="50.1" customHeight="1">
      <c r="A1469" s="34" t="s">
        <v>4488</v>
      </c>
      <c r="B1469" s="34" t="s">
        <v>35</v>
      </c>
      <c r="C1469" s="35" t="s">
        <v>4489</v>
      </c>
      <c r="D1469" s="36" t="s">
        <v>4465</v>
      </c>
      <c r="E1469" s="35" t="s">
        <v>4490</v>
      </c>
      <c r="F1469" s="37" t="s">
        <v>47</v>
      </c>
      <c r="G1469" s="34" t="s">
        <v>39</v>
      </c>
      <c r="H1469" s="34">
        <v>0</v>
      </c>
      <c r="I1469" s="34">
        <v>590000000</v>
      </c>
      <c r="J1469" s="35" t="s">
        <v>40</v>
      </c>
      <c r="K1469" s="51" t="s">
        <v>108</v>
      </c>
      <c r="L1469" s="35" t="s">
        <v>42</v>
      </c>
      <c r="M1469" s="34" t="s">
        <v>61</v>
      </c>
      <c r="N1469" s="35" t="s">
        <v>109</v>
      </c>
      <c r="O1469" s="35" t="s">
        <v>110</v>
      </c>
      <c r="P1469" s="67">
        <v>168</v>
      </c>
      <c r="Q1469" s="34" t="s">
        <v>117</v>
      </c>
      <c r="R1469" s="44">
        <v>0.5</v>
      </c>
      <c r="S1469" s="40">
        <v>260000</v>
      </c>
      <c r="T1469" s="40">
        <f t="shared" si="111"/>
        <v>130000</v>
      </c>
      <c r="U1469" s="40">
        <f t="shared" si="112"/>
        <v>145600</v>
      </c>
      <c r="V1469" s="34" t="s">
        <v>47</v>
      </c>
      <c r="W1469" s="51">
        <v>2017</v>
      </c>
      <c r="X1469" s="42"/>
    </row>
    <row r="1470" spans="1:24" ht="50.1" customHeight="1">
      <c r="A1470" s="34" t="s">
        <v>4491</v>
      </c>
      <c r="B1470" s="46" t="s">
        <v>35</v>
      </c>
      <c r="C1470" s="47" t="s">
        <v>4492</v>
      </c>
      <c r="D1470" s="48" t="s">
        <v>4465</v>
      </c>
      <c r="E1470" s="49" t="s">
        <v>4493</v>
      </c>
      <c r="F1470" s="50" t="s">
        <v>47</v>
      </c>
      <c r="G1470" s="51" t="s">
        <v>39</v>
      </c>
      <c r="H1470" s="52">
        <v>0</v>
      </c>
      <c r="I1470" s="34">
        <v>590000000</v>
      </c>
      <c r="J1470" s="35" t="s">
        <v>40</v>
      </c>
      <c r="K1470" s="51" t="s">
        <v>108</v>
      </c>
      <c r="L1470" s="35" t="s">
        <v>42</v>
      </c>
      <c r="M1470" s="46" t="s">
        <v>61</v>
      </c>
      <c r="N1470" s="49" t="s">
        <v>109</v>
      </c>
      <c r="O1470" s="35" t="s">
        <v>110</v>
      </c>
      <c r="P1470" s="67">
        <v>168</v>
      </c>
      <c r="Q1470" s="43" t="s">
        <v>117</v>
      </c>
      <c r="R1470" s="69">
        <v>0.5</v>
      </c>
      <c r="S1470" s="54">
        <v>260000</v>
      </c>
      <c r="T1470" s="40">
        <f t="shared" si="111"/>
        <v>130000</v>
      </c>
      <c r="U1470" s="40">
        <f t="shared" si="112"/>
        <v>145600</v>
      </c>
      <c r="V1470" s="46" t="s">
        <v>47</v>
      </c>
      <c r="W1470" s="51">
        <v>2017</v>
      </c>
      <c r="X1470" s="42"/>
    </row>
    <row r="1471" spans="1:24" ht="50.1" customHeight="1">
      <c r="A1471" s="34" t="s">
        <v>4494</v>
      </c>
      <c r="B1471" s="35" t="s">
        <v>35</v>
      </c>
      <c r="C1471" s="78" t="s">
        <v>4495</v>
      </c>
      <c r="D1471" s="78" t="s">
        <v>4465</v>
      </c>
      <c r="E1471" s="78" t="s">
        <v>4496</v>
      </c>
      <c r="F1471" s="78" t="s">
        <v>47</v>
      </c>
      <c r="G1471" s="37" t="s">
        <v>39</v>
      </c>
      <c r="H1471" s="34">
        <v>0</v>
      </c>
      <c r="I1471" s="201">
        <v>590000000</v>
      </c>
      <c r="J1471" s="35" t="s">
        <v>40</v>
      </c>
      <c r="K1471" s="51" t="s">
        <v>108</v>
      </c>
      <c r="L1471" s="35" t="s">
        <v>42</v>
      </c>
      <c r="M1471" s="34" t="s">
        <v>61</v>
      </c>
      <c r="N1471" s="35" t="s">
        <v>109</v>
      </c>
      <c r="O1471" s="35" t="s">
        <v>110</v>
      </c>
      <c r="P1471" s="125">
        <v>168</v>
      </c>
      <c r="Q1471" s="35" t="s">
        <v>117</v>
      </c>
      <c r="R1471" s="99">
        <v>5</v>
      </c>
      <c r="S1471" s="100">
        <v>630000</v>
      </c>
      <c r="T1471" s="100">
        <v>0</v>
      </c>
      <c r="U1471" s="100">
        <f>T1471*1.12</f>
        <v>0</v>
      </c>
      <c r="V1471" s="34" t="s">
        <v>47</v>
      </c>
      <c r="W1471" s="51">
        <v>2017</v>
      </c>
      <c r="X1471" s="98">
        <v>11.19</v>
      </c>
    </row>
    <row r="1472" spans="1:24" ht="50.1" customHeight="1">
      <c r="A1472" s="103" t="s">
        <v>4497</v>
      </c>
      <c r="B1472" s="119" t="s">
        <v>35</v>
      </c>
      <c r="C1472" s="202" t="s">
        <v>4495</v>
      </c>
      <c r="D1472" s="202" t="s">
        <v>4465</v>
      </c>
      <c r="E1472" s="202" t="s">
        <v>4496</v>
      </c>
      <c r="F1472" s="202" t="s">
        <v>47</v>
      </c>
      <c r="G1472" s="203" t="s">
        <v>39</v>
      </c>
      <c r="H1472" s="103">
        <v>0</v>
      </c>
      <c r="I1472" s="204">
        <v>590000000</v>
      </c>
      <c r="J1472" s="119" t="s">
        <v>40</v>
      </c>
      <c r="K1472" s="112" t="s">
        <v>2204</v>
      </c>
      <c r="L1472" s="119" t="s">
        <v>42</v>
      </c>
      <c r="M1472" s="103" t="s">
        <v>61</v>
      </c>
      <c r="N1472" s="119" t="s">
        <v>109</v>
      </c>
      <c r="O1472" s="119" t="s">
        <v>110</v>
      </c>
      <c r="P1472" s="205">
        <v>168</v>
      </c>
      <c r="Q1472" s="119" t="s">
        <v>117</v>
      </c>
      <c r="R1472" s="206">
        <v>5</v>
      </c>
      <c r="S1472" s="207">
        <v>790000</v>
      </c>
      <c r="T1472" s="207">
        <f>R1472*S1472</f>
        <v>3950000</v>
      </c>
      <c r="U1472" s="207">
        <f>T1472*1.12</f>
        <v>4424000</v>
      </c>
      <c r="V1472" s="103" t="s">
        <v>47</v>
      </c>
      <c r="W1472" s="112">
        <v>2017</v>
      </c>
      <c r="X1472" s="208"/>
    </row>
    <row r="1473" spans="1:24" ht="50.1" customHeight="1">
      <c r="A1473" s="34" t="s">
        <v>4498</v>
      </c>
      <c r="B1473" s="46" t="s">
        <v>35</v>
      </c>
      <c r="C1473" s="50" t="s">
        <v>4499</v>
      </c>
      <c r="D1473" s="48" t="s">
        <v>4465</v>
      </c>
      <c r="E1473" s="50" t="s">
        <v>4500</v>
      </c>
      <c r="F1473" s="50" t="s">
        <v>47</v>
      </c>
      <c r="G1473" s="51" t="s">
        <v>39</v>
      </c>
      <c r="H1473" s="52">
        <v>0</v>
      </c>
      <c r="I1473" s="35">
        <v>590000000</v>
      </c>
      <c r="J1473" s="35" t="s">
        <v>40</v>
      </c>
      <c r="K1473" s="51" t="s">
        <v>108</v>
      </c>
      <c r="L1473" s="35" t="s">
        <v>42</v>
      </c>
      <c r="M1473" s="46" t="s">
        <v>61</v>
      </c>
      <c r="N1473" s="49" t="s">
        <v>109</v>
      </c>
      <c r="O1473" s="35" t="s">
        <v>110</v>
      </c>
      <c r="P1473" s="125">
        <v>168</v>
      </c>
      <c r="Q1473" s="49" t="s">
        <v>117</v>
      </c>
      <c r="R1473" s="143">
        <v>1</v>
      </c>
      <c r="S1473" s="77">
        <v>285000</v>
      </c>
      <c r="T1473" s="40">
        <v>0</v>
      </c>
      <c r="U1473" s="40">
        <f>T1473*1.12</f>
        <v>0</v>
      </c>
      <c r="V1473" s="46" t="s">
        <v>47</v>
      </c>
      <c r="W1473" s="51">
        <v>2017</v>
      </c>
      <c r="X1473" s="43">
        <v>18.190000000000001</v>
      </c>
    </row>
    <row r="1474" spans="1:24" ht="50.1" customHeight="1">
      <c r="A1474" s="34" t="s">
        <v>4501</v>
      </c>
      <c r="B1474" s="46" t="s">
        <v>35</v>
      </c>
      <c r="C1474" s="50" t="s">
        <v>4499</v>
      </c>
      <c r="D1474" s="48" t="s">
        <v>4465</v>
      </c>
      <c r="E1474" s="50" t="s">
        <v>4500</v>
      </c>
      <c r="F1474" s="50" t="s">
        <v>47</v>
      </c>
      <c r="G1474" s="35" t="s">
        <v>39</v>
      </c>
      <c r="H1474" s="52">
        <v>0</v>
      </c>
      <c r="I1474" s="59">
        <v>590000000</v>
      </c>
      <c r="J1474" s="35" t="s">
        <v>40</v>
      </c>
      <c r="K1474" s="51" t="s">
        <v>1422</v>
      </c>
      <c r="L1474" s="35" t="s">
        <v>42</v>
      </c>
      <c r="M1474" s="46" t="s">
        <v>61</v>
      </c>
      <c r="N1474" s="49" t="s">
        <v>109</v>
      </c>
      <c r="O1474" s="35" t="s">
        <v>110</v>
      </c>
      <c r="P1474" s="125">
        <v>168</v>
      </c>
      <c r="Q1474" s="49" t="s">
        <v>117</v>
      </c>
      <c r="R1474" s="143">
        <v>0.53</v>
      </c>
      <c r="S1474" s="77">
        <v>300000</v>
      </c>
      <c r="T1474" s="40">
        <f>R1474*S1474</f>
        <v>159000</v>
      </c>
      <c r="U1474" s="40">
        <f>T1474*1.12</f>
        <v>178080.00000000003</v>
      </c>
      <c r="V1474" s="46" t="s">
        <v>47</v>
      </c>
      <c r="W1474" s="51">
        <v>2017</v>
      </c>
      <c r="X1474" s="98"/>
    </row>
    <row r="1475" spans="1:24" ht="50.1" customHeight="1">
      <c r="A1475" s="34" t="s">
        <v>4502</v>
      </c>
      <c r="B1475" s="34" t="s">
        <v>35</v>
      </c>
      <c r="C1475" s="35" t="s">
        <v>4503</v>
      </c>
      <c r="D1475" s="36" t="s">
        <v>4465</v>
      </c>
      <c r="E1475" s="35" t="s">
        <v>4504</v>
      </c>
      <c r="F1475" s="37" t="s">
        <v>47</v>
      </c>
      <c r="G1475" s="34" t="s">
        <v>39</v>
      </c>
      <c r="H1475" s="34">
        <v>0</v>
      </c>
      <c r="I1475" s="34">
        <v>590000000</v>
      </c>
      <c r="J1475" s="35" t="s">
        <v>40</v>
      </c>
      <c r="K1475" s="51" t="s">
        <v>108</v>
      </c>
      <c r="L1475" s="35" t="s">
        <v>42</v>
      </c>
      <c r="M1475" s="34" t="s">
        <v>61</v>
      </c>
      <c r="N1475" s="35" t="s">
        <v>109</v>
      </c>
      <c r="O1475" s="35" t="s">
        <v>110</v>
      </c>
      <c r="P1475" s="67">
        <v>168</v>
      </c>
      <c r="Q1475" s="34" t="s">
        <v>117</v>
      </c>
      <c r="R1475" s="44">
        <v>1</v>
      </c>
      <c r="S1475" s="40">
        <v>620000</v>
      </c>
      <c r="T1475" s="40">
        <f t="shared" si="111"/>
        <v>620000</v>
      </c>
      <c r="U1475" s="40">
        <f t="shared" si="112"/>
        <v>694400.00000000012</v>
      </c>
      <c r="V1475" s="34" t="s">
        <v>47</v>
      </c>
      <c r="W1475" s="51">
        <v>2017</v>
      </c>
      <c r="X1475" s="42"/>
    </row>
    <row r="1476" spans="1:24" ht="50.1" customHeight="1">
      <c r="A1476" s="34" t="s">
        <v>4505</v>
      </c>
      <c r="B1476" s="34" t="s">
        <v>35</v>
      </c>
      <c r="C1476" s="198" t="s">
        <v>4506</v>
      </c>
      <c r="D1476" s="199" t="s">
        <v>4465</v>
      </c>
      <c r="E1476" s="198" t="s">
        <v>4507</v>
      </c>
      <c r="F1476" s="37"/>
      <c r="G1476" s="34" t="s">
        <v>39</v>
      </c>
      <c r="H1476" s="34">
        <v>0</v>
      </c>
      <c r="I1476" s="34">
        <v>590000000</v>
      </c>
      <c r="J1476" s="35" t="s">
        <v>40</v>
      </c>
      <c r="K1476" s="51" t="s">
        <v>1619</v>
      </c>
      <c r="L1476" s="35" t="s">
        <v>42</v>
      </c>
      <c r="M1476" s="34" t="s">
        <v>61</v>
      </c>
      <c r="N1476" s="35" t="s">
        <v>109</v>
      </c>
      <c r="O1476" s="35" t="s">
        <v>110</v>
      </c>
      <c r="P1476" s="67">
        <v>168</v>
      </c>
      <c r="Q1476" s="34" t="s">
        <v>117</v>
      </c>
      <c r="R1476" s="44">
        <v>8</v>
      </c>
      <c r="S1476" s="40">
        <v>290000</v>
      </c>
      <c r="T1476" s="40">
        <f t="shared" si="111"/>
        <v>2320000</v>
      </c>
      <c r="U1476" s="40">
        <f t="shared" si="112"/>
        <v>2598400.0000000005</v>
      </c>
      <c r="V1476" s="34" t="s">
        <v>47</v>
      </c>
      <c r="W1476" s="51">
        <v>2017</v>
      </c>
      <c r="X1476" s="150"/>
    </row>
    <row r="1477" spans="1:24" ht="50.1" customHeight="1">
      <c r="A1477" s="34" t="s">
        <v>4508</v>
      </c>
      <c r="B1477" s="46" t="s">
        <v>35</v>
      </c>
      <c r="C1477" s="47" t="s">
        <v>4509</v>
      </c>
      <c r="D1477" s="48" t="s">
        <v>4465</v>
      </c>
      <c r="E1477" s="49" t="s">
        <v>4510</v>
      </c>
      <c r="F1477" s="50" t="s">
        <v>47</v>
      </c>
      <c r="G1477" s="51" t="s">
        <v>39</v>
      </c>
      <c r="H1477" s="52">
        <v>0</v>
      </c>
      <c r="I1477" s="34">
        <v>590000000</v>
      </c>
      <c r="J1477" s="35" t="s">
        <v>40</v>
      </c>
      <c r="K1477" s="51" t="s">
        <v>108</v>
      </c>
      <c r="L1477" s="35" t="s">
        <v>42</v>
      </c>
      <c r="M1477" s="46" t="s">
        <v>61</v>
      </c>
      <c r="N1477" s="49" t="s">
        <v>109</v>
      </c>
      <c r="O1477" s="35" t="s">
        <v>110</v>
      </c>
      <c r="P1477" s="67">
        <v>168</v>
      </c>
      <c r="Q1477" s="43" t="s">
        <v>117</v>
      </c>
      <c r="R1477" s="69">
        <v>1</v>
      </c>
      <c r="S1477" s="54">
        <v>655000</v>
      </c>
      <c r="T1477" s="40">
        <f t="shared" si="111"/>
        <v>655000</v>
      </c>
      <c r="U1477" s="40">
        <f t="shared" si="112"/>
        <v>733600.00000000012</v>
      </c>
      <c r="V1477" s="46" t="s">
        <v>47</v>
      </c>
      <c r="W1477" s="51">
        <v>2017</v>
      </c>
      <c r="X1477" s="42"/>
    </row>
    <row r="1478" spans="1:24" ht="50.1" customHeight="1">
      <c r="A1478" s="34" t="s">
        <v>4511</v>
      </c>
      <c r="B1478" s="34" t="s">
        <v>35</v>
      </c>
      <c r="C1478" s="35" t="s">
        <v>4512</v>
      </c>
      <c r="D1478" s="36" t="s">
        <v>4465</v>
      </c>
      <c r="E1478" s="35" t="s">
        <v>4513</v>
      </c>
      <c r="F1478" s="37" t="s">
        <v>47</v>
      </c>
      <c r="G1478" s="34" t="s">
        <v>39</v>
      </c>
      <c r="H1478" s="34">
        <v>0</v>
      </c>
      <c r="I1478" s="34">
        <v>590000000</v>
      </c>
      <c r="J1478" s="35" t="s">
        <v>40</v>
      </c>
      <c r="K1478" s="51" t="s">
        <v>108</v>
      </c>
      <c r="L1478" s="35" t="s">
        <v>42</v>
      </c>
      <c r="M1478" s="34" t="s">
        <v>61</v>
      </c>
      <c r="N1478" s="35" t="s">
        <v>109</v>
      </c>
      <c r="O1478" s="35" t="s">
        <v>110</v>
      </c>
      <c r="P1478" s="67">
        <v>168</v>
      </c>
      <c r="Q1478" s="34" t="s">
        <v>117</v>
      </c>
      <c r="R1478" s="44">
        <v>5</v>
      </c>
      <c r="S1478" s="40">
        <v>655000</v>
      </c>
      <c r="T1478" s="40">
        <f t="shared" si="111"/>
        <v>3275000</v>
      </c>
      <c r="U1478" s="40">
        <f t="shared" si="112"/>
        <v>3668000.0000000005</v>
      </c>
      <c r="V1478" s="34" t="s">
        <v>47</v>
      </c>
      <c r="W1478" s="51">
        <v>2017</v>
      </c>
      <c r="X1478" s="42"/>
    </row>
    <row r="1479" spans="1:24" ht="50.1" customHeight="1">
      <c r="A1479" s="34" t="s">
        <v>4514</v>
      </c>
      <c r="B1479" s="46" t="s">
        <v>35</v>
      </c>
      <c r="C1479" s="47" t="s">
        <v>4515</v>
      </c>
      <c r="D1479" s="48" t="s">
        <v>4465</v>
      </c>
      <c r="E1479" s="49" t="s">
        <v>4516</v>
      </c>
      <c r="F1479" s="50" t="s">
        <v>47</v>
      </c>
      <c r="G1479" s="51" t="s">
        <v>39</v>
      </c>
      <c r="H1479" s="52">
        <v>0</v>
      </c>
      <c r="I1479" s="34">
        <v>590000000</v>
      </c>
      <c r="J1479" s="35" t="s">
        <v>40</v>
      </c>
      <c r="K1479" s="51" t="s">
        <v>108</v>
      </c>
      <c r="L1479" s="35" t="s">
        <v>42</v>
      </c>
      <c r="M1479" s="46" t="s">
        <v>61</v>
      </c>
      <c r="N1479" s="49" t="s">
        <v>109</v>
      </c>
      <c r="O1479" s="35" t="s">
        <v>110</v>
      </c>
      <c r="P1479" s="67">
        <v>168</v>
      </c>
      <c r="Q1479" s="43" t="s">
        <v>117</v>
      </c>
      <c r="R1479" s="69">
        <v>3</v>
      </c>
      <c r="S1479" s="40">
        <v>655000</v>
      </c>
      <c r="T1479" s="40">
        <f t="shared" si="111"/>
        <v>1965000</v>
      </c>
      <c r="U1479" s="40">
        <f t="shared" si="112"/>
        <v>2200800</v>
      </c>
      <c r="V1479" s="46" t="s">
        <v>47</v>
      </c>
      <c r="W1479" s="51">
        <v>2017</v>
      </c>
      <c r="X1479" s="42"/>
    </row>
    <row r="1480" spans="1:24" ht="50.1" customHeight="1">
      <c r="A1480" s="34" t="s">
        <v>4517</v>
      </c>
      <c r="B1480" s="34" t="s">
        <v>35</v>
      </c>
      <c r="C1480" s="35" t="s">
        <v>4518</v>
      </c>
      <c r="D1480" s="36" t="s">
        <v>4465</v>
      </c>
      <c r="E1480" s="35" t="s">
        <v>4519</v>
      </c>
      <c r="F1480" s="37" t="s">
        <v>47</v>
      </c>
      <c r="G1480" s="34" t="s">
        <v>39</v>
      </c>
      <c r="H1480" s="34">
        <v>0</v>
      </c>
      <c r="I1480" s="34">
        <v>590000000</v>
      </c>
      <c r="J1480" s="35" t="s">
        <v>40</v>
      </c>
      <c r="K1480" s="51" t="s">
        <v>108</v>
      </c>
      <c r="L1480" s="35" t="s">
        <v>42</v>
      </c>
      <c r="M1480" s="34" t="s">
        <v>61</v>
      </c>
      <c r="N1480" s="35" t="s">
        <v>109</v>
      </c>
      <c r="O1480" s="35" t="s">
        <v>110</v>
      </c>
      <c r="P1480" s="67">
        <v>168</v>
      </c>
      <c r="Q1480" s="34" t="s">
        <v>117</v>
      </c>
      <c r="R1480" s="44">
        <v>44</v>
      </c>
      <c r="S1480" s="151">
        <v>760000</v>
      </c>
      <c r="T1480" s="40">
        <f t="shared" si="111"/>
        <v>33440000</v>
      </c>
      <c r="U1480" s="40">
        <f t="shared" si="112"/>
        <v>37452800</v>
      </c>
      <c r="V1480" s="34" t="s">
        <v>47</v>
      </c>
      <c r="W1480" s="51">
        <v>2017</v>
      </c>
      <c r="X1480" s="42"/>
    </row>
    <row r="1481" spans="1:24" ht="50.1" customHeight="1">
      <c r="A1481" s="34" t="s">
        <v>4520</v>
      </c>
      <c r="B1481" s="46" t="s">
        <v>35</v>
      </c>
      <c r="C1481" s="47" t="s">
        <v>4521</v>
      </c>
      <c r="D1481" s="48" t="s">
        <v>4465</v>
      </c>
      <c r="E1481" s="49" t="s">
        <v>4522</v>
      </c>
      <c r="F1481" s="50" t="s">
        <v>47</v>
      </c>
      <c r="G1481" s="51" t="s">
        <v>39</v>
      </c>
      <c r="H1481" s="52">
        <v>0</v>
      </c>
      <c r="I1481" s="34">
        <v>590000000</v>
      </c>
      <c r="J1481" s="35" t="s">
        <v>40</v>
      </c>
      <c r="K1481" s="51" t="s">
        <v>108</v>
      </c>
      <c r="L1481" s="35" t="s">
        <v>42</v>
      </c>
      <c r="M1481" s="46" t="s">
        <v>61</v>
      </c>
      <c r="N1481" s="49" t="s">
        <v>109</v>
      </c>
      <c r="O1481" s="35" t="s">
        <v>110</v>
      </c>
      <c r="P1481" s="67">
        <v>168</v>
      </c>
      <c r="Q1481" s="43" t="s">
        <v>117</v>
      </c>
      <c r="R1481" s="69">
        <v>0.5</v>
      </c>
      <c r="S1481" s="54">
        <v>300000</v>
      </c>
      <c r="T1481" s="40">
        <f t="shared" si="111"/>
        <v>150000</v>
      </c>
      <c r="U1481" s="40">
        <f t="shared" si="112"/>
        <v>168000.00000000003</v>
      </c>
      <c r="V1481" s="46" t="s">
        <v>47</v>
      </c>
      <c r="W1481" s="51">
        <v>2017</v>
      </c>
      <c r="X1481" s="42"/>
    </row>
    <row r="1482" spans="1:24" ht="50.1" customHeight="1">
      <c r="A1482" s="34" t="s">
        <v>4523</v>
      </c>
      <c r="B1482" s="34" t="s">
        <v>35</v>
      </c>
      <c r="C1482" s="35" t="s">
        <v>4524</v>
      </c>
      <c r="D1482" s="36" t="s">
        <v>4465</v>
      </c>
      <c r="E1482" s="35" t="s">
        <v>4525</v>
      </c>
      <c r="F1482" s="37" t="s">
        <v>47</v>
      </c>
      <c r="G1482" s="34" t="s">
        <v>39</v>
      </c>
      <c r="H1482" s="34">
        <v>0</v>
      </c>
      <c r="I1482" s="34">
        <v>590000000</v>
      </c>
      <c r="J1482" s="35" t="s">
        <v>40</v>
      </c>
      <c r="K1482" s="51" t="s">
        <v>108</v>
      </c>
      <c r="L1482" s="35" t="s">
        <v>42</v>
      </c>
      <c r="M1482" s="34" t="s">
        <v>61</v>
      </c>
      <c r="N1482" s="35" t="s">
        <v>109</v>
      </c>
      <c r="O1482" s="35" t="s">
        <v>110</v>
      </c>
      <c r="P1482" s="67">
        <v>168</v>
      </c>
      <c r="Q1482" s="34" t="s">
        <v>117</v>
      </c>
      <c r="R1482" s="44">
        <v>1</v>
      </c>
      <c r="S1482" s="54">
        <v>300000</v>
      </c>
      <c r="T1482" s="40">
        <f t="shared" si="111"/>
        <v>300000</v>
      </c>
      <c r="U1482" s="40">
        <f t="shared" si="112"/>
        <v>336000.00000000006</v>
      </c>
      <c r="V1482" s="34" t="s">
        <v>47</v>
      </c>
      <c r="W1482" s="51">
        <v>2017</v>
      </c>
      <c r="X1482" s="42"/>
    </row>
    <row r="1483" spans="1:24" ht="50.1" customHeight="1">
      <c r="A1483" s="34" t="s">
        <v>4526</v>
      </c>
      <c r="B1483" s="34" t="s">
        <v>35</v>
      </c>
      <c r="C1483" s="198" t="s">
        <v>4527</v>
      </c>
      <c r="D1483" s="199" t="s">
        <v>4465</v>
      </c>
      <c r="E1483" s="198" t="s">
        <v>4528</v>
      </c>
      <c r="F1483" s="37"/>
      <c r="G1483" s="34" t="s">
        <v>39</v>
      </c>
      <c r="H1483" s="34">
        <v>0</v>
      </c>
      <c r="I1483" s="34">
        <v>590000000</v>
      </c>
      <c r="J1483" s="35" t="s">
        <v>40</v>
      </c>
      <c r="K1483" s="51" t="s">
        <v>1619</v>
      </c>
      <c r="L1483" s="35" t="s">
        <v>42</v>
      </c>
      <c r="M1483" s="34" t="s">
        <v>61</v>
      </c>
      <c r="N1483" s="35" t="s">
        <v>109</v>
      </c>
      <c r="O1483" s="35" t="s">
        <v>110</v>
      </c>
      <c r="P1483" s="67">
        <v>168</v>
      </c>
      <c r="Q1483" s="34" t="s">
        <v>117</v>
      </c>
      <c r="R1483" s="44">
        <v>0.3</v>
      </c>
      <c r="S1483" s="40">
        <v>290000</v>
      </c>
      <c r="T1483" s="40">
        <f t="shared" si="111"/>
        <v>87000</v>
      </c>
      <c r="U1483" s="40">
        <f t="shared" si="112"/>
        <v>97440.000000000015</v>
      </c>
      <c r="V1483" s="34" t="s">
        <v>47</v>
      </c>
      <c r="W1483" s="51">
        <v>2017</v>
      </c>
      <c r="X1483" s="150"/>
    </row>
    <row r="1484" spans="1:24" ht="50.1" customHeight="1">
      <c r="A1484" s="34" t="s">
        <v>4529</v>
      </c>
      <c r="B1484" s="46" t="s">
        <v>35</v>
      </c>
      <c r="C1484" s="47" t="s">
        <v>4530</v>
      </c>
      <c r="D1484" s="48" t="s">
        <v>4465</v>
      </c>
      <c r="E1484" s="49" t="s">
        <v>4531</v>
      </c>
      <c r="F1484" s="50" t="s">
        <v>47</v>
      </c>
      <c r="G1484" s="51" t="s">
        <v>39</v>
      </c>
      <c r="H1484" s="52">
        <v>0</v>
      </c>
      <c r="I1484" s="34">
        <v>590000000</v>
      </c>
      <c r="J1484" s="35" t="s">
        <v>40</v>
      </c>
      <c r="K1484" s="51" t="s">
        <v>108</v>
      </c>
      <c r="L1484" s="35" t="s">
        <v>42</v>
      </c>
      <c r="M1484" s="46" t="s">
        <v>61</v>
      </c>
      <c r="N1484" s="49" t="s">
        <v>109</v>
      </c>
      <c r="O1484" s="35" t="s">
        <v>110</v>
      </c>
      <c r="P1484" s="67">
        <v>168</v>
      </c>
      <c r="Q1484" s="43" t="s">
        <v>117</v>
      </c>
      <c r="R1484" s="69">
        <v>5</v>
      </c>
      <c r="S1484" s="54">
        <v>300000</v>
      </c>
      <c r="T1484" s="40">
        <f t="shared" si="111"/>
        <v>1500000</v>
      </c>
      <c r="U1484" s="40">
        <f t="shared" si="112"/>
        <v>1680000.0000000002</v>
      </c>
      <c r="V1484" s="46" t="s">
        <v>47</v>
      </c>
      <c r="W1484" s="51">
        <v>2017</v>
      </c>
      <c r="X1484" s="42"/>
    </row>
    <row r="1485" spans="1:24" ht="50.1" customHeight="1">
      <c r="A1485" s="35" t="s">
        <v>4532</v>
      </c>
      <c r="B1485" s="35" t="s">
        <v>35</v>
      </c>
      <c r="C1485" s="93" t="s">
        <v>4533</v>
      </c>
      <c r="D1485" s="36" t="s">
        <v>4465</v>
      </c>
      <c r="E1485" s="93" t="s">
        <v>4534</v>
      </c>
      <c r="F1485" s="93" t="s">
        <v>47</v>
      </c>
      <c r="G1485" s="35" t="s">
        <v>39</v>
      </c>
      <c r="H1485" s="35">
        <v>0</v>
      </c>
      <c r="I1485" s="35">
        <v>590000000</v>
      </c>
      <c r="J1485" s="35" t="s">
        <v>40</v>
      </c>
      <c r="K1485" s="51" t="s">
        <v>108</v>
      </c>
      <c r="L1485" s="35" t="s">
        <v>42</v>
      </c>
      <c r="M1485" s="35" t="s">
        <v>61</v>
      </c>
      <c r="N1485" s="35" t="s">
        <v>109</v>
      </c>
      <c r="O1485" s="35" t="s">
        <v>110</v>
      </c>
      <c r="P1485" s="125">
        <v>168</v>
      </c>
      <c r="Q1485" s="35" t="s">
        <v>117</v>
      </c>
      <c r="R1485" s="143">
        <v>5</v>
      </c>
      <c r="S1485" s="77">
        <v>2300000</v>
      </c>
      <c r="T1485" s="54">
        <v>0</v>
      </c>
      <c r="U1485" s="54">
        <f>T1485*1.12</f>
        <v>0</v>
      </c>
      <c r="V1485" s="35" t="s">
        <v>47</v>
      </c>
      <c r="W1485" s="51">
        <v>2017</v>
      </c>
      <c r="X1485" s="43">
        <v>18.190000000000001</v>
      </c>
    </row>
    <row r="1486" spans="1:24" ht="50.1" customHeight="1">
      <c r="A1486" s="34" t="s">
        <v>4535</v>
      </c>
      <c r="B1486" s="35" t="s">
        <v>35</v>
      </c>
      <c r="C1486" s="93" t="s">
        <v>4533</v>
      </c>
      <c r="D1486" s="36" t="s">
        <v>4465</v>
      </c>
      <c r="E1486" s="93" t="s">
        <v>4534</v>
      </c>
      <c r="F1486" s="93" t="s">
        <v>47</v>
      </c>
      <c r="G1486" s="34" t="s">
        <v>39</v>
      </c>
      <c r="H1486" s="34">
        <v>0</v>
      </c>
      <c r="I1486" s="82">
        <v>590000000</v>
      </c>
      <c r="J1486" s="35" t="s">
        <v>40</v>
      </c>
      <c r="K1486" s="51" t="s">
        <v>1422</v>
      </c>
      <c r="L1486" s="35" t="s">
        <v>42</v>
      </c>
      <c r="M1486" s="34" t="s">
        <v>61</v>
      </c>
      <c r="N1486" s="35" t="s">
        <v>109</v>
      </c>
      <c r="O1486" s="35" t="s">
        <v>110</v>
      </c>
      <c r="P1486" s="125">
        <v>168</v>
      </c>
      <c r="Q1486" s="35" t="s">
        <v>117</v>
      </c>
      <c r="R1486" s="144">
        <v>8.1</v>
      </c>
      <c r="S1486" s="100">
        <v>2600000</v>
      </c>
      <c r="T1486" s="40">
        <f>R1486*S1486</f>
        <v>21060000</v>
      </c>
      <c r="U1486" s="40">
        <f>T1486*1.12</f>
        <v>23587200.000000004</v>
      </c>
      <c r="V1486" s="34" t="s">
        <v>47</v>
      </c>
      <c r="W1486" s="51">
        <v>2017</v>
      </c>
      <c r="X1486" s="209"/>
    </row>
    <row r="1487" spans="1:24" ht="50.1" customHeight="1">
      <c r="A1487" s="34" t="s">
        <v>4536</v>
      </c>
      <c r="B1487" s="46" t="s">
        <v>35</v>
      </c>
      <c r="C1487" s="47" t="s">
        <v>4537</v>
      </c>
      <c r="D1487" s="48" t="s">
        <v>4465</v>
      </c>
      <c r="E1487" s="49" t="s">
        <v>4538</v>
      </c>
      <c r="F1487" s="50" t="s">
        <v>47</v>
      </c>
      <c r="G1487" s="51" t="s">
        <v>39</v>
      </c>
      <c r="H1487" s="52">
        <v>0</v>
      </c>
      <c r="I1487" s="34">
        <v>590000000</v>
      </c>
      <c r="J1487" s="35" t="s">
        <v>40</v>
      </c>
      <c r="K1487" s="51" t="s">
        <v>108</v>
      </c>
      <c r="L1487" s="35" t="s">
        <v>42</v>
      </c>
      <c r="M1487" s="46" t="s">
        <v>61</v>
      </c>
      <c r="N1487" s="49" t="s">
        <v>109</v>
      </c>
      <c r="O1487" s="35" t="s">
        <v>110</v>
      </c>
      <c r="P1487" s="67">
        <v>168</v>
      </c>
      <c r="Q1487" s="43" t="s">
        <v>117</v>
      </c>
      <c r="R1487" s="69">
        <v>5</v>
      </c>
      <c r="S1487" s="40">
        <v>2300000</v>
      </c>
      <c r="T1487" s="40">
        <f t="shared" si="111"/>
        <v>11500000</v>
      </c>
      <c r="U1487" s="40">
        <f t="shared" si="112"/>
        <v>12880000.000000002</v>
      </c>
      <c r="V1487" s="46" t="s">
        <v>47</v>
      </c>
      <c r="W1487" s="51">
        <v>2017</v>
      </c>
      <c r="X1487" s="42"/>
    </row>
    <row r="1488" spans="1:24" ht="50.1" customHeight="1">
      <c r="A1488" s="34" t="s">
        <v>4539</v>
      </c>
      <c r="B1488" s="34" t="s">
        <v>35</v>
      </c>
      <c r="C1488" s="35" t="s">
        <v>4540</v>
      </c>
      <c r="D1488" s="36" t="s">
        <v>4465</v>
      </c>
      <c r="E1488" s="35" t="s">
        <v>4541</v>
      </c>
      <c r="F1488" s="37" t="s">
        <v>47</v>
      </c>
      <c r="G1488" s="34" t="s">
        <v>39</v>
      </c>
      <c r="H1488" s="34">
        <v>0</v>
      </c>
      <c r="I1488" s="34">
        <v>590000000</v>
      </c>
      <c r="J1488" s="35" t="s">
        <v>40</v>
      </c>
      <c r="K1488" s="51" t="s">
        <v>108</v>
      </c>
      <c r="L1488" s="35" t="s">
        <v>42</v>
      </c>
      <c r="M1488" s="34" t="s">
        <v>61</v>
      </c>
      <c r="N1488" s="35" t="s">
        <v>109</v>
      </c>
      <c r="O1488" s="35" t="s">
        <v>110</v>
      </c>
      <c r="P1488" s="67">
        <v>168</v>
      </c>
      <c r="Q1488" s="34" t="s">
        <v>117</v>
      </c>
      <c r="R1488" s="44">
        <v>5</v>
      </c>
      <c r="S1488" s="40">
        <v>2300000</v>
      </c>
      <c r="T1488" s="40">
        <f t="shared" si="111"/>
        <v>11500000</v>
      </c>
      <c r="U1488" s="40">
        <f t="shared" si="112"/>
        <v>12880000.000000002</v>
      </c>
      <c r="V1488" s="34" t="s">
        <v>47</v>
      </c>
      <c r="W1488" s="51">
        <v>2017</v>
      </c>
      <c r="X1488" s="42"/>
    </row>
    <row r="1489" spans="1:24" ht="50.1" customHeight="1">
      <c r="A1489" s="34" t="s">
        <v>4542</v>
      </c>
      <c r="B1489" s="46" t="s">
        <v>35</v>
      </c>
      <c r="C1489" s="47" t="s">
        <v>4543</v>
      </c>
      <c r="D1489" s="48" t="s">
        <v>4465</v>
      </c>
      <c r="E1489" s="49" t="s">
        <v>4544</v>
      </c>
      <c r="F1489" s="50" t="s">
        <v>47</v>
      </c>
      <c r="G1489" s="51" t="s">
        <v>39</v>
      </c>
      <c r="H1489" s="52">
        <v>0</v>
      </c>
      <c r="I1489" s="34">
        <v>590000000</v>
      </c>
      <c r="J1489" s="35" t="s">
        <v>40</v>
      </c>
      <c r="K1489" s="51" t="s">
        <v>108</v>
      </c>
      <c r="L1489" s="35" t="s">
        <v>42</v>
      </c>
      <c r="M1489" s="46" t="s">
        <v>61</v>
      </c>
      <c r="N1489" s="49" t="s">
        <v>109</v>
      </c>
      <c r="O1489" s="35" t="s">
        <v>110</v>
      </c>
      <c r="P1489" s="67">
        <v>168</v>
      </c>
      <c r="Q1489" s="43" t="s">
        <v>117</v>
      </c>
      <c r="R1489" s="69">
        <v>5</v>
      </c>
      <c r="S1489" s="40">
        <v>2300000</v>
      </c>
      <c r="T1489" s="40">
        <f t="shared" si="111"/>
        <v>11500000</v>
      </c>
      <c r="U1489" s="40">
        <f t="shared" si="112"/>
        <v>12880000.000000002</v>
      </c>
      <c r="V1489" s="46" t="s">
        <v>47</v>
      </c>
      <c r="W1489" s="51">
        <v>2017</v>
      </c>
      <c r="X1489" s="42"/>
    </row>
    <row r="1490" spans="1:24" ht="50.1" customHeight="1">
      <c r="A1490" s="34" t="s">
        <v>4545</v>
      </c>
      <c r="B1490" s="49" t="s">
        <v>35</v>
      </c>
      <c r="C1490" s="181" t="s">
        <v>4546</v>
      </c>
      <c r="D1490" s="182" t="s">
        <v>4465</v>
      </c>
      <c r="E1490" s="181" t="s">
        <v>4547</v>
      </c>
      <c r="F1490" s="183"/>
      <c r="G1490" s="35" t="s">
        <v>39</v>
      </c>
      <c r="H1490" s="49">
        <v>0</v>
      </c>
      <c r="I1490" s="34">
        <v>590000000</v>
      </c>
      <c r="J1490" s="35" t="s">
        <v>53</v>
      </c>
      <c r="K1490" s="35" t="s">
        <v>1619</v>
      </c>
      <c r="L1490" s="35" t="s">
        <v>42</v>
      </c>
      <c r="M1490" s="35" t="s">
        <v>61</v>
      </c>
      <c r="N1490" s="58" t="s">
        <v>4548</v>
      </c>
      <c r="O1490" s="58" t="s">
        <v>4484</v>
      </c>
      <c r="P1490" s="49" t="s">
        <v>3571</v>
      </c>
      <c r="Q1490" s="49" t="s">
        <v>117</v>
      </c>
      <c r="R1490" s="200">
        <v>0.2</v>
      </c>
      <c r="S1490" s="184">
        <v>35000000</v>
      </c>
      <c r="T1490" s="74">
        <v>7000000</v>
      </c>
      <c r="U1490" s="54">
        <v>7840000.0000000009</v>
      </c>
      <c r="V1490" s="35"/>
      <c r="W1490" s="35">
        <v>2017</v>
      </c>
      <c r="X1490" s="82"/>
    </row>
    <row r="1491" spans="1:24" ht="50.1" customHeight="1">
      <c r="A1491" s="34" t="s">
        <v>4549</v>
      </c>
      <c r="B1491" s="49" t="s">
        <v>35</v>
      </c>
      <c r="C1491" s="181" t="s">
        <v>4550</v>
      </c>
      <c r="D1491" s="182" t="s">
        <v>4465</v>
      </c>
      <c r="E1491" s="181" t="s">
        <v>4551</v>
      </c>
      <c r="F1491" s="183"/>
      <c r="G1491" s="35" t="s">
        <v>39</v>
      </c>
      <c r="H1491" s="49">
        <v>0</v>
      </c>
      <c r="I1491" s="34">
        <v>590000000</v>
      </c>
      <c r="J1491" s="35" t="s">
        <v>53</v>
      </c>
      <c r="K1491" s="35" t="s">
        <v>1619</v>
      </c>
      <c r="L1491" s="35" t="s">
        <v>42</v>
      </c>
      <c r="M1491" s="35" t="s">
        <v>61</v>
      </c>
      <c r="N1491" s="58" t="s">
        <v>4548</v>
      </c>
      <c r="O1491" s="58" t="s">
        <v>4484</v>
      </c>
      <c r="P1491" s="49" t="s">
        <v>3571</v>
      </c>
      <c r="Q1491" s="49" t="s">
        <v>117</v>
      </c>
      <c r="R1491" s="200">
        <v>0.3</v>
      </c>
      <c r="S1491" s="184">
        <v>3600000</v>
      </c>
      <c r="T1491" s="74">
        <v>1080000</v>
      </c>
      <c r="U1491" s="54">
        <v>1209600</v>
      </c>
      <c r="V1491" s="35"/>
      <c r="W1491" s="35">
        <v>2017</v>
      </c>
      <c r="X1491" s="82"/>
    </row>
    <row r="1492" spans="1:24" ht="50.1" customHeight="1">
      <c r="A1492" s="34" t="s">
        <v>4552</v>
      </c>
      <c r="B1492" s="49" t="s">
        <v>35</v>
      </c>
      <c r="C1492" s="181" t="s">
        <v>4553</v>
      </c>
      <c r="D1492" s="182" t="s">
        <v>4465</v>
      </c>
      <c r="E1492" s="181" t="s">
        <v>4554</v>
      </c>
      <c r="F1492" s="183" t="s">
        <v>4482</v>
      </c>
      <c r="G1492" s="35" t="s">
        <v>39</v>
      </c>
      <c r="H1492" s="49">
        <v>0</v>
      </c>
      <c r="I1492" s="34">
        <v>590000000</v>
      </c>
      <c r="J1492" s="35" t="s">
        <v>53</v>
      </c>
      <c r="K1492" s="35" t="s">
        <v>1619</v>
      </c>
      <c r="L1492" s="35" t="s">
        <v>42</v>
      </c>
      <c r="M1492" s="35" t="s">
        <v>61</v>
      </c>
      <c r="N1492" s="58" t="s">
        <v>4483</v>
      </c>
      <c r="O1492" s="58" t="s">
        <v>4484</v>
      </c>
      <c r="P1492" s="49" t="s">
        <v>3571</v>
      </c>
      <c r="Q1492" s="49" t="s">
        <v>117</v>
      </c>
      <c r="R1492" s="200">
        <v>4</v>
      </c>
      <c r="S1492" s="184">
        <v>1000000</v>
      </c>
      <c r="T1492" s="74">
        <v>4000000</v>
      </c>
      <c r="U1492" s="54">
        <v>4480000</v>
      </c>
      <c r="V1492" s="35"/>
      <c r="W1492" s="35">
        <v>2017</v>
      </c>
      <c r="X1492" s="82"/>
    </row>
    <row r="1493" spans="1:24" ht="50.1" customHeight="1">
      <c r="A1493" s="34" t="s">
        <v>4555</v>
      </c>
      <c r="B1493" s="49" t="s">
        <v>35</v>
      </c>
      <c r="C1493" s="181" t="s">
        <v>4556</v>
      </c>
      <c r="D1493" s="182" t="s">
        <v>4465</v>
      </c>
      <c r="E1493" s="181" t="s">
        <v>4557</v>
      </c>
      <c r="F1493" s="183" t="s">
        <v>4482</v>
      </c>
      <c r="G1493" s="35" t="s">
        <v>39</v>
      </c>
      <c r="H1493" s="49">
        <v>0</v>
      </c>
      <c r="I1493" s="34">
        <v>590000000</v>
      </c>
      <c r="J1493" s="35" t="s">
        <v>53</v>
      </c>
      <c r="K1493" s="35" t="s">
        <v>1619</v>
      </c>
      <c r="L1493" s="35" t="s">
        <v>42</v>
      </c>
      <c r="M1493" s="35" t="s">
        <v>61</v>
      </c>
      <c r="N1493" s="58" t="s">
        <v>4483</v>
      </c>
      <c r="O1493" s="58" t="s">
        <v>4484</v>
      </c>
      <c r="P1493" s="49" t="s">
        <v>3571</v>
      </c>
      <c r="Q1493" s="49" t="s">
        <v>117</v>
      </c>
      <c r="R1493" s="200">
        <v>17</v>
      </c>
      <c r="S1493" s="184">
        <v>1000000</v>
      </c>
      <c r="T1493" s="74">
        <v>17000000</v>
      </c>
      <c r="U1493" s="54">
        <v>19040000</v>
      </c>
      <c r="V1493" s="35"/>
      <c r="W1493" s="35">
        <v>2017</v>
      </c>
      <c r="X1493" s="82"/>
    </row>
    <row r="1494" spans="1:24" ht="50.1" customHeight="1">
      <c r="A1494" s="34" t="s">
        <v>4558</v>
      </c>
      <c r="B1494" s="34" t="s">
        <v>35</v>
      </c>
      <c r="C1494" s="198" t="s">
        <v>4559</v>
      </c>
      <c r="D1494" s="199" t="s">
        <v>4465</v>
      </c>
      <c r="E1494" s="198" t="s">
        <v>4560</v>
      </c>
      <c r="F1494" s="37"/>
      <c r="G1494" s="34" t="s">
        <v>39</v>
      </c>
      <c r="H1494" s="34">
        <v>0</v>
      </c>
      <c r="I1494" s="34">
        <v>590000000</v>
      </c>
      <c r="J1494" s="35" t="s">
        <v>40</v>
      </c>
      <c r="K1494" s="51" t="s">
        <v>1619</v>
      </c>
      <c r="L1494" s="35" t="s">
        <v>42</v>
      </c>
      <c r="M1494" s="34" t="s">
        <v>61</v>
      </c>
      <c r="N1494" s="35" t="s">
        <v>109</v>
      </c>
      <c r="O1494" s="35" t="s">
        <v>110</v>
      </c>
      <c r="P1494" s="67">
        <v>168</v>
      </c>
      <c r="Q1494" s="34" t="s">
        <v>117</v>
      </c>
      <c r="R1494" s="44">
        <v>0.1</v>
      </c>
      <c r="S1494" s="40">
        <v>290000</v>
      </c>
      <c r="T1494" s="40">
        <f t="shared" ref="T1494:T1570" si="113">R1494*S1494</f>
        <v>29000</v>
      </c>
      <c r="U1494" s="40">
        <f t="shared" ref="U1494:U1570" si="114">T1494*1.12</f>
        <v>32480.000000000004</v>
      </c>
      <c r="V1494" s="34" t="s">
        <v>47</v>
      </c>
      <c r="W1494" s="51">
        <v>2017</v>
      </c>
      <c r="X1494" s="150"/>
    </row>
    <row r="1495" spans="1:24" ht="50.1" customHeight="1">
      <c r="A1495" s="34" t="s">
        <v>4561</v>
      </c>
      <c r="B1495" s="34" t="s">
        <v>35</v>
      </c>
      <c r="C1495" s="198" t="s">
        <v>4562</v>
      </c>
      <c r="D1495" s="199" t="s">
        <v>4465</v>
      </c>
      <c r="E1495" s="198" t="s">
        <v>4563</v>
      </c>
      <c r="F1495" s="37"/>
      <c r="G1495" s="34" t="s">
        <v>39</v>
      </c>
      <c r="H1495" s="34">
        <v>0</v>
      </c>
      <c r="I1495" s="34">
        <v>590000000</v>
      </c>
      <c r="J1495" s="35" t="s">
        <v>40</v>
      </c>
      <c r="K1495" s="51" t="s">
        <v>1619</v>
      </c>
      <c r="L1495" s="35" t="s">
        <v>42</v>
      </c>
      <c r="M1495" s="34" t="s">
        <v>61</v>
      </c>
      <c r="N1495" s="35" t="s">
        <v>109</v>
      </c>
      <c r="O1495" s="35" t="s">
        <v>110</v>
      </c>
      <c r="P1495" s="67">
        <v>168</v>
      </c>
      <c r="Q1495" s="34" t="s">
        <v>117</v>
      </c>
      <c r="R1495" s="44">
        <v>0.2</v>
      </c>
      <c r="S1495" s="40">
        <v>3400000</v>
      </c>
      <c r="T1495" s="40">
        <f t="shared" si="113"/>
        <v>680000</v>
      </c>
      <c r="U1495" s="40">
        <f t="shared" si="114"/>
        <v>761600.00000000012</v>
      </c>
      <c r="V1495" s="34" t="s">
        <v>47</v>
      </c>
      <c r="W1495" s="51">
        <v>2017</v>
      </c>
      <c r="X1495" s="150"/>
    </row>
    <row r="1496" spans="1:24" ht="50.1" customHeight="1">
      <c r="A1496" s="34" t="s">
        <v>4564</v>
      </c>
      <c r="B1496" s="34" t="s">
        <v>35</v>
      </c>
      <c r="C1496" s="198" t="s">
        <v>4565</v>
      </c>
      <c r="D1496" s="199" t="s">
        <v>4465</v>
      </c>
      <c r="E1496" s="198" t="s">
        <v>4566</v>
      </c>
      <c r="F1496" s="37"/>
      <c r="G1496" s="34" t="s">
        <v>39</v>
      </c>
      <c r="H1496" s="34">
        <v>0</v>
      </c>
      <c r="I1496" s="34">
        <v>590000000</v>
      </c>
      <c r="J1496" s="35" t="s">
        <v>40</v>
      </c>
      <c r="K1496" s="51" t="s">
        <v>1619</v>
      </c>
      <c r="L1496" s="35" t="s">
        <v>42</v>
      </c>
      <c r="M1496" s="34" t="s">
        <v>61</v>
      </c>
      <c r="N1496" s="35" t="s">
        <v>109</v>
      </c>
      <c r="O1496" s="35" t="s">
        <v>110</v>
      </c>
      <c r="P1496" s="67">
        <v>168</v>
      </c>
      <c r="Q1496" s="34" t="s">
        <v>117</v>
      </c>
      <c r="R1496" s="44">
        <v>0.1</v>
      </c>
      <c r="S1496" s="40">
        <v>3400000</v>
      </c>
      <c r="T1496" s="40">
        <f t="shared" si="113"/>
        <v>340000</v>
      </c>
      <c r="U1496" s="40">
        <f t="shared" si="114"/>
        <v>380800.00000000006</v>
      </c>
      <c r="V1496" s="34" t="s">
        <v>47</v>
      </c>
      <c r="W1496" s="51">
        <v>2017</v>
      </c>
      <c r="X1496" s="150"/>
    </row>
    <row r="1497" spans="1:24" ht="50.1" customHeight="1">
      <c r="A1497" s="34" t="s">
        <v>4567</v>
      </c>
      <c r="B1497" s="34" t="s">
        <v>35</v>
      </c>
      <c r="C1497" s="35" t="s">
        <v>4568</v>
      </c>
      <c r="D1497" s="36" t="s">
        <v>4569</v>
      </c>
      <c r="E1497" s="35" t="s">
        <v>4570</v>
      </c>
      <c r="F1497" s="37" t="s">
        <v>4571</v>
      </c>
      <c r="G1497" s="34" t="s">
        <v>39</v>
      </c>
      <c r="H1497" s="34">
        <v>0</v>
      </c>
      <c r="I1497" s="34">
        <v>590000000</v>
      </c>
      <c r="J1497" s="35" t="s">
        <v>40</v>
      </c>
      <c r="K1497" s="35" t="s">
        <v>41</v>
      </c>
      <c r="L1497" s="42" t="s">
        <v>53</v>
      </c>
      <c r="M1497" s="34" t="s">
        <v>101</v>
      </c>
      <c r="N1497" s="35" t="s">
        <v>44</v>
      </c>
      <c r="O1497" s="34" t="s">
        <v>76</v>
      </c>
      <c r="P1497" s="34">
        <v>796</v>
      </c>
      <c r="Q1497" s="34" t="s">
        <v>46</v>
      </c>
      <c r="R1497" s="39">
        <v>60</v>
      </c>
      <c r="S1497" s="40">
        <v>2950</v>
      </c>
      <c r="T1497" s="40">
        <f t="shared" si="113"/>
        <v>177000</v>
      </c>
      <c r="U1497" s="40">
        <f t="shared" si="114"/>
        <v>198240.00000000003</v>
      </c>
      <c r="V1497" s="34"/>
      <c r="W1497" s="34">
        <v>2017</v>
      </c>
      <c r="X1497" s="35"/>
    </row>
    <row r="1498" spans="1:24" ht="50.1" customHeight="1">
      <c r="A1498" s="35" t="s">
        <v>4572</v>
      </c>
      <c r="B1498" s="35" t="s">
        <v>35</v>
      </c>
      <c r="C1498" s="78" t="s">
        <v>4573</v>
      </c>
      <c r="D1498" s="78" t="s">
        <v>4574</v>
      </c>
      <c r="E1498" s="78" t="s">
        <v>538</v>
      </c>
      <c r="F1498" s="78" t="s">
        <v>4575</v>
      </c>
      <c r="G1498" s="35" t="s">
        <v>39</v>
      </c>
      <c r="H1498" s="35">
        <v>0</v>
      </c>
      <c r="I1498" s="35">
        <v>590000000</v>
      </c>
      <c r="J1498" s="35" t="s">
        <v>53</v>
      </c>
      <c r="K1498" s="35" t="s">
        <v>439</v>
      </c>
      <c r="L1498" s="35" t="s">
        <v>83</v>
      </c>
      <c r="M1498" s="35" t="s">
        <v>84</v>
      </c>
      <c r="N1498" s="35" t="s">
        <v>143</v>
      </c>
      <c r="O1498" s="51" t="s">
        <v>185</v>
      </c>
      <c r="P1498" s="35">
        <v>796</v>
      </c>
      <c r="Q1498" s="35" t="s">
        <v>46</v>
      </c>
      <c r="R1498" s="77">
        <v>3</v>
      </c>
      <c r="S1498" s="77">
        <v>1500</v>
      </c>
      <c r="T1498" s="62">
        <v>0</v>
      </c>
      <c r="U1498" s="62">
        <f>T1498*1.12</f>
        <v>0</v>
      </c>
      <c r="V1498" s="35"/>
      <c r="W1498" s="35">
        <v>2017</v>
      </c>
      <c r="X1498" s="49" t="s">
        <v>2160</v>
      </c>
    </row>
    <row r="1499" spans="1:24" ht="50.1" customHeight="1">
      <c r="A1499" s="43" t="s">
        <v>4576</v>
      </c>
      <c r="B1499" s="35" t="s">
        <v>35</v>
      </c>
      <c r="C1499" s="50" t="s">
        <v>4573</v>
      </c>
      <c r="D1499" s="50" t="s">
        <v>4574</v>
      </c>
      <c r="E1499" s="50" t="s">
        <v>538</v>
      </c>
      <c r="F1499" s="78" t="s">
        <v>4575</v>
      </c>
      <c r="G1499" s="34" t="s">
        <v>39</v>
      </c>
      <c r="H1499" s="34">
        <v>0</v>
      </c>
      <c r="I1499" s="34">
        <v>590000000</v>
      </c>
      <c r="J1499" s="35" t="s">
        <v>53</v>
      </c>
      <c r="K1499" s="49" t="s">
        <v>188</v>
      </c>
      <c r="L1499" s="49" t="s">
        <v>189</v>
      </c>
      <c r="M1499" s="34" t="s">
        <v>84</v>
      </c>
      <c r="N1499" s="49" t="s">
        <v>102</v>
      </c>
      <c r="O1499" s="51" t="s">
        <v>190</v>
      </c>
      <c r="P1499" s="34">
        <v>796</v>
      </c>
      <c r="Q1499" s="34" t="s">
        <v>46</v>
      </c>
      <c r="R1499" s="77">
        <v>4</v>
      </c>
      <c r="S1499" s="77">
        <v>1600</v>
      </c>
      <c r="T1499" s="237">
        <f>R1499*S1499</f>
        <v>6400</v>
      </c>
      <c r="U1499" s="77">
        <f>T1499*1.12</f>
        <v>7168.0000000000009</v>
      </c>
      <c r="V1499" s="43"/>
      <c r="W1499" s="51">
        <v>2017</v>
      </c>
      <c r="X1499" s="363"/>
    </row>
    <row r="1500" spans="1:24" ht="50.1" customHeight="1">
      <c r="A1500" s="34" t="s">
        <v>4577</v>
      </c>
      <c r="B1500" s="34" t="s">
        <v>35</v>
      </c>
      <c r="C1500" s="35" t="s">
        <v>4573</v>
      </c>
      <c r="D1500" s="73" t="s">
        <v>4574</v>
      </c>
      <c r="E1500" s="37" t="s">
        <v>538</v>
      </c>
      <c r="F1500" s="37" t="s">
        <v>4578</v>
      </c>
      <c r="G1500" s="34" t="s">
        <v>39</v>
      </c>
      <c r="H1500" s="34">
        <v>0</v>
      </c>
      <c r="I1500" s="34">
        <v>590000000</v>
      </c>
      <c r="J1500" s="35" t="s">
        <v>53</v>
      </c>
      <c r="K1500" s="34" t="s">
        <v>4579</v>
      </c>
      <c r="L1500" s="34" t="s">
        <v>83</v>
      </c>
      <c r="M1500" s="34" t="s">
        <v>84</v>
      </c>
      <c r="N1500" s="34" t="s">
        <v>143</v>
      </c>
      <c r="O1500" s="51" t="s">
        <v>185</v>
      </c>
      <c r="P1500" s="34">
        <v>796</v>
      </c>
      <c r="Q1500" s="34" t="s">
        <v>46</v>
      </c>
      <c r="R1500" s="39">
        <v>8</v>
      </c>
      <c r="S1500" s="44">
        <v>1800</v>
      </c>
      <c r="T1500" s="74">
        <f t="shared" si="113"/>
        <v>14400</v>
      </c>
      <c r="U1500" s="74">
        <f t="shared" si="114"/>
        <v>16128.000000000002</v>
      </c>
      <c r="V1500" s="34"/>
      <c r="W1500" s="34">
        <v>2017</v>
      </c>
      <c r="X1500" s="76"/>
    </row>
    <row r="1501" spans="1:24" ht="50.1" customHeight="1">
      <c r="A1501" s="34" t="s">
        <v>4580</v>
      </c>
      <c r="B1501" s="46" t="s">
        <v>35</v>
      </c>
      <c r="C1501" s="47" t="s">
        <v>4581</v>
      </c>
      <c r="D1501" s="48" t="s">
        <v>4582</v>
      </c>
      <c r="E1501" s="49" t="s">
        <v>4583</v>
      </c>
      <c r="F1501" s="50"/>
      <c r="G1501" s="51" t="s">
        <v>39</v>
      </c>
      <c r="H1501" s="52">
        <v>0</v>
      </c>
      <c r="I1501" s="34">
        <v>590000000</v>
      </c>
      <c r="J1501" s="35" t="s">
        <v>40</v>
      </c>
      <c r="K1501" s="46" t="s">
        <v>681</v>
      </c>
      <c r="L1501" s="35" t="s">
        <v>42</v>
      </c>
      <c r="M1501" s="46" t="s">
        <v>61</v>
      </c>
      <c r="N1501" s="49" t="s">
        <v>44</v>
      </c>
      <c r="O1501" s="35" t="s">
        <v>110</v>
      </c>
      <c r="P1501" s="34">
        <v>796</v>
      </c>
      <c r="Q1501" s="43" t="s">
        <v>46</v>
      </c>
      <c r="R1501" s="53">
        <v>340</v>
      </c>
      <c r="S1501" s="54">
        <v>500</v>
      </c>
      <c r="T1501" s="40">
        <f t="shared" si="113"/>
        <v>170000</v>
      </c>
      <c r="U1501" s="40">
        <f t="shared" si="114"/>
        <v>190400.00000000003</v>
      </c>
      <c r="V1501" s="46"/>
      <c r="W1501" s="55">
        <v>2017</v>
      </c>
      <c r="X1501" s="46"/>
    </row>
    <row r="1502" spans="1:24" ht="50.1" customHeight="1">
      <c r="A1502" s="34" t="s">
        <v>4584</v>
      </c>
      <c r="B1502" s="46" t="s">
        <v>35</v>
      </c>
      <c r="C1502" s="38" t="s">
        <v>4585</v>
      </c>
      <c r="D1502" s="48" t="s">
        <v>4586</v>
      </c>
      <c r="E1502" s="38" t="s">
        <v>4587</v>
      </c>
      <c r="F1502" s="38" t="s">
        <v>4588</v>
      </c>
      <c r="G1502" s="51" t="s">
        <v>39</v>
      </c>
      <c r="H1502" s="52">
        <v>0</v>
      </c>
      <c r="I1502" s="34">
        <v>590000000</v>
      </c>
      <c r="J1502" s="35" t="s">
        <v>40</v>
      </c>
      <c r="K1502" s="46" t="s">
        <v>197</v>
      </c>
      <c r="L1502" s="35" t="s">
        <v>42</v>
      </c>
      <c r="M1502" s="46" t="s">
        <v>61</v>
      </c>
      <c r="N1502" s="49" t="s">
        <v>1914</v>
      </c>
      <c r="O1502" s="49" t="s">
        <v>185</v>
      </c>
      <c r="P1502" s="49">
        <v>112</v>
      </c>
      <c r="Q1502" s="49" t="s">
        <v>129</v>
      </c>
      <c r="R1502" s="54">
        <v>2100</v>
      </c>
      <c r="S1502" s="77">
        <v>260</v>
      </c>
      <c r="T1502" s="40">
        <v>0</v>
      </c>
      <c r="U1502" s="40">
        <f>T1502*1.12</f>
        <v>0</v>
      </c>
      <c r="V1502" s="46"/>
      <c r="W1502" s="55">
        <v>2017</v>
      </c>
      <c r="X1502" s="46" t="s">
        <v>4589</v>
      </c>
    </row>
    <row r="1503" spans="1:24" ht="50.1" customHeight="1">
      <c r="A1503" s="34" t="s">
        <v>4590</v>
      </c>
      <c r="B1503" s="46" t="s">
        <v>35</v>
      </c>
      <c r="C1503" s="38" t="s">
        <v>4585</v>
      </c>
      <c r="D1503" s="48" t="s">
        <v>4586</v>
      </c>
      <c r="E1503" s="38" t="s">
        <v>4587</v>
      </c>
      <c r="F1503" s="38" t="s">
        <v>4588</v>
      </c>
      <c r="G1503" s="51" t="s">
        <v>39</v>
      </c>
      <c r="H1503" s="52">
        <v>0</v>
      </c>
      <c r="I1503" s="34">
        <v>590000000</v>
      </c>
      <c r="J1503" s="35" t="s">
        <v>40</v>
      </c>
      <c r="K1503" s="49" t="s">
        <v>282</v>
      </c>
      <c r="L1503" s="35" t="s">
        <v>42</v>
      </c>
      <c r="M1503" s="46" t="s">
        <v>61</v>
      </c>
      <c r="N1503" s="49" t="s">
        <v>1914</v>
      </c>
      <c r="O1503" s="49" t="s">
        <v>185</v>
      </c>
      <c r="P1503" s="49">
        <v>112</v>
      </c>
      <c r="Q1503" s="49" t="s">
        <v>129</v>
      </c>
      <c r="R1503" s="54">
        <v>2100</v>
      </c>
      <c r="S1503" s="77">
        <v>330</v>
      </c>
      <c r="T1503" s="40">
        <f>R1503*S1503</f>
        <v>693000</v>
      </c>
      <c r="U1503" s="40">
        <f>T1503*1.12</f>
        <v>776160.00000000012</v>
      </c>
      <c r="V1503" s="46"/>
      <c r="W1503" s="55">
        <v>2017</v>
      </c>
      <c r="X1503" s="71"/>
    </row>
    <row r="1504" spans="1:24" ht="50.1" customHeight="1">
      <c r="A1504" s="34" t="s">
        <v>4591</v>
      </c>
      <c r="B1504" s="34" t="s">
        <v>35</v>
      </c>
      <c r="C1504" s="35" t="s">
        <v>4592</v>
      </c>
      <c r="D1504" s="36" t="s">
        <v>4593</v>
      </c>
      <c r="E1504" s="35" t="s">
        <v>4594</v>
      </c>
      <c r="F1504" s="37" t="s">
        <v>47</v>
      </c>
      <c r="G1504" s="34" t="s">
        <v>39</v>
      </c>
      <c r="H1504" s="34">
        <v>0</v>
      </c>
      <c r="I1504" s="34">
        <v>590000000</v>
      </c>
      <c r="J1504" s="35" t="s">
        <v>40</v>
      </c>
      <c r="K1504" s="51" t="s">
        <v>108</v>
      </c>
      <c r="L1504" s="35" t="s">
        <v>42</v>
      </c>
      <c r="M1504" s="34" t="s">
        <v>61</v>
      </c>
      <c r="N1504" s="35" t="s">
        <v>109</v>
      </c>
      <c r="O1504" s="35" t="s">
        <v>110</v>
      </c>
      <c r="P1504" s="67">
        <v>168</v>
      </c>
      <c r="Q1504" s="37" t="s">
        <v>117</v>
      </c>
      <c r="R1504" s="44">
        <v>2</v>
      </c>
      <c r="S1504" s="40">
        <v>200000</v>
      </c>
      <c r="T1504" s="40">
        <f t="shared" si="113"/>
        <v>400000</v>
      </c>
      <c r="U1504" s="40">
        <f t="shared" si="114"/>
        <v>448000.00000000006</v>
      </c>
      <c r="V1504" s="34" t="s">
        <v>47</v>
      </c>
      <c r="W1504" s="51">
        <v>2017</v>
      </c>
      <c r="X1504" s="42"/>
    </row>
    <row r="1505" spans="1:24" ht="50.1" customHeight="1">
      <c r="A1505" s="34" t="s">
        <v>4595</v>
      </c>
      <c r="B1505" s="34" t="s">
        <v>35</v>
      </c>
      <c r="C1505" s="35" t="s">
        <v>4596</v>
      </c>
      <c r="D1505" s="36" t="s">
        <v>4593</v>
      </c>
      <c r="E1505" s="35" t="s">
        <v>4597</v>
      </c>
      <c r="F1505" s="37" t="s">
        <v>47</v>
      </c>
      <c r="G1505" s="34" t="s">
        <v>39</v>
      </c>
      <c r="H1505" s="34">
        <v>0</v>
      </c>
      <c r="I1505" s="34">
        <v>590000000</v>
      </c>
      <c r="J1505" s="35" t="s">
        <v>40</v>
      </c>
      <c r="K1505" s="51" t="s">
        <v>108</v>
      </c>
      <c r="L1505" s="35" t="s">
        <v>42</v>
      </c>
      <c r="M1505" s="34" t="s">
        <v>61</v>
      </c>
      <c r="N1505" s="35" t="s">
        <v>109</v>
      </c>
      <c r="O1505" s="35" t="s">
        <v>110</v>
      </c>
      <c r="P1505" s="67">
        <v>168</v>
      </c>
      <c r="Q1505" s="37" t="s">
        <v>117</v>
      </c>
      <c r="R1505" s="44">
        <v>2</v>
      </c>
      <c r="S1505" s="40">
        <v>200000</v>
      </c>
      <c r="T1505" s="40">
        <f t="shared" si="113"/>
        <v>400000</v>
      </c>
      <c r="U1505" s="40">
        <f t="shared" si="114"/>
        <v>448000.00000000006</v>
      </c>
      <c r="V1505" s="34"/>
      <c r="W1505" s="51">
        <v>2017</v>
      </c>
      <c r="X1505" s="42"/>
    </row>
    <row r="1506" spans="1:24" ht="50.1" customHeight="1">
      <c r="A1506" s="34" t="s">
        <v>4598</v>
      </c>
      <c r="B1506" s="46" t="s">
        <v>35</v>
      </c>
      <c r="C1506" s="47" t="s">
        <v>4599</v>
      </c>
      <c r="D1506" s="48" t="s">
        <v>4593</v>
      </c>
      <c r="E1506" s="49" t="s">
        <v>4600</v>
      </c>
      <c r="F1506" s="50" t="s">
        <v>47</v>
      </c>
      <c r="G1506" s="51" t="s">
        <v>39</v>
      </c>
      <c r="H1506" s="52">
        <v>0</v>
      </c>
      <c r="I1506" s="34">
        <v>590000000</v>
      </c>
      <c r="J1506" s="35" t="s">
        <v>40</v>
      </c>
      <c r="K1506" s="51" t="s">
        <v>108</v>
      </c>
      <c r="L1506" s="35" t="s">
        <v>42</v>
      </c>
      <c r="M1506" s="46" t="s">
        <v>61</v>
      </c>
      <c r="N1506" s="49" t="s">
        <v>109</v>
      </c>
      <c r="O1506" s="35" t="s">
        <v>110</v>
      </c>
      <c r="P1506" s="67">
        <v>168</v>
      </c>
      <c r="Q1506" s="210" t="s">
        <v>117</v>
      </c>
      <c r="R1506" s="69">
        <v>2</v>
      </c>
      <c r="S1506" s="40">
        <v>200000</v>
      </c>
      <c r="T1506" s="40">
        <f t="shared" si="113"/>
        <v>400000</v>
      </c>
      <c r="U1506" s="40">
        <f t="shared" si="114"/>
        <v>448000.00000000006</v>
      </c>
      <c r="V1506" s="46"/>
      <c r="W1506" s="51">
        <v>2017</v>
      </c>
      <c r="X1506" s="42"/>
    </row>
    <row r="1507" spans="1:24" ht="50.1" customHeight="1">
      <c r="A1507" s="34" t="s">
        <v>4601</v>
      </c>
      <c r="B1507" s="34" t="s">
        <v>35</v>
      </c>
      <c r="C1507" s="35" t="s">
        <v>4602</v>
      </c>
      <c r="D1507" s="36" t="s">
        <v>4593</v>
      </c>
      <c r="E1507" s="35" t="s">
        <v>4603</v>
      </c>
      <c r="F1507" s="37" t="s">
        <v>47</v>
      </c>
      <c r="G1507" s="34" t="s">
        <v>39</v>
      </c>
      <c r="H1507" s="34">
        <v>0</v>
      </c>
      <c r="I1507" s="34">
        <v>590000000</v>
      </c>
      <c r="J1507" s="35" t="s">
        <v>40</v>
      </c>
      <c r="K1507" s="51" t="s">
        <v>108</v>
      </c>
      <c r="L1507" s="35" t="s">
        <v>42</v>
      </c>
      <c r="M1507" s="34" t="s">
        <v>61</v>
      </c>
      <c r="N1507" s="35" t="s">
        <v>109</v>
      </c>
      <c r="O1507" s="35" t="s">
        <v>110</v>
      </c>
      <c r="P1507" s="67">
        <v>168</v>
      </c>
      <c r="Q1507" s="37" t="s">
        <v>117</v>
      </c>
      <c r="R1507" s="44">
        <v>2</v>
      </c>
      <c r="S1507" s="40">
        <v>200000</v>
      </c>
      <c r="T1507" s="40">
        <f t="shared" si="113"/>
        <v>400000</v>
      </c>
      <c r="U1507" s="40">
        <f t="shared" si="114"/>
        <v>448000.00000000006</v>
      </c>
      <c r="V1507" s="34" t="s">
        <v>47</v>
      </c>
      <c r="W1507" s="51">
        <v>2017</v>
      </c>
      <c r="X1507" s="42"/>
    </row>
    <row r="1508" spans="1:24" ht="50.1" customHeight="1">
      <c r="A1508" s="34" t="s">
        <v>4604</v>
      </c>
      <c r="B1508" s="46" t="s">
        <v>35</v>
      </c>
      <c r="C1508" s="47" t="s">
        <v>4605</v>
      </c>
      <c r="D1508" s="48" t="s">
        <v>4593</v>
      </c>
      <c r="E1508" s="49" t="s">
        <v>4606</v>
      </c>
      <c r="F1508" s="50" t="s">
        <v>47</v>
      </c>
      <c r="G1508" s="51" t="s">
        <v>39</v>
      </c>
      <c r="H1508" s="52">
        <v>0</v>
      </c>
      <c r="I1508" s="34">
        <v>590000000</v>
      </c>
      <c r="J1508" s="35" t="s">
        <v>40</v>
      </c>
      <c r="K1508" s="51" t="s">
        <v>108</v>
      </c>
      <c r="L1508" s="35" t="s">
        <v>42</v>
      </c>
      <c r="M1508" s="46" t="s">
        <v>61</v>
      </c>
      <c r="N1508" s="49" t="s">
        <v>109</v>
      </c>
      <c r="O1508" s="35" t="s">
        <v>110</v>
      </c>
      <c r="P1508" s="67">
        <v>168</v>
      </c>
      <c r="Q1508" s="210" t="s">
        <v>117</v>
      </c>
      <c r="R1508" s="69">
        <v>2</v>
      </c>
      <c r="S1508" s="40">
        <v>200000</v>
      </c>
      <c r="T1508" s="40">
        <f t="shared" si="113"/>
        <v>400000</v>
      </c>
      <c r="U1508" s="40">
        <f t="shared" si="114"/>
        <v>448000.00000000006</v>
      </c>
      <c r="V1508" s="46" t="s">
        <v>47</v>
      </c>
      <c r="W1508" s="51">
        <v>2017</v>
      </c>
      <c r="X1508" s="42"/>
    </row>
    <row r="1509" spans="1:24" ht="50.1" customHeight="1">
      <c r="A1509" s="34" t="s">
        <v>4607</v>
      </c>
      <c r="B1509" s="34" t="s">
        <v>35</v>
      </c>
      <c r="C1509" s="35" t="s">
        <v>4608</v>
      </c>
      <c r="D1509" s="36" t="s">
        <v>4593</v>
      </c>
      <c r="E1509" s="35" t="s">
        <v>4609</v>
      </c>
      <c r="F1509" s="37" t="s">
        <v>47</v>
      </c>
      <c r="G1509" s="34" t="s">
        <v>39</v>
      </c>
      <c r="H1509" s="34">
        <v>0</v>
      </c>
      <c r="I1509" s="34">
        <v>590000000</v>
      </c>
      <c r="J1509" s="35" t="s">
        <v>40</v>
      </c>
      <c r="K1509" s="51" t="s">
        <v>108</v>
      </c>
      <c r="L1509" s="35" t="s">
        <v>42</v>
      </c>
      <c r="M1509" s="34" t="s">
        <v>61</v>
      </c>
      <c r="N1509" s="35" t="s">
        <v>109</v>
      </c>
      <c r="O1509" s="35" t="s">
        <v>110</v>
      </c>
      <c r="P1509" s="67">
        <v>168</v>
      </c>
      <c r="Q1509" s="37" t="s">
        <v>117</v>
      </c>
      <c r="R1509" s="44">
        <v>2</v>
      </c>
      <c r="S1509" s="40">
        <v>200000</v>
      </c>
      <c r="T1509" s="40">
        <f t="shared" si="113"/>
        <v>400000</v>
      </c>
      <c r="U1509" s="40">
        <f t="shared" si="114"/>
        <v>448000.00000000006</v>
      </c>
      <c r="V1509" s="34" t="s">
        <v>47</v>
      </c>
      <c r="W1509" s="51">
        <v>2017</v>
      </c>
      <c r="X1509" s="42"/>
    </row>
    <row r="1510" spans="1:24" ht="50.1" customHeight="1">
      <c r="A1510" s="35" t="s">
        <v>4610</v>
      </c>
      <c r="B1510" s="46" t="s">
        <v>35</v>
      </c>
      <c r="C1510" s="50" t="s">
        <v>4611</v>
      </c>
      <c r="D1510" s="145" t="s">
        <v>4593</v>
      </c>
      <c r="E1510" s="50" t="s">
        <v>4612</v>
      </c>
      <c r="F1510" s="50" t="s">
        <v>47</v>
      </c>
      <c r="G1510" s="51" t="s">
        <v>39</v>
      </c>
      <c r="H1510" s="52">
        <v>0</v>
      </c>
      <c r="I1510" s="35">
        <v>590000000</v>
      </c>
      <c r="J1510" s="35" t="s">
        <v>40</v>
      </c>
      <c r="K1510" s="51" t="s">
        <v>108</v>
      </c>
      <c r="L1510" s="35" t="s">
        <v>42</v>
      </c>
      <c r="M1510" s="46" t="s">
        <v>61</v>
      </c>
      <c r="N1510" s="49" t="s">
        <v>109</v>
      </c>
      <c r="O1510" s="35" t="s">
        <v>110</v>
      </c>
      <c r="P1510" s="125">
        <v>168</v>
      </c>
      <c r="Q1510" s="49" t="s">
        <v>117</v>
      </c>
      <c r="R1510" s="143">
        <v>2</v>
      </c>
      <c r="S1510" s="77">
        <v>200000</v>
      </c>
      <c r="T1510" s="77">
        <v>0</v>
      </c>
      <c r="U1510" s="77">
        <f>T1510*1.12</f>
        <v>0</v>
      </c>
      <c r="V1510" s="46" t="s">
        <v>47</v>
      </c>
      <c r="W1510" s="51">
        <v>2017</v>
      </c>
      <c r="X1510" s="49">
        <v>11</v>
      </c>
    </row>
    <row r="1511" spans="1:24" ht="50.1" customHeight="1">
      <c r="A1511" s="34" t="s">
        <v>4613</v>
      </c>
      <c r="B1511" s="46" t="s">
        <v>35</v>
      </c>
      <c r="C1511" s="50" t="s">
        <v>4611</v>
      </c>
      <c r="D1511" s="145" t="s">
        <v>4593</v>
      </c>
      <c r="E1511" s="50" t="s">
        <v>4612</v>
      </c>
      <c r="F1511" s="50" t="s">
        <v>47</v>
      </c>
      <c r="G1511" s="34" t="s">
        <v>39</v>
      </c>
      <c r="H1511" s="52">
        <v>0</v>
      </c>
      <c r="I1511" s="82">
        <v>590000000</v>
      </c>
      <c r="J1511" s="35" t="s">
        <v>40</v>
      </c>
      <c r="K1511" s="51" t="s">
        <v>1790</v>
      </c>
      <c r="L1511" s="35" t="s">
        <v>42</v>
      </c>
      <c r="M1511" s="46" t="s">
        <v>61</v>
      </c>
      <c r="N1511" s="49" t="s">
        <v>109</v>
      </c>
      <c r="O1511" s="35" t="s">
        <v>110</v>
      </c>
      <c r="P1511" s="125">
        <v>168</v>
      </c>
      <c r="Q1511" s="49" t="s">
        <v>117</v>
      </c>
      <c r="R1511" s="143">
        <v>2</v>
      </c>
      <c r="S1511" s="100">
        <v>200000</v>
      </c>
      <c r="T1511" s="100">
        <f>R1511*S1511</f>
        <v>400000</v>
      </c>
      <c r="U1511" s="100">
        <f>T1511*1.12</f>
        <v>448000.00000000006</v>
      </c>
      <c r="V1511" s="46" t="s">
        <v>47</v>
      </c>
      <c r="W1511" s="51">
        <v>2017</v>
      </c>
      <c r="X1511" s="43"/>
    </row>
    <row r="1512" spans="1:24" ht="50.1" customHeight="1">
      <c r="A1512" s="34" t="s">
        <v>4614</v>
      </c>
      <c r="B1512" s="46" t="s">
        <v>35</v>
      </c>
      <c r="C1512" s="47" t="s">
        <v>4615</v>
      </c>
      <c r="D1512" s="48" t="s">
        <v>4593</v>
      </c>
      <c r="E1512" s="49" t="s">
        <v>4616</v>
      </c>
      <c r="F1512" s="50" t="s">
        <v>47</v>
      </c>
      <c r="G1512" s="51" t="s">
        <v>39</v>
      </c>
      <c r="H1512" s="52">
        <v>0</v>
      </c>
      <c r="I1512" s="34">
        <v>590000000</v>
      </c>
      <c r="J1512" s="35" t="s">
        <v>40</v>
      </c>
      <c r="K1512" s="51" t="s">
        <v>108</v>
      </c>
      <c r="L1512" s="35" t="s">
        <v>42</v>
      </c>
      <c r="M1512" s="46" t="s">
        <v>61</v>
      </c>
      <c r="N1512" s="49" t="s">
        <v>109</v>
      </c>
      <c r="O1512" s="35" t="s">
        <v>110</v>
      </c>
      <c r="P1512" s="67">
        <v>168</v>
      </c>
      <c r="Q1512" s="210" t="s">
        <v>117</v>
      </c>
      <c r="R1512" s="69">
        <v>2</v>
      </c>
      <c r="S1512" s="40">
        <v>200000</v>
      </c>
      <c r="T1512" s="40">
        <f t="shared" si="113"/>
        <v>400000</v>
      </c>
      <c r="U1512" s="40">
        <f t="shared" si="114"/>
        <v>448000.00000000006</v>
      </c>
      <c r="V1512" s="46" t="s">
        <v>47</v>
      </c>
      <c r="W1512" s="51">
        <v>2017</v>
      </c>
      <c r="X1512" s="42"/>
    </row>
    <row r="1513" spans="1:24" ht="50.1" customHeight="1">
      <c r="A1513" s="34" t="s">
        <v>4617</v>
      </c>
      <c r="B1513" s="34" t="s">
        <v>35</v>
      </c>
      <c r="C1513" s="35" t="s">
        <v>4618</v>
      </c>
      <c r="D1513" s="36" t="s">
        <v>4593</v>
      </c>
      <c r="E1513" s="35" t="s">
        <v>4619</v>
      </c>
      <c r="F1513" s="37" t="s">
        <v>47</v>
      </c>
      <c r="G1513" s="34" t="s">
        <v>39</v>
      </c>
      <c r="H1513" s="34">
        <v>0</v>
      </c>
      <c r="I1513" s="34">
        <v>590000000</v>
      </c>
      <c r="J1513" s="35" t="s">
        <v>40</v>
      </c>
      <c r="K1513" s="51" t="s">
        <v>108</v>
      </c>
      <c r="L1513" s="35" t="s">
        <v>42</v>
      </c>
      <c r="M1513" s="34" t="s">
        <v>61</v>
      </c>
      <c r="N1513" s="35" t="s">
        <v>109</v>
      </c>
      <c r="O1513" s="35" t="s">
        <v>110</v>
      </c>
      <c r="P1513" s="67">
        <v>168</v>
      </c>
      <c r="Q1513" s="37" t="s">
        <v>117</v>
      </c>
      <c r="R1513" s="44">
        <v>2</v>
      </c>
      <c r="S1513" s="40">
        <v>200000</v>
      </c>
      <c r="T1513" s="40">
        <f t="shared" si="113"/>
        <v>400000</v>
      </c>
      <c r="U1513" s="40">
        <f t="shared" si="114"/>
        <v>448000.00000000006</v>
      </c>
      <c r="V1513" s="34" t="s">
        <v>47</v>
      </c>
      <c r="W1513" s="51">
        <v>2017</v>
      </c>
      <c r="X1513" s="42"/>
    </row>
    <row r="1514" spans="1:24" ht="50.1" customHeight="1">
      <c r="A1514" s="34" t="s">
        <v>4620</v>
      </c>
      <c r="B1514" s="34" t="s">
        <v>35</v>
      </c>
      <c r="C1514" s="35" t="s">
        <v>4621</v>
      </c>
      <c r="D1514" s="36" t="s">
        <v>4593</v>
      </c>
      <c r="E1514" s="35" t="s">
        <v>4622</v>
      </c>
      <c r="F1514" s="37" t="s">
        <v>47</v>
      </c>
      <c r="G1514" s="34" t="s">
        <v>39</v>
      </c>
      <c r="H1514" s="34">
        <v>0</v>
      </c>
      <c r="I1514" s="34">
        <v>590000000</v>
      </c>
      <c r="J1514" s="35" t="s">
        <v>40</v>
      </c>
      <c r="K1514" s="51" t="s">
        <v>108</v>
      </c>
      <c r="L1514" s="35" t="s">
        <v>42</v>
      </c>
      <c r="M1514" s="34" t="s">
        <v>61</v>
      </c>
      <c r="N1514" s="35" t="s">
        <v>109</v>
      </c>
      <c r="O1514" s="35" t="s">
        <v>110</v>
      </c>
      <c r="P1514" s="67">
        <v>168</v>
      </c>
      <c r="Q1514" s="37" t="s">
        <v>117</v>
      </c>
      <c r="R1514" s="44">
        <v>2</v>
      </c>
      <c r="S1514" s="40">
        <v>200000</v>
      </c>
      <c r="T1514" s="40">
        <f t="shared" si="113"/>
        <v>400000</v>
      </c>
      <c r="U1514" s="40">
        <f t="shared" si="114"/>
        <v>448000.00000000006</v>
      </c>
      <c r="V1514" s="34" t="s">
        <v>47</v>
      </c>
      <c r="W1514" s="51">
        <v>2017</v>
      </c>
      <c r="X1514" s="42"/>
    </row>
    <row r="1515" spans="1:24" ht="50.1" customHeight="1">
      <c r="A1515" s="34" t="s">
        <v>4623</v>
      </c>
      <c r="B1515" s="46" t="s">
        <v>35</v>
      </c>
      <c r="C1515" s="47" t="s">
        <v>4624</v>
      </c>
      <c r="D1515" s="48" t="s">
        <v>4593</v>
      </c>
      <c r="E1515" s="49" t="s">
        <v>4625</v>
      </c>
      <c r="F1515" s="50" t="s">
        <v>47</v>
      </c>
      <c r="G1515" s="51" t="s">
        <v>39</v>
      </c>
      <c r="H1515" s="52">
        <v>0</v>
      </c>
      <c r="I1515" s="34">
        <v>590000000</v>
      </c>
      <c r="J1515" s="35" t="s">
        <v>40</v>
      </c>
      <c r="K1515" s="51" t="s">
        <v>108</v>
      </c>
      <c r="L1515" s="35" t="s">
        <v>42</v>
      </c>
      <c r="M1515" s="46" t="s">
        <v>61</v>
      </c>
      <c r="N1515" s="49" t="s">
        <v>109</v>
      </c>
      <c r="O1515" s="35" t="s">
        <v>110</v>
      </c>
      <c r="P1515" s="67">
        <v>168</v>
      </c>
      <c r="Q1515" s="210" t="s">
        <v>117</v>
      </c>
      <c r="R1515" s="69">
        <v>2</v>
      </c>
      <c r="S1515" s="40">
        <v>210000</v>
      </c>
      <c r="T1515" s="40">
        <f t="shared" si="113"/>
        <v>420000</v>
      </c>
      <c r="U1515" s="40">
        <f t="shared" si="114"/>
        <v>470400.00000000006</v>
      </c>
      <c r="V1515" s="46" t="s">
        <v>47</v>
      </c>
      <c r="W1515" s="51">
        <v>2017</v>
      </c>
      <c r="X1515" s="42"/>
    </row>
    <row r="1516" spans="1:24" ht="50.1" customHeight="1">
      <c r="A1516" s="35" t="s">
        <v>4626</v>
      </c>
      <c r="B1516" s="35" t="s">
        <v>35</v>
      </c>
      <c r="C1516" s="78" t="s">
        <v>4627</v>
      </c>
      <c r="D1516" s="78" t="s">
        <v>4593</v>
      </c>
      <c r="E1516" s="78" t="s">
        <v>4628</v>
      </c>
      <c r="F1516" s="78" t="s">
        <v>47</v>
      </c>
      <c r="G1516" s="35" t="s">
        <v>39</v>
      </c>
      <c r="H1516" s="35">
        <v>0</v>
      </c>
      <c r="I1516" s="35">
        <v>590000000</v>
      </c>
      <c r="J1516" s="35" t="s">
        <v>40</v>
      </c>
      <c r="K1516" s="51" t="s">
        <v>108</v>
      </c>
      <c r="L1516" s="35" t="s">
        <v>42</v>
      </c>
      <c r="M1516" s="35" t="s">
        <v>61</v>
      </c>
      <c r="N1516" s="35" t="s">
        <v>109</v>
      </c>
      <c r="O1516" s="35" t="s">
        <v>110</v>
      </c>
      <c r="P1516" s="125">
        <v>168</v>
      </c>
      <c r="Q1516" s="35" t="s">
        <v>117</v>
      </c>
      <c r="R1516" s="143">
        <v>2</v>
      </c>
      <c r="S1516" s="77">
        <v>210000</v>
      </c>
      <c r="T1516" s="77">
        <v>0</v>
      </c>
      <c r="U1516" s="77">
        <f>T1516*1.12</f>
        <v>0</v>
      </c>
      <c r="V1516" s="35" t="s">
        <v>47</v>
      </c>
      <c r="W1516" s="51">
        <v>2017</v>
      </c>
      <c r="X1516" s="49">
        <v>11</v>
      </c>
    </row>
    <row r="1517" spans="1:24" ht="50.1" customHeight="1">
      <c r="A1517" s="34" t="s">
        <v>4629</v>
      </c>
      <c r="B1517" s="35" t="s">
        <v>35</v>
      </c>
      <c r="C1517" s="78" t="s">
        <v>4627</v>
      </c>
      <c r="D1517" s="78" t="s">
        <v>4593</v>
      </c>
      <c r="E1517" s="78" t="s">
        <v>4628</v>
      </c>
      <c r="F1517" s="78" t="s">
        <v>47</v>
      </c>
      <c r="G1517" s="34" t="s">
        <v>39</v>
      </c>
      <c r="H1517" s="34">
        <v>0</v>
      </c>
      <c r="I1517" s="82">
        <v>590000000</v>
      </c>
      <c r="J1517" s="35" t="s">
        <v>40</v>
      </c>
      <c r="K1517" s="51" t="s">
        <v>1790</v>
      </c>
      <c r="L1517" s="35" t="s">
        <v>42</v>
      </c>
      <c r="M1517" s="34" t="s">
        <v>61</v>
      </c>
      <c r="N1517" s="35" t="s">
        <v>109</v>
      </c>
      <c r="O1517" s="35" t="s">
        <v>110</v>
      </c>
      <c r="P1517" s="125">
        <v>168</v>
      </c>
      <c r="Q1517" s="35" t="s">
        <v>117</v>
      </c>
      <c r="R1517" s="144">
        <v>2</v>
      </c>
      <c r="S1517" s="100">
        <v>210000</v>
      </c>
      <c r="T1517" s="100">
        <f>R1517*S1517</f>
        <v>420000</v>
      </c>
      <c r="U1517" s="100">
        <f>T1517*1.12</f>
        <v>470400.00000000006</v>
      </c>
      <c r="V1517" s="34" t="s">
        <v>47</v>
      </c>
      <c r="W1517" s="51">
        <v>2017</v>
      </c>
      <c r="X1517" s="43"/>
    </row>
    <row r="1518" spans="1:24" ht="50.1" customHeight="1">
      <c r="A1518" s="34" t="s">
        <v>4630</v>
      </c>
      <c r="B1518" s="46" t="s">
        <v>35</v>
      </c>
      <c r="C1518" s="47" t="s">
        <v>4631</v>
      </c>
      <c r="D1518" s="48" t="s">
        <v>4593</v>
      </c>
      <c r="E1518" s="49" t="s">
        <v>4632</v>
      </c>
      <c r="F1518" s="50" t="s">
        <v>47</v>
      </c>
      <c r="G1518" s="51" t="s">
        <v>39</v>
      </c>
      <c r="H1518" s="52">
        <v>0</v>
      </c>
      <c r="I1518" s="34">
        <v>590000000</v>
      </c>
      <c r="J1518" s="35" t="s">
        <v>40</v>
      </c>
      <c r="K1518" s="51" t="s">
        <v>108</v>
      </c>
      <c r="L1518" s="35" t="s">
        <v>42</v>
      </c>
      <c r="M1518" s="46" t="s">
        <v>61</v>
      </c>
      <c r="N1518" s="49" t="s">
        <v>109</v>
      </c>
      <c r="O1518" s="35" t="s">
        <v>110</v>
      </c>
      <c r="P1518" s="67">
        <v>168</v>
      </c>
      <c r="Q1518" s="210" t="s">
        <v>117</v>
      </c>
      <c r="R1518" s="44">
        <v>2</v>
      </c>
      <c r="S1518" s="40">
        <v>210000</v>
      </c>
      <c r="T1518" s="40">
        <f t="shared" si="113"/>
        <v>420000</v>
      </c>
      <c r="U1518" s="40">
        <f t="shared" si="114"/>
        <v>470400.00000000006</v>
      </c>
      <c r="V1518" s="46" t="s">
        <v>47</v>
      </c>
      <c r="W1518" s="51">
        <v>2017</v>
      </c>
      <c r="X1518" s="42"/>
    </row>
    <row r="1519" spans="1:24" ht="50.1" customHeight="1">
      <c r="A1519" s="34" t="s">
        <v>4633</v>
      </c>
      <c r="B1519" s="49" t="s">
        <v>35</v>
      </c>
      <c r="C1519" s="49" t="s">
        <v>4634</v>
      </c>
      <c r="D1519" s="56" t="s">
        <v>4635</v>
      </c>
      <c r="E1519" s="49" t="s">
        <v>4636</v>
      </c>
      <c r="F1519" s="49" t="s">
        <v>4637</v>
      </c>
      <c r="G1519" s="49" t="s">
        <v>39</v>
      </c>
      <c r="H1519" s="49">
        <v>0</v>
      </c>
      <c r="I1519" s="34">
        <v>590000000</v>
      </c>
      <c r="J1519" s="35" t="s">
        <v>40</v>
      </c>
      <c r="K1519" s="49" t="s">
        <v>82</v>
      </c>
      <c r="L1519" s="49" t="s">
        <v>83</v>
      </c>
      <c r="M1519" s="49" t="s">
        <v>84</v>
      </c>
      <c r="N1519" s="49" t="s">
        <v>85</v>
      </c>
      <c r="O1519" s="49" t="s">
        <v>468</v>
      </c>
      <c r="P1519" s="49">
        <v>796</v>
      </c>
      <c r="Q1519" s="49" t="s">
        <v>46</v>
      </c>
      <c r="R1519" s="53">
        <v>2</v>
      </c>
      <c r="S1519" s="57">
        <v>10000</v>
      </c>
      <c r="T1519" s="40">
        <f t="shared" si="113"/>
        <v>20000</v>
      </c>
      <c r="U1519" s="40">
        <f t="shared" si="114"/>
        <v>22400.000000000004</v>
      </c>
      <c r="V1519" s="43"/>
      <c r="W1519" s="49">
        <v>2017</v>
      </c>
      <c r="X1519" s="49"/>
    </row>
    <row r="1520" spans="1:24" ht="50.1" customHeight="1">
      <c r="A1520" s="34" t="s">
        <v>4638</v>
      </c>
      <c r="B1520" s="34" t="s">
        <v>35</v>
      </c>
      <c r="C1520" s="35" t="s">
        <v>4639</v>
      </c>
      <c r="D1520" s="36" t="s">
        <v>4640</v>
      </c>
      <c r="E1520" s="35" t="s">
        <v>4641</v>
      </c>
      <c r="F1520" s="37" t="s">
        <v>4642</v>
      </c>
      <c r="G1520" s="34" t="s">
        <v>39</v>
      </c>
      <c r="H1520" s="34">
        <v>0</v>
      </c>
      <c r="I1520" s="34">
        <v>590000000</v>
      </c>
      <c r="J1520" s="35" t="s">
        <v>40</v>
      </c>
      <c r="K1520" s="35" t="s">
        <v>142</v>
      </c>
      <c r="L1520" s="35" t="s">
        <v>42</v>
      </c>
      <c r="M1520" s="34" t="s">
        <v>43</v>
      </c>
      <c r="N1520" s="35" t="s">
        <v>143</v>
      </c>
      <c r="O1520" s="35" t="s">
        <v>110</v>
      </c>
      <c r="P1520" s="34">
        <v>796</v>
      </c>
      <c r="Q1520" s="34" t="s">
        <v>46</v>
      </c>
      <c r="R1520" s="39">
        <v>110</v>
      </c>
      <c r="S1520" s="40">
        <v>435</v>
      </c>
      <c r="T1520" s="40">
        <f t="shared" si="113"/>
        <v>47850</v>
      </c>
      <c r="U1520" s="40">
        <f t="shared" si="114"/>
        <v>53592.000000000007</v>
      </c>
      <c r="V1520" s="34" t="s">
        <v>47</v>
      </c>
      <c r="W1520" s="34">
        <v>2017</v>
      </c>
      <c r="X1520" s="35"/>
    </row>
    <row r="1521" spans="1:24" ht="50.1" customHeight="1">
      <c r="A1521" s="34" t="s">
        <v>4643</v>
      </c>
      <c r="B1521" s="34" t="s">
        <v>35</v>
      </c>
      <c r="C1521" s="35" t="s">
        <v>4639</v>
      </c>
      <c r="D1521" s="36" t="s">
        <v>4640</v>
      </c>
      <c r="E1521" s="35" t="s">
        <v>4641</v>
      </c>
      <c r="F1521" s="37" t="s">
        <v>4644</v>
      </c>
      <c r="G1521" s="34" t="s">
        <v>39</v>
      </c>
      <c r="H1521" s="34">
        <v>0</v>
      </c>
      <c r="I1521" s="34">
        <v>590000000</v>
      </c>
      <c r="J1521" s="35" t="s">
        <v>40</v>
      </c>
      <c r="K1521" s="35" t="s">
        <v>142</v>
      </c>
      <c r="L1521" s="35" t="s">
        <v>42</v>
      </c>
      <c r="M1521" s="34" t="s">
        <v>43</v>
      </c>
      <c r="N1521" s="35" t="s">
        <v>143</v>
      </c>
      <c r="O1521" s="35" t="s">
        <v>110</v>
      </c>
      <c r="P1521" s="34">
        <v>796</v>
      </c>
      <c r="Q1521" s="34" t="s">
        <v>46</v>
      </c>
      <c r="R1521" s="39">
        <v>30</v>
      </c>
      <c r="S1521" s="40">
        <v>310</v>
      </c>
      <c r="T1521" s="40">
        <f t="shared" si="113"/>
        <v>9300</v>
      </c>
      <c r="U1521" s="40">
        <f t="shared" si="114"/>
        <v>10416.000000000002</v>
      </c>
      <c r="V1521" s="34" t="s">
        <v>47</v>
      </c>
      <c r="W1521" s="34">
        <v>2017</v>
      </c>
      <c r="X1521" s="35"/>
    </row>
    <row r="1522" spans="1:24" ht="50.1" customHeight="1">
      <c r="A1522" s="34" t="s">
        <v>4645</v>
      </c>
      <c r="B1522" s="34" t="s">
        <v>35</v>
      </c>
      <c r="C1522" s="35" t="s">
        <v>4639</v>
      </c>
      <c r="D1522" s="36" t="s">
        <v>4640</v>
      </c>
      <c r="E1522" s="35" t="s">
        <v>4641</v>
      </c>
      <c r="F1522" s="37" t="s">
        <v>4646</v>
      </c>
      <c r="G1522" s="34" t="s">
        <v>39</v>
      </c>
      <c r="H1522" s="34">
        <v>0</v>
      </c>
      <c r="I1522" s="34">
        <v>590000000</v>
      </c>
      <c r="J1522" s="35" t="s">
        <v>40</v>
      </c>
      <c r="K1522" s="35" t="s">
        <v>142</v>
      </c>
      <c r="L1522" s="35" t="s">
        <v>42</v>
      </c>
      <c r="M1522" s="34" t="s">
        <v>43</v>
      </c>
      <c r="N1522" s="35" t="s">
        <v>143</v>
      </c>
      <c r="O1522" s="35" t="s">
        <v>110</v>
      </c>
      <c r="P1522" s="34">
        <v>796</v>
      </c>
      <c r="Q1522" s="34" t="s">
        <v>46</v>
      </c>
      <c r="R1522" s="39">
        <v>5</v>
      </c>
      <c r="S1522" s="40">
        <v>560</v>
      </c>
      <c r="T1522" s="40">
        <f t="shared" si="113"/>
        <v>2800</v>
      </c>
      <c r="U1522" s="40">
        <f t="shared" si="114"/>
        <v>3136.0000000000005</v>
      </c>
      <c r="V1522" s="34" t="s">
        <v>47</v>
      </c>
      <c r="W1522" s="34">
        <v>2017</v>
      </c>
      <c r="X1522" s="35"/>
    </row>
    <row r="1523" spans="1:24" ht="50.1" customHeight="1">
      <c r="A1523" s="35" t="s">
        <v>4647</v>
      </c>
      <c r="B1523" s="35" t="s">
        <v>35</v>
      </c>
      <c r="C1523" s="78" t="s">
        <v>4648</v>
      </c>
      <c r="D1523" s="78" t="s">
        <v>4649</v>
      </c>
      <c r="E1523" s="78" t="s">
        <v>4650</v>
      </c>
      <c r="F1523" s="78" t="s">
        <v>4651</v>
      </c>
      <c r="G1523" s="35" t="s">
        <v>39</v>
      </c>
      <c r="H1523" s="35">
        <v>0</v>
      </c>
      <c r="I1523" s="35">
        <v>590000000</v>
      </c>
      <c r="J1523" s="35" t="s">
        <v>53</v>
      </c>
      <c r="K1523" s="35" t="s">
        <v>1054</v>
      </c>
      <c r="L1523" s="35" t="s">
        <v>83</v>
      </c>
      <c r="M1523" s="35" t="s">
        <v>84</v>
      </c>
      <c r="N1523" s="35" t="s">
        <v>143</v>
      </c>
      <c r="O1523" s="51" t="s">
        <v>185</v>
      </c>
      <c r="P1523" s="35">
        <v>796</v>
      </c>
      <c r="Q1523" s="35" t="s">
        <v>46</v>
      </c>
      <c r="R1523" s="77">
        <v>10</v>
      </c>
      <c r="S1523" s="77">
        <v>1650</v>
      </c>
      <c r="T1523" s="62">
        <v>0</v>
      </c>
      <c r="U1523" s="62">
        <f>T1523*1.12</f>
        <v>0</v>
      </c>
      <c r="V1523" s="35"/>
      <c r="W1523" s="35">
        <v>2017</v>
      </c>
      <c r="X1523" s="49" t="s">
        <v>3586</v>
      </c>
    </row>
    <row r="1524" spans="1:24" ht="50.1" customHeight="1">
      <c r="A1524" s="43" t="s">
        <v>4652</v>
      </c>
      <c r="B1524" s="35" t="s">
        <v>35</v>
      </c>
      <c r="C1524" s="78" t="s">
        <v>4648</v>
      </c>
      <c r="D1524" s="78" t="s">
        <v>4649</v>
      </c>
      <c r="E1524" s="78" t="s">
        <v>4650</v>
      </c>
      <c r="F1524" s="78" t="s">
        <v>4651</v>
      </c>
      <c r="G1524" s="49" t="s">
        <v>39</v>
      </c>
      <c r="H1524" s="105">
        <v>0</v>
      </c>
      <c r="I1524" s="80">
        <v>590000000</v>
      </c>
      <c r="J1524" s="51" t="s">
        <v>293</v>
      </c>
      <c r="K1524" s="49" t="s">
        <v>294</v>
      </c>
      <c r="L1524" s="49" t="s">
        <v>189</v>
      </c>
      <c r="M1524" s="49" t="s">
        <v>84</v>
      </c>
      <c r="N1524" s="49" t="s">
        <v>102</v>
      </c>
      <c r="O1524" s="51" t="s">
        <v>190</v>
      </c>
      <c r="P1524" s="43">
        <v>796</v>
      </c>
      <c r="Q1524" s="49" t="s">
        <v>46</v>
      </c>
      <c r="R1524" s="77">
        <v>10</v>
      </c>
      <c r="S1524" s="77">
        <v>2550</v>
      </c>
      <c r="T1524" s="237">
        <f>R1524*S1524</f>
        <v>25500</v>
      </c>
      <c r="U1524" s="77">
        <f>T1524*1.12</f>
        <v>28560.000000000004</v>
      </c>
      <c r="V1524" s="43"/>
      <c r="W1524" s="51">
        <v>2017</v>
      </c>
      <c r="X1524" s="49"/>
    </row>
    <row r="1525" spans="1:24" ht="50.1" customHeight="1">
      <c r="A1525" s="34" t="s">
        <v>4653</v>
      </c>
      <c r="B1525" s="34" t="s">
        <v>35</v>
      </c>
      <c r="C1525" s="35" t="s">
        <v>4648</v>
      </c>
      <c r="D1525" s="73" t="s">
        <v>4649</v>
      </c>
      <c r="E1525" s="37" t="s">
        <v>4650</v>
      </c>
      <c r="F1525" s="37" t="s">
        <v>4654</v>
      </c>
      <c r="G1525" s="34" t="s">
        <v>39</v>
      </c>
      <c r="H1525" s="34">
        <v>0</v>
      </c>
      <c r="I1525" s="34">
        <v>590000000</v>
      </c>
      <c r="J1525" s="35" t="s">
        <v>53</v>
      </c>
      <c r="K1525" s="34" t="s">
        <v>1054</v>
      </c>
      <c r="L1525" s="34" t="s">
        <v>83</v>
      </c>
      <c r="M1525" s="34" t="s">
        <v>84</v>
      </c>
      <c r="N1525" s="34" t="s">
        <v>143</v>
      </c>
      <c r="O1525" s="51" t="s">
        <v>185</v>
      </c>
      <c r="P1525" s="34">
        <v>796</v>
      </c>
      <c r="Q1525" s="34" t="s">
        <v>46</v>
      </c>
      <c r="R1525" s="39">
        <v>10</v>
      </c>
      <c r="S1525" s="44">
        <v>42500</v>
      </c>
      <c r="T1525" s="74">
        <f t="shared" si="113"/>
        <v>425000</v>
      </c>
      <c r="U1525" s="74">
        <f t="shared" si="114"/>
        <v>476000.00000000006</v>
      </c>
      <c r="V1525" s="34"/>
      <c r="W1525" s="34">
        <v>2017</v>
      </c>
      <c r="X1525" s="76"/>
    </row>
    <row r="1526" spans="1:24" ht="50.1" customHeight="1">
      <c r="A1526" s="34" t="s">
        <v>4655</v>
      </c>
      <c r="B1526" s="34" t="s">
        <v>35</v>
      </c>
      <c r="C1526" s="35" t="s">
        <v>4648</v>
      </c>
      <c r="D1526" s="73" t="s">
        <v>4649</v>
      </c>
      <c r="E1526" s="37" t="s">
        <v>4650</v>
      </c>
      <c r="F1526" s="37" t="s">
        <v>4656</v>
      </c>
      <c r="G1526" s="34" t="s">
        <v>39</v>
      </c>
      <c r="H1526" s="34">
        <v>0</v>
      </c>
      <c r="I1526" s="34">
        <v>590000000</v>
      </c>
      <c r="J1526" s="35" t="s">
        <v>53</v>
      </c>
      <c r="K1526" s="34" t="s">
        <v>1309</v>
      </c>
      <c r="L1526" s="34" t="s">
        <v>83</v>
      </c>
      <c r="M1526" s="34" t="s">
        <v>84</v>
      </c>
      <c r="N1526" s="34" t="s">
        <v>143</v>
      </c>
      <c r="O1526" s="51" t="s">
        <v>185</v>
      </c>
      <c r="P1526" s="34">
        <v>796</v>
      </c>
      <c r="Q1526" s="34" t="s">
        <v>46</v>
      </c>
      <c r="R1526" s="39">
        <v>10</v>
      </c>
      <c r="S1526" s="44">
        <v>2996</v>
      </c>
      <c r="T1526" s="74">
        <f t="shared" si="113"/>
        <v>29960</v>
      </c>
      <c r="U1526" s="74">
        <f t="shared" si="114"/>
        <v>33555.200000000004</v>
      </c>
      <c r="V1526" s="34"/>
      <c r="W1526" s="34">
        <v>2017</v>
      </c>
      <c r="X1526" s="76"/>
    </row>
    <row r="1527" spans="1:24" ht="50.1" customHeight="1">
      <c r="A1527" s="34" t="s">
        <v>4657</v>
      </c>
      <c r="B1527" s="34" t="s">
        <v>35</v>
      </c>
      <c r="C1527" s="35" t="s">
        <v>4658</v>
      </c>
      <c r="D1527" s="73" t="s">
        <v>4649</v>
      </c>
      <c r="E1527" s="37" t="s">
        <v>4659</v>
      </c>
      <c r="F1527" s="37" t="s">
        <v>4660</v>
      </c>
      <c r="G1527" s="34" t="s">
        <v>39</v>
      </c>
      <c r="H1527" s="34">
        <v>0</v>
      </c>
      <c r="I1527" s="34">
        <v>590000000</v>
      </c>
      <c r="J1527" s="35" t="s">
        <v>53</v>
      </c>
      <c r="K1527" s="34" t="s">
        <v>338</v>
      </c>
      <c r="L1527" s="34" t="s">
        <v>83</v>
      </c>
      <c r="M1527" s="34" t="s">
        <v>84</v>
      </c>
      <c r="N1527" s="34" t="s">
        <v>143</v>
      </c>
      <c r="O1527" s="51" t="s">
        <v>185</v>
      </c>
      <c r="P1527" s="34">
        <v>796</v>
      </c>
      <c r="Q1527" s="34" t="s">
        <v>46</v>
      </c>
      <c r="R1527" s="39">
        <v>4</v>
      </c>
      <c r="S1527" s="44">
        <v>2500</v>
      </c>
      <c r="T1527" s="74">
        <f t="shared" si="113"/>
        <v>10000</v>
      </c>
      <c r="U1527" s="74">
        <f t="shared" si="114"/>
        <v>11200.000000000002</v>
      </c>
      <c r="V1527" s="34"/>
      <c r="W1527" s="34">
        <v>2017</v>
      </c>
      <c r="X1527" s="76"/>
    </row>
    <row r="1528" spans="1:24" ht="50.1" customHeight="1">
      <c r="A1528" s="34" t="s">
        <v>4661</v>
      </c>
      <c r="B1528" s="34" t="s">
        <v>35</v>
      </c>
      <c r="C1528" s="35" t="s">
        <v>4658</v>
      </c>
      <c r="D1528" s="73" t="s">
        <v>4649</v>
      </c>
      <c r="E1528" s="37" t="s">
        <v>4659</v>
      </c>
      <c r="F1528" s="37" t="s">
        <v>4662</v>
      </c>
      <c r="G1528" s="34" t="s">
        <v>39</v>
      </c>
      <c r="H1528" s="34">
        <v>0</v>
      </c>
      <c r="I1528" s="34">
        <v>590000000</v>
      </c>
      <c r="J1528" s="35" t="s">
        <v>53</v>
      </c>
      <c r="K1528" s="34" t="s">
        <v>3312</v>
      </c>
      <c r="L1528" s="34" t="s">
        <v>83</v>
      </c>
      <c r="M1528" s="34" t="s">
        <v>84</v>
      </c>
      <c r="N1528" s="34" t="s">
        <v>143</v>
      </c>
      <c r="O1528" s="51" t="s">
        <v>185</v>
      </c>
      <c r="P1528" s="34">
        <v>796</v>
      </c>
      <c r="Q1528" s="34" t="s">
        <v>46</v>
      </c>
      <c r="R1528" s="39">
        <v>8</v>
      </c>
      <c r="S1528" s="44">
        <v>1600</v>
      </c>
      <c r="T1528" s="74">
        <f t="shared" si="113"/>
        <v>12800</v>
      </c>
      <c r="U1528" s="74">
        <f t="shared" si="114"/>
        <v>14336.000000000002</v>
      </c>
      <c r="V1528" s="34"/>
      <c r="W1528" s="34">
        <v>2017</v>
      </c>
      <c r="X1528" s="76"/>
    </row>
    <row r="1529" spans="1:24" ht="50.1" customHeight="1">
      <c r="A1529" s="34" t="s">
        <v>4663</v>
      </c>
      <c r="B1529" s="34" t="s">
        <v>35</v>
      </c>
      <c r="C1529" s="35" t="s">
        <v>4664</v>
      </c>
      <c r="D1529" s="73" t="s">
        <v>4649</v>
      </c>
      <c r="E1529" s="37" t="s">
        <v>4665</v>
      </c>
      <c r="F1529" s="37" t="s">
        <v>4666</v>
      </c>
      <c r="G1529" s="34" t="s">
        <v>39</v>
      </c>
      <c r="H1529" s="34">
        <v>0</v>
      </c>
      <c r="I1529" s="34">
        <v>590000000</v>
      </c>
      <c r="J1529" s="35" t="s">
        <v>53</v>
      </c>
      <c r="K1529" s="34" t="s">
        <v>1059</v>
      </c>
      <c r="L1529" s="34" t="s">
        <v>83</v>
      </c>
      <c r="M1529" s="34" t="s">
        <v>84</v>
      </c>
      <c r="N1529" s="34" t="s">
        <v>143</v>
      </c>
      <c r="O1529" s="51" t="s">
        <v>185</v>
      </c>
      <c r="P1529" s="34">
        <v>796</v>
      </c>
      <c r="Q1529" s="34" t="s">
        <v>46</v>
      </c>
      <c r="R1529" s="39">
        <v>4</v>
      </c>
      <c r="S1529" s="44">
        <v>2650</v>
      </c>
      <c r="T1529" s="74">
        <f t="shared" si="113"/>
        <v>10600</v>
      </c>
      <c r="U1529" s="74">
        <f t="shared" si="114"/>
        <v>11872.000000000002</v>
      </c>
      <c r="V1529" s="34"/>
      <c r="W1529" s="34">
        <v>2017</v>
      </c>
      <c r="X1529" s="76"/>
    </row>
    <row r="1530" spans="1:24" ht="50.1" customHeight="1">
      <c r="A1530" s="34" t="s">
        <v>4667</v>
      </c>
      <c r="B1530" s="34" t="s">
        <v>35</v>
      </c>
      <c r="C1530" s="35" t="s">
        <v>4664</v>
      </c>
      <c r="D1530" s="73" t="s">
        <v>4649</v>
      </c>
      <c r="E1530" s="37" t="s">
        <v>4665</v>
      </c>
      <c r="F1530" s="37" t="s">
        <v>4668</v>
      </c>
      <c r="G1530" s="34" t="s">
        <v>39</v>
      </c>
      <c r="H1530" s="34">
        <v>0</v>
      </c>
      <c r="I1530" s="34">
        <v>590000000</v>
      </c>
      <c r="J1530" s="35" t="s">
        <v>53</v>
      </c>
      <c r="K1530" s="34" t="s">
        <v>3312</v>
      </c>
      <c r="L1530" s="34" t="s">
        <v>83</v>
      </c>
      <c r="M1530" s="34" t="s">
        <v>84</v>
      </c>
      <c r="N1530" s="34" t="s">
        <v>143</v>
      </c>
      <c r="O1530" s="51" t="s">
        <v>185</v>
      </c>
      <c r="P1530" s="34">
        <v>796</v>
      </c>
      <c r="Q1530" s="34" t="s">
        <v>46</v>
      </c>
      <c r="R1530" s="39">
        <v>11</v>
      </c>
      <c r="S1530" s="44">
        <v>2850</v>
      </c>
      <c r="T1530" s="74">
        <f t="shared" si="113"/>
        <v>31350</v>
      </c>
      <c r="U1530" s="74">
        <f t="shared" si="114"/>
        <v>35112</v>
      </c>
      <c r="V1530" s="34"/>
      <c r="W1530" s="34">
        <v>2017</v>
      </c>
      <c r="X1530" s="76"/>
    </row>
    <row r="1531" spans="1:24" ht="50.1" customHeight="1">
      <c r="A1531" s="34" t="s">
        <v>4669</v>
      </c>
      <c r="B1531" s="34" t="s">
        <v>35</v>
      </c>
      <c r="C1531" s="35" t="s">
        <v>4664</v>
      </c>
      <c r="D1531" s="73" t="s">
        <v>4649</v>
      </c>
      <c r="E1531" s="37" t="s">
        <v>4665</v>
      </c>
      <c r="F1531" s="37" t="s">
        <v>4670</v>
      </c>
      <c r="G1531" s="34" t="s">
        <v>39</v>
      </c>
      <c r="H1531" s="34">
        <v>0</v>
      </c>
      <c r="I1531" s="34">
        <v>590000000</v>
      </c>
      <c r="J1531" s="35" t="s">
        <v>53</v>
      </c>
      <c r="K1531" s="34" t="s">
        <v>439</v>
      </c>
      <c r="L1531" s="34" t="s">
        <v>83</v>
      </c>
      <c r="M1531" s="34" t="s">
        <v>84</v>
      </c>
      <c r="N1531" s="34" t="s">
        <v>143</v>
      </c>
      <c r="O1531" s="51" t="s">
        <v>185</v>
      </c>
      <c r="P1531" s="34">
        <v>796</v>
      </c>
      <c r="Q1531" s="34" t="s">
        <v>46</v>
      </c>
      <c r="R1531" s="39">
        <v>3</v>
      </c>
      <c r="S1531" s="44">
        <v>3000</v>
      </c>
      <c r="T1531" s="74">
        <f t="shared" si="113"/>
        <v>9000</v>
      </c>
      <c r="U1531" s="74">
        <f t="shared" si="114"/>
        <v>10080.000000000002</v>
      </c>
      <c r="V1531" s="34"/>
      <c r="W1531" s="34">
        <v>2017</v>
      </c>
      <c r="X1531" s="76"/>
    </row>
    <row r="1532" spans="1:24" ht="50.1" customHeight="1">
      <c r="A1532" s="34" t="s">
        <v>4671</v>
      </c>
      <c r="B1532" s="49" t="s">
        <v>35</v>
      </c>
      <c r="C1532" s="49" t="s">
        <v>4672</v>
      </c>
      <c r="D1532" s="56" t="s">
        <v>4673</v>
      </c>
      <c r="E1532" s="49" t="s">
        <v>4674</v>
      </c>
      <c r="F1532" s="43"/>
      <c r="G1532" s="35" t="s">
        <v>39</v>
      </c>
      <c r="H1532" s="59">
        <v>0</v>
      </c>
      <c r="I1532" s="34">
        <v>590000000</v>
      </c>
      <c r="J1532" s="35" t="s">
        <v>40</v>
      </c>
      <c r="K1532" s="35" t="s">
        <v>82</v>
      </c>
      <c r="L1532" s="35" t="s">
        <v>225</v>
      </c>
      <c r="M1532" s="35" t="s">
        <v>61</v>
      </c>
      <c r="N1532" s="35" t="s">
        <v>226</v>
      </c>
      <c r="O1532" s="49" t="s">
        <v>227</v>
      </c>
      <c r="P1532" s="35">
        <v>796</v>
      </c>
      <c r="Q1532" s="35" t="s">
        <v>46</v>
      </c>
      <c r="R1532" s="39">
        <v>1</v>
      </c>
      <c r="S1532" s="72">
        <f>800/1.12+33/1.12</f>
        <v>743.74999999999989</v>
      </c>
      <c r="T1532" s="40">
        <f t="shared" si="113"/>
        <v>743.74999999999989</v>
      </c>
      <c r="U1532" s="40">
        <f t="shared" si="114"/>
        <v>833</v>
      </c>
      <c r="V1532" s="34" t="s">
        <v>47</v>
      </c>
      <c r="W1532" s="35">
        <v>2017</v>
      </c>
      <c r="X1532" s="59"/>
    </row>
    <row r="1533" spans="1:24" ht="50.1" customHeight="1">
      <c r="A1533" s="34" t="s">
        <v>4675</v>
      </c>
      <c r="B1533" s="34" t="s">
        <v>35</v>
      </c>
      <c r="C1533" s="35" t="s">
        <v>4676</v>
      </c>
      <c r="D1533" s="73" t="s">
        <v>4677</v>
      </c>
      <c r="E1533" s="37" t="s">
        <v>4678</v>
      </c>
      <c r="F1533" s="37" t="s">
        <v>4679</v>
      </c>
      <c r="G1533" s="34" t="s">
        <v>39</v>
      </c>
      <c r="H1533" s="34">
        <v>0</v>
      </c>
      <c r="I1533" s="34">
        <v>590000000</v>
      </c>
      <c r="J1533" s="35" t="s">
        <v>53</v>
      </c>
      <c r="K1533" s="34" t="s">
        <v>197</v>
      </c>
      <c r="L1533" s="34" t="s">
        <v>83</v>
      </c>
      <c r="M1533" s="34" t="s">
        <v>84</v>
      </c>
      <c r="N1533" s="34" t="s">
        <v>143</v>
      </c>
      <c r="O1533" s="51" t="s">
        <v>185</v>
      </c>
      <c r="P1533" s="34">
        <v>796</v>
      </c>
      <c r="Q1533" s="34" t="s">
        <v>46</v>
      </c>
      <c r="R1533" s="39">
        <v>30</v>
      </c>
      <c r="S1533" s="44">
        <v>820</v>
      </c>
      <c r="T1533" s="74">
        <f t="shared" si="113"/>
        <v>24600</v>
      </c>
      <c r="U1533" s="74">
        <f t="shared" si="114"/>
        <v>27552.000000000004</v>
      </c>
      <c r="V1533" s="34"/>
      <c r="W1533" s="34">
        <v>2017</v>
      </c>
      <c r="X1533" s="76"/>
    </row>
    <row r="1534" spans="1:24" ht="50.1" customHeight="1">
      <c r="A1534" s="35" t="s">
        <v>4680</v>
      </c>
      <c r="B1534" s="35" t="s">
        <v>35</v>
      </c>
      <c r="C1534" s="35" t="s">
        <v>4676</v>
      </c>
      <c r="D1534" s="36" t="s">
        <v>4677</v>
      </c>
      <c r="E1534" s="78" t="s">
        <v>4678</v>
      </c>
      <c r="F1534" s="78" t="s">
        <v>4681</v>
      </c>
      <c r="G1534" s="35" t="s">
        <v>39</v>
      </c>
      <c r="H1534" s="35">
        <v>0</v>
      </c>
      <c r="I1534" s="35">
        <v>590000000</v>
      </c>
      <c r="J1534" s="35" t="s">
        <v>53</v>
      </c>
      <c r="K1534" s="35" t="s">
        <v>197</v>
      </c>
      <c r="L1534" s="35" t="s">
        <v>83</v>
      </c>
      <c r="M1534" s="49" t="s">
        <v>84</v>
      </c>
      <c r="N1534" s="35" t="s">
        <v>143</v>
      </c>
      <c r="O1534" s="51" t="s">
        <v>185</v>
      </c>
      <c r="P1534" s="35">
        <v>796</v>
      </c>
      <c r="Q1534" s="35" t="s">
        <v>46</v>
      </c>
      <c r="R1534" s="153">
        <v>8</v>
      </c>
      <c r="S1534" s="153">
        <v>820</v>
      </c>
      <c r="T1534" s="74">
        <v>0</v>
      </c>
      <c r="U1534" s="74">
        <f>T1534*1.12</f>
        <v>0</v>
      </c>
      <c r="V1534" s="35"/>
      <c r="W1534" s="35">
        <v>2017</v>
      </c>
      <c r="X1534" s="49">
        <v>14.19</v>
      </c>
    </row>
    <row r="1535" spans="1:24" ht="50.1" customHeight="1">
      <c r="A1535" s="51" t="s">
        <v>4682</v>
      </c>
      <c r="B1535" s="58" t="s">
        <v>35</v>
      </c>
      <c r="C1535" s="50" t="s">
        <v>4676</v>
      </c>
      <c r="D1535" s="56" t="s">
        <v>4677</v>
      </c>
      <c r="E1535" s="50" t="s">
        <v>4678</v>
      </c>
      <c r="F1535" s="50" t="s">
        <v>4683</v>
      </c>
      <c r="G1535" s="49" t="s">
        <v>39</v>
      </c>
      <c r="H1535" s="105">
        <v>0</v>
      </c>
      <c r="I1535" s="80">
        <v>590000000</v>
      </c>
      <c r="J1535" s="51" t="s">
        <v>293</v>
      </c>
      <c r="K1535" s="49" t="s">
        <v>1422</v>
      </c>
      <c r="L1535" s="49" t="s">
        <v>189</v>
      </c>
      <c r="M1535" s="49" t="s">
        <v>84</v>
      </c>
      <c r="N1535" s="49" t="s">
        <v>85</v>
      </c>
      <c r="O1535" s="49" t="s">
        <v>542</v>
      </c>
      <c r="P1535" s="43">
        <v>796</v>
      </c>
      <c r="Q1535" s="49" t="s">
        <v>46</v>
      </c>
      <c r="R1535" s="77">
        <v>8</v>
      </c>
      <c r="S1535" s="77">
        <v>1250</v>
      </c>
      <c r="T1535" s="154">
        <f>R1535*S1535</f>
        <v>10000</v>
      </c>
      <c r="U1535" s="154">
        <f>T1535*1.12</f>
        <v>11200.000000000002</v>
      </c>
      <c r="V1535" s="98"/>
      <c r="W1535" s="51">
        <v>2017</v>
      </c>
      <c r="X1535" s="49"/>
    </row>
    <row r="1536" spans="1:24" ht="50.1" customHeight="1">
      <c r="A1536" s="34" t="s">
        <v>4684</v>
      </c>
      <c r="B1536" s="34" t="s">
        <v>35</v>
      </c>
      <c r="C1536" s="35" t="s">
        <v>4676</v>
      </c>
      <c r="D1536" s="73" t="s">
        <v>4677</v>
      </c>
      <c r="E1536" s="37" t="s">
        <v>4678</v>
      </c>
      <c r="F1536" s="37" t="s">
        <v>4685</v>
      </c>
      <c r="G1536" s="34" t="s">
        <v>39</v>
      </c>
      <c r="H1536" s="34">
        <v>0</v>
      </c>
      <c r="I1536" s="34">
        <v>590000000</v>
      </c>
      <c r="J1536" s="35" t="s">
        <v>53</v>
      </c>
      <c r="K1536" s="34" t="s">
        <v>197</v>
      </c>
      <c r="L1536" s="34" t="s">
        <v>83</v>
      </c>
      <c r="M1536" s="34" t="s">
        <v>84</v>
      </c>
      <c r="N1536" s="34" t="s">
        <v>143</v>
      </c>
      <c r="O1536" s="51" t="s">
        <v>185</v>
      </c>
      <c r="P1536" s="34">
        <v>796</v>
      </c>
      <c r="Q1536" s="34" t="s">
        <v>46</v>
      </c>
      <c r="R1536" s="39">
        <v>6</v>
      </c>
      <c r="S1536" s="44">
        <v>920</v>
      </c>
      <c r="T1536" s="74">
        <f t="shared" si="113"/>
        <v>5520</v>
      </c>
      <c r="U1536" s="74">
        <f t="shared" si="114"/>
        <v>6182.4000000000005</v>
      </c>
      <c r="V1536" s="34"/>
      <c r="W1536" s="34">
        <v>2017</v>
      </c>
      <c r="X1536" s="76"/>
    </row>
    <row r="1537" spans="1:24" ht="50.1" customHeight="1">
      <c r="A1537" s="35" t="s">
        <v>4686</v>
      </c>
      <c r="B1537" s="35" t="s">
        <v>35</v>
      </c>
      <c r="C1537" s="78" t="s">
        <v>4676</v>
      </c>
      <c r="D1537" s="36" t="s">
        <v>4677</v>
      </c>
      <c r="E1537" s="78" t="s">
        <v>4678</v>
      </c>
      <c r="F1537" s="78" t="s">
        <v>4687</v>
      </c>
      <c r="G1537" s="35" t="s">
        <v>39</v>
      </c>
      <c r="H1537" s="35">
        <v>0</v>
      </c>
      <c r="I1537" s="35">
        <v>590000000</v>
      </c>
      <c r="J1537" s="35" t="s">
        <v>53</v>
      </c>
      <c r="K1537" s="35" t="s">
        <v>1054</v>
      </c>
      <c r="L1537" s="35" t="s">
        <v>83</v>
      </c>
      <c r="M1537" s="35" t="s">
        <v>84</v>
      </c>
      <c r="N1537" s="35" t="s">
        <v>143</v>
      </c>
      <c r="O1537" s="51" t="s">
        <v>185</v>
      </c>
      <c r="P1537" s="35">
        <v>796</v>
      </c>
      <c r="Q1537" s="35" t="s">
        <v>46</v>
      </c>
      <c r="R1537" s="53">
        <v>10</v>
      </c>
      <c r="S1537" s="77">
        <v>880</v>
      </c>
      <c r="T1537" s="74">
        <v>0</v>
      </c>
      <c r="U1537" s="74">
        <f t="shared" si="114"/>
        <v>0</v>
      </c>
      <c r="V1537" s="35"/>
      <c r="W1537" s="35">
        <v>2017</v>
      </c>
      <c r="X1537" s="34">
        <v>19</v>
      </c>
    </row>
    <row r="1538" spans="1:24" ht="50.1" customHeight="1">
      <c r="A1538" s="34" t="s">
        <v>4688</v>
      </c>
      <c r="B1538" s="58" t="s">
        <v>35</v>
      </c>
      <c r="C1538" s="78" t="s">
        <v>4676</v>
      </c>
      <c r="D1538" s="36" t="s">
        <v>4677</v>
      </c>
      <c r="E1538" s="78" t="s">
        <v>4678</v>
      </c>
      <c r="F1538" s="78" t="s">
        <v>4687</v>
      </c>
      <c r="G1538" s="104" t="s">
        <v>39</v>
      </c>
      <c r="H1538" s="105">
        <v>0</v>
      </c>
      <c r="I1538" s="80">
        <v>590000000</v>
      </c>
      <c r="J1538" s="51" t="s">
        <v>293</v>
      </c>
      <c r="K1538" s="49" t="s">
        <v>4689</v>
      </c>
      <c r="L1538" s="49" t="s">
        <v>189</v>
      </c>
      <c r="M1538" s="49" t="s">
        <v>84</v>
      </c>
      <c r="N1538" s="49" t="s">
        <v>143</v>
      </c>
      <c r="O1538" s="49" t="s">
        <v>542</v>
      </c>
      <c r="P1538" s="43">
        <v>796</v>
      </c>
      <c r="Q1538" s="49" t="s">
        <v>46</v>
      </c>
      <c r="R1538" s="39">
        <v>10</v>
      </c>
      <c r="S1538" s="106">
        <v>2000</v>
      </c>
      <c r="T1538" s="74">
        <f>R1538*S1538</f>
        <v>20000</v>
      </c>
      <c r="U1538" s="74">
        <f>T1538*1.12</f>
        <v>22400.000000000004</v>
      </c>
      <c r="V1538" s="109"/>
      <c r="W1538" s="51">
        <v>2017</v>
      </c>
      <c r="X1538" s="34"/>
    </row>
    <row r="1539" spans="1:24" ht="50.1" customHeight="1">
      <c r="A1539" s="34" t="s">
        <v>4690</v>
      </c>
      <c r="B1539" s="34" t="s">
        <v>35</v>
      </c>
      <c r="C1539" s="35" t="s">
        <v>4691</v>
      </c>
      <c r="D1539" s="36" t="s">
        <v>4692</v>
      </c>
      <c r="E1539" s="35" t="s">
        <v>4693</v>
      </c>
      <c r="F1539" s="37" t="s">
        <v>4694</v>
      </c>
      <c r="G1539" s="34" t="s">
        <v>39</v>
      </c>
      <c r="H1539" s="34">
        <v>0</v>
      </c>
      <c r="I1539" s="34">
        <v>590000000</v>
      </c>
      <c r="J1539" s="35" t="s">
        <v>40</v>
      </c>
      <c r="K1539" s="35" t="s">
        <v>197</v>
      </c>
      <c r="L1539" s="35" t="s">
        <v>42</v>
      </c>
      <c r="M1539" s="34" t="s">
        <v>61</v>
      </c>
      <c r="N1539" s="35" t="s">
        <v>268</v>
      </c>
      <c r="O1539" s="38" t="s">
        <v>45</v>
      </c>
      <c r="P1539" s="34">
        <v>625</v>
      </c>
      <c r="Q1539" s="34" t="s">
        <v>2086</v>
      </c>
      <c r="R1539" s="44">
        <v>50</v>
      </c>
      <c r="S1539" s="40">
        <v>3200</v>
      </c>
      <c r="T1539" s="40">
        <f t="shared" si="113"/>
        <v>160000</v>
      </c>
      <c r="U1539" s="40">
        <f t="shared" si="114"/>
        <v>179200.00000000003</v>
      </c>
      <c r="V1539" s="34"/>
      <c r="W1539" s="34">
        <v>2017</v>
      </c>
      <c r="X1539" s="71"/>
    </row>
    <row r="1540" spans="1:24" ht="50.1" customHeight="1">
      <c r="A1540" s="34" t="s">
        <v>4695</v>
      </c>
      <c r="B1540" s="83" t="s">
        <v>35</v>
      </c>
      <c r="C1540" s="38" t="s">
        <v>4696</v>
      </c>
      <c r="D1540" s="56" t="s">
        <v>4692</v>
      </c>
      <c r="E1540" s="38" t="s">
        <v>4697</v>
      </c>
      <c r="F1540" s="50" t="s">
        <v>4698</v>
      </c>
      <c r="G1540" s="49" t="s">
        <v>39</v>
      </c>
      <c r="H1540" s="59">
        <v>0</v>
      </c>
      <c r="I1540" s="34">
        <v>590000000</v>
      </c>
      <c r="J1540" s="51" t="s">
        <v>53</v>
      </c>
      <c r="K1540" s="51" t="s">
        <v>575</v>
      </c>
      <c r="L1540" s="51" t="s">
        <v>42</v>
      </c>
      <c r="M1540" s="51" t="s">
        <v>61</v>
      </c>
      <c r="N1540" s="51" t="s">
        <v>4699</v>
      </c>
      <c r="O1540" s="51" t="s">
        <v>4700</v>
      </c>
      <c r="P1540" s="35">
        <v>796</v>
      </c>
      <c r="Q1540" s="49" t="s">
        <v>46</v>
      </c>
      <c r="R1540" s="53">
        <v>8</v>
      </c>
      <c r="S1540" s="69">
        <v>2500</v>
      </c>
      <c r="T1540" s="54">
        <f t="shared" si="113"/>
        <v>20000</v>
      </c>
      <c r="U1540" s="54">
        <f t="shared" si="114"/>
        <v>22400.000000000004</v>
      </c>
      <c r="V1540" s="51"/>
      <c r="W1540" s="34">
        <v>2017</v>
      </c>
      <c r="X1540" s="46"/>
    </row>
    <row r="1541" spans="1:24" ht="50.1" customHeight="1">
      <c r="A1541" s="35" t="s">
        <v>4701</v>
      </c>
      <c r="B1541" s="35" t="s">
        <v>35</v>
      </c>
      <c r="C1541" s="78" t="s">
        <v>4702</v>
      </c>
      <c r="D1541" s="36" t="s">
        <v>4703</v>
      </c>
      <c r="E1541" s="78" t="s">
        <v>4704</v>
      </c>
      <c r="F1541" s="78" t="s">
        <v>4705</v>
      </c>
      <c r="G1541" s="35" t="s">
        <v>196</v>
      </c>
      <c r="H1541" s="35">
        <v>0</v>
      </c>
      <c r="I1541" s="35">
        <v>590000000</v>
      </c>
      <c r="J1541" s="35" t="s">
        <v>53</v>
      </c>
      <c r="K1541" s="35" t="s">
        <v>4706</v>
      </c>
      <c r="L1541" s="35" t="s">
        <v>83</v>
      </c>
      <c r="M1541" s="35" t="s">
        <v>84</v>
      </c>
      <c r="N1541" s="35" t="s">
        <v>143</v>
      </c>
      <c r="O1541" s="51" t="s">
        <v>185</v>
      </c>
      <c r="P1541" s="35">
        <v>796</v>
      </c>
      <c r="Q1541" s="35" t="s">
        <v>46</v>
      </c>
      <c r="R1541" s="53">
        <v>80</v>
      </c>
      <c r="S1541" s="77">
        <v>26000</v>
      </c>
      <c r="T1541" s="74">
        <v>0</v>
      </c>
      <c r="U1541" s="74">
        <f t="shared" si="114"/>
        <v>0</v>
      </c>
      <c r="V1541" s="35"/>
      <c r="W1541" s="35">
        <v>2017</v>
      </c>
      <c r="X1541" s="49" t="s">
        <v>1384</v>
      </c>
    </row>
    <row r="1542" spans="1:24" ht="50.1" customHeight="1">
      <c r="A1542" s="35" t="s">
        <v>4707</v>
      </c>
      <c r="B1542" s="35" t="s">
        <v>35</v>
      </c>
      <c r="C1542" s="78" t="s">
        <v>4702</v>
      </c>
      <c r="D1542" s="36" t="s">
        <v>4703</v>
      </c>
      <c r="E1542" s="78" t="s">
        <v>4704</v>
      </c>
      <c r="F1542" s="78" t="s">
        <v>4705</v>
      </c>
      <c r="G1542" s="35" t="s">
        <v>39</v>
      </c>
      <c r="H1542" s="35">
        <v>0</v>
      </c>
      <c r="I1542" s="35">
        <v>590000000</v>
      </c>
      <c r="J1542" s="35" t="s">
        <v>53</v>
      </c>
      <c r="K1542" s="35" t="s">
        <v>313</v>
      </c>
      <c r="L1542" s="35" t="s">
        <v>83</v>
      </c>
      <c r="M1542" s="35" t="s">
        <v>84</v>
      </c>
      <c r="N1542" s="35" t="s">
        <v>143</v>
      </c>
      <c r="O1542" s="51" t="s">
        <v>185</v>
      </c>
      <c r="P1542" s="35">
        <v>796</v>
      </c>
      <c r="Q1542" s="35" t="s">
        <v>46</v>
      </c>
      <c r="R1542" s="53">
        <v>62</v>
      </c>
      <c r="S1542" s="77">
        <v>23000</v>
      </c>
      <c r="T1542" s="74">
        <f>R1542*S1542</f>
        <v>1426000</v>
      </c>
      <c r="U1542" s="74">
        <f t="shared" si="114"/>
        <v>1597120.0000000002</v>
      </c>
      <c r="V1542" s="35"/>
      <c r="W1542" s="35">
        <v>2017</v>
      </c>
      <c r="X1542" s="49"/>
    </row>
    <row r="1543" spans="1:24" ht="50.1" customHeight="1">
      <c r="A1543" s="34" t="s">
        <v>4708</v>
      </c>
      <c r="B1543" s="34" t="s">
        <v>35</v>
      </c>
      <c r="C1543" s="35" t="s">
        <v>4702</v>
      </c>
      <c r="D1543" s="73" t="s">
        <v>4703</v>
      </c>
      <c r="E1543" s="37" t="s">
        <v>4704</v>
      </c>
      <c r="F1543" s="37" t="s">
        <v>4709</v>
      </c>
      <c r="G1543" s="34" t="s">
        <v>196</v>
      </c>
      <c r="H1543" s="34">
        <v>0</v>
      </c>
      <c r="I1543" s="34">
        <v>590000000</v>
      </c>
      <c r="J1543" s="35" t="s">
        <v>53</v>
      </c>
      <c r="K1543" s="34" t="s">
        <v>1373</v>
      </c>
      <c r="L1543" s="34" t="s">
        <v>83</v>
      </c>
      <c r="M1543" s="34" t="s">
        <v>84</v>
      </c>
      <c r="N1543" s="34" t="s">
        <v>143</v>
      </c>
      <c r="O1543" s="51" t="s">
        <v>185</v>
      </c>
      <c r="P1543" s="34">
        <v>796</v>
      </c>
      <c r="Q1543" s="34" t="s">
        <v>46</v>
      </c>
      <c r="R1543" s="39">
        <v>4</v>
      </c>
      <c r="S1543" s="44">
        <v>20000</v>
      </c>
      <c r="T1543" s="74">
        <f t="shared" si="113"/>
        <v>80000</v>
      </c>
      <c r="U1543" s="74">
        <f t="shared" si="114"/>
        <v>89600.000000000015</v>
      </c>
      <c r="V1543" s="34"/>
      <c r="W1543" s="34">
        <v>2017</v>
      </c>
      <c r="X1543" s="76"/>
    </row>
    <row r="1544" spans="1:24" ht="50.1" customHeight="1">
      <c r="A1544" s="34" t="s">
        <v>4710</v>
      </c>
      <c r="B1544" s="34" t="s">
        <v>35</v>
      </c>
      <c r="C1544" s="35" t="s">
        <v>4702</v>
      </c>
      <c r="D1544" s="73" t="s">
        <v>4703</v>
      </c>
      <c r="E1544" s="37" t="s">
        <v>4704</v>
      </c>
      <c r="F1544" s="37" t="s">
        <v>4711</v>
      </c>
      <c r="G1544" s="34" t="s">
        <v>196</v>
      </c>
      <c r="H1544" s="34">
        <v>0</v>
      </c>
      <c r="I1544" s="34">
        <v>590000000</v>
      </c>
      <c r="J1544" s="35" t="s">
        <v>53</v>
      </c>
      <c r="K1544" s="34" t="s">
        <v>4706</v>
      </c>
      <c r="L1544" s="34" t="s">
        <v>83</v>
      </c>
      <c r="M1544" s="34" t="s">
        <v>84</v>
      </c>
      <c r="N1544" s="34" t="s">
        <v>143</v>
      </c>
      <c r="O1544" s="51" t="s">
        <v>185</v>
      </c>
      <c r="P1544" s="34">
        <v>796</v>
      </c>
      <c r="Q1544" s="34" t="s">
        <v>46</v>
      </c>
      <c r="R1544" s="39">
        <v>16</v>
      </c>
      <c r="S1544" s="44">
        <v>20000</v>
      </c>
      <c r="T1544" s="74">
        <f t="shared" si="113"/>
        <v>320000</v>
      </c>
      <c r="U1544" s="74">
        <f t="shared" si="114"/>
        <v>358400.00000000006</v>
      </c>
      <c r="V1544" s="34"/>
      <c r="W1544" s="34">
        <v>2017</v>
      </c>
      <c r="X1544" s="76"/>
    </row>
    <row r="1545" spans="1:24" ht="50.1" customHeight="1">
      <c r="A1545" s="34" t="s">
        <v>4712</v>
      </c>
      <c r="B1545" s="49" t="s">
        <v>35</v>
      </c>
      <c r="C1545" s="49" t="s">
        <v>4713</v>
      </c>
      <c r="D1545" s="56" t="s">
        <v>4714</v>
      </c>
      <c r="E1545" s="49" t="s">
        <v>4715</v>
      </c>
      <c r="F1545" s="49" t="s">
        <v>4716</v>
      </c>
      <c r="G1545" s="49" t="s">
        <v>39</v>
      </c>
      <c r="H1545" s="49">
        <v>0</v>
      </c>
      <c r="I1545" s="34">
        <v>590000000</v>
      </c>
      <c r="J1545" s="35" t="s">
        <v>40</v>
      </c>
      <c r="K1545" s="49" t="s">
        <v>82</v>
      </c>
      <c r="L1545" s="49" t="s">
        <v>83</v>
      </c>
      <c r="M1545" s="49" t="s">
        <v>84</v>
      </c>
      <c r="N1545" s="49" t="s">
        <v>85</v>
      </c>
      <c r="O1545" s="49" t="s">
        <v>86</v>
      </c>
      <c r="P1545" s="49">
        <v>796</v>
      </c>
      <c r="Q1545" s="49" t="s">
        <v>46</v>
      </c>
      <c r="R1545" s="53">
        <v>1</v>
      </c>
      <c r="S1545" s="57">
        <v>6500</v>
      </c>
      <c r="T1545" s="40">
        <f t="shared" si="113"/>
        <v>6500</v>
      </c>
      <c r="U1545" s="40">
        <f t="shared" si="114"/>
        <v>7280.0000000000009</v>
      </c>
      <c r="V1545" s="43"/>
      <c r="W1545" s="49">
        <v>2017</v>
      </c>
      <c r="X1545" s="49"/>
    </row>
    <row r="1546" spans="1:24" ht="50.1" customHeight="1">
      <c r="A1546" s="34" t="s">
        <v>4717</v>
      </c>
      <c r="B1546" s="46" t="s">
        <v>35</v>
      </c>
      <c r="C1546" s="47" t="s">
        <v>4718</v>
      </c>
      <c r="D1546" s="48" t="s">
        <v>4719</v>
      </c>
      <c r="E1546" s="49" t="s">
        <v>4720</v>
      </c>
      <c r="F1546" s="50" t="s">
        <v>1930</v>
      </c>
      <c r="G1546" s="51" t="s">
        <v>39</v>
      </c>
      <c r="H1546" s="52">
        <v>0</v>
      </c>
      <c r="I1546" s="34">
        <v>590000000</v>
      </c>
      <c r="J1546" s="35" t="s">
        <v>40</v>
      </c>
      <c r="K1546" s="46" t="s">
        <v>4721</v>
      </c>
      <c r="L1546" s="35" t="s">
        <v>42</v>
      </c>
      <c r="M1546" s="46" t="s">
        <v>61</v>
      </c>
      <c r="N1546" s="49" t="s">
        <v>44</v>
      </c>
      <c r="O1546" s="38" t="s">
        <v>45</v>
      </c>
      <c r="P1546" s="34">
        <v>796</v>
      </c>
      <c r="Q1546" s="43" t="s">
        <v>46</v>
      </c>
      <c r="R1546" s="53">
        <v>50</v>
      </c>
      <c r="S1546" s="54">
        <v>3500</v>
      </c>
      <c r="T1546" s="40">
        <f t="shared" si="113"/>
        <v>175000</v>
      </c>
      <c r="U1546" s="40">
        <f t="shared" si="114"/>
        <v>196000.00000000003</v>
      </c>
      <c r="V1546" s="46"/>
      <c r="W1546" s="55">
        <v>2017</v>
      </c>
      <c r="X1546" s="35"/>
    </row>
    <row r="1547" spans="1:24" ht="50.1" customHeight="1">
      <c r="A1547" s="35" t="s">
        <v>4722</v>
      </c>
      <c r="B1547" s="35" t="s">
        <v>35</v>
      </c>
      <c r="C1547" s="93" t="s">
        <v>4723</v>
      </c>
      <c r="D1547" s="36" t="s">
        <v>4719</v>
      </c>
      <c r="E1547" s="93" t="s">
        <v>4724</v>
      </c>
      <c r="F1547" s="93" t="s">
        <v>4725</v>
      </c>
      <c r="G1547" s="35" t="s">
        <v>39</v>
      </c>
      <c r="H1547" s="35">
        <v>0</v>
      </c>
      <c r="I1547" s="35">
        <v>590000000</v>
      </c>
      <c r="J1547" s="35" t="s">
        <v>53</v>
      </c>
      <c r="K1547" s="35" t="s">
        <v>3069</v>
      </c>
      <c r="L1547" s="35" t="s">
        <v>83</v>
      </c>
      <c r="M1547" s="35" t="s">
        <v>84</v>
      </c>
      <c r="N1547" s="35" t="s">
        <v>143</v>
      </c>
      <c r="O1547" s="51" t="s">
        <v>185</v>
      </c>
      <c r="P1547" s="35">
        <v>796</v>
      </c>
      <c r="Q1547" s="35" t="s">
        <v>46</v>
      </c>
      <c r="R1547" s="53">
        <v>8</v>
      </c>
      <c r="S1547" s="77">
        <v>99900</v>
      </c>
      <c r="T1547" s="74">
        <v>0</v>
      </c>
      <c r="U1547" s="74">
        <f t="shared" si="114"/>
        <v>0</v>
      </c>
      <c r="V1547" s="35"/>
      <c r="W1547" s="35">
        <v>2017</v>
      </c>
      <c r="X1547" s="49">
        <v>18.190000000000001</v>
      </c>
    </row>
    <row r="1548" spans="1:24" ht="50.1" customHeight="1">
      <c r="A1548" s="35" t="s">
        <v>4726</v>
      </c>
      <c r="B1548" s="58" t="s">
        <v>35</v>
      </c>
      <c r="C1548" s="93" t="s">
        <v>4723</v>
      </c>
      <c r="D1548" s="36" t="s">
        <v>4719</v>
      </c>
      <c r="E1548" s="93" t="s">
        <v>4724</v>
      </c>
      <c r="F1548" s="93" t="s">
        <v>4725</v>
      </c>
      <c r="G1548" s="49" t="s">
        <v>39</v>
      </c>
      <c r="H1548" s="79">
        <v>0</v>
      </c>
      <c r="I1548" s="80">
        <v>590000000</v>
      </c>
      <c r="J1548" s="51" t="s">
        <v>293</v>
      </c>
      <c r="K1548" s="49" t="s">
        <v>502</v>
      </c>
      <c r="L1548" s="49" t="s">
        <v>189</v>
      </c>
      <c r="M1548" s="49" t="s">
        <v>84</v>
      </c>
      <c r="N1548" s="35" t="s">
        <v>143</v>
      </c>
      <c r="O1548" s="51" t="s">
        <v>185</v>
      </c>
      <c r="P1548" s="49">
        <v>796</v>
      </c>
      <c r="Q1548" s="49" t="s">
        <v>46</v>
      </c>
      <c r="R1548" s="53">
        <v>14</v>
      </c>
      <c r="S1548" s="77">
        <v>42200</v>
      </c>
      <c r="T1548" s="54">
        <f>R1548*S1548</f>
        <v>590800</v>
      </c>
      <c r="U1548" s="54">
        <f>T1548*1.12</f>
        <v>661696.00000000012</v>
      </c>
      <c r="V1548" s="47"/>
      <c r="W1548" s="51">
        <v>2017</v>
      </c>
      <c r="X1548" s="49"/>
    </row>
    <row r="1549" spans="1:24" ht="50.1" customHeight="1">
      <c r="A1549" s="34" t="s">
        <v>4727</v>
      </c>
      <c r="B1549" s="46" t="s">
        <v>35</v>
      </c>
      <c r="C1549" s="35" t="s">
        <v>4728</v>
      </c>
      <c r="D1549" s="36" t="s">
        <v>4719</v>
      </c>
      <c r="E1549" s="35" t="s">
        <v>4729</v>
      </c>
      <c r="F1549" s="37" t="s">
        <v>640</v>
      </c>
      <c r="G1549" s="34" t="s">
        <v>39</v>
      </c>
      <c r="H1549" s="34">
        <v>0</v>
      </c>
      <c r="I1549" s="34">
        <v>590000000</v>
      </c>
      <c r="J1549" s="35" t="s">
        <v>40</v>
      </c>
      <c r="K1549" s="35" t="s">
        <v>4721</v>
      </c>
      <c r="L1549" s="35" t="s">
        <v>42</v>
      </c>
      <c r="M1549" s="34" t="s">
        <v>61</v>
      </c>
      <c r="N1549" s="35" t="s">
        <v>44</v>
      </c>
      <c r="O1549" s="38" t="s">
        <v>45</v>
      </c>
      <c r="P1549" s="34">
        <v>796</v>
      </c>
      <c r="Q1549" s="34" t="s">
        <v>46</v>
      </c>
      <c r="R1549" s="39">
        <v>15</v>
      </c>
      <c r="S1549" s="40">
        <v>10000</v>
      </c>
      <c r="T1549" s="40">
        <f t="shared" si="113"/>
        <v>150000</v>
      </c>
      <c r="U1549" s="40">
        <f t="shared" si="114"/>
        <v>168000.00000000003</v>
      </c>
      <c r="V1549" s="34"/>
      <c r="W1549" s="34">
        <v>2017</v>
      </c>
      <c r="X1549" s="35"/>
    </row>
    <row r="1550" spans="1:24" ht="50.1" customHeight="1">
      <c r="A1550" s="34" t="s">
        <v>4730</v>
      </c>
      <c r="B1550" s="46" t="s">
        <v>35</v>
      </c>
      <c r="C1550" s="47" t="s">
        <v>4731</v>
      </c>
      <c r="D1550" s="48" t="s">
        <v>4719</v>
      </c>
      <c r="E1550" s="49" t="s">
        <v>4732</v>
      </c>
      <c r="F1550" s="50" t="s">
        <v>59</v>
      </c>
      <c r="G1550" s="51" t="s">
        <v>39</v>
      </c>
      <c r="H1550" s="52">
        <v>0</v>
      </c>
      <c r="I1550" s="34">
        <v>590000000</v>
      </c>
      <c r="J1550" s="35" t="s">
        <v>40</v>
      </c>
      <c r="K1550" s="46" t="s">
        <v>4733</v>
      </c>
      <c r="L1550" s="35" t="s">
        <v>42</v>
      </c>
      <c r="M1550" s="46" t="s">
        <v>61</v>
      </c>
      <c r="N1550" s="49" t="s">
        <v>44</v>
      </c>
      <c r="O1550" s="38" t="s">
        <v>45</v>
      </c>
      <c r="P1550" s="34">
        <v>796</v>
      </c>
      <c r="Q1550" s="43" t="s">
        <v>46</v>
      </c>
      <c r="R1550" s="53">
        <v>10</v>
      </c>
      <c r="S1550" s="54">
        <v>4000</v>
      </c>
      <c r="T1550" s="40">
        <f t="shared" si="113"/>
        <v>40000</v>
      </c>
      <c r="U1550" s="40">
        <f t="shared" si="114"/>
        <v>44800.000000000007</v>
      </c>
      <c r="V1550" s="46"/>
      <c r="W1550" s="55">
        <v>2017</v>
      </c>
      <c r="X1550" s="35"/>
    </row>
    <row r="1551" spans="1:24" ht="50.1" customHeight="1">
      <c r="A1551" s="34" t="s">
        <v>4734</v>
      </c>
      <c r="B1551" s="34" t="s">
        <v>35</v>
      </c>
      <c r="C1551" s="35" t="s">
        <v>4731</v>
      </c>
      <c r="D1551" s="73" t="s">
        <v>4719</v>
      </c>
      <c r="E1551" s="37" t="s">
        <v>4732</v>
      </c>
      <c r="F1551" s="37" t="s">
        <v>4735</v>
      </c>
      <c r="G1551" s="34" t="s">
        <v>39</v>
      </c>
      <c r="H1551" s="34">
        <v>0</v>
      </c>
      <c r="I1551" s="34">
        <v>590000000</v>
      </c>
      <c r="J1551" s="35" t="s">
        <v>53</v>
      </c>
      <c r="K1551" s="35" t="s">
        <v>1924</v>
      </c>
      <c r="L1551" s="34" t="s">
        <v>83</v>
      </c>
      <c r="M1551" s="34" t="s">
        <v>84</v>
      </c>
      <c r="N1551" s="34" t="s">
        <v>143</v>
      </c>
      <c r="O1551" s="51" t="s">
        <v>185</v>
      </c>
      <c r="P1551" s="34">
        <v>796</v>
      </c>
      <c r="Q1551" s="34" t="s">
        <v>46</v>
      </c>
      <c r="R1551" s="39">
        <v>10</v>
      </c>
      <c r="S1551" s="44">
        <v>6650</v>
      </c>
      <c r="T1551" s="74">
        <f t="shared" si="113"/>
        <v>66500</v>
      </c>
      <c r="U1551" s="74">
        <f t="shared" si="114"/>
        <v>74480</v>
      </c>
      <c r="V1551" s="34"/>
      <c r="W1551" s="34">
        <v>2017</v>
      </c>
      <c r="X1551" s="76"/>
    </row>
    <row r="1552" spans="1:24" ht="50.1" customHeight="1">
      <c r="A1552" s="34" t="s">
        <v>4736</v>
      </c>
      <c r="B1552" s="34" t="s">
        <v>35</v>
      </c>
      <c r="C1552" s="35" t="s">
        <v>4731</v>
      </c>
      <c r="D1552" s="73" t="s">
        <v>4719</v>
      </c>
      <c r="E1552" s="37" t="s">
        <v>4732</v>
      </c>
      <c r="F1552" s="37" t="s">
        <v>4737</v>
      </c>
      <c r="G1552" s="34" t="s">
        <v>39</v>
      </c>
      <c r="H1552" s="34">
        <v>0</v>
      </c>
      <c r="I1552" s="34">
        <v>590000000</v>
      </c>
      <c r="J1552" s="35" t="s">
        <v>53</v>
      </c>
      <c r="K1552" s="34" t="s">
        <v>595</v>
      </c>
      <c r="L1552" s="34" t="s">
        <v>83</v>
      </c>
      <c r="M1552" s="34" t="s">
        <v>84</v>
      </c>
      <c r="N1552" s="34" t="s">
        <v>143</v>
      </c>
      <c r="O1552" s="51" t="s">
        <v>185</v>
      </c>
      <c r="P1552" s="34">
        <v>796</v>
      </c>
      <c r="Q1552" s="34" t="s">
        <v>46</v>
      </c>
      <c r="R1552" s="39">
        <v>3</v>
      </c>
      <c r="S1552" s="44">
        <v>6650</v>
      </c>
      <c r="T1552" s="74">
        <f t="shared" si="113"/>
        <v>19950</v>
      </c>
      <c r="U1552" s="74">
        <f t="shared" si="114"/>
        <v>22344.000000000004</v>
      </c>
      <c r="V1552" s="34"/>
      <c r="W1552" s="34">
        <v>2017</v>
      </c>
      <c r="X1552" s="76"/>
    </row>
    <row r="1553" spans="1:24" ht="50.1" customHeight="1">
      <c r="A1553" s="34" t="s">
        <v>4738</v>
      </c>
      <c r="B1553" s="46" t="s">
        <v>35</v>
      </c>
      <c r="C1553" s="35" t="s">
        <v>4739</v>
      </c>
      <c r="D1553" s="36" t="s">
        <v>4719</v>
      </c>
      <c r="E1553" s="35" t="s">
        <v>4740</v>
      </c>
      <c r="F1553" s="37" t="s">
        <v>59</v>
      </c>
      <c r="G1553" s="34" t="s">
        <v>39</v>
      </c>
      <c r="H1553" s="34">
        <v>0</v>
      </c>
      <c r="I1553" s="34">
        <v>590000000</v>
      </c>
      <c r="J1553" s="35" t="s">
        <v>40</v>
      </c>
      <c r="K1553" s="35" t="s">
        <v>4733</v>
      </c>
      <c r="L1553" s="35" t="s">
        <v>42</v>
      </c>
      <c r="M1553" s="34" t="s">
        <v>61</v>
      </c>
      <c r="N1553" s="35" t="s">
        <v>44</v>
      </c>
      <c r="O1553" s="38" t="s">
        <v>45</v>
      </c>
      <c r="P1553" s="34">
        <v>796</v>
      </c>
      <c r="Q1553" s="34" t="s">
        <v>46</v>
      </c>
      <c r="R1553" s="39">
        <v>10</v>
      </c>
      <c r="S1553" s="40">
        <v>4000</v>
      </c>
      <c r="T1553" s="40">
        <f t="shared" si="113"/>
        <v>40000</v>
      </c>
      <c r="U1553" s="40">
        <f t="shared" si="114"/>
        <v>44800.000000000007</v>
      </c>
      <c r="V1553" s="34"/>
      <c r="W1553" s="34">
        <v>2017</v>
      </c>
      <c r="X1553" s="35"/>
    </row>
    <row r="1554" spans="1:24" ht="50.1" customHeight="1">
      <c r="A1554" s="34" t="s">
        <v>4741</v>
      </c>
      <c r="B1554" s="46" t="s">
        <v>35</v>
      </c>
      <c r="C1554" s="47" t="s">
        <v>4742</v>
      </c>
      <c r="D1554" s="48" t="s">
        <v>4719</v>
      </c>
      <c r="E1554" s="49" t="s">
        <v>4743</v>
      </c>
      <c r="F1554" s="50" t="s">
        <v>640</v>
      </c>
      <c r="G1554" s="51" t="s">
        <v>39</v>
      </c>
      <c r="H1554" s="52">
        <v>0</v>
      </c>
      <c r="I1554" s="34">
        <v>590000000</v>
      </c>
      <c r="J1554" s="35" t="s">
        <v>40</v>
      </c>
      <c r="K1554" s="46" t="s">
        <v>4744</v>
      </c>
      <c r="L1554" s="35" t="s">
        <v>42</v>
      </c>
      <c r="M1554" s="46" t="s">
        <v>61</v>
      </c>
      <c r="N1554" s="49" t="s">
        <v>44</v>
      </c>
      <c r="O1554" s="38" t="s">
        <v>45</v>
      </c>
      <c r="P1554" s="34">
        <v>796</v>
      </c>
      <c r="Q1554" s="43" t="s">
        <v>46</v>
      </c>
      <c r="R1554" s="53">
        <v>15</v>
      </c>
      <c r="S1554" s="54">
        <v>7000</v>
      </c>
      <c r="T1554" s="40">
        <f t="shared" si="113"/>
        <v>105000</v>
      </c>
      <c r="U1554" s="40">
        <f t="shared" si="114"/>
        <v>117600.00000000001</v>
      </c>
      <c r="V1554" s="46"/>
      <c r="W1554" s="55">
        <v>2017</v>
      </c>
      <c r="X1554" s="35"/>
    </row>
    <row r="1555" spans="1:24" ht="50.1" customHeight="1">
      <c r="A1555" s="34" t="s">
        <v>4745</v>
      </c>
      <c r="B1555" s="46" t="s">
        <v>35</v>
      </c>
      <c r="C1555" s="35" t="s">
        <v>4746</v>
      </c>
      <c r="D1555" s="36" t="s">
        <v>4719</v>
      </c>
      <c r="E1555" s="35" t="s">
        <v>4747</v>
      </c>
      <c r="F1555" s="37" t="s">
        <v>59</v>
      </c>
      <c r="G1555" s="34" t="s">
        <v>39</v>
      </c>
      <c r="H1555" s="34">
        <v>0</v>
      </c>
      <c r="I1555" s="34">
        <v>590000000</v>
      </c>
      <c r="J1555" s="35" t="s">
        <v>40</v>
      </c>
      <c r="K1555" s="35" t="s">
        <v>4733</v>
      </c>
      <c r="L1555" s="35" t="s">
        <v>42</v>
      </c>
      <c r="M1555" s="34" t="s">
        <v>61</v>
      </c>
      <c r="N1555" s="35" t="s">
        <v>44</v>
      </c>
      <c r="O1555" s="38" t="s">
        <v>45</v>
      </c>
      <c r="P1555" s="34">
        <v>796</v>
      </c>
      <c r="Q1555" s="34" t="s">
        <v>46</v>
      </c>
      <c r="R1555" s="39">
        <v>10</v>
      </c>
      <c r="S1555" s="40">
        <v>10000</v>
      </c>
      <c r="T1555" s="40">
        <f t="shared" si="113"/>
        <v>100000</v>
      </c>
      <c r="U1555" s="40">
        <f t="shared" si="114"/>
        <v>112000.00000000001</v>
      </c>
      <c r="V1555" s="34"/>
      <c r="W1555" s="34">
        <v>2017</v>
      </c>
      <c r="X1555" s="35"/>
    </row>
    <row r="1556" spans="1:24" ht="50.1" customHeight="1">
      <c r="A1556" s="34" t="s">
        <v>4748</v>
      </c>
      <c r="B1556" s="34" t="s">
        <v>35</v>
      </c>
      <c r="C1556" s="35" t="s">
        <v>4749</v>
      </c>
      <c r="D1556" s="73" t="s">
        <v>4719</v>
      </c>
      <c r="E1556" s="37" t="s">
        <v>4750</v>
      </c>
      <c r="F1556" s="37" t="s">
        <v>4751</v>
      </c>
      <c r="G1556" s="34" t="s">
        <v>39</v>
      </c>
      <c r="H1556" s="34">
        <v>0</v>
      </c>
      <c r="I1556" s="34">
        <v>590000000</v>
      </c>
      <c r="J1556" s="35" t="s">
        <v>53</v>
      </c>
      <c r="K1556" s="34" t="s">
        <v>82</v>
      </c>
      <c r="L1556" s="34" t="s">
        <v>83</v>
      </c>
      <c r="M1556" s="34" t="s">
        <v>84</v>
      </c>
      <c r="N1556" s="34" t="s">
        <v>2249</v>
      </c>
      <c r="O1556" s="34" t="s">
        <v>2250</v>
      </c>
      <c r="P1556" s="34">
        <v>796</v>
      </c>
      <c r="Q1556" s="34" t="s">
        <v>46</v>
      </c>
      <c r="R1556" s="39">
        <v>1</v>
      </c>
      <c r="S1556" s="44">
        <v>47000</v>
      </c>
      <c r="T1556" s="74">
        <f t="shared" si="113"/>
        <v>47000</v>
      </c>
      <c r="U1556" s="74">
        <f t="shared" si="114"/>
        <v>52640.000000000007</v>
      </c>
      <c r="V1556" s="34"/>
      <c r="W1556" s="34">
        <v>2017</v>
      </c>
      <c r="X1556" s="76"/>
    </row>
    <row r="1557" spans="1:24" ht="50.1" customHeight="1">
      <c r="A1557" s="34" t="s">
        <v>4752</v>
      </c>
      <c r="B1557" s="35" t="s">
        <v>35</v>
      </c>
      <c r="C1557" s="78" t="s">
        <v>4753</v>
      </c>
      <c r="D1557" s="36" t="s">
        <v>4719</v>
      </c>
      <c r="E1557" s="78" t="s">
        <v>4754</v>
      </c>
      <c r="F1557" s="78" t="s">
        <v>4755</v>
      </c>
      <c r="G1557" s="35" t="s">
        <v>39</v>
      </c>
      <c r="H1557" s="35">
        <v>0</v>
      </c>
      <c r="I1557" s="34">
        <v>590000000</v>
      </c>
      <c r="J1557" s="35" t="s">
        <v>40</v>
      </c>
      <c r="K1557" s="35" t="s">
        <v>197</v>
      </c>
      <c r="L1557" s="35" t="s">
        <v>42</v>
      </c>
      <c r="M1557" s="35" t="s">
        <v>61</v>
      </c>
      <c r="N1557" s="35" t="s">
        <v>280</v>
      </c>
      <c r="O1557" s="35" t="s">
        <v>185</v>
      </c>
      <c r="P1557" s="35">
        <v>796</v>
      </c>
      <c r="Q1557" s="35" t="s">
        <v>46</v>
      </c>
      <c r="R1557" s="39">
        <v>100</v>
      </c>
      <c r="S1557" s="100">
        <v>370</v>
      </c>
      <c r="T1557" s="40">
        <v>0</v>
      </c>
      <c r="U1557" s="40">
        <f>T1557*1.12</f>
        <v>0</v>
      </c>
      <c r="V1557" s="34"/>
      <c r="W1557" s="34">
        <v>2017</v>
      </c>
      <c r="X1557" s="49" t="s">
        <v>3423</v>
      </c>
    </row>
    <row r="1558" spans="1:24" ht="50.1" customHeight="1">
      <c r="A1558" s="35" t="s">
        <v>4756</v>
      </c>
      <c r="B1558" s="35" t="s">
        <v>35</v>
      </c>
      <c r="C1558" s="78" t="s">
        <v>4753</v>
      </c>
      <c r="D1558" s="48" t="s">
        <v>4719</v>
      </c>
      <c r="E1558" s="50" t="s">
        <v>4754</v>
      </c>
      <c r="F1558" s="78" t="s">
        <v>4755</v>
      </c>
      <c r="G1558" s="51" t="s">
        <v>196</v>
      </c>
      <c r="H1558" s="51">
        <v>0</v>
      </c>
      <c r="I1558" s="34">
        <v>590000000</v>
      </c>
      <c r="J1558" s="51" t="s">
        <v>53</v>
      </c>
      <c r="K1558" s="49" t="s">
        <v>282</v>
      </c>
      <c r="L1558" s="51" t="s">
        <v>53</v>
      </c>
      <c r="M1558" s="51" t="s">
        <v>61</v>
      </c>
      <c r="N1558" s="49" t="s">
        <v>44</v>
      </c>
      <c r="O1558" s="49" t="s">
        <v>283</v>
      </c>
      <c r="P1558" s="35">
        <v>796</v>
      </c>
      <c r="Q1558" s="49" t="s">
        <v>46</v>
      </c>
      <c r="R1558" s="53">
        <v>100</v>
      </c>
      <c r="S1558" s="77">
        <v>370</v>
      </c>
      <c r="T1558" s="54">
        <f t="shared" ref="T1558" si="115">R1558*S1558</f>
        <v>37000</v>
      </c>
      <c r="U1558" s="54">
        <f>T1558*1.12</f>
        <v>41440.000000000007</v>
      </c>
      <c r="V1558" s="49"/>
      <c r="W1558" s="35">
        <v>2017</v>
      </c>
      <c r="X1558" s="49"/>
    </row>
    <row r="1559" spans="1:24" ht="50.1" customHeight="1">
      <c r="A1559" s="34" t="s">
        <v>4757</v>
      </c>
      <c r="B1559" s="46" t="s">
        <v>35</v>
      </c>
      <c r="C1559" s="50" t="s">
        <v>4753</v>
      </c>
      <c r="D1559" s="48" t="s">
        <v>4719</v>
      </c>
      <c r="E1559" s="50" t="s">
        <v>4754</v>
      </c>
      <c r="F1559" s="50" t="s">
        <v>4758</v>
      </c>
      <c r="G1559" s="51" t="s">
        <v>39</v>
      </c>
      <c r="H1559" s="52">
        <v>0</v>
      </c>
      <c r="I1559" s="34">
        <v>590000000</v>
      </c>
      <c r="J1559" s="35" t="s">
        <v>40</v>
      </c>
      <c r="K1559" s="46" t="s">
        <v>197</v>
      </c>
      <c r="L1559" s="35" t="s">
        <v>42</v>
      </c>
      <c r="M1559" s="46" t="s">
        <v>61</v>
      </c>
      <c r="N1559" s="49" t="s">
        <v>1914</v>
      </c>
      <c r="O1559" s="49" t="s">
        <v>185</v>
      </c>
      <c r="P1559" s="35">
        <v>796</v>
      </c>
      <c r="Q1559" s="49" t="s">
        <v>46</v>
      </c>
      <c r="R1559" s="53">
        <v>240</v>
      </c>
      <c r="S1559" s="77">
        <v>2100</v>
      </c>
      <c r="T1559" s="40">
        <v>0</v>
      </c>
      <c r="U1559" s="40">
        <f t="shared" ref="U1559:U1560" si="116">T1559*1.12</f>
        <v>0</v>
      </c>
      <c r="V1559" s="70"/>
      <c r="W1559" s="55">
        <v>2017</v>
      </c>
      <c r="X1559" s="49" t="s">
        <v>2771</v>
      </c>
    </row>
    <row r="1560" spans="1:24" ht="50.1" customHeight="1">
      <c r="A1560" s="35" t="s">
        <v>4759</v>
      </c>
      <c r="B1560" s="35" t="s">
        <v>35</v>
      </c>
      <c r="C1560" s="50" t="s">
        <v>4753</v>
      </c>
      <c r="D1560" s="48" t="s">
        <v>4719</v>
      </c>
      <c r="E1560" s="50" t="s">
        <v>4754</v>
      </c>
      <c r="F1560" s="50" t="s">
        <v>4758</v>
      </c>
      <c r="G1560" s="51" t="s">
        <v>196</v>
      </c>
      <c r="H1560" s="51">
        <v>0</v>
      </c>
      <c r="I1560" s="34">
        <v>590000000</v>
      </c>
      <c r="J1560" s="51" t="s">
        <v>53</v>
      </c>
      <c r="K1560" s="49" t="s">
        <v>282</v>
      </c>
      <c r="L1560" s="51" t="s">
        <v>53</v>
      </c>
      <c r="M1560" s="51" t="s">
        <v>61</v>
      </c>
      <c r="N1560" s="49" t="s">
        <v>44</v>
      </c>
      <c r="O1560" s="49" t="s">
        <v>283</v>
      </c>
      <c r="P1560" s="35">
        <v>796</v>
      </c>
      <c r="Q1560" s="49" t="s">
        <v>46</v>
      </c>
      <c r="R1560" s="53">
        <v>240</v>
      </c>
      <c r="S1560" s="77">
        <v>2100</v>
      </c>
      <c r="T1560" s="54">
        <f t="shared" ref="T1560" si="117">R1560*S1560</f>
        <v>504000</v>
      </c>
      <c r="U1560" s="54">
        <f t="shared" si="116"/>
        <v>564480</v>
      </c>
      <c r="V1560" s="49"/>
      <c r="W1560" s="35">
        <v>2017</v>
      </c>
      <c r="X1560" s="49"/>
    </row>
    <row r="1561" spans="1:24" ht="50.1" customHeight="1">
      <c r="A1561" s="34" t="s">
        <v>4760</v>
      </c>
      <c r="B1561" s="46" t="s">
        <v>35</v>
      </c>
      <c r="C1561" s="47" t="s">
        <v>4761</v>
      </c>
      <c r="D1561" s="48" t="s">
        <v>4762</v>
      </c>
      <c r="E1561" s="49" t="s">
        <v>4763</v>
      </c>
      <c r="F1561" s="50" t="s">
        <v>4764</v>
      </c>
      <c r="G1561" s="51" t="s">
        <v>39</v>
      </c>
      <c r="H1561" s="52">
        <v>0</v>
      </c>
      <c r="I1561" s="34">
        <v>590000000</v>
      </c>
      <c r="J1561" s="35" t="s">
        <v>40</v>
      </c>
      <c r="K1561" s="46" t="s">
        <v>218</v>
      </c>
      <c r="L1561" s="35" t="s">
        <v>42</v>
      </c>
      <c r="M1561" s="46" t="s">
        <v>43</v>
      </c>
      <c r="N1561" s="49" t="s">
        <v>1203</v>
      </c>
      <c r="O1561" s="34" t="s">
        <v>76</v>
      </c>
      <c r="P1561" s="34">
        <v>796</v>
      </c>
      <c r="Q1561" s="43" t="s">
        <v>46</v>
      </c>
      <c r="R1561" s="53">
        <v>1</v>
      </c>
      <c r="S1561" s="54">
        <v>33600</v>
      </c>
      <c r="T1561" s="40">
        <f t="shared" si="113"/>
        <v>33600</v>
      </c>
      <c r="U1561" s="40">
        <f t="shared" si="114"/>
        <v>37632</v>
      </c>
      <c r="V1561" s="70"/>
      <c r="W1561" s="55">
        <v>2017</v>
      </c>
      <c r="X1561" s="35"/>
    </row>
    <row r="1562" spans="1:24" ht="50.1" customHeight="1">
      <c r="A1562" s="34" t="s">
        <v>4765</v>
      </c>
      <c r="B1562" s="49" t="s">
        <v>35</v>
      </c>
      <c r="C1562" s="49" t="s">
        <v>4766</v>
      </c>
      <c r="D1562" s="56" t="s">
        <v>4767</v>
      </c>
      <c r="E1562" s="49" t="s">
        <v>4768</v>
      </c>
      <c r="F1562" s="49" t="s">
        <v>4769</v>
      </c>
      <c r="G1562" s="49" t="s">
        <v>39</v>
      </c>
      <c r="H1562" s="49">
        <v>0</v>
      </c>
      <c r="I1562" s="34">
        <v>590000000</v>
      </c>
      <c r="J1562" s="35" t="s">
        <v>40</v>
      </c>
      <c r="K1562" s="49" t="s">
        <v>82</v>
      </c>
      <c r="L1562" s="49" t="s">
        <v>83</v>
      </c>
      <c r="M1562" s="49" t="s">
        <v>84</v>
      </c>
      <c r="N1562" s="49" t="s">
        <v>85</v>
      </c>
      <c r="O1562" s="49" t="s">
        <v>86</v>
      </c>
      <c r="P1562" s="49">
        <v>796</v>
      </c>
      <c r="Q1562" s="49" t="s">
        <v>46</v>
      </c>
      <c r="R1562" s="53">
        <v>1</v>
      </c>
      <c r="S1562" s="57">
        <v>17000</v>
      </c>
      <c r="T1562" s="40">
        <f t="shared" si="113"/>
        <v>17000</v>
      </c>
      <c r="U1562" s="40">
        <f t="shared" si="114"/>
        <v>19040</v>
      </c>
      <c r="V1562" s="87"/>
      <c r="W1562" s="49">
        <v>2017</v>
      </c>
      <c r="X1562" s="49"/>
    </row>
    <row r="1563" spans="1:24" ht="50.1" customHeight="1">
      <c r="A1563" s="34" t="s">
        <v>4770</v>
      </c>
      <c r="B1563" s="58" t="s">
        <v>35</v>
      </c>
      <c r="C1563" s="38" t="s">
        <v>4771</v>
      </c>
      <c r="D1563" s="56" t="s">
        <v>4767</v>
      </c>
      <c r="E1563" s="38" t="s">
        <v>4772</v>
      </c>
      <c r="F1563" s="50" t="s">
        <v>4773</v>
      </c>
      <c r="G1563" s="51" t="s">
        <v>39</v>
      </c>
      <c r="H1563" s="59">
        <v>0</v>
      </c>
      <c r="I1563" s="34">
        <v>590000000</v>
      </c>
      <c r="J1563" s="35" t="s">
        <v>40</v>
      </c>
      <c r="K1563" s="51" t="s">
        <v>417</v>
      </c>
      <c r="L1563" s="35" t="s">
        <v>42</v>
      </c>
      <c r="M1563" s="51" t="s">
        <v>43</v>
      </c>
      <c r="N1563" s="51" t="s">
        <v>1203</v>
      </c>
      <c r="O1563" s="34" t="s">
        <v>76</v>
      </c>
      <c r="P1563" s="34">
        <v>796</v>
      </c>
      <c r="Q1563" s="51" t="s">
        <v>46</v>
      </c>
      <c r="R1563" s="88">
        <v>15</v>
      </c>
      <c r="S1563" s="89">
        <v>17260</v>
      </c>
      <c r="T1563" s="40">
        <f t="shared" si="113"/>
        <v>258900</v>
      </c>
      <c r="U1563" s="40">
        <f t="shared" si="114"/>
        <v>289968</v>
      </c>
      <c r="V1563" s="51"/>
      <c r="W1563" s="51">
        <v>2017</v>
      </c>
      <c r="X1563" s="35"/>
    </row>
    <row r="1564" spans="1:24" s="571" customFormat="1" ht="50.1" customHeight="1">
      <c r="A1564" s="35" t="s">
        <v>4774</v>
      </c>
      <c r="B1564" s="35" t="s">
        <v>35</v>
      </c>
      <c r="C1564" s="78" t="s">
        <v>4775</v>
      </c>
      <c r="D1564" s="78" t="s">
        <v>4767</v>
      </c>
      <c r="E1564" s="78" t="s">
        <v>4776</v>
      </c>
      <c r="F1564" s="78" t="s">
        <v>4777</v>
      </c>
      <c r="G1564" s="35" t="s">
        <v>39</v>
      </c>
      <c r="H1564" s="35">
        <v>0</v>
      </c>
      <c r="I1564" s="35">
        <v>590000000</v>
      </c>
      <c r="J1564" s="35" t="s">
        <v>53</v>
      </c>
      <c r="K1564" s="35" t="s">
        <v>142</v>
      </c>
      <c r="L1564" s="35" t="s">
        <v>83</v>
      </c>
      <c r="M1564" s="570" t="s">
        <v>84</v>
      </c>
      <c r="N1564" s="35" t="s">
        <v>143</v>
      </c>
      <c r="O1564" s="51" t="s">
        <v>185</v>
      </c>
      <c r="P1564" s="35">
        <v>796</v>
      </c>
      <c r="Q1564" s="35" t="s">
        <v>46</v>
      </c>
      <c r="R1564" s="77">
        <v>11</v>
      </c>
      <c r="S1564" s="77">
        <v>450</v>
      </c>
      <c r="T1564" s="62">
        <v>0</v>
      </c>
      <c r="U1564" s="62">
        <f>T1564*1.12</f>
        <v>0</v>
      </c>
      <c r="V1564" s="35"/>
      <c r="W1564" s="35">
        <v>2017</v>
      </c>
      <c r="X1564" s="34" t="s">
        <v>1227</v>
      </c>
    </row>
    <row r="1565" spans="1:24" s="571" customFormat="1" ht="50.1" customHeight="1">
      <c r="A1565" s="34" t="s">
        <v>12802</v>
      </c>
      <c r="B1565" s="35" t="s">
        <v>12413</v>
      </c>
      <c r="C1565" s="78" t="s">
        <v>4775</v>
      </c>
      <c r="D1565" s="587" t="s">
        <v>4767</v>
      </c>
      <c r="E1565" s="465" t="s">
        <v>4776</v>
      </c>
      <c r="F1565" s="50" t="s">
        <v>12801</v>
      </c>
      <c r="G1565" s="34" t="s">
        <v>39</v>
      </c>
      <c r="H1565" s="34">
        <v>0</v>
      </c>
      <c r="I1565" s="34">
        <v>590000000</v>
      </c>
      <c r="J1565" s="35" t="s">
        <v>53</v>
      </c>
      <c r="K1565" s="49" t="s">
        <v>12357</v>
      </c>
      <c r="L1565" s="49" t="s">
        <v>189</v>
      </c>
      <c r="M1565" s="572" t="s">
        <v>84</v>
      </c>
      <c r="N1565" s="35" t="s">
        <v>143</v>
      </c>
      <c r="O1565" s="51" t="s">
        <v>185</v>
      </c>
      <c r="P1565" s="34">
        <v>796</v>
      </c>
      <c r="Q1565" s="34" t="s">
        <v>46</v>
      </c>
      <c r="R1565" s="588">
        <v>3</v>
      </c>
      <c r="S1565" s="573">
        <v>700</v>
      </c>
      <c r="T1565" s="62">
        <f>R1565*S1565</f>
        <v>2100</v>
      </c>
      <c r="U1565" s="62">
        <f>T1565*1.12</f>
        <v>2352</v>
      </c>
      <c r="V1565" s="34"/>
      <c r="W1565" s="51">
        <v>2017</v>
      </c>
      <c r="X1565" s="34"/>
    </row>
    <row r="1566" spans="1:24" ht="50.1" customHeight="1">
      <c r="A1566" s="34" t="s">
        <v>4778</v>
      </c>
      <c r="B1566" s="45" t="s">
        <v>35</v>
      </c>
      <c r="C1566" s="35" t="s">
        <v>4775</v>
      </c>
      <c r="D1566" s="73" t="s">
        <v>4767</v>
      </c>
      <c r="E1566" s="37" t="s">
        <v>4776</v>
      </c>
      <c r="F1566" s="37" t="s">
        <v>4779</v>
      </c>
      <c r="G1566" s="34" t="s">
        <v>39</v>
      </c>
      <c r="H1566" s="34">
        <v>0</v>
      </c>
      <c r="I1566" s="34">
        <v>590000000</v>
      </c>
      <c r="J1566" s="35" t="s">
        <v>53</v>
      </c>
      <c r="K1566" s="34" t="s">
        <v>3439</v>
      </c>
      <c r="L1566" s="34" t="s">
        <v>83</v>
      </c>
      <c r="M1566" s="34" t="s">
        <v>84</v>
      </c>
      <c r="N1566" s="34" t="s">
        <v>143</v>
      </c>
      <c r="O1566" s="51" t="s">
        <v>185</v>
      </c>
      <c r="P1566" s="34">
        <v>796</v>
      </c>
      <c r="Q1566" s="34" t="s">
        <v>46</v>
      </c>
      <c r="R1566" s="39">
        <v>8</v>
      </c>
      <c r="S1566" s="44">
        <v>400</v>
      </c>
      <c r="T1566" s="74">
        <f t="shared" si="113"/>
        <v>3200</v>
      </c>
      <c r="U1566" s="74">
        <f t="shared" si="114"/>
        <v>3584.0000000000005</v>
      </c>
      <c r="V1566" s="34"/>
      <c r="W1566" s="34">
        <v>2017</v>
      </c>
      <c r="X1566" s="76"/>
    </row>
    <row r="1567" spans="1:24" s="571" customFormat="1" ht="50.1" customHeight="1">
      <c r="A1567" s="35" t="s">
        <v>4780</v>
      </c>
      <c r="B1567" s="35" t="s">
        <v>35</v>
      </c>
      <c r="C1567" s="78" t="s">
        <v>4775</v>
      </c>
      <c r="D1567" s="78" t="s">
        <v>4767</v>
      </c>
      <c r="E1567" s="78" t="s">
        <v>4776</v>
      </c>
      <c r="F1567" s="78" t="s">
        <v>4781</v>
      </c>
      <c r="G1567" s="35" t="s">
        <v>39</v>
      </c>
      <c r="H1567" s="35">
        <v>0</v>
      </c>
      <c r="I1567" s="35">
        <v>590000000</v>
      </c>
      <c r="J1567" s="35" t="s">
        <v>53</v>
      </c>
      <c r="K1567" s="35" t="s">
        <v>439</v>
      </c>
      <c r="L1567" s="35" t="s">
        <v>83</v>
      </c>
      <c r="M1567" s="570" t="s">
        <v>84</v>
      </c>
      <c r="N1567" s="35" t="s">
        <v>143</v>
      </c>
      <c r="O1567" s="51" t="s">
        <v>185</v>
      </c>
      <c r="P1567" s="35">
        <v>796</v>
      </c>
      <c r="Q1567" s="35" t="s">
        <v>46</v>
      </c>
      <c r="R1567" s="153">
        <v>3</v>
      </c>
      <c r="S1567" s="153">
        <f>1800/3/1.12</f>
        <v>535.71428571428567</v>
      </c>
      <c r="T1567" s="95">
        <v>0</v>
      </c>
      <c r="U1567" s="95">
        <f>T1567*1.12</f>
        <v>0</v>
      </c>
      <c r="V1567" s="35"/>
      <c r="W1567" s="35">
        <v>2017</v>
      </c>
      <c r="X1567" s="35" t="s">
        <v>2592</v>
      </c>
    </row>
    <row r="1568" spans="1:24" s="571" customFormat="1" ht="50.1" customHeight="1">
      <c r="A1568" s="34" t="s">
        <v>12803</v>
      </c>
      <c r="B1568" s="35" t="s">
        <v>12413</v>
      </c>
      <c r="C1568" s="78" t="s">
        <v>4775</v>
      </c>
      <c r="D1568" s="587" t="s">
        <v>4767</v>
      </c>
      <c r="E1568" s="465" t="s">
        <v>4776</v>
      </c>
      <c r="F1568" s="50" t="s">
        <v>12804</v>
      </c>
      <c r="G1568" s="34" t="s">
        <v>39</v>
      </c>
      <c r="H1568" s="34">
        <v>0</v>
      </c>
      <c r="I1568" s="34">
        <v>590000000</v>
      </c>
      <c r="J1568" s="35" t="s">
        <v>53</v>
      </c>
      <c r="K1568" s="49" t="s">
        <v>12357</v>
      </c>
      <c r="L1568" s="49" t="s">
        <v>189</v>
      </c>
      <c r="M1568" s="572" t="s">
        <v>84</v>
      </c>
      <c r="N1568" s="35" t="s">
        <v>143</v>
      </c>
      <c r="O1568" s="51" t="s">
        <v>185</v>
      </c>
      <c r="P1568" s="34">
        <v>796</v>
      </c>
      <c r="Q1568" s="34" t="s">
        <v>46</v>
      </c>
      <c r="R1568" s="588">
        <v>3</v>
      </c>
      <c r="S1568" s="573">
        <v>750</v>
      </c>
      <c r="T1568" s="62">
        <f>R1568*S1568</f>
        <v>2250</v>
      </c>
      <c r="U1568" s="62">
        <f>T1568*1.12</f>
        <v>2520.0000000000005</v>
      </c>
      <c r="V1568" s="34"/>
      <c r="W1568" s="51">
        <v>2017</v>
      </c>
      <c r="X1568" s="76"/>
    </row>
    <row r="1569" spans="1:24" ht="50.1" customHeight="1">
      <c r="A1569" s="34" t="s">
        <v>4782</v>
      </c>
      <c r="B1569" s="34" t="s">
        <v>35</v>
      </c>
      <c r="C1569" s="35" t="s">
        <v>4775</v>
      </c>
      <c r="D1569" s="73" t="s">
        <v>4767</v>
      </c>
      <c r="E1569" s="37" t="s">
        <v>4776</v>
      </c>
      <c r="F1569" s="37" t="s">
        <v>4783</v>
      </c>
      <c r="G1569" s="34" t="s">
        <v>39</v>
      </c>
      <c r="H1569" s="34">
        <v>0</v>
      </c>
      <c r="I1569" s="34">
        <v>590000000</v>
      </c>
      <c r="J1569" s="35" t="s">
        <v>53</v>
      </c>
      <c r="K1569" s="34" t="s">
        <v>142</v>
      </c>
      <c r="L1569" s="34" t="s">
        <v>83</v>
      </c>
      <c r="M1569" s="34" t="s">
        <v>84</v>
      </c>
      <c r="N1569" s="34" t="s">
        <v>143</v>
      </c>
      <c r="O1569" s="51" t="s">
        <v>185</v>
      </c>
      <c r="P1569" s="34">
        <v>796</v>
      </c>
      <c r="Q1569" s="34" t="s">
        <v>46</v>
      </c>
      <c r="R1569" s="39">
        <v>32</v>
      </c>
      <c r="S1569" s="44">
        <v>480</v>
      </c>
      <c r="T1569" s="74">
        <f t="shared" si="113"/>
        <v>15360</v>
      </c>
      <c r="U1569" s="74">
        <f t="shared" si="114"/>
        <v>17203.2</v>
      </c>
      <c r="V1569" s="34"/>
      <c r="W1569" s="34">
        <v>2017</v>
      </c>
      <c r="X1569" s="76"/>
    </row>
    <row r="1570" spans="1:24" ht="50.1" customHeight="1">
      <c r="A1570" s="34" t="s">
        <v>4784</v>
      </c>
      <c r="B1570" s="34" t="s">
        <v>35</v>
      </c>
      <c r="C1570" s="35" t="s">
        <v>4775</v>
      </c>
      <c r="D1570" s="73" t="s">
        <v>4767</v>
      </c>
      <c r="E1570" s="37" t="s">
        <v>4776</v>
      </c>
      <c r="F1570" s="37" t="s">
        <v>4785</v>
      </c>
      <c r="G1570" s="34" t="s">
        <v>39</v>
      </c>
      <c r="H1570" s="34">
        <v>0</v>
      </c>
      <c r="I1570" s="34">
        <v>590000000</v>
      </c>
      <c r="J1570" s="35" t="s">
        <v>53</v>
      </c>
      <c r="K1570" s="34" t="s">
        <v>3439</v>
      </c>
      <c r="L1570" s="34" t="s">
        <v>83</v>
      </c>
      <c r="M1570" s="34" t="s">
        <v>84</v>
      </c>
      <c r="N1570" s="34" t="s">
        <v>143</v>
      </c>
      <c r="O1570" s="51" t="s">
        <v>185</v>
      </c>
      <c r="P1570" s="34">
        <v>796</v>
      </c>
      <c r="Q1570" s="34" t="s">
        <v>46</v>
      </c>
      <c r="R1570" s="39">
        <v>10</v>
      </c>
      <c r="S1570" s="44">
        <v>1200</v>
      </c>
      <c r="T1570" s="74">
        <f t="shared" si="113"/>
        <v>12000</v>
      </c>
      <c r="U1570" s="74">
        <f t="shared" si="114"/>
        <v>13440.000000000002</v>
      </c>
      <c r="V1570" s="34"/>
      <c r="W1570" s="34">
        <v>2017</v>
      </c>
      <c r="X1570" s="76"/>
    </row>
    <row r="1571" spans="1:24" ht="50.1" customHeight="1">
      <c r="A1571" s="34" t="s">
        <v>4786</v>
      </c>
      <c r="B1571" s="34" t="s">
        <v>35</v>
      </c>
      <c r="C1571" s="35" t="s">
        <v>4787</v>
      </c>
      <c r="D1571" s="73" t="s">
        <v>4767</v>
      </c>
      <c r="E1571" s="37" t="s">
        <v>4788</v>
      </c>
      <c r="F1571" s="37" t="s">
        <v>4789</v>
      </c>
      <c r="G1571" s="34" t="s">
        <v>39</v>
      </c>
      <c r="H1571" s="34">
        <v>0</v>
      </c>
      <c r="I1571" s="34">
        <v>590000000</v>
      </c>
      <c r="J1571" s="35" t="s">
        <v>53</v>
      </c>
      <c r="K1571" s="34" t="s">
        <v>3312</v>
      </c>
      <c r="L1571" s="34" t="s">
        <v>83</v>
      </c>
      <c r="M1571" s="34" t="s">
        <v>84</v>
      </c>
      <c r="N1571" s="34" t="s">
        <v>143</v>
      </c>
      <c r="O1571" s="51" t="s">
        <v>185</v>
      </c>
      <c r="P1571" s="34">
        <v>796</v>
      </c>
      <c r="Q1571" s="34" t="s">
        <v>46</v>
      </c>
      <c r="R1571" s="39">
        <v>8</v>
      </c>
      <c r="S1571" s="44">
        <v>650</v>
      </c>
      <c r="T1571" s="74">
        <f t="shared" ref="T1571:T1600" si="118">R1571*S1571</f>
        <v>5200</v>
      </c>
      <c r="U1571" s="74">
        <f t="shared" ref="U1571:U1646" si="119">T1571*1.12</f>
        <v>5824.0000000000009</v>
      </c>
      <c r="V1571" s="34"/>
      <c r="W1571" s="34">
        <v>2017</v>
      </c>
      <c r="X1571" s="76"/>
    </row>
    <row r="1572" spans="1:24" ht="50.1" customHeight="1">
      <c r="A1572" s="34" t="s">
        <v>4790</v>
      </c>
      <c r="B1572" s="34" t="s">
        <v>35</v>
      </c>
      <c r="C1572" s="35" t="s">
        <v>4787</v>
      </c>
      <c r="D1572" s="73" t="s">
        <v>4767</v>
      </c>
      <c r="E1572" s="37" t="s">
        <v>4788</v>
      </c>
      <c r="F1572" s="37" t="s">
        <v>4791</v>
      </c>
      <c r="G1572" s="34" t="s">
        <v>39</v>
      </c>
      <c r="H1572" s="34">
        <v>0</v>
      </c>
      <c r="I1572" s="34">
        <v>590000000</v>
      </c>
      <c r="J1572" s="35" t="s">
        <v>53</v>
      </c>
      <c r="K1572" s="34" t="s">
        <v>142</v>
      </c>
      <c r="L1572" s="34" t="s">
        <v>83</v>
      </c>
      <c r="M1572" s="34" t="s">
        <v>84</v>
      </c>
      <c r="N1572" s="34" t="s">
        <v>143</v>
      </c>
      <c r="O1572" s="51" t="s">
        <v>185</v>
      </c>
      <c r="P1572" s="34">
        <v>796</v>
      </c>
      <c r="Q1572" s="34" t="s">
        <v>46</v>
      </c>
      <c r="R1572" s="39">
        <v>44</v>
      </c>
      <c r="S1572" s="44">
        <v>650</v>
      </c>
      <c r="T1572" s="74">
        <f t="shared" si="118"/>
        <v>28600</v>
      </c>
      <c r="U1572" s="74">
        <f t="shared" si="119"/>
        <v>32032.000000000004</v>
      </c>
      <c r="V1572" s="34"/>
      <c r="W1572" s="34">
        <v>2017</v>
      </c>
      <c r="X1572" s="76"/>
    </row>
    <row r="1573" spans="1:24" ht="50.1" customHeight="1">
      <c r="A1573" s="34" t="s">
        <v>4792</v>
      </c>
      <c r="B1573" s="34" t="s">
        <v>35</v>
      </c>
      <c r="C1573" s="35" t="s">
        <v>4787</v>
      </c>
      <c r="D1573" s="73" t="s">
        <v>4767</v>
      </c>
      <c r="E1573" s="37" t="s">
        <v>4788</v>
      </c>
      <c r="F1573" s="37" t="s">
        <v>4793</v>
      </c>
      <c r="G1573" s="34" t="s">
        <v>39</v>
      </c>
      <c r="H1573" s="34">
        <v>0</v>
      </c>
      <c r="I1573" s="34">
        <v>590000000</v>
      </c>
      <c r="J1573" s="35" t="s">
        <v>53</v>
      </c>
      <c r="K1573" s="34" t="s">
        <v>142</v>
      </c>
      <c r="L1573" s="34" t="s">
        <v>83</v>
      </c>
      <c r="M1573" s="34" t="s">
        <v>84</v>
      </c>
      <c r="N1573" s="34" t="s">
        <v>143</v>
      </c>
      <c r="O1573" s="51" t="s">
        <v>185</v>
      </c>
      <c r="P1573" s="34">
        <v>796</v>
      </c>
      <c r="Q1573" s="34" t="s">
        <v>46</v>
      </c>
      <c r="R1573" s="39">
        <v>40</v>
      </c>
      <c r="S1573" s="44">
        <v>650</v>
      </c>
      <c r="T1573" s="74">
        <f t="shared" si="118"/>
        <v>26000</v>
      </c>
      <c r="U1573" s="74">
        <f t="shared" si="119"/>
        <v>29120.000000000004</v>
      </c>
      <c r="V1573" s="34"/>
      <c r="W1573" s="34">
        <v>2017</v>
      </c>
      <c r="X1573" s="76"/>
    </row>
    <row r="1574" spans="1:24" ht="50.1" customHeight="1">
      <c r="A1574" s="34" t="s">
        <v>4794</v>
      </c>
      <c r="B1574" s="34" t="s">
        <v>35</v>
      </c>
      <c r="C1574" s="35" t="s">
        <v>4787</v>
      </c>
      <c r="D1574" s="73" t="s">
        <v>4767</v>
      </c>
      <c r="E1574" s="37" t="s">
        <v>4788</v>
      </c>
      <c r="F1574" s="37" t="s">
        <v>4795</v>
      </c>
      <c r="G1574" s="34" t="s">
        <v>39</v>
      </c>
      <c r="H1574" s="34">
        <v>0</v>
      </c>
      <c r="I1574" s="34">
        <v>590000000</v>
      </c>
      <c r="J1574" s="35" t="s">
        <v>53</v>
      </c>
      <c r="K1574" s="34" t="s">
        <v>142</v>
      </c>
      <c r="L1574" s="34" t="s">
        <v>83</v>
      </c>
      <c r="M1574" s="34" t="s">
        <v>84</v>
      </c>
      <c r="N1574" s="34" t="s">
        <v>143</v>
      </c>
      <c r="O1574" s="51" t="s">
        <v>185</v>
      </c>
      <c r="P1574" s="34">
        <v>796</v>
      </c>
      <c r="Q1574" s="34" t="s">
        <v>46</v>
      </c>
      <c r="R1574" s="39">
        <v>64</v>
      </c>
      <c r="S1574" s="44">
        <v>650</v>
      </c>
      <c r="T1574" s="74">
        <f t="shared" si="118"/>
        <v>41600</v>
      </c>
      <c r="U1574" s="74">
        <f t="shared" si="119"/>
        <v>46592.000000000007</v>
      </c>
      <c r="V1574" s="34"/>
      <c r="W1574" s="34">
        <v>2017</v>
      </c>
      <c r="X1574" s="76"/>
    </row>
    <row r="1575" spans="1:24" ht="50.1" customHeight="1">
      <c r="A1575" s="34" t="s">
        <v>4796</v>
      </c>
      <c r="B1575" s="34" t="s">
        <v>35</v>
      </c>
      <c r="C1575" s="35" t="s">
        <v>4787</v>
      </c>
      <c r="D1575" s="73" t="s">
        <v>4767</v>
      </c>
      <c r="E1575" s="37" t="s">
        <v>4788</v>
      </c>
      <c r="F1575" s="37" t="s">
        <v>4797</v>
      </c>
      <c r="G1575" s="34" t="s">
        <v>39</v>
      </c>
      <c r="H1575" s="34">
        <v>0</v>
      </c>
      <c r="I1575" s="34">
        <v>590000000</v>
      </c>
      <c r="J1575" s="35" t="s">
        <v>53</v>
      </c>
      <c r="K1575" s="34" t="s">
        <v>142</v>
      </c>
      <c r="L1575" s="34" t="s">
        <v>83</v>
      </c>
      <c r="M1575" s="34" t="s">
        <v>84</v>
      </c>
      <c r="N1575" s="34" t="s">
        <v>143</v>
      </c>
      <c r="O1575" s="51" t="s">
        <v>185</v>
      </c>
      <c r="P1575" s="34">
        <v>796</v>
      </c>
      <c r="Q1575" s="34" t="s">
        <v>46</v>
      </c>
      <c r="R1575" s="39">
        <v>12</v>
      </c>
      <c r="S1575" s="44">
        <v>5850</v>
      </c>
      <c r="T1575" s="74">
        <f t="shared" si="118"/>
        <v>70200</v>
      </c>
      <c r="U1575" s="74">
        <f t="shared" si="119"/>
        <v>78624.000000000015</v>
      </c>
      <c r="V1575" s="34"/>
      <c r="W1575" s="34">
        <v>2017</v>
      </c>
      <c r="X1575" s="76"/>
    </row>
    <row r="1576" spans="1:24" ht="50.1" customHeight="1">
      <c r="A1576" s="34" t="s">
        <v>4798</v>
      </c>
      <c r="B1576" s="34" t="s">
        <v>35</v>
      </c>
      <c r="C1576" s="35" t="s">
        <v>4799</v>
      </c>
      <c r="D1576" s="36" t="s">
        <v>4800</v>
      </c>
      <c r="E1576" s="35" t="s">
        <v>4801</v>
      </c>
      <c r="F1576" s="37" t="s">
        <v>4802</v>
      </c>
      <c r="G1576" s="34" t="s">
        <v>39</v>
      </c>
      <c r="H1576" s="34">
        <v>0</v>
      </c>
      <c r="I1576" s="34">
        <v>590000000</v>
      </c>
      <c r="J1576" s="35" t="s">
        <v>40</v>
      </c>
      <c r="K1576" s="35" t="s">
        <v>108</v>
      </c>
      <c r="L1576" s="42" t="s">
        <v>53</v>
      </c>
      <c r="M1576" s="34" t="s">
        <v>61</v>
      </c>
      <c r="N1576" s="35" t="s">
        <v>2865</v>
      </c>
      <c r="O1576" s="34" t="s">
        <v>94</v>
      </c>
      <c r="P1576" s="34">
        <v>796</v>
      </c>
      <c r="Q1576" s="34" t="s">
        <v>46</v>
      </c>
      <c r="R1576" s="39">
        <v>50</v>
      </c>
      <c r="S1576" s="40">
        <v>590</v>
      </c>
      <c r="T1576" s="40">
        <f t="shared" si="118"/>
        <v>29500</v>
      </c>
      <c r="U1576" s="40">
        <f t="shared" si="119"/>
        <v>33040</v>
      </c>
      <c r="V1576" s="34"/>
      <c r="W1576" s="34">
        <v>2017</v>
      </c>
      <c r="X1576" s="35"/>
    </row>
    <row r="1577" spans="1:24" ht="50.1" customHeight="1">
      <c r="A1577" s="34" t="s">
        <v>4803</v>
      </c>
      <c r="B1577" s="34" t="s">
        <v>35</v>
      </c>
      <c r="C1577" s="35" t="s">
        <v>4804</v>
      </c>
      <c r="D1577" s="36" t="s">
        <v>4800</v>
      </c>
      <c r="E1577" s="35" t="s">
        <v>4805</v>
      </c>
      <c r="F1577" s="37" t="s">
        <v>4806</v>
      </c>
      <c r="G1577" s="34" t="s">
        <v>39</v>
      </c>
      <c r="H1577" s="34">
        <v>0</v>
      </c>
      <c r="I1577" s="34">
        <v>590000000</v>
      </c>
      <c r="J1577" s="35" t="s">
        <v>40</v>
      </c>
      <c r="K1577" s="35" t="s">
        <v>108</v>
      </c>
      <c r="L1577" s="42" t="s">
        <v>53</v>
      </c>
      <c r="M1577" s="34" t="s">
        <v>61</v>
      </c>
      <c r="N1577" s="35" t="s">
        <v>2865</v>
      </c>
      <c r="O1577" s="34" t="s">
        <v>94</v>
      </c>
      <c r="P1577" s="34">
        <v>796</v>
      </c>
      <c r="Q1577" s="34" t="s">
        <v>46</v>
      </c>
      <c r="R1577" s="39">
        <v>50</v>
      </c>
      <c r="S1577" s="40">
        <v>780</v>
      </c>
      <c r="T1577" s="40">
        <f t="shared" si="118"/>
        <v>39000</v>
      </c>
      <c r="U1577" s="40">
        <f t="shared" si="119"/>
        <v>43680.000000000007</v>
      </c>
      <c r="V1577" s="34"/>
      <c r="W1577" s="34">
        <v>2017</v>
      </c>
      <c r="X1577" s="35"/>
    </row>
    <row r="1578" spans="1:24" ht="50.1" customHeight="1">
      <c r="A1578" s="34" t="s">
        <v>4807</v>
      </c>
      <c r="B1578" s="34" t="s">
        <v>35</v>
      </c>
      <c r="C1578" s="35" t="s">
        <v>4808</v>
      </c>
      <c r="D1578" s="36" t="s">
        <v>4800</v>
      </c>
      <c r="E1578" s="35" t="s">
        <v>4809</v>
      </c>
      <c r="F1578" s="37" t="s">
        <v>4810</v>
      </c>
      <c r="G1578" s="34" t="s">
        <v>39</v>
      </c>
      <c r="H1578" s="34">
        <v>0</v>
      </c>
      <c r="I1578" s="34">
        <v>590000000</v>
      </c>
      <c r="J1578" s="35" t="s">
        <v>40</v>
      </c>
      <c r="K1578" s="35" t="s">
        <v>108</v>
      </c>
      <c r="L1578" s="42" t="s">
        <v>53</v>
      </c>
      <c r="M1578" s="34" t="s">
        <v>61</v>
      </c>
      <c r="N1578" s="35" t="s">
        <v>2865</v>
      </c>
      <c r="O1578" s="34" t="s">
        <v>94</v>
      </c>
      <c r="P1578" s="34">
        <v>796</v>
      </c>
      <c r="Q1578" s="34" t="s">
        <v>46</v>
      </c>
      <c r="R1578" s="39">
        <v>50</v>
      </c>
      <c r="S1578" s="40">
        <v>910</v>
      </c>
      <c r="T1578" s="40">
        <f t="shared" si="118"/>
        <v>45500</v>
      </c>
      <c r="U1578" s="40">
        <f t="shared" si="119"/>
        <v>50960.000000000007</v>
      </c>
      <c r="V1578" s="34"/>
      <c r="W1578" s="34">
        <v>2017</v>
      </c>
      <c r="X1578" s="35"/>
    </row>
    <row r="1579" spans="1:24" ht="50.1" customHeight="1">
      <c r="A1579" s="34" t="s">
        <v>4811</v>
      </c>
      <c r="B1579" s="34" t="s">
        <v>35</v>
      </c>
      <c r="C1579" s="35" t="s">
        <v>4812</v>
      </c>
      <c r="D1579" s="36" t="s">
        <v>4800</v>
      </c>
      <c r="E1579" s="35" t="s">
        <v>4813</v>
      </c>
      <c r="F1579" s="37" t="s">
        <v>4814</v>
      </c>
      <c r="G1579" s="34" t="s">
        <v>39</v>
      </c>
      <c r="H1579" s="34">
        <v>0</v>
      </c>
      <c r="I1579" s="34">
        <v>590000000</v>
      </c>
      <c r="J1579" s="35" t="s">
        <v>40</v>
      </c>
      <c r="K1579" s="35" t="s">
        <v>108</v>
      </c>
      <c r="L1579" s="42" t="s">
        <v>53</v>
      </c>
      <c r="M1579" s="34" t="s">
        <v>61</v>
      </c>
      <c r="N1579" s="35" t="s">
        <v>2865</v>
      </c>
      <c r="O1579" s="34" t="s">
        <v>94</v>
      </c>
      <c r="P1579" s="34">
        <v>796</v>
      </c>
      <c r="Q1579" s="34" t="s">
        <v>46</v>
      </c>
      <c r="R1579" s="39">
        <v>30</v>
      </c>
      <c r="S1579" s="40">
        <v>1300</v>
      </c>
      <c r="T1579" s="40">
        <f t="shared" si="118"/>
        <v>39000</v>
      </c>
      <c r="U1579" s="40">
        <f t="shared" si="119"/>
        <v>43680.000000000007</v>
      </c>
      <c r="V1579" s="34"/>
      <c r="W1579" s="34">
        <v>2017</v>
      </c>
      <c r="X1579" s="35"/>
    </row>
    <row r="1580" spans="1:24" ht="50.1" customHeight="1">
      <c r="A1580" s="35" t="s">
        <v>4815</v>
      </c>
      <c r="B1580" s="46" t="s">
        <v>35</v>
      </c>
      <c r="C1580" s="50" t="s">
        <v>4816</v>
      </c>
      <c r="D1580" s="48" t="s">
        <v>4817</v>
      </c>
      <c r="E1580" s="50" t="s">
        <v>4818</v>
      </c>
      <c r="F1580" s="50" t="s">
        <v>4819</v>
      </c>
      <c r="G1580" s="51" t="s">
        <v>196</v>
      </c>
      <c r="H1580" s="52">
        <v>90.5</v>
      </c>
      <c r="I1580" s="35">
        <v>590000000</v>
      </c>
      <c r="J1580" s="35" t="s">
        <v>40</v>
      </c>
      <c r="K1580" s="46" t="s">
        <v>197</v>
      </c>
      <c r="L1580" s="35" t="s">
        <v>42</v>
      </c>
      <c r="M1580" s="46" t="s">
        <v>61</v>
      </c>
      <c r="N1580" s="49" t="s">
        <v>198</v>
      </c>
      <c r="O1580" s="35" t="s">
        <v>94</v>
      </c>
      <c r="P1580" s="35">
        <v>796</v>
      </c>
      <c r="Q1580" s="49" t="s">
        <v>46</v>
      </c>
      <c r="R1580" s="53">
        <v>4</v>
      </c>
      <c r="S1580" s="77">
        <v>5500</v>
      </c>
      <c r="T1580" s="54">
        <v>0</v>
      </c>
      <c r="U1580" s="54">
        <f>T1580*1.12</f>
        <v>0</v>
      </c>
      <c r="V1580" s="46"/>
      <c r="W1580" s="46">
        <v>2017</v>
      </c>
      <c r="X1580" s="51" t="s">
        <v>4820</v>
      </c>
    </row>
    <row r="1581" spans="1:24" ht="50.1" customHeight="1">
      <c r="A1581" s="35" t="s">
        <v>4821</v>
      </c>
      <c r="B1581" s="132" t="s">
        <v>35</v>
      </c>
      <c r="C1581" s="50" t="s">
        <v>4816</v>
      </c>
      <c r="D1581" s="56" t="s">
        <v>4817</v>
      </c>
      <c r="E1581" s="50" t="s">
        <v>4818</v>
      </c>
      <c r="F1581" s="50" t="s">
        <v>4819</v>
      </c>
      <c r="G1581" s="51" t="s">
        <v>39</v>
      </c>
      <c r="H1581" s="51">
        <v>90.5</v>
      </c>
      <c r="I1581" s="125">
        <v>590000000</v>
      </c>
      <c r="J1581" s="51" t="s">
        <v>53</v>
      </c>
      <c r="K1581" s="51" t="s">
        <v>1393</v>
      </c>
      <c r="L1581" s="51" t="s">
        <v>53</v>
      </c>
      <c r="M1581" s="51" t="s">
        <v>61</v>
      </c>
      <c r="N1581" s="49" t="s">
        <v>143</v>
      </c>
      <c r="O1581" s="49" t="s">
        <v>503</v>
      </c>
      <c r="P1581" s="35">
        <v>796</v>
      </c>
      <c r="Q1581" s="49" t="s">
        <v>46</v>
      </c>
      <c r="R1581" s="53">
        <v>4</v>
      </c>
      <c r="S1581" s="77">
        <v>5500</v>
      </c>
      <c r="T1581" s="54">
        <f>R1581*S1581</f>
        <v>22000</v>
      </c>
      <c r="U1581" s="54">
        <f>T1581*1.12</f>
        <v>24640.000000000004</v>
      </c>
      <c r="V1581" s="51"/>
      <c r="W1581" s="125">
        <v>2017</v>
      </c>
      <c r="X1581" s="134"/>
    </row>
    <row r="1582" spans="1:24" ht="50.1" customHeight="1">
      <c r="A1582" s="35" t="s">
        <v>4822</v>
      </c>
      <c r="B1582" s="35" t="s">
        <v>35</v>
      </c>
      <c r="C1582" s="78" t="s">
        <v>4823</v>
      </c>
      <c r="D1582" s="36" t="s">
        <v>4817</v>
      </c>
      <c r="E1582" s="78" t="s">
        <v>4824</v>
      </c>
      <c r="F1582" s="78" t="s">
        <v>4825</v>
      </c>
      <c r="G1582" s="35" t="s">
        <v>196</v>
      </c>
      <c r="H1582" s="35">
        <v>90.5</v>
      </c>
      <c r="I1582" s="35">
        <v>590000000</v>
      </c>
      <c r="J1582" s="35" t="s">
        <v>40</v>
      </c>
      <c r="K1582" s="35" t="s">
        <v>197</v>
      </c>
      <c r="L1582" s="35" t="s">
        <v>42</v>
      </c>
      <c r="M1582" s="35" t="s">
        <v>61</v>
      </c>
      <c r="N1582" s="35" t="s">
        <v>198</v>
      </c>
      <c r="O1582" s="35" t="s">
        <v>94</v>
      </c>
      <c r="P1582" s="35">
        <v>796</v>
      </c>
      <c r="Q1582" s="35" t="s">
        <v>46</v>
      </c>
      <c r="R1582" s="53">
        <v>41</v>
      </c>
      <c r="S1582" s="77">
        <v>2450</v>
      </c>
      <c r="T1582" s="54">
        <v>0</v>
      </c>
      <c r="U1582" s="54">
        <f>T1582*1.12</f>
        <v>0</v>
      </c>
      <c r="V1582" s="35"/>
      <c r="W1582" s="35">
        <v>2017</v>
      </c>
      <c r="X1582" s="46" t="s">
        <v>1384</v>
      </c>
    </row>
    <row r="1583" spans="1:24" ht="50.1" customHeight="1">
      <c r="A1583" s="35" t="s">
        <v>4826</v>
      </c>
      <c r="B1583" s="132" t="s">
        <v>35</v>
      </c>
      <c r="C1583" s="50" t="s">
        <v>4823</v>
      </c>
      <c r="D1583" s="56" t="s">
        <v>4817</v>
      </c>
      <c r="E1583" s="50" t="s">
        <v>4824</v>
      </c>
      <c r="F1583" s="212" t="s">
        <v>4825</v>
      </c>
      <c r="G1583" s="51" t="s">
        <v>39</v>
      </c>
      <c r="H1583" s="35">
        <v>90.5</v>
      </c>
      <c r="I1583" s="125">
        <v>590000000</v>
      </c>
      <c r="J1583" s="51" t="s">
        <v>53</v>
      </c>
      <c r="K1583" s="51" t="s">
        <v>1393</v>
      </c>
      <c r="L1583" s="51" t="s">
        <v>53</v>
      </c>
      <c r="M1583" s="51" t="s">
        <v>61</v>
      </c>
      <c r="N1583" s="49" t="s">
        <v>1593</v>
      </c>
      <c r="O1583" s="49" t="s">
        <v>503</v>
      </c>
      <c r="P1583" s="35">
        <v>796</v>
      </c>
      <c r="Q1583" s="49" t="s">
        <v>46</v>
      </c>
      <c r="R1583" s="53">
        <v>26</v>
      </c>
      <c r="S1583" s="77">
        <v>6200</v>
      </c>
      <c r="T1583" s="54">
        <f>S1583*R1583</f>
        <v>161200</v>
      </c>
      <c r="U1583" s="54">
        <f>T1583*1.12</f>
        <v>180544.00000000003</v>
      </c>
      <c r="V1583" s="51"/>
      <c r="W1583" s="125">
        <v>2017</v>
      </c>
      <c r="X1583" s="134"/>
    </row>
    <row r="1584" spans="1:24" ht="50.1" customHeight="1">
      <c r="A1584" s="35" t="s">
        <v>4827</v>
      </c>
      <c r="B1584" s="46" t="s">
        <v>35</v>
      </c>
      <c r="C1584" s="50" t="s">
        <v>4828</v>
      </c>
      <c r="D1584" s="48" t="s">
        <v>4817</v>
      </c>
      <c r="E1584" s="50" t="s">
        <v>4829</v>
      </c>
      <c r="F1584" s="50" t="s">
        <v>4830</v>
      </c>
      <c r="G1584" s="51" t="s">
        <v>196</v>
      </c>
      <c r="H1584" s="52">
        <v>87.5</v>
      </c>
      <c r="I1584" s="35">
        <v>590000000</v>
      </c>
      <c r="J1584" s="35" t="s">
        <v>40</v>
      </c>
      <c r="K1584" s="46" t="s">
        <v>197</v>
      </c>
      <c r="L1584" s="35" t="s">
        <v>42</v>
      </c>
      <c r="M1584" s="46" t="s">
        <v>61</v>
      </c>
      <c r="N1584" s="49" t="s">
        <v>198</v>
      </c>
      <c r="O1584" s="35" t="s">
        <v>94</v>
      </c>
      <c r="P1584" s="35">
        <v>796</v>
      </c>
      <c r="Q1584" s="49" t="s">
        <v>46</v>
      </c>
      <c r="R1584" s="53">
        <v>185</v>
      </c>
      <c r="S1584" s="77">
        <v>2410</v>
      </c>
      <c r="T1584" s="54">
        <v>0</v>
      </c>
      <c r="U1584" s="54">
        <f t="shared" ref="U1584" si="120">T1584*1.12</f>
        <v>0</v>
      </c>
      <c r="V1584" s="46"/>
      <c r="W1584" s="46">
        <v>2017</v>
      </c>
      <c r="X1584" s="46" t="s">
        <v>1384</v>
      </c>
    </row>
    <row r="1585" spans="1:24" ht="50.1" customHeight="1">
      <c r="A1585" s="35" t="s">
        <v>4831</v>
      </c>
      <c r="B1585" s="132" t="s">
        <v>35</v>
      </c>
      <c r="C1585" s="50" t="s">
        <v>4828</v>
      </c>
      <c r="D1585" s="56" t="s">
        <v>4817</v>
      </c>
      <c r="E1585" s="50" t="s">
        <v>4829</v>
      </c>
      <c r="F1585" s="50" t="s">
        <v>4830</v>
      </c>
      <c r="G1585" s="51" t="s">
        <v>39</v>
      </c>
      <c r="H1585" s="35">
        <v>87.5</v>
      </c>
      <c r="I1585" s="125">
        <v>590000000</v>
      </c>
      <c r="J1585" s="51" t="s">
        <v>53</v>
      </c>
      <c r="K1585" s="51" t="s">
        <v>1393</v>
      </c>
      <c r="L1585" s="51" t="s">
        <v>53</v>
      </c>
      <c r="M1585" s="51" t="s">
        <v>61</v>
      </c>
      <c r="N1585" s="49" t="s">
        <v>1593</v>
      </c>
      <c r="O1585" s="49" t="s">
        <v>503</v>
      </c>
      <c r="P1585" s="35">
        <v>796</v>
      </c>
      <c r="Q1585" s="49" t="s">
        <v>46</v>
      </c>
      <c r="R1585" s="53">
        <v>234</v>
      </c>
      <c r="S1585" s="77">
        <v>6100</v>
      </c>
      <c r="T1585" s="54">
        <f>S1585*R1585</f>
        <v>1427400</v>
      </c>
      <c r="U1585" s="54">
        <f>T1585*1.12</f>
        <v>1598688.0000000002</v>
      </c>
      <c r="V1585" s="51"/>
      <c r="W1585" s="125">
        <v>2017</v>
      </c>
      <c r="X1585" s="134"/>
    </row>
    <row r="1586" spans="1:24" ht="50.1" customHeight="1">
      <c r="A1586" s="34" t="s">
        <v>4832</v>
      </c>
      <c r="B1586" s="46" t="s">
        <v>35</v>
      </c>
      <c r="C1586" s="47" t="s">
        <v>4833</v>
      </c>
      <c r="D1586" s="48" t="s">
        <v>4834</v>
      </c>
      <c r="E1586" s="49" t="s">
        <v>4835</v>
      </c>
      <c r="F1586" s="50" t="s">
        <v>4836</v>
      </c>
      <c r="G1586" s="51" t="s">
        <v>39</v>
      </c>
      <c r="H1586" s="52">
        <v>0</v>
      </c>
      <c r="I1586" s="34">
        <v>590000000</v>
      </c>
      <c r="J1586" s="35" t="s">
        <v>40</v>
      </c>
      <c r="K1586" s="46" t="s">
        <v>197</v>
      </c>
      <c r="L1586" s="35" t="s">
        <v>42</v>
      </c>
      <c r="M1586" s="46" t="s">
        <v>61</v>
      </c>
      <c r="N1586" s="49" t="s">
        <v>268</v>
      </c>
      <c r="O1586" s="38" t="s">
        <v>45</v>
      </c>
      <c r="P1586" s="43">
        <v>166</v>
      </c>
      <c r="Q1586" s="43" t="s">
        <v>103</v>
      </c>
      <c r="R1586" s="69">
        <v>200</v>
      </c>
      <c r="S1586" s="54">
        <v>680</v>
      </c>
      <c r="T1586" s="40">
        <f t="shared" si="118"/>
        <v>136000</v>
      </c>
      <c r="U1586" s="40">
        <f t="shared" si="119"/>
        <v>152320</v>
      </c>
      <c r="V1586" s="46"/>
      <c r="W1586" s="55">
        <v>2017</v>
      </c>
      <c r="X1586" s="71"/>
    </row>
    <row r="1587" spans="1:24" ht="50.1" customHeight="1">
      <c r="A1587" s="34" t="s">
        <v>4837</v>
      </c>
      <c r="B1587" s="46" t="s">
        <v>35</v>
      </c>
      <c r="C1587" s="47" t="s">
        <v>4838</v>
      </c>
      <c r="D1587" s="48" t="s">
        <v>4839</v>
      </c>
      <c r="E1587" s="49" t="s">
        <v>4840</v>
      </c>
      <c r="F1587" s="50" t="s">
        <v>4841</v>
      </c>
      <c r="G1587" s="51" t="s">
        <v>39</v>
      </c>
      <c r="H1587" s="52">
        <v>0</v>
      </c>
      <c r="I1587" s="34">
        <v>590000000</v>
      </c>
      <c r="J1587" s="35" t="s">
        <v>40</v>
      </c>
      <c r="K1587" s="46" t="s">
        <v>417</v>
      </c>
      <c r="L1587" s="35" t="s">
        <v>42</v>
      </c>
      <c r="M1587" s="46" t="s">
        <v>43</v>
      </c>
      <c r="N1587" s="49" t="s">
        <v>178</v>
      </c>
      <c r="O1587" s="34" t="s">
        <v>76</v>
      </c>
      <c r="P1587" s="43">
        <v>778</v>
      </c>
      <c r="Q1587" s="43" t="s">
        <v>1085</v>
      </c>
      <c r="R1587" s="53">
        <v>20</v>
      </c>
      <c r="S1587" s="54">
        <v>350</v>
      </c>
      <c r="T1587" s="40">
        <f t="shared" si="118"/>
        <v>7000</v>
      </c>
      <c r="U1587" s="40">
        <f t="shared" si="119"/>
        <v>7840.0000000000009</v>
      </c>
      <c r="V1587" s="46"/>
      <c r="W1587" s="55">
        <v>2017</v>
      </c>
      <c r="X1587" s="35"/>
    </row>
    <row r="1588" spans="1:24" ht="50.1" customHeight="1">
      <c r="A1588" s="34" t="s">
        <v>4842</v>
      </c>
      <c r="B1588" s="34" t="s">
        <v>35</v>
      </c>
      <c r="C1588" s="35" t="s">
        <v>4838</v>
      </c>
      <c r="D1588" s="36" t="s">
        <v>4839</v>
      </c>
      <c r="E1588" s="35" t="s">
        <v>4840</v>
      </c>
      <c r="F1588" s="37" t="s">
        <v>4843</v>
      </c>
      <c r="G1588" s="34" t="s">
        <v>39</v>
      </c>
      <c r="H1588" s="34">
        <v>0</v>
      </c>
      <c r="I1588" s="34">
        <v>590000000</v>
      </c>
      <c r="J1588" s="35" t="s">
        <v>40</v>
      </c>
      <c r="K1588" s="35" t="s">
        <v>4844</v>
      </c>
      <c r="L1588" s="35" t="s">
        <v>42</v>
      </c>
      <c r="M1588" s="34" t="s">
        <v>43</v>
      </c>
      <c r="N1588" s="35" t="s">
        <v>178</v>
      </c>
      <c r="O1588" s="34" t="s">
        <v>76</v>
      </c>
      <c r="P1588" s="34">
        <v>778</v>
      </c>
      <c r="Q1588" s="34" t="s">
        <v>1085</v>
      </c>
      <c r="R1588" s="39">
        <v>10</v>
      </c>
      <c r="S1588" s="40">
        <v>350</v>
      </c>
      <c r="T1588" s="40">
        <f t="shared" si="118"/>
        <v>3500</v>
      </c>
      <c r="U1588" s="40">
        <f t="shared" si="119"/>
        <v>3920.0000000000005</v>
      </c>
      <c r="V1588" s="34"/>
      <c r="W1588" s="34">
        <v>2017</v>
      </c>
      <c r="X1588" s="35"/>
    </row>
    <row r="1589" spans="1:24" ht="50.1" customHeight="1">
      <c r="A1589" s="34" t="s">
        <v>4845</v>
      </c>
      <c r="B1589" s="46" t="s">
        <v>35</v>
      </c>
      <c r="C1589" s="47" t="s">
        <v>4838</v>
      </c>
      <c r="D1589" s="48" t="s">
        <v>4839</v>
      </c>
      <c r="E1589" s="49" t="s">
        <v>4840</v>
      </c>
      <c r="F1589" s="50" t="s">
        <v>4846</v>
      </c>
      <c r="G1589" s="51" t="s">
        <v>39</v>
      </c>
      <c r="H1589" s="52">
        <v>0</v>
      </c>
      <c r="I1589" s="34">
        <v>590000000</v>
      </c>
      <c r="J1589" s="35" t="s">
        <v>40</v>
      </c>
      <c r="K1589" s="46" t="s">
        <v>4844</v>
      </c>
      <c r="L1589" s="35" t="s">
        <v>42</v>
      </c>
      <c r="M1589" s="46" t="s">
        <v>43</v>
      </c>
      <c r="N1589" s="49" t="s">
        <v>178</v>
      </c>
      <c r="O1589" s="34" t="s">
        <v>76</v>
      </c>
      <c r="P1589" s="43">
        <v>778</v>
      </c>
      <c r="Q1589" s="43" t="s">
        <v>1085</v>
      </c>
      <c r="R1589" s="53">
        <v>10</v>
      </c>
      <c r="S1589" s="54">
        <v>890</v>
      </c>
      <c r="T1589" s="40">
        <f t="shared" si="118"/>
        <v>8900</v>
      </c>
      <c r="U1589" s="40">
        <f t="shared" si="119"/>
        <v>9968.0000000000018</v>
      </c>
      <c r="V1589" s="46"/>
      <c r="W1589" s="55">
        <v>2017</v>
      </c>
      <c r="X1589" s="35"/>
    </row>
    <row r="1590" spans="1:24" ht="50.1" customHeight="1">
      <c r="A1590" s="34" t="s">
        <v>4847</v>
      </c>
      <c r="B1590" s="34" t="s">
        <v>35</v>
      </c>
      <c r="C1590" s="35" t="s">
        <v>4838</v>
      </c>
      <c r="D1590" s="36" t="s">
        <v>4839</v>
      </c>
      <c r="E1590" s="35" t="s">
        <v>4840</v>
      </c>
      <c r="F1590" s="37" t="s">
        <v>4848</v>
      </c>
      <c r="G1590" s="34" t="s">
        <v>39</v>
      </c>
      <c r="H1590" s="34">
        <v>0</v>
      </c>
      <c r="I1590" s="34">
        <v>590000000</v>
      </c>
      <c r="J1590" s="35" t="s">
        <v>40</v>
      </c>
      <c r="K1590" s="35" t="s">
        <v>4844</v>
      </c>
      <c r="L1590" s="35" t="s">
        <v>42</v>
      </c>
      <c r="M1590" s="34" t="s">
        <v>43</v>
      </c>
      <c r="N1590" s="35" t="s">
        <v>178</v>
      </c>
      <c r="O1590" s="34" t="s">
        <v>76</v>
      </c>
      <c r="P1590" s="34">
        <v>778</v>
      </c>
      <c r="Q1590" s="34" t="s">
        <v>1085</v>
      </c>
      <c r="R1590" s="39">
        <v>10</v>
      </c>
      <c r="S1590" s="40">
        <v>3500</v>
      </c>
      <c r="T1590" s="40">
        <f t="shared" si="118"/>
        <v>35000</v>
      </c>
      <c r="U1590" s="40">
        <f t="shared" si="119"/>
        <v>39200.000000000007</v>
      </c>
      <c r="V1590" s="34"/>
      <c r="W1590" s="34">
        <v>2017</v>
      </c>
      <c r="X1590" s="35"/>
    </row>
    <row r="1591" spans="1:24" ht="50.1" customHeight="1">
      <c r="A1591" s="34" t="s">
        <v>4849</v>
      </c>
      <c r="B1591" s="46" t="s">
        <v>35</v>
      </c>
      <c r="C1591" s="47" t="s">
        <v>4838</v>
      </c>
      <c r="D1591" s="48" t="s">
        <v>4839</v>
      </c>
      <c r="E1591" s="49" t="s">
        <v>4840</v>
      </c>
      <c r="F1591" s="50" t="s">
        <v>4850</v>
      </c>
      <c r="G1591" s="51" t="s">
        <v>39</v>
      </c>
      <c r="H1591" s="52">
        <v>0</v>
      </c>
      <c r="I1591" s="34">
        <v>590000000</v>
      </c>
      <c r="J1591" s="35" t="s">
        <v>40</v>
      </c>
      <c r="K1591" s="46" t="s">
        <v>4844</v>
      </c>
      <c r="L1591" s="35" t="s">
        <v>42</v>
      </c>
      <c r="M1591" s="46" t="s">
        <v>43</v>
      </c>
      <c r="N1591" s="49" t="s">
        <v>178</v>
      </c>
      <c r="O1591" s="34" t="s">
        <v>76</v>
      </c>
      <c r="P1591" s="43">
        <v>778</v>
      </c>
      <c r="Q1591" s="43" t="s">
        <v>1085</v>
      </c>
      <c r="R1591" s="53">
        <v>5</v>
      </c>
      <c r="S1591" s="54">
        <v>4200</v>
      </c>
      <c r="T1591" s="40">
        <f t="shared" si="118"/>
        <v>21000</v>
      </c>
      <c r="U1591" s="40">
        <f t="shared" si="119"/>
        <v>23520.000000000004</v>
      </c>
      <c r="V1591" s="46"/>
      <c r="W1591" s="55">
        <v>2017</v>
      </c>
      <c r="X1591" s="35"/>
    </row>
    <row r="1592" spans="1:24" ht="50.1" customHeight="1">
      <c r="A1592" s="34" t="s">
        <v>4851</v>
      </c>
      <c r="B1592" s="34" t="s">
        <v>35</v>
      </c>
      <c r="C1592" s="35" t="s">
        <v>4838</v>
      </c>
      <c r="D1592" s="73" t="s">
        <v>4839</v>
      </c>
      <c r="E1592" s="37" t="s">
        <v>4840</v>
      </c>
      <c r="F1592" s="37" t="s">
        <v>4852</v>
      </c>
      <c r="G1592" s="34" t="s">
        <v>39</v>
      </c>
      <c r="H1592" s="34">
        <v>0</v>
      </c>
      <c r="I1592" s="34">
        <v>590000000</v>
      </c>
      <c r="J1592" s="35" t="s">
        <v>53</v>
      </c>
      <c r="K1592" s="34" t="s">
        <v>4579</v>
      </c>
      <c r="L1592" s="34" t="s">
        <v>83</v>
      </c>
      <c r="M1592" s="34" t="s">
        <v>84</v>
      </c>
      <c r="N1592" s="34" t="s">
        <v>143</v>
      </c>
      <c r="O1592" s="51" t="s">
        <v>185</v>
      </c>
      <c r="P1592" s="34">
        <v>778</v>
      </c>
      <c r="Q1592" s="34" t="s">
        <v>1085</v>
      </c>
      <c r="R1592" s="39">
        <v>5</v>
      </c>
      <c r="S1592" s="44">
        <v>1500</v>
      </c>
      <c r="T1592" s="74">
        <f t="shared" si="118"/>
        <v>7500</v>
      </c>
      <c r="U1592" s="74">
        <f t="shared" si="119"/>
        <v>8400</v>
      </c>
      <c r="V1592" s="34"/>
      <c r="W1592" s="34">
        <v>2017</v>
      </c>
      <c r="X1592" s="76"/>
    </row>
    <row r="1593" spans="1:24" ht="50.1" customHeight="1">
      <c r="A1593" s="34" t="s">
        <v>4853</v>
      </c>
      <c r="B1593" s="34" t="s">
        <v>35</v>
      </c>
      <c r="C1593" s="35" t="s">
        <v>4838</v>
      </c>
      <c r="D1593" s="73" t="s">
        <v>4839</v>
      </c>
      <c r="E1593" s="37" t="s">
        <v>4840</v>
      </c>
      <c r="F1593" s="37" t="s">
        <v>4854</v>
      </c>
      <c r="G1593" s="34" t="s">
        <v>39</v>
      </c>
      <c r="H1593" s="34">
        <v>0</v>
      </c>
      <c r="I1593" s="34">
        <v>590000000</v>
      </c>
      <c r="J1593" s="35" t="s">
        <v>53</v>
      </c>
      <c r="K1593" s="34" t="s">
        <v>4579</v>
      </c>
      <c r="L1593" s="34" t="s">
        <v>83</v>
      </c>
      <c r="M1593" s="34" t="s">
        <v>84</v>
      </c>
      <c r="N1593" s="34" t="s">
        <v>143</v>
      </c>
      <c r="O1593" s="51" t="s">
        <v>185</v>
      </c>
      <c r="P1593" s="34">
        <v>778</v>
      </c>
      <c r="Q1593" s="34" t="s">
        <v>1085</v>
      </c>
      <c r="R1593" s="39">
        <v>6</v>
      </c>
      <c r="S1593" s="44">
        <v>1500</v>
      </c>
      <c r="T1593" s="74">
        <f t="shared" si="118"/>
        <v>9000</v>
      </c>
      <c r="U1593" s="74">
        <f t="shared" si="119"/>
        <v>10080.000000000002</v>
      </c>
      <c r="V1593" s="34"/>
      <c r="W1593" s="34">
        <v>2017</v>
      </c>
      <c r="X1593" s="76"/>
    </row>
    <row r="1594" spans="1:24" ht="50.1" customHeight="1">
      <c r="A1594" s="35" t="s">
        <v>4855</v>
      </c>
      <c r="B1594" s="35" t="s">
        <v>35</v>
      </c>
      <c r="C1594" s="78" t="s">
        <v>4856</v>
      </c>
      <c r="D1594" s="78" t="s">
        <v>4839</v>
      </c>
      <c r="E1594" s="78" t="s">
        <v>4857</v>
      </c>
      <c r="F1594" s="78" t="s">
        <v>4858</v>
      </c>
      <c r="G1594" s="35" t="s">
        <v>39</v>
      </c>
      <c r="H1594" s="35">
        <v>0</v>
      </c>
      <c r="I1594" s="35">
        <v>590000000</v>
      </c>
      <c r="J1594" s="35" t="s">
        <v>53</v>
      </c>
      <c r="K1594" s="35" t="s">
        <v>142</v>
      </c>
      <c r="L1594" s="35" t="s">
        <v>83</v>
      </c>
      <c r="M1594" s="35" t="s">
        <v>84</v>
      </c>
      <c r="N1594" s="35" t="s">
        <v>143</v>
      </c>
      <c r="O1594" s="51" t="s">
        <v>185</v>
      </c>
      <c r="P1594" s="35">
        <v>796</v>
      </c>
      <c r="Q1594" s="35" t="s">
        <v>46</v>
      </c>
      <c r="R1594" s="77">
        <v>21</v>
      </c>
      <c r="S1594" s="77">
        <f>2000/21/1.12</f>
        <v>85.034013605442169</v>
      </c>
      <c r="T1594" s="62">
        <v>0</v>
      </c>
      <c r="U1594" s="62">
        <f>T1594*1.12</f>
        <v>0</v>
      </c>
      <c r="V1594" s="35"/>
      <c r="W1594" s="35">
        <v>2017</v>
      </c>
      <c r="X1594" s="49" t="s">
        <v>476</v>
      </c>
    </row>
    <row r="1595" spans="1:24" ht="50.1" customHeight="1">
      <c r="A1595" s="43" t="s">
        <v>4859</v>
      </c>
      <c r="B1595" s="35" t="s">
        <v>35</v>
      </c>
      <c r="C1595" s="78" t="s">
        <v>4856</v>
      </c>
      <c r="D1595" s="78" t="s">
        <v>4839</v>
      </c>
      <c r="E1595" s="78" t="s">
        <v>4857</v>
      </c>
      <c r="F1595" s="78" t="s">
        <v>4858</v>
      </c>
      <c r="G1595" s="49" t="s">
        <v>39</v>
      </c>
      <c r="H1595" s="105">
        <v>0</v>
      </c>
      <c r="I1595" s="80">
        <v>590000000</v>
      </c>
      <c r="J1595" s="51" t="s">
        <v>293</v>
      </c>
      <c r="K1595" s="49" t="s">
        <v>294</v>
      </c>
      <c r="L1595" s="49" t="s">
        <v>295</v>
      </c>
      <c r="M1595" s="49" t="s">
        <v>84</v>
      </c>
      <c r="N1595" s="49" t="s">
        <v>102</v>
      </c>
      <c r="O1595" s="51" t="s">
        <v>190</v>
      </c>
      <c r="P1595" s="35">
        <v>796</v>
      </c>
      <c r="Q1595" s="35" t="s">
        <v>46</v>
      </c>
      <c r="R1595" s="77">
        <v>21</v>
      </c>
      <c r="S1595" s="77">
        <v>130</v>
      </c>
      <c r="T1595" s="237">
        <f>R1595*S1595</f>
        <v>2730</v>
      </c>
      <c r="U1595" s="77">
        <f>T1595*1.12</f>
        <v>3057.6000000000004</v>
      </c>
      <c r="V1595" s="43"/>
      <c r="W1595" s="51">
        <v>2017</v>
      </c>
      <c r="X1595" s="363"/>
    </row>
    <row r="1596" spans="1:24" ht="50.1" customHeight="1">
      <c r="A1596" s="35" t="s">
        <v>4860</v>
      </c>
      <c r="B1596" s="35" t="s">
        <v>35</v>
      </c>
      <c r="C1596" s="78" t="s">
        <v>4856</v>
      </c>
      <c r="D1596" s="78" t="s">
        <v>4839</v>
      </c>
      <c r="E1596" s="78" t="s">
        <v>4857</v>
      </c>
      <c r="F1596" s="78" t="s">
        <v>4861</v>
      </c>
      <c r="G1596" s="35" t="s">
        <v>39</v>
      </c>
      <c r="H1596" s="35">
        <v>0</v>
      </c>
      <c r="I1596" s="35">
        <v>590000000</v>
      </c>
      <c r="J1596" s="35" t="s">
        <v>53</v>
      </c>
      <c r="K1596" s="35" t="s">
        <v>142</v>
      </c>
      <c r="L1596" s="35" t="s">
        <v>83</v>
      </c>
      <c r="M1596" s="35" t="s">
        <v>84</v>
      </c>
      <c r="N1596" s="35" t="s">
        <v>143</v>
      </c>
      <c r="O1596" s="51" t="s">
        <v>185</v>
      </c>
      <c r="P1596" s="35">
        <v>796</v>
      </c>
      <c r="Q1596" s="35" t="s">
        <v>46</v>
      </c>
      <c r="R1596" s="77">
        <v>100</v>
      </c>
      <c r="S1596" s="77">
        <v>90</v>
      </c>
      <c r="T1596" s="62">
        <v>0</v>
      </c>
      <c r="U1596" s="62">
        <f>T1596*1.12</f>
        <v>0</v>
      </c>
      <c r="V1596" s="35"/>
      <c r="W1596" s="35">
        <v>2017</v>
      </c>
      <c r="X1596" s="49" t="s">
        <v>476</v>
      </c>
    </row>
    <row r="1597" spans="1:24" ht="50.1" customHeight="1">
      <c r="A1597" s="43" t="s">
        <v>4862</v>
      </c>
      <c r="B1597" s="35" t="s">
        <v>35</v>
      </c>
      <c r="C1597" s="78" t="s">
        <v>4856</v>
      </c>
      <c r="D1597" s="78" t="s">
        <v>4839</v>
      </c>
      <c r="E1597" s="78" t="s">
        <v>4857</v>
      </c>
      <c r="F1597" s="78" t="s">
        <v>4861</v>
      </c>
      <c r="G1597" s="35" t="s">
        <v>39</v>
      </c>
      <c r="H1597" s="35">
        <v>0</v>
      </c>
      <c r="I1597" s="35">
        <v>590000000</v>
      </c>
      <c r="J1597" s="35" t="s">
        <v>53</v>
      </c>
      <c r="K1597" s="49" t="s">
        <v>294</v>
      </c>
      <c r="L1597" s="35" t="s">
        <v>83</v>
      </c>
      <c r="M1597" s="35" t="s">
        <v>84</v>
      </c>
      <c r="N1597" s="49" t="s">
        <v>102</v>
      </c>
      <c r="O1597" s="51" t="s">
        <v>190</v>
      </c>
      <c r="P1597" s="35">
        <v>796</v>
      </c>
      <c r="Q1597" s="35" t="s">
        <v>46</v>
      </c>
      <c r="R1597" s="77">
        <v>100</v>
      </c>
      <c r="S1597" s="77">
        <v>150</v>
      </c>
      <c r="T1597" s="237">
        <f>R1597*S1597</f>
        <v>15000</v>
      </c>
      <c r="U1597" s="77">
        <f>T1597*1.12</f>
        <v>16800</v>
      </c>
      <c r="V1597" s="43"/>
      <c r="W1597" s="51">
        <v>2017</v>
      </c>
      <c r="X1597" s="363"/>
    </row>
    <row r="1598" spans="1:24" ht="50.1" customHeight="1">
      <c r="A1598" s="34" t="s">
        <v>4863</v>
      </c>
      <c r="B1598" s="34" t="s">
        <v>35</v>
      </c>
      <c r="C1598" s="35" t="s">
        <v>4864</v>
      </c>
      <c r="D1598" s="73" t="s">
        <v>4839</v>
      </c>
      <c r="E1598" s="37" t="s">
        <v>4865</v>
      </c>
      <c r="F1598" s="37" t="s">
        <v>4866</v>
      </c>
      <c r="G1598" s="34" t="s">
        <v>39</v>
      </c>
      <c r="H1598" s="34">
        <v>0</v>
      </c>
      <c r="I1598" s="34">
        <v>590000000</v>
      </c>
      <c r="J1598" s="35" t="s">
        <v>53</v>
      </c>
      <c r="K1598" s="34" t="s">
        <v>4867</v>
      </c>
      <c r="L1598" s="34" t="s">
        <v>83</v>
      </c>
      <c r="M1598" s="34" t="s">
        <v>84</v>
      </c>
      <c r="N1598" s="34" t="s">
        <v>143</v>
      </c>
      <c r="O1598" s="51" t="s">
        <v>185</v>
      </c>
      <c r="P1598" s="34">
        <v>796</v>
      </c>
      <c r="Q1598" s="34" t="s">
        <v>46</v>
      </c>
      <c r="R1598" s="39">
        <v>10</v>
      </c>
      <c r="S1598" s="44">
        <v>90</v>
      </c>
      <c r="T1598" s="74">
        <f t="shared" si="118"/>
        <v>900</v>
      </c>
      <c r="U1598" s="74">
        <f t="shared" si="119"/>
        <v>1008.0000000000001</v>
      </c>
      <c r="V1598" s="34"/>
      <c r="W1598" s="34">
        <v>2017</v>
      </c>
      <c r="X1598" s="76"/>
    </row>
    <row r="1599" spans="1:24" ht="50.1" customHeight="1">
      <c r="A1599" s="34" t="s">
        <v>4868</v>
      </c>
      <c r="B1599" s="34" t="s">
        <v>35</v>
      </c>
      <c r="C1599" s="35" t="s">
        <v>4869</v>
      </c>
      <c r="D1599" s="73" t="s">
        <v>4839</v>
      </c>
      <c r="E1599" s="37" t="s">
        <v>4870</v>
      </c>
      <c r="F1599" s="37" t="s">
        <v>4871</v>
      </c>
      <c r="G1599" s="34" t="s">
        <v>39</v>
      </c>
      <c r="H1599" s="34">
        <v>0</v>
      </c>
      <c r="I1599" s="34">
        <v>590000000</v>
      </c>
      <c r="J1599" s="35" t="s">
        <v>53</v>
      </c>
      <c r="K1599" s="34" t="s">
        <v>610</v>
      </c>
      <c r="L1599" s="34" t="s">
        <v>83</v>
      </c>
      <c r="M1599" s="34" t="s">
        <v>84</v>
      </c>
      <c r="N1599" s="34" t="s">
        <v>143</v>
      </c>
      <c r="O1599" s="51" t="s">
        <v>185</v>
      </c>
      <c r="P1599" s="34">
        <v>796</v>
      </c>
      <c r="Q1599" s="34" t="s">
        <v>46</v>
      </c>
      <c r="R1599" s="39">
        <v>8</v>
      </c>
      <c r="S1599" s="44">
        <v>110</v>
      </c>
      <c r="T1599" s="74">
        <f t="shared" si="118"/>
        <v>880</v>
      </c>
      <c r="U1599" s="74">
        <f t="shared" si="119"/>
        <v>985.60000000000014</v>
      </c>
      <c r="V1599" s="34"/>
      <c r="W1599" s="34">
        <v>2017</v>
      </c>
      <c r="X1599" s="76"/>
    </row>
    <row r="1600" spans="1:24" ht="50.1" customHeight="1">
      <c r="A1600" s="34" t="s">
        <v>4872</v>
      </c>
      <c r="B1600" s="34" t="s">
        <v>35</v>
      </c>
      <c r="C1600" s="35" t="s">
        <v>4873</v>
      </c>
      <c r="D1600" s="73" t="s">
        <v>4839</v>
      </c>
      <c r="E1600" s="37" t="s">
        <v>4874</v>
      </c>
      <c r="F1600" s="37" t="s">
        <v>4875</v>
      </c>
      <c r="G1600" s="34" t="s">
        <v>39</v>
      </c>
      <c r="H1600" s="34">
        <v>0</v>
      </c>
      <c r="I1600" s="34">
        <v>590000000</v>
      </c>
      <c r="J1600" s="35" t="s">
        <v>53</v>
      </c>
      <c r="K1600" s="34" t="s">
        <v>610</v>
      </c>
      <c r="L1600" s="34" t="s">
        <v>83</v>
      </c>
      <c r="M1600" s="34" t="s">
        <v>84</v>
      </c>
      <c r="N1600" s="34" t="s">
        <v>143</v>
      </c>
      <c r="O1600" s="51" t="s">
        <v>185</v>
      </c>
      <c r="P1600" s="34">
        <v>796</v>
      </c>
      <c r="Q1600" s="34" t="s">
        <v>46</v>
      </c>
      <c r="R1600" s="39">
        <v>8</v>
      </c>
      <c r="S1600" s="44">
        <v>145</v>
      </c>
      <c r="T1600" s="74">
        <f t="shared" si="118"/>
        <v>1160</v>
      </c>
      <c r="U1600" s="74">
        <f t="shared" si="119"/>
        <v>1299.2</v>
      </c>
      <c r="V1600" s="34"/>
      <c r="W1600" s="34">
        <v>2017</v>
      </c>
      <c r="X1600" s="76"/>
    </row>
    <row r="1601" spans="1:24" ht="50.1" customHeight="1">
      <c r="A1601" s="35" t="s">
        <v>4876</v>
      </c>
      <c r="B1601" s="35" t="s">
        <v>35</v>
      </c>
      <c r="C1601" s="78" t="s">
        <v>4877</v>
      </c>
      <c r="D1601" s="78" t="s">
        <v>4839</v>
      </c>
      <c r="E1601" s="78" t="s">
        <v>4878</v>
      </c>
      <c r="F1601" s="78" t="s">
        <v>4879</v>
      </c>
      <c r="G1601" s="35" t="s">
        <v>39</v>
      </c>
      <c r="H1601" s="35">
        <v>0</v>
      </c>
      <c r="I1601" s="35">
        <v>590000000</v>
      </c>
      <c r="J1601" s="35" t="s">
        <v>53</v>
      </c>
      <c r="K1601" s="35" t="s">
        <v>254</v>
      </c>
      <c r="L1601" s="35" t="s">
        <v>83</v>
      </c>
      <c r="M1601" s="35" t="s">
        <v>84</v>
      </c>
      <c r="N1601" s="35" t="s">
        <v>143</v>
      </c>
      <c r="O1601" s="51" t="s">
        <v>185</v>
      </c>
      <c r="P1601" s="35">
        <v>796</v>
      </c>
      <c r="Q1601" s="35" t="s">
        <v>46</v>
      </c>
      <c r="R1601" s="77">
        <v>6</v>
      </c>
      <c r="S1601" s="77">
        <v>150</v>
      </c>
      <c r="T1601" s="62">
        <v>0</v>
      </c>
      <c r="U1601" s="62">
        <f>T1601*1.12</f>
        <v>0</v>
      </c>
      <c r="V1601" s="35"/>
      <c r="W1601" s="35">
        <v>2017</v>
      </c>
      <c r="X1601" s="49" t="s">
        <v>3586</v>
      </c>
    </row>
    <row r="1602" spans="1:24" ht="50.1" customHeight="1">
      <c r="A1602" s="43" t="s">
        <v>4880</v>
      </c>
      <c r="B1602" s="35" t="s">
        <v>35</v>
      </c>
      <c r="C1602" s="78" t="s">
        <v>4877</v>
      </c>
      <c r="D1602" s="78" t="s">
        <v>4839</v>
      </c>
      <c r="E1602" s="78" t="s">
        <v>4878</v>
      </c>
      <c r="F1602" s="78" t="s">
        <v>4879</v>
      </c>
      <c r="G1602" s="49" t="s">
        <v>39</v>
      </c>
      <c r="H1602" s="105">
        <v>0</v>
      </c>
      <c r="I1602" s="80">
        <v>590000000</v>
      </c>
      <c r="J1602" s="51" t="s">
        <v>293</v>
      </c>
      <c r="K1602" s="49" t="s">
        <v>188</v>
      </c>
      <c r="L1602" s="49" t="s">
        <v>295</v>
      </c>
      <c r="M1602" s="49" t="s">
        <v>84</v>
      </c>
      <c r="N1602" s="49" t="s">
        <v>102</v>
      </c>
      <c r="O1602" s="51" t="s">
        <v>190</v>
      </c>
      <c r="P1602" s="35">
        <v>796</v>
      </c>
      <c r="Q1602" s="35" t="s">
        <v>46</v>
      </c>
      <c r="R1602" s="77">
        <v>6</v>
      </c>
      <c r="S1602" s="77">
        <v>200</v>
      </c>
      <c r="T1602" s="237">
        <f>R1602*S1602</f>
        <v>1200</v>
      </c>
      <c r="U1602" s="77">
        <f>T1602*1.12</f>
        <v>1344.0000000000002</v>
      </c>
      <c r="V1602" s="43"/>
      <c r="W1602" s="51">
        <v>2017</v>
      </c>
      <c r="X1602" s="363"/>
    </row>
    <row r="1603" spans="1:24" ht="50.1" customHeight="1">
      <c r="A1603" s="34" t="s">
        <v>4881</v>
      </c>
      <c r="B1603" s="35" t="s">
        <v>35</v>
      </c>
      <c r="C1603" s="78" t="s">
        <v>4882</v>
      </c>
      <c r="D1603" s="36" t="s">
        <v>4883</v>
      </c>
      <c r="E1603" s="78" t="s">
        <v>4884</v>
      </c>
      <c r="F1603" s="78" t="s">
        <v>4885</v>
      </c>
      <c r="G1603" s="35" t="s">
        <v>39</v>
      </c>
      <c r="H1603" s="35">
        <v>0</v>
      </c>
      <c r="I1603" s="35">
        <v>590000000</v>
      </c>
      <c r="J1603" s="35" t="s">
        <v>40</v>
      </c>
      <c r="K1603" s="35" t="s">
        <v>417</v>
      </c>
      <c r="L1603" s="51" t="s">
        <v>53</v>
      </c>
      <c r="M1603" s="35" t="s">
        <v>61</v>
      </c>
      <c r="N1603" s="35" t="s">
        <v>952</v>
      </c>
      <c r="O1603" s="35" t="s">
        <v>76</v>
      </c>
      <c r="P1603" s="35">
        <v>796</v>
      </c>
      <c r="Q1603" s="35" t="s">
        <v>46</v>
      </c>
      <c r="R1603" s="39">
        <v>10</v>
      </c>
      <c r="S1603" s="100">
        <v>318</v>
      </c>
      <c r="T1603" s="40">
        <v>0</v>
      </c>
      <c r="U1603" s="40">
        <f t="shared" si="119"/>
        <v>0</v>
      </c>
      <c r="V1603" s="34"/>
      <c r="W1603" s="34">
        <v>2017</v>
      </c>
      <c r="X1603" s="43" t="s">
        <v>953</v>
      </c>
    </row>
    <row r="1604" spans="1:24" ht="50.1" customHeight="1">
      <c r="A1604" s="34" t="s">
        <v>4886</v>
      </c>
      <c r="B1604" s="35" t="s">
        <v>35</v>
      </c>
      <c r="C1604" s="78" t="s">
        <v>4882</v>
      </c>
      <c r="D1604" s="36" t="s">
        <v>4883</v>
      </c>
      <c r="E1604" s="78" t="s">
        <v>4884</v>
      </c>
      <c r="F1604" s="78" t="s">
        <v>4887</v>
      </c>
      <c r="G1604" s="35" t="s">
        <v>39</v>
      </c>
      <c r="H1604" s="35">
        <v>0</v>
      </c>
      <c r="I1604" s="59">
        <v>590000000</v>
      </c>
      <c r="J1604" s="35" t="s">
        <v>40</v>
      </c>
      <c r="K1604" s="35" t="s">
        <v>313</v>
      </c>
      <c r="L1604" s="51" t="s">
        <v>53</v>
      </c>
      <c r="M1604" s="35" t="s">
        <v>61</v>
      </c>
      <c r="N1604" s="35" t="s">
        <v>561</v>
      </c>
      <c r="O1604" s="35" t="s">
        <v>76</v>
      </c>
      <c r="P1604" s="35">
        <v>796</v>
      </c>
      <c r="Q1604" s="35" t="s">
        <v>46</v>
      </c>
      <c r="R1604" s="39">
        <v>10</v>
      </c>
      <c r="S1604" s="100">
        <v>318</v>
      </c>
      <c r="T1604" s="40">
        <f t="shared" ref="T1604" si="121">R1604*S1604</f>
        <v>3180</v>
      </c>
      <c r="U1604" s="40">
        <f t="shared" si="119"/>
        <v>3561.6000000000004</v>
      </c>
      <c r="V1604" s="34"/>
      <c r="W1604" s="34">
        <v>2017</v>
      </c>
      <c r="X1604" s="98"/>
    </row>
    <row r="1605" spans="1:24" ht="50.1" customHeight="1">
      <c r="A1605" s="34" t="s">
        <v>4888</v>
      </c>
      <c r="B1605" s="49" t="s">
        <v>35</v>
      </c>
      <c r="C1605" s="50" t="s">
        <v>4889</v>
      </c>
      <c r="D1605" s="192" t="s">
        <v>4890</v>
      </c>
      <c r="E1605" s="50" t="s">
        <v>4891</v>
      </c>
      <c r="F1605" s="50" t="s">
        <v>4892</v>
      </c>
      <c r="G1605" s="35" t="s">
        <v>39</v>
      </c>
      <c r="H1605" s="49">
        <v>0</v>
      </c>
      <c r="I1605" s="34">
        <v>590000000</v>
      </c>
      <c r="J1605" s="35" t="s">
        <v>53</v>
      </c>
      <c r="K1605" s="35" t="s">
        <v>445</v>
      </c>
      <c r="L1605" s="35" t="s">
        <v>42</v>
      </c>
      <c r="M1605" s="35" t="s">
        <v>61</v>
      </c>
      <c r="N1605" s="49" t="s">
        <v>961</v>
      </c>
      <c r="O1605" s="35" t="s">
        <v>468</v>
      </c>
      <c r="P1605" s="55" t="s">
        <v>865</v>
      </c>
      <c r="Q1605" s="43" t="s">
        <v>866</v>
      </c>
      <c r="R1605" s="100">
        <v>275</v>
      </c>
      <c r="S1605" s="100">
        <v>7000</v>
      </c>
      <c r="T1605" s="40">
        <v>0</v>
      </c>
      <c r="U1605" s="40">
        <f>T1605*1.12</f>
        <v>0</v>
      </c>
      <c r="V1605" s="43"/>
      <c r="W1605" s="35">
        <v>2017</v>
      </c>
      <c r="X1605" s="49" t="s">
        <v>4297</v>
      </c>
    </row>
    <row r="1606" spans="1:24" ht="50.1" customHeight="1">
      <c r="A1606" s="34" t="s">
        <v>4893</v>
      </c>
      <c r="B1606" s="58" t="s">
        <v>35</v>
      </c>
      <c r="C1606" s="50" t="s">
        <v>4889</v>
      </c>
      <c r="D1606" s="56" t="s">
        <v>4890</v>
      </c>
      <c r="E1606" s="50" t="s">
        <v>4891</v>
      </c>
      <c r="F1606" s="213" t="s">
        <v>4894</v>
      </c>
      <c r="G1606" s="49" t="s">
        <v>39</v>
      </c>
      <c r="H1606" s="35">
        <v>0</v>
      </c>
      <c r="I1606" s="52">
        <v>590000000</v>
      </c>
      <c r="J1606" s="49" t="s">
        <v>4895</v>
      </c>
      <c r="K1606" s="49" t="s">
        <v>831</v>
      </c>
      <c r="L1606" s="51" t="s">
        <v>53</v>
      </c>
      <c r="M1606" s="51" t="s">
        <v>61</v>
      </c>
      <c r="N1606" s="49" t="s">
        <v>961</v>
      </c>
      <c r="O1606" s="35" t="s">
        <v>468</v>
      </c>
      <c r="P1606" s="214" t="s">
        <v>865</v>
      </c>
      <c r="Q1606" s="43" t="s">
        <v>866</v>
      </c>
      <c r="R1606" s="100">
        <v>150</v>
      </c>
      <c r="S1606" s="100">
        <v>6880</v>
      </c>
      <c r="T1606" s="154">
        <f>R1606*S1606</f>
        <v>1032000</v>
      </c>
      <c r="U1606" s="154">
        <f>T1606*1.12</f>
        <v>1155840</v>
      </c>
      <c r="V1606" s="49"/>
      <c r="W1606" s="49">
        <v>2017</v>
      </c>
      <c r="X1606" s="49"/>
    </row>
    <row r="1607" spans="1:24" ht="50.1" customHeight="1">
      <c r="A1607" s="34" t="s">
        <v>4896</v>
      </c>
      <c r="B1607" s="49" t="s">
        <v>35</v>
      </c>
      <c r="C1607" s="215" t="s">
        <v>4897</v>
      </c>
      <c r="D1607" s="216" t="s">
        <v>4898</v>
      </c>
      <c r="E1607" s="215" t="s">
        <v>4899</v>
      </c>
      <c r="F1607" s="78"/>
      <c r="G1607" s="35" t="s">
        <v>39</v>
      </c>
      <c r="H1607" s="59">
        <v>0</v>
      </c>
      <c r="I1607" s="34">
        <v>590000000</v>
      </c>
      <c r="J1607" s="35" t="s">
        <v>40</v>
      </c>
      <c r="K1607" s="35" t="s">
        <v>1619</v>
      </c>
      <c r="L1607" s="35" t="s">
        <v>42</v>
      </c>
      <c r="M1607" s="35" t="s">
        <v>61</v>
      </c>
      <c r="N1607" s="35" t="s">
        <v>109</v>
      </c>
      <c r="O1607" s="38" t="s">
        <v>45</v>
      </c>
      <c r="P1607" s="35">
        <v>166</v>
      </c>
      <c r="Q1607" s="35" t="s">
        <v>103</v>
      </c>
      <c r="R1607" s="44">
        <v>5</v>
      </c>
      <c r="S1607" s="151">
        <v>2500</v>
      </c>
      <c r="T1607" s="40">
        <f>R1607*S1607</f>
        <v>12500</v>
      </c>
      <c r="U1607" s="40">
        <f t="shared" si="119"/>
        <v>14000.000000000002</v>
      </c>
      <c r="V1607" s="217"/>
      <c r="W1607" s="35">
        <v>2017</v>
      </c>
      <c r="X1607" s="42"/>
    </row>
    <row r="1608" spans="1:24" ht="50.1" customHeight="1">
      <c r="A1608" s="34" t="s">
        <v>4900</v>
      </c>
      <c r="B1608" s="35" t="s">
        <v>35</v>
      </c>
      <c r="C1608" s="49" t="s">
        <v>4897</v>
      </c>
      <c r="D1608" s="56" t="s">
        <v>4898</v>
      </c>
      <c r="E1608" s="49" t="s">
        <v>4899</v>
      </c>
      <c r="F1608" s="49"/>
      <c r="G1608" s="49" t="s">
        <v>39</v>
      </c>
      <c r="H1608" s="49">
        <v>0</v>
      </c>
      <c r="I1608" s="34">
        <v>590000000</v>
      </c>
      <c r="J1608" s="35" t="s">
        <v>53</v>
      </c>
      <c r="K1608" s="35" t="s">
        <v>445</v>
      </c>
      <c r="L1608" s="35" t="s">
        <v>446</v>
      </c>
      <c r="M1608" s="49" t="s">
        <v>61</v>
      </c>
      <c r="N1608" s="58" t="s">
        <v>447</v>
      </c>
      <c r="O1608" s="35" t="s">
        <v>448</v>
      </c>
      <c r="P1608" s="49">
        <v>166</v>
      </c>
      <c r="Q1608" s="49" t="s">
        <v>103</v>
      </c>
      <c r="R1608" s="86">
        <v>22</v>
      </c>
      <c r="S1608" s="86">
        <v>450</v>
      </c>
      <c r="T1608" s="40">
        <f>R1608*S1608</f>
        <v>9900</v>
      </c>
      <c r="U1608" s="40">
        <f t="shared" si="119"/>
        <v>11088.000000000002</v>
      </c>
      <c r="V1608" s="43"/>
      <c r="W1608" s="35">
        <v>2017</v>
      </c>
      <c r="X1608" s="82"/>
    </row>
    <row r="1609" spans="1:24" ht="50.1" customHeight="1">
      <c r="A1609" s="34" t="s">
        <v>4901</v>
      </c>
      <c r="B1609" s="34" t="s">
        <v>35</v>
      </c>
      <c r="C1609" s="35" t="s">
        <v>4902</v>
      </c>
      <c r="D1609" s="73" t="s">
        <v>4903</v>
      </c>
      <c r="E1609" s="37" t="s">
        <v>4904</v>
      </c>
      <c r="F1609" s="37" t="s">
        <v>4905</v>
      </c>
      <c r="G1609" s="34" t="s">
        <v>39</v>
      </c>
      <c r="H1609" s="34">
        <v>0</v>
      </c>
      <c r="I1609" s="34">
        <v>590000000</v>
      </c>
      <c r="J1609" s="35" t="s">
        <v>53</v>
      </c>
      <c r="K1609" s="34" t="s">
        <v>1315</v>
      </c>
      <c r="L1609" s="34" t="s">
        <v>83</v>
      </c>
      <c r="M1609" s="34" t="s">
        <v>84</v>
      </c>
      <c r="N1609" s="34" t="s">
        <v>143</v>
      </c>
      <c r="O1609" s="51" t="s">
        <v>185</v>
      </c>
      <c r="P1609" s="34">
        <v>796</v>
      </c>
      <c r="Q1609" s="34" t="s">
        <v>46</v>
      </c>
      <c r="R1609" s="39">
        <v>10</v>
      </c>
      <c r="S1609" s="44">
        <v>16000000</v>
      </c>
      <c r="T1609" s="74">
        <f t="shared" ref="T1609:T1678" si="122">R1609*S1609</f>
        <v>160000000</v>
      </c>
      <c r="U1609" s="74">
        <f t="shared" si="119"/>
        <v>179200000.00000003</v>
      </c>
      <c r="V1609" s="34"/>
      <c r="W1609" s="34">
        <v>2017</v>
      </c>
      <c r="X1609" s="76"/>
    </row>
    <row r="1610" spans="1:24" ht="50.1" customHeight="1">
      <c r="A1610" s="35" t="s">
        <v>4906</v>
      </c>
      <c r="B1610" s="35" t="s">
        <v>35</v>
      </c>
      <c r="C1610" s="78" t="s">
        <v>4902</v>
      </c>
      <c r="D1610" s="78" t="s">
        <v>4903</v>
      </c>
      <c r="E1610" s="78" t="s">
        <v>4904</v>
      </c>
      <c r="F1610" s="78" t="s">
        <v>4907</v>
      </c>
      <c r="G1610" s="35" t="s">
        <v>39</v>
      </c>
      <c r="H1610" s="35">
        <v>0</v>
      </c>
      <c r="I1610" s="35">
        <v>590000000</v>
      </c>
      <c r="J1610" s="35" t="s">
        <v>53</v>
      </c>
      <c r="K1610" s="35" t="s">
        <v>595</v>
      </c>
      <c r="L1610" s="35" t="s">
        <v>83</v>
      </c>
      <c r="M1610" s="35" t="s">
        <v>84</v>
      </c>
      <c r="N1610" s="35" t="s">
        <v>143</v>
      </c>
      <c r="O1610" s="51" t="s">
        <v>185</v>
      </c>
      <c r="P1610" s="35">
        <v>796</v>
      </c>
      <c r="Q1610" s="35" t="s">
        <v>46</v>
      </c>
      <c r="R1610" s="77">
        <v>3</v>
      </c>
      <c r="S1610" s="77">
        <v>17200000</v>
      </c>
      <c r="T1610" s="62">
        <v>0</v>
      </c>
      <c r="U1610" s="62">
        <f>T1610*1.12</f>
        <v>0</v>
      </c>
      <c r="V1610" s="35"/>
      <c r="W1610" s="35">
        <v>2017</v>
      </c>
      <c r="X1610" s="35" t="s">
        <v>4908</v>
      </c>
    </row>
    <row r="1611" spans="1:24" ht="50.1" customHeight="1">
      <c r="A1611" s="35" t="s">
        <v>4909</v>
      </c>
      <c r="B1611" s="35" t="s">
        <v>35</v>
      </c>
      <c r="C1611" s="78" t="s">
        <v>4902</v>
      </c>
      <c r="D1611" s="78" t="s">
        <v>4903</v>
      </c>
      <c r="E1611" s="78" t="s">
        <v>4904</v>
      </c>
      <c r="F1611" s="78" t="s">
        <v>4910</v>
      </c>
      <c r="G1611" s="35" t="s">
        <v>39</v>
      </c>
      <c r="H1611" s="35">
        <v>15</v>
      </c>
      <c r="I1611" s="35">
        <v>590000000</v>
      </c>
      <c r="J1611" s="35" t="s">
        <v>53</v>
      </c>
      <c r="K1611" s="35" t="s">
        <v>2925</v>
      </c>
      <c r="L1611" s="35" t="s">
        <v>83</v>
      </c>
      <c r="M1611" s="35" t="s">
        <v>84</v>
      </c>
      <c r="N1611" s="35" t="s">
        <v>4911</v>
      </c>
      <c r="O1611" s="51" t="s">
        <v>185</v>
      </c>
      <c r="P1611" s="35">
        <v>796</v>
      </c>
      <c r="Q1611" s="35" t="s">
        <v>46</v>
      </c>
      <c r="R1611" s="77">
        <v>3</v>
      </c>
      <c r="S1611" s="77">
        <v>17633950</v>
      </c>
      <c r="T1611" s="62">
        <f>R1611*S1611</f>
        <v>52901850</v>
      </c>
      <c r="U1611" s="62">
        <f>T1611*1.12</f>
        <v>59250072.000000007</v>
      </c>
      <c r="V1611" s="35" t="s">
        <v>4912</v>
      </c>
      <c r="W1611" s="35">
        <v>2017</v>
      </c>
      <c r="X1611" s="76"/>
    </row>
    <row r="1612" spans="1:24" ht="50.1" customHeight="1">
      <c r="A1612" s="35" t="s">
        <v>4913</v>
      </c>
      <c r="B1612" s="35" t="s">
        <v>35</v>
      </c>
      <c r="C1612" s="78" t="s">
        <v>4902</v>
      </c>
      <c r="D1612" s="36" t="s">
        <v>4903</v>
      </c>
      <c r="E1612" s="78" t="s">
        <v>4904</v>
      </c>
      <c r="F1612" s="78" t="s">
        <v>4914</v>
      </c>
      <c r="G1612" s="35" t="s">
        <v>92</v>
      </c>
      <c r="H1612" s="35">
        <v>0</v>
      </c>
      <c r="I1612" s="35">
        <v>590000000</v>
      </c>
      <c r="J1612" s="35" t="s">
        <v>53</v>
      </c>
      <c r="K1612" s="35" t="s">
        <v>4915</v>
      </c>
      <c r="L1612" s="35" t="s">
        <v>83</v>
      </c>
      <c r="M1612" s="35" t="s">
        <v>84</v>
      </c>
      <c r="N1612" s="35" t="s">
        <v>143</v>
      </c>
      <c r="O1612" s="51" t="s">
        <v>185</v>
      </c>
      <c r="P1612" s="35">
        <v>796</v>
      </c>
      <c r="Q1612" s="35" t="s">
        <v>46</v>
      </c>
      <c r="R1612" s="53">
        <v>16</v>
      </c>
      <c r="S1612" s="77">
        <v>13500000</v>
      </c>
      <c r="T1612" s="74">
        <v>0</v>
      </c>
      <c r="U1612" s="74">
        <f t="shared" si="119"/>
        <v>0</v>
      </c>
      <c r="V1612" s="35"/>
      <c r="W1612" s="35">
        <v>2017</v>
      </c>
      <c r="X1612" s="49" t="s">
        <v>4916</v>
      </c>
    </row>
    <row r="1613" spans="1:24" ht="50.1" customHeight="1">
      <c r="A1613" s="49" t="s">
        <v>4917</v>
      </c>
      <c r="B1613" s="58" t="s">
        <v>35</v>
      </c>
      <c r="C1613" s="101" t="s">
        <v>4902</v>
      </c>
      <c r="D1613" s="127" t="s">
        <v>4903</v>
      </c>
      <c r="E1613" s="101" t="s">
        <v>4904</v>
      </c>
      <c r="F1613" s="101" t="s">
        <v>4914</v>
      </c>
      <c r="G1613" s="104" t="s">
        <v>39</v>
      </c>
      <c r="H1613" s="105">
        <v>18</v>
      </c>
      <c r="I1613" s="80">
        <v>590000000</v>
      </c>
      <c r="J1613" s="51" t="s">
        <v>293</v>
      </c>
      <c r="K1613" s="49" t="s">
        <v>831</v>
      </c>
      <c r="L1613" s="49" t="s">
        <v>189</v>
      </c>
      <c r="M1613" s="49" t="s">
        <v>84</v>
      </c>
      <c r="N1613" s="49" t="s">
        <v>2583</v>
      </c>
      <c r="O1613" s="49" t="s">
        <v>4918</v>
      </c>
      <c r="P1613" s="43">
        <v>796</v>
      </c>
      <c r="Q1613" s="49" t="s">
        <v>46</v>
      </c>
      <c r="R1613" s="39">
        <v>8</v>
      </c>
      <c r="S1613" s="100">
        <v>13500000</v>
      </c>
      <c r="T1613" s="40">
        <v>108000000</v>
      </c>
      <c r="U1613" s="40">
        <v>120960000</v>
      </c>
      <c r="V1613" s="49"/>
      <c r="W1613" s="51">
        <v>2017</v>
      </c>
      <c r="X1613" s="49"/>
    </row>
    <row r="1614" spans="1:24" ht="50.1" customHeight="1">
      <c r="A1614" s="34" t="s">
        <v>4919</v>
      </c>
      <c r="B1614" s="43" t="s">
        <v>35</v>
      </c>
      <c r="C1614" s="49" t="s">
        <v>4920</v>
      </c>
      <c r="D1614" s="56" t="s">
        <v>4921</v>
      </c>
      <c r="E1614" s="50" t="s">
        <v>4922</v>
      </c>
      <c r="F1614" s="50" t="s">
        <v>4923</v>
      </c>
      <c r="G1614" s="83" t="s">
        <v>39</v>
      </c>
      <c r="H1614" s="83">
        <v>0</v>
      </c>
      <c r="I1614" s="34">
        <v>590000000</v>
      </c>
      <c r="J1614" s="35" t="s">
        <v>53</v>
      </c>
      <c r="K1614" s="49" t="s">
        <v>321</v>
      </c>
      <c r="L1614" s="84" t="s">
        <v>83</v>
      </c>
      <c r="M1614" s="34" t="s">
        <v>84</v>
      </c>
      <c r="N1614" s="85" t="s">
        <v>243</v>
      </c>
      <c r="O1614" s="51" t="s">
        <v>185</v>
      </c>
      <c r="P1614" s="34">
        <v>796</v>
      </c>
      <c r="Q1614" s="34" t="s">
        <v>46</v>
      </c>
      <c r="R1614" s="39">
        <v>30</v>
      </c>
      <c r="S1614" s="44">
        <v>35000</v>
      </c>
      <c r="T1614" s="74">
        <f t="shared" si="122"/>
        <v>1050000</v>
      </c>
      <c r="U1614" s="74">
        <f t="shared" si="119"/>
        <v>1176000</v>
      </c>
      <c r="V1614" s="34"/>
      <c r="W1614" s="34">
        <v>2017</v>
      </c>
      <c r="X1614" s="76"/>
    </row>
    <row r="1615" spans="1:24" ht="50.1" customHeight="1">
      <c r="A1615" s="34" t="s">
        <v>4924</v>
      </c>
      <c r="B1615" s="58" t="s">
        <v>35</v>
      </c>
      <c r="C1615" s="38" t="s">
        <v>4925</v>
      </c>
      <c r="D1615" s="56" t="s">
        <v>4926</v>
      </c>
      <c r="E1615" s="38" t="s">
        <v>4927</v>
      </c>
      <c r="F1615" s="50" t="s">
        <v>47</v>
      </c>
      <c r="G1615" s="51" t="s">
        <v>39</v>
      </c>
      <c r="H1615" s="59">
        <v>0</v>
      </c>
      <c r="I1615" s="34">
        <v>590000000</v>
      </c>
      <c r="J1615" s="35" t="s">
        <v>40</v>
      </c>
      <c r="K1615" s="51" t="s">
        <v>108</v>
      </c>
      <c r="L1615" s="35" t="s">
        <v>42</v>
      </c>
      <c r="M1615" s="51" t="s">
        <v>61</v>
      </c>
      <c r="N1615" s="51" t="s">
        <v>109</v>
      </c>
      <c r="O1615" s="35" t="s">
        <v>110</v>
      </c>
      <c r="P1615" s="67">
        <v>168</v>
      </c>
      <c r="Q1615" s="51" t="s">
        <v>117</v>
      </c>
      <c r="R1615" s="115">
        <v>2</v>
      </c>
      <c r="S1615" s="40">
        <v>200000</v>
      </c>
      <c r="T1615" s="40">
        <f t="shared" si="122"/>
        <v>400000</v>
      </c>
      <c r="U1615" s="40">
        <f t="shared" si="119"/>
        <v>448000.00000000006</v>
      </c>
      <c r="V1615" s="51" t="s">
        <v>47</v>
      </c>
      <c r="W1615" s="51">
        <v>2017</v>
      </c>
      <c r="X1615" s="42"/>
    </row>
    <row r="1616" spans="1:24" ht="50.1" customHeight="1">
      <c r="A1616" s="34" t="s">
        <v>4928</v>
      </c>
      <c r="B1616" s="34" t="s">
        <v>35</v>
      </c>
      <c r="C1616" s="35" t="s">
        <v>4929</v>
      </c>
      <c r="D1616" s="36" t="s">
        <v>4926</v>
      </c>
      <c r="E1616" s="35" t="s">
        <v>4930</v>
      </c>
      <c r="F1616" s="37" t="s">
        <v>47</v>
      </c>
      <c r="G1616" s="34" t="s">
        <v>39</v>
      </c>
      <c r="H1616" s="34">
        <v>0</v>
      </c>
      <c r="I1616" s="34">
        <v>590000000</v>
      </c>
      <c r="J1616" s="35" t="s">
        <v>40</v>
      </c>
      <c r="K1616" s="51" t="s">
        <v>108</v>
      </c>
      <c r="L1616" s="35" t="s">
        <v>42</v>
      </c>
      <c r="M1616" s="34" t="s">
        <v>61</v>
      </c>
      <c r="N1616" s="35" t="s">
        <v>109</v>
      </c>
      <c r="O1616" s="35" t="s">
        <v>110</v>
      </c>
      <c r="P1616" s="67">
        <v>168</v>
      </c>
      <c r="Q1616" s="37" t="s">
        <v>117</v>
      </c>
      <c r="R1616" s="44">
        <v>2</v>
      </c>
      <c r="S1616" s="40">
        <v>265000</v>
      </c>
      <c r="T1616" s="40">
        <f t="shared" si="122"/>
        <v>530000</v>
      </c>
      <c r="U1616" s="40">
        <f t="shared" si="119"/>
        <v>593600</v>
      </c>
      <c r="V1616" s="34" t="s">
        <v>47</v>
      </c>
      <c r="W1616" s="51">
        <v>2017</v>
      </c>
      <c r="X1616" s="42"/>
    </row>
    <row r="1617" spans="1:24" ht="50.1" customHeight="1">
      <c r="A1617" s="35" t="s">
        <v>4931</v>
      </c>
      <c r="B1617" s="46" t="s">
        <v>35</v>
      </c>
      <c r="C1617" s="50" t="s">
        <v>4932</v>
      </c>
      <c r="D1617" s="145" t="s">
        <v>4926</v>
      </c>
      <c r="E1617" s="50" t="s">
        <v>4933</v>
      </c>
      <c r="F1617" s="50" t="s">
        <v>47</v>
      </c>
      <c r="G1617" s="51" t="s">
        <v>39</v>
      </c>
      <c r="H1617" s="52">
        <v>0</v>
      </c>
      <c r="I1617" s="35">
        <v>590000000</v>
      </c>
      <c r="J1617" s="35" t="s">
        <v>40</v>
      </c>
      <c r="K1617" s="51" t="s">
        <v>108</v>
      </c>
      <c r="L1617" s="35" t="s">
        <v>42</v>
      </c>
      <c r="M1617" s="46" t="s">
        <v>61</v>
      </c>
      <c r="N1617" s="49" t="s">
        <v>109</v>
      </c>
      <c r="O1617" s="35" t="s">
        <v>110</v>
      </c>
      <c r="P1617" s="125">
        <v>168</v>
      </c>
      <c r="Q1617" s="49" t="s">
        <v>117</v>
      </c>
      <c r="R1617" s="143">
        <v>2</v>
      </c>
      <c r="S1617" s="77">
        <v>200000</v>
      </c>
      <c r="T1617" s="77">
        <v>0</v>
      </c>
      <c r="U1617" s="77">
        <f>T1617*1.12</f>
        <v>0</v>
      </c>
      <c r="V1617" s="46" t="s">
        <v>47</v>
      </c>
      <c r="W1617" s="51">
        <v>2017</v>
      </c>
      <c r="X1617" s="49">
        <v>11.18</v>
      </c>
    </row>
    <row r="1618" spans="1:24" ht="50.1" customHeight="1">
      <c r="A1618" s="34" t="s">
        <v>4934</v>
      </c>
      <c r="B1618" s="46" t="s">
        <v>35</v>
      </c>
      <c r="C1618" s="50" t="s">
        <v>4932</v>
      </c>
      <c r="D1618" s="145" t="s">
        <v>4926</v>
      </c>
      <c r="E1618" s="50" t="s">
        <v>4933</v>
      </c>
      <c r="F1618" s="50" t="s">
        <v>47</v>
      </c>
      <c r="G1618" s="34" t="s">
        <v>39</v>
      </c>
      <c r="H1618" s="52">
        <v>0</v>
      </c>
      <c r="I1618" s="82">
        <v>590000000</v>
      </c>
      <c r="J1618" s="35" t="s">
        <v>40</v>
      </c>
      <c r="K1618" s="51" t="s">
        <v>1818</v>
      </c>
      <c r="L1618" s="35" t="s">
        <v>42</v>
      </c>
      <c r="M1618" s="46" t="s">
        <v>61</v>
      </c>
      <c r="N1618" s="49" t="s">
        <v>109</v>
      </c>
      <c r="O1618" s="35" t="s">
        <v>110</v>
      </c>
      <c r="P1618" s="125">
        <v>168</v>
      </c>
      <c r="Q1618" s="49" t="s">
        <v>117</v>
      </c>
      <c r="R1618" s="143">
        <v>2.4220000000000002</v>
      </c>
      <c r="S1618" s="77">
        <v>200000</v>
      </c>
      <c r="T1618" s="100">
        <f>R1618*S1618</f>
        <v>484400.00000000006</v>
      </c>
      <c r="U1618" s="100">
        <f>T1618*1.12</f>
        <v>542528.00000000012</v>
      </c>
      <c r="V1618" s="46" t="s">
        <v>47</v>
      </c>
      <c r="W1618" s="51">
        <v>2017</v>
      </c>
      <c r="X1618" s="43"/>
    </row>
    <row r="1619" spans="1:24" ht="50.1" customHeight="1">
      <c r="A1619" s="34" t="s">
        <v>4935</v>
      </c>
      <c r="B1619" s="34" t="s">
        <v>35</v>
      </c>
      <c r="C1619" s="35" t="s">
        <v>4936</v>
      </c>
      <c r="D1619" s="36" t="s">
        <v>4926</v>
      </c>
      <c r="E1619" s="35" t="s">
        <v>4937</v>
      </c>
      <c r="F1619" s="37" t="s">
        <v>47</v>
      </c>
      <c r="G1619" s="34" t="s">
        <v>39</v>
      </c>
      <c r="H1619" s="34">
        <v>0</v>
      </c>
      <c r="I1619" s="34">
        <v>590000000</v>
      </c>
      <c r="J1619" s="35" t="s">
        <v>40</v>
      </c>
      <c r="K1619" s="51" t="s">
        <v>108</v>
      </c>
      <c r="L1619" s="35" t="s">
        <v>42</v>
      </c>
      <c r="M1619" s="34" t="s">
        <v>61</v>
      </c>
      <c r="N1619" s="35" t="s">
        <v>109</v>
      </c>
      <c r="O1619" s="35" t="s">
        <v>110</v>
      </c>
      <c r="P1619" s="67">
        <v>168</v>
      </c>
      <c r="Q1619" s="37" t="s">
        <v>117</v>
      </c>
      <c r="R1619" s="44">
        <v>2</v>
      </c>
      <c r="S1619" s="54">
        <v>200000</v>
      </c>
      <c r="T1619" s="40">
        <f t="shared" si="122"/>
        <v>400000</v>
      </c>
      <c r="U1619" s="40">
        <f t="shared" si="119"/>
        <v>448000.00000000006</v>
      </c>
      <c r="V1619" s="34" t="s">
        <v>47</v>
      </c>
      <c r="W1619" s="51">
        <v>2017</v>
      </c>
      <c r="X1619" s="42"/>
    </row>
    <row r="1620" spans="1:24" ht="50.1" customHeight="1">
      <c r="A1620" s="34" t="s">
        <v>4938</v>
      </c>
      <c r="B1620" s="46" t="s">
        <v>35</v>
      </c>
      <c r="C1620" s="47" t="s">
        <v>4939</v>
      </c>
      <c r="D1620" s="48" t="s">
        <v>4926</v>
      </c>
      <c r="E1620" s="49" t="s">
        <v>4940</v>
      </c>
      <c r="F1620" s="50" t="s">
        <v>47</v>
      </c>
      <c r="G1620" s="51" t="s">
        <v>39</v>
      </c>
      <c r="H1620" s="52">
        <v>0</v>
      </c>
      <c r="I1620" s="34">
        <v>590000000</v>
      </c>
      <c r="J1620" s="35" t="s">
        <v>40</v>
      </c>
      <c r="K1620" s="51" t="s">
        <v>108</v>
      </c>
      <c r="L1620" s="35" t="s">
        <v>42</v>
      </c>
      <c r="M1620" s="46" t="s">
        <v>61</v>
      </c>
      <c r="N1620" s="49" t="s">
        <v>109</v>
      </c>
      <c r="O1620" s="35" t="s">
        <v>110</v>
      </c>
      <c r="P1620" s="67">
        <v>168</v>
      </c>
      <c r="Q1620" s="210" t="s">
        <v>117</v>
      </c>
      <c r="R1620" s="69">
        <v>2</v>
      </c>
      <c r="S1620" s="54">
        <v>200000</v>
      </c>
      <c r="T1620" s="40">
        <f t="shared" si="122"/>
        <v>400000</v>
      </c>
      <c r="U1620" s="40">
        <f t="shared" si="119"/>
        <v>448000.00000000006</v>
      </c>
      <c r="V1620" s="46" t="s">
        <v>47</v>
      </c>
      <c r="W1620" s="51">
        <v>2017</v>
      </c>
      <c r="X1620" s="42"/>
    </row>
    <row r="1621" spans="1:24" ht="50.1" customHeight="1">
      <c r="A1621" s="34" t="s">
        <v>4941</v>
      </c>
      <c r="B1621" s="34" t="s">
        <v>35</v>
      </c>
      <c r="C1621" s="35" t="s">
        <v>4942</v>
      </c>
      <c r="D1621" s="36" t="s">
        <v>4926</v>
      </c>
      <c r="E1621" s="35" t="s">
        <v>4943</v>
      </c>
      <c r="F1621" s="37" t="s">
        <v>47</v>
      </c>
      <c r="G1621" s="34" t="s">
        <v>39</v>
      </c>
      <c r="H1621" s="34">
        <v>0</v>
      </c>
      <c r="I1621" s="34">
        <v>590000000</v>
      </c>
      <c r="J1621" s="35" t="s">
        <v>40</v>
      </c>
      <c r="K1621" s="51" t="s">
        <v>108</v>
      </c>
      <c r="L1621" s="35" t="s">
        <v>42</v>
      </c>
      <c r="M1621" s="34" t="s">
        <v>61</v>
      </c>
      <c r="N1621" s="35" t="s">
        <v>109</v>
      </c>
      <c r="O1621" s="35" t="s">
        <v>110</v>
      </c>
      <c r="P1621" s="67">
        <v>168</v>
      </c>
      <c r="Q1621" s="37" t="s">
        <v>117</v>
      </c>
      <c r="R1621" s="44">
        <v>2</v>
      </c>
      <c r="S1621" s="54">
        <v>240000</v>
      </c>
      <c r="T1621" s="40">
        <f t="shared" si="122"/>
        <v>480000</v>
      </c>
      <c r="U1621" s="40">
        <f t="shared" si="119"/>
        <v>537600</v>
      </c>
      <c r="V1621" s="34" t="s">
        <v>47</v>
      </c>
      <c r="W1621" s="51">
        <v>2017</v>
      </c>
      <c r="X1621" s="42"/>
    </row>
    <row r="1622" spans="1:24" ht="50.1" customHeight="1">
      <c r="A1622" s="34" t="s">
        <v>4944</v>
      </c>
      <c r="B1622" s="46" t="s">
        <v>35</v>
      </c>
      <c r="C1622" s="47" t="s">
        <v>4945</v>
      </c>
      <c r="D1622" s="48" t="s">
        <v>4926</v>
      </c>
      <c r="E1622" s="49" t="s">
        <v>4946</v>
      </c>
      <c r="F1622" s="50" t="s">
        <v>47</v>
      </c>
      <c r="G1622" s="51" t="s">
        <v>39</v>
      </c>
      <c r="H1622" s="52">
        <v>0</v>
      </c>
      <c r="I1622" s="34">
        <v>590000000</v>
      </c>
      <c r="J1622" s="35" t="s">
        <v>40</v>
      </c>
      <c r="K1622" s="51" t="s">
        <v>108</v>
      </c>
      <c r="L1622" s="35" t="s">
        <v>42</v>
      </c>
      <c r="M1622" s="46" t="s">
        <v>61</v>
      </c>
      <c r="N1622" s="49" t="s">
        <v>109</v>
      </c>
      <c r="O1622" s="35" t="s">
        <v>110</v>
      </c>
      <c r="P1622" s="67">
        <v>168</v>
      </c>
      <c r="Q1622" s="210" t="s">
        <v>117</v>
      </c>
      <c r="R1622" s="69">
        <v>2</v>
      </c>
      <c r="S1622" s="54">
        <v>200000</v>
      </c>
      <c r="T1622" s="40">
        <f t="shared" si="122"/>
        <v>400000</v>
      </c>
      <c r="U1622" s="40">
        <f t="shared" si="119"/>
        <v>448000.00000000006</v>
      </c>
      <c r="V1622" s="46" t="s">
        <v>47</v>
      </c>
      <c r="W1622" s="51">
        <v>2017</v>
      </c>
      <c r="X1622" s="42"/>
    </row>
    <row r="1623" spans="1:24" ht="50.1" customHeight="1">
      <c r="A1623" s="34" t="s">
        <v>4947</v>
      </c>
      <c r="B1623" s="58" t="s">
        <v>35</v>
      </c>
      <c r="C1623" s="38" t="s">
        <v>4948</v>
      </c>
      <c r="D1623" s="56" t="s">
        <v>4926</v>
      </c>
      <c r="E1623" s="38" t="s">
        <v>4949</v>
      </c>
      <c r="F1623" s="50" t="s">
        <v>47</v>
      </c>
      <c r="G1623" s="51" t="s">
        <v>39</v>
      </c>
      <c r="H1623" s="59">
        <v>0</v>
      </c>
      <c r="I1623" s="34">
        <v>590000000</v>
      </c>
      <c r="J1623" s="35" t="s">
        <v>40</v>
      </c>
      <c r="K1623" s="51" t="s">
        <v>108</v>
      </c>
      <c r="L1623" s="35" t="s">
        <v>42</v>
      </c>
      <c r="M1623" s="51" t="s">
        <v>61</v>
      </c>
      <c r="N1623" s="51" t="s">
        <v>109</v>
      </c>
      <c r="O1623" s="35" t="s">
        <v>110</v>
      </c>
      <c r="P1623" s="67">
        <v>168</v>
      </c>
      <c r="Q1623" s="51" t="s">
        <v>117</v>
      </c>
      <c r="R1623" s="115">
        <v>2</v>
      </c>
      <c r="S1623" s="54">
        <v>200000</v>
      </c>
      <c r="T1623" s="40">
        <f t="shared" si="122"/>
        <v>400000</v>
      </c>
      <c r="U1623" s="40">
        <f t="shared" si="119"/>
        <v>448000.00000000006</v>
      </c>
      <c r="V1623" s="51" t="s">
        <v>47</v>
      </c>
      <c r="W1623" s="51">
        <v>2017</v>
      </c>
      <c r="X1623" s="42"/>
    </row>
    <row r="1624" spans="1:24" ht="50.1" customHeight="1">
      <c r="A1624" s="34" t="s">
        <v>4950</v>
      </c>
      <c r="B1624" s="43" t="s">
        <v>35</v>
      </c>
      <c r="C1624" s="49" t="s">
        <v>4951</v>
      </c>
      <c r="D1624" s="56" t="s">
        <v>4952</v>
      </c>
      <c r="E1624" s="50" t="s">
        <v>4953</v>
      </c>
      <c r="F1624" s="50" t="s">
        <v>4954</v>
      </c>
      <c r="G1624" s="83" t="s">
        <v>39</v>
      </c>
      <c r="H1624" s="83">
        <v>0</v>
      </c>
      <c r="I1624" s="34">
        <v>590000000</v>
      </c>
      <c r="J1624" s="35" t="s">
        <v>53</v>
      </c>
      <c r="K1624" s="49" t="s">
        <v>445</v>
      </c>
      <c r="L1624" s="84" t="s">
        <v>83</v>
      </c>
      <c r="M1624" s="34" t="s">
        <v>84</v>
      </c>
      <c r="N1624" s="85" t="s">
        <v>440</v>
      </c>
      <c r="O1624" s="34" t="s">
        <v>94</v>
      </c>
      <c r="P1624" s="34">
        <v>796</v>
      </c>
      <c r="Q1624" s="34" t="s">
        <v>46</v>
      </c>
      <c r="R1624" s="39">
        <v>8</v>
      </c>
      <c r="S1624" s="44">
        <v>50000</v>
      </c>
      <c r="T1624" s="74">
        <f t="shared" si="122"/>
        <v>400000</v>
      </c>
      <c r="U1624" s="74">
        <f t="shared" si="119"/>
        <v>448000.00000000006</v>
      </c>
      <c r="V1624" s="34"/>
      <c r="W1624" s="34">
        <v>2017</v>
      </c>
      <c r="X1624" s="76"/>
    </row>
    <row r="1625" spans="1:24" ht="50.1" customHeight="1">
      <c r="A1625" s="34" t="s">
        <v>4955</v>
      </c>
      <c r="B1625" s="34" t="s">
        <v>35</v>
      </c>
      <c r="C1625" s="49" t="s">
        <v>4956</v>
      </c>
      <c r="D1625" s="36" t="s">
        <v>4952</v>
      </c>
      <c r="E1625" s="50" t="s">
        <v>4957</v>
      </c>
      <c r="F1625" s="50" t="s">
        <v>4958</v>
      </c>
      <c r="G1625" s="83" t="s">
        <v>39</v>
      </c>
      <c r="H1625" s="83">
        <v>0</v>
      </c>
      <c r="I1625" s="34">
        <v>590000000</v>
      </c>
      <c r="J1625" s="35" t="s">
        <v>53</v>
      </c>
      <c r="K1625" s="35" t="s">
        <v>445</v>
      </c>
      <c r="L1625" s="84" t="s">
        <v>83</v>
      </c>
      <c r="M1625" s="34" t="s">
        <v>84</v>
      </c>
      <c r="N1625" s="85" t="s">
        <v>440</v>
      </c>
      <c r="O1625" s="34" t="s">
        <v>94</v>
      </c>
      <c r="P1625" s="34">
        <v>796</v>
      </c>
      <c r="Q1625" s="34" t="s">
        <v>46</v>
      </c>
      <c r="R1625" s="39">
        <v>8</v>
      </c>
      <c r="S1625" s="44">
        <v>60000</v>
      </c>
      <c r="T1625" s="74">
        <f t="shared" si="122"/>
        <v>480000</v>
      </c>
      <c r="U1625" s="74">
        <f t="shared" si="119"/>
        <v>537600</v>
      </c>
      <c r="V1625" s="34"/>
      <c r="W1625" s="34">
        <v>2017</v>
      </c>
      <c r="X1625" s="76"/>
    </row>
    <row r="1626" spans="1:24" ht="50.1" customHeight="1">
      <c r="A1626" s="34" t="s">
        <v>4959</v>
      </c>
      <c r="B1626" s="49" t="s">
        <v>35</v>
      </c>
      <c r="C1626" s="46" t="s">
        <v>4960</v>
      </c>
      <c r="D1626" s="56" t="s">
        <v>4961</v>
      </c>
      <c r="E1626" s="46" t="s">
        <v>4962</v>
      </c>
      <c r="F1626" s="49" t="s">
        <v>4963</v>
      </c>
      <c r="G1626" s="46" t="s">
        <v>39</v>
      </c>
      <c r="H1626" s="46" t="s">
        <v>2372</v>
      </c>
      <c r="I1626" s="34">
        <v>590000000</v>
      </c>
      <c r="J1626" s="46" t="s">
        <v>1618</v>
      </c>
      <c r="K1626" s="35" t="s">
        <v>1619</v>
      </c>
      <c r="L1626" s="46" t="s">
        <v>1618</v>
      </c>
      <c r="M1626" s="49" t="s">
        <v>61</v>
      </c>
      <c r="N1626" s="49" t="s">
        <v>1620</v>
      </c>
      <c r="O1626" s="35" t="s">
        <v>468</v>
      </c>
      <c r="P1626" s="140">
        <v>166</v>
      </c>
      <c r="Q1626" s="140" t="s">
        <v>103</v>
      </c>
      <c r="R1626" s="69">
        <f>(455504+36)/1.12/7000</f>
        <v>58.104591836734691</v>
      </c>
      <c r="S1626" s="54">
        <v>7000</v>
      </c>
      <c r="T1626" s="141">
        <f t="shared" si="122"/>
        <v>406732.14285714284</v>
      </c>
      <c r="U1626" s="141">
        <f t="shared" si="119"/>
        <v>455540</v>
      </c>
      <c r="V1626" s="34"/>
      <c r="W1626" s="34">
        <v>2017</v>
      </c>
      <c r="X1626" s="43"/>
    </row>
    <row r="1627" spans="1:24" ht="50.1" customHeight="1">
      <c r="A1627" s="34" t="s">
        <v>4964</v>
      </c>
      <c r="B1627" s="46" t="s">
        <v>35</v>
      </c>
      <c r="C1627" s="49" t="s">
        <v>4965</v>
      </c>
      <c r="D1627" s="65" t="s">
        <v>4961</v>
      </c>
      <c r="E1627" s="51" t="s">
        <v>4966</v>
      </c>
      <c r="F1627" s="66" t="s">
        <v>47</v>
      </c>
      <c r="G1627" s="51" t="s">
        <v>39</v>
      </c>
      <c r="H1627" s="52">
        <v>0</v>
      </c>
      <c r="I1627" s="34">
        <v>590000000</v>
      </c>
      <c r="J1627" s="35" t="s">
        <v>40</v>
      </c>
      <c r="K1627" s="51" t="s">
        <v>108</v>
      </c>
      <c r="L1627" s="35" t="s">
        <v>42</v>
      </c>
      <c r="M1627" s="109" t="s">
        <v>61</v>
      </c>
      <c r="N1627" s="49" t="s">
        <v>109</v>
      </c>
      <c r="O1627" s="35" t="s">
        <v>110</v>
      </c>
      <c r="P1627" s="67">
        <v>168</v>
      </c>
      <c r="Q1627" s="67" t="s">
        <v>117</v>
      </c>
      <c r="R1627" s="68">
        <v>1</v>
      </c>
      <c r="S1627" s="40">
        <v>400000</v>
      </c>
      <c r="T1627" s="40">
        <f t="shared" si="122"/>
        <v>400000</v>
      </c>
      <c r="U1627" s="40">
        <f t="shared" si="119"/>
        <v>448000.00000000006</v>
      </c>
      <c r="V1627" s="34"/>
      <c r="W1627" s="34">
        <v>2017</v>
      </c>
      <c r="X1627" s="42"/>
    </row>
    <row r="1628" spans="1:24" ht="50.1" customHeight="1">
      <c r="A1628" s="34" t="s">
        <v>4967</v>
      </c>
      <c r="B1628" s="46" t="s">
        <v>35</v>
      </c>
      <c r="C1628" s="49" t="s">
        <v>4968</v>
      </c>
      <c r="D1628" s="56" t="s">
        <v>4961</v>
      </c>
      <c r="E1628" s="49" t="s">
        <v>4969</v>
      </c>
      <c r="F1628" s="50" t="s">
        <v>47</v>
      </c>
      <c r="G1628" s="51" t="s">
        <v>39</v>
      </c>
      <c r="H1628" s="52">
        <v>0</v>
      </c>
      <c r="I1628" s="34">
        <v>590000000</v>
      </c>
      <c r="J1628" s="35" t="s">
        <v>40</v>
      </c>
      <c r="K1628" s="51" t="s">
        <v>108</v>
      </c>
      <c r="L1628" s="35" t="s">
        <v>42</v>
      </c>
      <c r="M1628" s="46" t="s">
        <v>61</v>
      </c>
      <c r="N1628" s="49" t="s">
        <v>109</v>
      </c>
      <c r="O1628" s="35" t="s">
        <v>110</v>
      </c>
      <c r="P1628" s="67">
        <v>168</v>
      </c>
      <c r="Q1628" s="67" t="s">
        <v>117</v>
      </c>
      <c r="R1628" s="68">
        <v>1</v>
      </c>
      <c r="S1628" s="40">
        <v>400000</v>
      </c>
      <c r="T1628" s="40">
        <f t="shared" si="122"/>
        <v>400000</v>
      </c>
      <c r="U1628" s="40">
        <f t="shared" si="119"/>
        <v>448000.00000000006</v>
      </c>
      <c r="V1628" s="46" t="s">
        <v>47</v>
      </c>
      <c r="W1628" s="51">
        <v>2017</v>
      </c>
      <c r="X1628" s="42"/>
    </row>
    <row r="1629" spans="1:24" ht="50.1" customHeight="1">
      <c r="A1629" s="34" t="s">
        <v>4970</v>
      </c>
      <c r="B1629" s="34" t="s">
        <v>35</v>
      </c>
      <c r="C1629" s="35" t="s">
        <v>4971</v>
      </c>
      <c r="D1629" s="36" t="s">
        <v>4961</v>
      </c>
      <c r="E1629" s="35" t="s">
        <v>4972</v>
      </c>
      <c r="F1629" s="37" t="s">
        <v>47</v>
      </c>
      <c r="G1629" s="34" t="s">
        <v>39</v>
      </c>
      <c r="H1629" s="34">
        <v>0</v>
      </c>
      <c r="I1629" s="34">
        <v>590000000</v>
      </c>
      <c r="J1629" s="35" t="s">
        <v>40</v>
      </c>
      <c r="K1629" s="51" t="s">
        <v>108</v>
      </c>
      <c r="L1629" s="35" t="s">
        <v>42</v>
      </c>
      <c r="M1629" s="34" t="s">
        <v>61</v>
      </c>
      <c r="N1629" s="35" t="s">
        <v>109</v>
      </c>
      <c r="O1629" s="35" t="s">
        <v>110</v>
      </c>
      <c r="P1629" s="67">
        <v>168</v>
      </c>
      <c r="Q1629" s="34" t="s">
        <v>117</v>
      </c>
      <c r="R1629" s="44">
        <v>1</v>
      </c>
      <c r="S1629" s="40">
        <v>400000</v>
      </c>
      <c r="T1629" s="40">
        <f t="shared" si="122"/>
        <v>400000</v>
      </c>
      <c r="U1629" s="40">
        <f t="shared" si="119"/>
        <v>448000.00000000006</v>
      </c>
      <c r="V1629" s="34" t="s">
        <v>47</v>
      </c>
      <c r="W1629" s="51">
        <v>2017</v>
      </c>
      <c r="X1629" s="42"/>
    </row>
    <row r="1630" spans="1:24" ht="50.1" customHeight="1">
      <c r="A1630" s="34" t="s">
        <v>4973</v>
      </c>
      <c r="B1630" s="58" t="s">
        <v>35</v>
      </c>
      <c r="C1630" s="38" t="s">
        <v>4974</v>
      </c>
      <c r="D1630" s="56" t="s">
        <v>4961</v>
      </c>
      <c r="E1630" s="38" t="s">
        <v>4975</v>
      </c>
      <c r="F1630" s="50" t="s">
        <v>47</v>
      </c>
      <c r="G1630" s="51" t="s">
        <v>39</v>
      </c>
      <c r="H1630" s="59">
        <v>0</v>
      </c>
      <c r="I1630" s="34">
        <v>590000000</v>
      </c>
      <c r="J1630" s="35" t="s">
        <v>40</v>
      </c>
      <c r="K1630" s="51" t="s">
        <v>108</v>
      </c>
      <c r="L1630" s="35" t="s">
        <v>42</v>
      </c>
      <c r="M1630" s="51" t="s">
        <v>61</v>
      </c>
      <c r="N1630" s="51" t="s">
        <v>109</v>
      </c>
      <c r="O1630" s="35" t="s">
        <v>110</v>
      </c>
      <c r="P1630" s="67">
        <v>168</v>
      </c>
      <c r="Q1630" s="51" t="s">
        <v>117</v>
      </c>
      <c r="R1630" s="115">
        <v>1</v>
      </c>
      <c r="S1630" s="40">
        <v>400000</v>
      </c>
      <c r="T1630" s="40">
        <f t="shared" si="122"/>
        <v>400000</v>
      </c>
      <c r="U1630" s="40">
        <f t="shared" si="119"/>
        <v>448000.00000000006</v>
      </c>
      <c r="V1630" s="51" t="s">
        <v>47</v>
      </c>
      <c r="W1630" s="51">
        <v>2017</v>
      </c>
      <c r="X1630" s="42"/>
    </row>
    <row r="1631" spans="1:24" ht="50.1" customHeight="1">
      <c r="A1631" s="35" t="s">
        <v>4976</v>
      </c>
      <c r="B1631" s="58" t="s">
        <v>35</v>
      </c>
      <c r="C1631" s="50" t="s">
        <v>4977</v>
      </c>
      <c r="D1631" s="50" t="s">
        <v>4961</v>
      </c>
      <c r="E1631" s="50" t="s">
        <v>4978</v>
      </c>
      <c r="F1631" s="50" t="s">
        <v>47</v>
      </c>
      <c r="G1631" s="51" t="s">
        <v>39</v>
      </c>
      <c r="H1631" s="59">
        <v>0</v>
      </c>
      <c r="I1631" s="35">
        <v>590000000</v>
      </c>
      <c r="J1631" s="35" t="s">
        <v>40</v>
      </c>
      <c r="K1631" s="51" t="s">
        <v>108</v>
      </c>
      <c r="L1631" s="35" t="s">
        <v>42</v>
      </c>
      <c r="M1631" s="51" t="s">
        <v>61</v>
      </c>
      <c r="N1631" s="51" t="s">
        <v>109</v>
      </c>
      <c r="O1631" s="35" t="s">
        <v>110</v>
      </c>
      <c r="P1631" s="125">
        <v>168</v>
      </c>
      <c r="Q1631" s="51" t="s">
        <v>117</v>
      </c>
      <c r="R1631" s="218">
        <v>1</v>
      </c>
      <c r="S1631" s="77">
        <v>400000</v>
      </c>
      <c r="T1631" s="77">
        <v>0</v>
      </c>
      <c r="U1631" s="77">
        <f>T1631*1.12</f>
        <v>0</v>
      </c>
      <c r="V1631" s="51" t="s">
        <v>47</v>
      </c>
      <c r="W1631" s="51">
        <v>2017</v>
      </c>
      <c r="X1631" s="49">
        <v>11.19</v>
      </c>
    </row>
    <row r="1632" spans="1:24" ht="50.1" customHeight="1">
      <c r="A1632" s="34" t="s">
        <v>4979</v>
      </c>
      <c r="B1632" s="58" t="s">
        <v>35</v>
      </c>
      <c r="C1632" s="50" t="s">
        <v>4977</v>
      </c>
      <c r="D1632" s="50" t="s">
        <v>4961</v>
      </c>
      <c r="E1632" s="50" t="s">
        <v>4978</v>
      </c>
      <c r="F1632" s="50" t="s">
        <v>47</v>
      </c>
      <c r="G1632" s="34" t="s">
        <v>39</v>
      </c>
      <c r="H1632" s="59">
        <v>0</v>
      </c>
      <c r="I1632" s="82">
        <v>590000000</v>
      </c>
      <c r="J1632" s="35" t="s">
        <v>40</v>
      </c>
      <c r="K1632" s="51" t="s">
        <v>1790</v>
      </c>
      <c r="L1632" s="35" t="s">
        <v>42</v>
      </c>
      <c r="M1632" s="51" t="s">
        <v>61</v>
      </c>
      <c r="N1632" s="51" t="s">
        <v>109</v>
      </c>
      <c r="O1632" s="35" t="s">
        <v>110</v>
      </c>
      <c r="P1632" s="125">
        <v>168</v>
      </c>
      <c r="Q1632" s="51" t="s">
        <v>117</v>
      </c>
      <c r="R1632" s="218">
        <v>1</v>
      </c>
      <c r="S1632" s="100">
        <v>445000</v>
      </c>
      <c r="T1632" s="100">
        <f>R1632*S1632</f>
        <v>445000</v>
      </c>
      <c r="U1632" s="100">
        <f>T1632*1.12</f>
        <v>498400.00000000006</v>
      </c>
      <c r="V1632" s="51" t="s">
        <v>47</v>
      </c>
      <c r="W1632" s="51">
        <v>2017</v>
      </c>
      <c r="X1632" s="43"/>
    </row>
    <row r="1633" spans="1:24" ht="50.1" customHeight="1">
      <c r="A1633" s="34" t="s">
        <v>4980</v>
      </c>
      <c r="B1633" s="46" t="s">
        <v>35</v>
      </c>
      <c r="C1633" s="49" t="s">
        <v>4981</v>
      </c>
      <c r="D1633" s="65" t="s">
        <v>4961</v>
      </c>
      <c r="E1633" s="51" t="s">
        <v>4982</v>
      </c>
      <c r="F1633" s="66" t="s">
        <v>47</v>
      </c>
      <c r="G1633" s="51" t="s">
        <v>39</v>
      </c>
      <c r="H1633" s="52">
        <v>0</v>
      </c>
      <c r="I1633" s="34">
        <v>590000000</v>
      </c>
      <c r="J1633" s="35" t="s">
        <v>40</v>
      </c>
      <c r="K1633" s="51" t="s">
        <v>108</v>
      </c>
      <c r="L1633" s="35" t="s">
        <v>42</v>
      </c>
      <c r="M1633" s="109" t="s">
        <v>61</v>
      </c>
      <c r="N1633" s="49" t="s">
        <v>109</v>
      </c>
      <c r="O1633" s="35" t="s">
        <v>110</v>
      </c>
      <c r="P1633" s="67">
        <v>168</v>
      </c>
      <c r="Q1633" s="67" t="s">
        <v>117</v>
      </c>
      <c r="R1633" s="68">
        <v>1</v>
      </c>
      <c r="S1633" s="40">
        <v>400000</v>
      </c>
      <c r="T1633" s="40">
        <f t="shared" si="122"/>
        <v>400000</v>
      </c>
      <c r="U1633" s="40">
        <f t="shared" si="119"/>
        <v>448000.00000000006</v>
      </c>
      <c r="V1633" s="55" t="s">
        <v>47</v>
      </c>
      <c r="W1633" s="51">
        <v>2017</v>
      </c>
      <c r="X1633" s="42"/>
    </row>
    <row r="1634" spans="1:24" ht="50.1" customHeight="1">
      <c r="A1634" s="34" t="s">
        <v>4983</v>
      </c>
      <c r="B1634" s="46" t="s">
        <v>35</v>
      </c>
      <c r="C1634" s="49" t="s">
        <v>4984</v>
      </c>
      <c r="D1634" s="56" t="s">
        <v>4961</v>
      </c>
      <c r="E1634" s="49" t="s">
        <v>4985</v>
      </c>
      <c r="F1634" s="50" t="s">
        <v>47</v>
      </c>
      <c r="G1634" s="51" t="s">
        <v>39</v>
      </c>
      <c r="H1634" s="52">
        <v>0</v>
      </c>
      <c r="I1634" s="34">
        <v>590000000</v>
      </c>
      <c r="J1634" s="35" t="s">
        <v>40</v>
      </c>
      <c r="K1634" s="51" t="s">
        <v>108</v>
      </c>
      <c r="L1634" s="35" t="s">
        <v>42</v>
      </c>
      <c r="M1634" s="46" t="s">
        <v>61</v>
      </c>
      <c r="N1634" s="49" t="s">
        <v>109</v>
      </c>
      <c r="O1634" s="35" t="s">
        <v>110</v>
      </c>
      <c r="P1634" s="67">
        <v>168</v>
      </c>
      <c r="Q1634" s="67" t="s">
        <v>117</v>
      </c>
      <c r="R1634" s="68">
        <v>1</v>
      </c>
      <c r="S1634" s="40">
        <v>400000</v>
      </c>
      <c r="T1634" s="40">
        <f t="shared" si="122"/>
        <v>400000</v>
      </c>
      <c r="U1634" s="40">
        <f t="shared" si="119"/>
        <v>448000.00000000006</v>
      </c>
      <c r="V1634" s="46" t="s">
        <v>47</v>
      </c>
      <c r="W1634" s="51">
        <v>2017</v>
      </c>
      <c r="X1634" s="42"/>
    </row>
    <row r="1635" spans="1:24" ht="50.1" customHeight="1">
      <c r="A1635" s="34" t="s">
        <v>4986</v>
      </c>
      <c r="B1635" s="34" t="s">
        <v>35</v>
      </c>
      <c r="C1635" s="35" t="s">
        <v>4987</v>
      </c>
      <c r="D1635" s="36" t="s">
        <v>4961</v>
      </c>
      <c r="E1635" s="35" t="s">
        <v>4988</v>
      </c>
      <c r="F1635" s="37" t="s">
        <v>47</v>
      </c>
      <c r="G1635" s="34" t="s">
        <v>39</v>
      </c>
      <c r="H1635" s="34">
        <v>0</v>
      </c>
      <c r="I1635" s="34">
        <v>590000000</v>
      </c>
      <c r="J1635" s="35" t="s">
        <v>40</v>
      </c>
      <c r="K1635" s="51" t="s">
        <v>108</v>
      </c>
      <c r="L1635" s="35" t="s">
        <v>42</v>
      </c>
      <c r="M1635" s="34" t="s">
        <v>61</v>
      </c>
      <c r="N1635" s="35" t="s">
        <v>109</v>
      </c>
      <c r="O1635" s="35" t="s">
        <v>110</v>
      </c>
      <c r="P1635" s="67">
        <v>168</v>
      </c>
      <c r="Q1635" s="34" t="s">
        <v>117</v>
      </c>
      <c r="R1635" s="44">
        <v>1</v>
      </c>
      <c r="S1635" s="40">
        <v>400000</v>
      </c>
      <c r="T1635" s="40">
        <f t="shared" si="122"/>
        <v>400000</v>
      </c>
      <c r="U1635" s="40">
        <f t="shared" si="119"/>
        <v>448000.00000000006</v>
      </c>
      <c r="V1635" s="34" t="s">
        <v>47</v>
      </c>
      <c r="W1635" s="51">
        <v>2017</v>
      </c>
      <c r="X1635" s="42"/>
    </row>
    <row r="1636" spans="1:24" ht="50.1" customHeight="1">
      <c r="A1636" s="34" t="s">
        <v>4989</v>
      </c>
      <c r="B1636" s="58" t="s">
        <v>35</v>
      </c>
      <c r="C1636" s="38" t="s">
        <v>4990</v>
      </c>
      <c r="D1636" s="56" t="s">
        <v>4961</v>
      </c>
      <c r="E1636" s="38" t="s">
        <v>4991</v>
      </c>
      <c r="F1636" s="50" t="s">
        <v>47</v>
      </c>
      <c r="G1636" s="51" t="s">
        <v>39</v>
      </c>
      <c r="H1636" s="59">
        <v>0</v>
      </c>
      <c r="I1636" s="34">
        <v>590000000</v>
      </c>
      <c r="J1636" s="35" t="s">
        <v>40</v>
      </c>
      <c r="K1636" s="51" t="s">
        <v>108</v>
      </c>
      <c r="L1636" s="35" t="s">
        <v>42</v>
      </c>
      <c r="M1636" s="51" t="s">
        <v>61</v>
      </c>
      <c r="N1636" s="51" t="s">
        <v>109</v>
      </c>
      <c r="O1636" s="35" t="s">
        <v>110</v>
      </c>
      <c r="P1636" s="67">
        <v>168</v>
      </c>
      <c r="Q1636" s="51" t="s">
        <v>117</v>
      </c>
      <c r="R1636" s="115">
        <v>1</v>
      </c>
      <c r="S1636" s="40">
        <v>400000</v>
      </c>
      <c r="T1636" s="40">
        <f t="shared" si="122"/>
        <v>400000</v>
      </c>
      <c r="U1636" s="40">
        <f t="shared" si="119"/>
        <v>448000.00000000006</v>
      </c>
      <c r="V1636" s="51" t="s">
        <v>47</v>
      </c>
      <c r="W1636" s="51">
        <v>2017</v>
      </c>
      <c r="X1636" s="42"/>
    </row>
    <row r="1637" spans="1:24" ht="50.1" customHeight="1">
      <c r="A1637" s="34" t="s">
        <v>4992</v>
      </c>
      <c r="B1637" s="58" t="s">
        <v>35</v>
      </c>
      <c r="C1637" s="38" t="s">
        <v>4993</v>
      </c>
      <c r="D1637" s="56" t="s">
        <v>4961</v>
      </c>
      <c r="E1637" s="38" t="s">
        <v>4994</v>
      </c>
      <c r="F1637" s="50" t="s">
        <v>47</v>
      </c>
      <c r="G1637" s="51" t="s">
        <v>39</v>
      </c>
      <c r="H1637" s="59">
        <v>0</v>
      </c>
      <c r="I1637" s="34">
        <v>590000000</v>
      </c>
      <c r="J1637" s="35" t="s">
        <v>40</v>
      </c>
      <c r="K1637" s="51" t="s">
        <v>108</v>
      </c>
      <c r="L1637" s="35" t="s">
        <v>42</v>
      </c>
      <c r="M1637" s="51" t="s">
        <v>61</v>
      </c>
      <c r="N1637" s="51" t="s">
        <v>109</v>
      </c>
      <c r="O1637" s="35" t="s">
        <v>110</v>
      </c>
      <c r="P1637" s="67">
        <v>168</v>
      </c>
      <c r="Q1637" s="51" t="s">
        <v>117</v>
      </c>
      <c r="R1637" s="115">
        <v>1</v>
      </c>
      <c r="S1637" s="40">
        <v>400000</v>
      </c>
      <c r="T1637" s="40">
        <f t="shared" si="122"/>
        <v>400000</v>
      </c>
      <c r="U1637" s="40">
        <f t="shared" si="119"/>
        <v>448000.00000000006</v>
      </c>
      <c r="V1637" s="51" t="s">
        <v>47</v>
      </c>
      <c r="W1637" s="51">
        <v>2017</v>
      </c>
      <c r="X1637" s="42"/>
    </row>
    <row r="1638" spans="1:24" ht="50.1" customHeight="1">
      <c r="A1638" s="34" t="s">
        <v>4995</v>
      </c>
      <c r="B1638" s="46" t="s">
        <v>35</v>
      </c>
      <c r="C1638" s="49" t="s">
        <v>4996</v>
      </c>
      <c r="D1638" s="65" t="s">
        <v>4961</v>
      </c>
      <c r="E1638" s="51" t="s">
        <v>4997</v>
      </c>
      <c r="F1638" s="66" t="s">
        <v>47</v>
      </c>
      <c r="G1638" s="51" t="s">
        <v>39</v>
      </c>
      <c r="H1638" s="52">
        <v>0</v>
      </c>
      <c r="I1638" s="34">
        <v>590000000</v>
      </c>
      <c r="J1638" s="35" t="s">
        <v>40</v>
      </c>
      <c r="K1638" s="51" t="s">
        <v>108</v>
      </c>
      <c r="L1638" s="35" t="s">
        <v>42</v>
      </c>
      <c r="M1638" s="109" t="s">
        <v>61</v>
      </c>
      <c r="N1638" s="49" t="s">
        <v>109</v>
      </c>
      <c r="O1638" s="35" t="s">
        <v>110</v>
      </c>
      <c r="P1638" s="67">
        <v>168</v>
      </c>
      <c r="Q1638" s="67" t="s">
        <v>117</v>
      </c>
      <c r="R1638" s="68">
        <v>1</v>
      </c>
      <c r="S1638" s="40">
        <v>400000</v>
      </c>
      <c r="T1638" s="40">
        <f t="shared" si="122"/>
        <v>400000</v>
      </c>
      <c r="U1638" s="40">
        <f t="shared" si="119"/>
        <v>448000.00000000006</v>
      </c>
      <c r="V1638" s="55" t="s">
        <v>47</v>
      </c>
      <c r="W1638" s="51">
        <v>2017</v>
      </c>
      <c r="X1638" s="42"/>
    </row>
    <row r="1639" spans="1:24" ht="50.1" customHeight="1">
      <c r="A1639" s="34" t="s">
        <v>4998</v>
      </c>
      <c r="B1639" s="46" t="s">
        <v>35</v>
      </c>
      <c r="C1639" s="49" t="s">
        <v>4999</v>
      </c>
      <c r="D1639" s="56" t="s">
        <v>4961</v>
      </c>
      <c r="E1639" s="49" t="s">
        <v>5000</v>
      </c>
      <c r="F1639" s="50" t="s">
        <v>47</v>
      </c>
      <c r="G1639" s="51" t="s">
        <v>39</v>
      </c>
      <c r="H1639" s="52">
        <v>0</v>
      </c>
      <c r="I1639" s="34">
        <v>590000000</v>
      </c>
      <c r="J1639" s="35" t="s">
        <v>40</v>
      </c>
      <c r="K1639" s="51" t="s">
        <v>108</v>
      </c>
      <c r="L1639" s="35" t="s">
        <v>42</v>
      </c>
      <c r="M1639" s="46" t="s">
        <v>61</v>
      </c>
      <c r="N1639" s="49" t="s">
        <v>109</v>
      </c>
      <c r="O1639" s="35" t="s">
        <v>110</v>
      </c>
      <c r="P1639" s="67">
        <v>168</v>
      </c>
      <c r="Q1639" s="67" t="s">
        <v>117</v>
      </c>
      <c r="R1639" s="68">
        <v>1</v>
      </c>
      <c r="S1639" s="40">
        <v>400000</v>
      </c>
      <c r="T1639" s="40">
        <f t="shared" si="122"/>
        <v>400000</v>
      </c>
      <c r="U1639" s="40">
        <f t="shared" si="119"/>
        <v>448000.00000000006</v>
      </c>
      <c r="V1639" s="46" t="s">
        <v>47</v>
      </c>
      <c r="W1639" s="51">
        <v>2017</v>
      </c>
      <c r="X1639" s="42"/>
    </row>
    <row r="1640" spans="1:24" ht="50.1" customHeight="1">
      <c r="A1640" s="34" t="s">
        <v>5001</v>
      </c>
      <c r="B1640" s="34" t="s">
        <v>35</v>
      </c>
      <c r="C1640" s="35" t="s">
        <v>5002</v>
      </c>
      <c r="D1640" s="36" t="s">
        <v>4961</v>
      </c>
      <c r="E1640" s="35" t="s">
        <v>5003</v>
      </c>
      <c r="F1640" s="37" t="s">
        <v>47</v>
      </c>
      <c r="G1640" s="34" t="s">
        <v>39</v>
      </c>
      <c r="H1640" s="34">
        <v>0</v>
      </c>
      <c r="I1640" s="34">
        <v>590000000</v>
      </c>
      <c r="J1640" s="35" t="s">
        <v>40</v>
      </c>
      <c r="K1640" s="51" t="s">
        <v>108</v>
      </c>
      <c r="L1640" s="35" t="s">
        <v>42</v>
      </c>
      <c r="M1640" s="34" t="s">
        <v>61</v>
      </c>
      <c r="N1640" s="35" t="s">
        <v>109</v>
      </c>
      <c r="O1640" s="35" t="s">
        <v>110</v>
      </c>
      <c r="P1640" s="67">
        <v>168</v>
      </c>
      <c r="Q1640" s="34" t="s">
        <v>117</v>
      </c>
      <c r="R1640" s="44">
        <v>1</v>
      </c>
      <c r="S1640" s="40">
        <v>400000</v>
      </c>
      <c r="T1640" s="40">
        <f t="shared" si="122"/>
        <v>400000</v>
      </c>
      <c r="U1640" s="40">
        <f t="shared" si="119"/>
        <v>448000.00000000006</v>
      </c>
      <c r="V1640" s="34" t="s">
        <v>47</v>
      </c>
      <c r="W1640" s="51">
        <v>2017</v>
      </c>
      <c r="X1640" s="42"/>
    </row>
    <row r="1641" spans="1:24" ht="50.1" customHeight="1">
      <c r="A1641" s="34" t="s">
        <v>5004</v>
      </c>
      <c r="B1641" s="58" t="s">
        <v>35</v>
      </c>
      <c r="C1641" s="38" t="s">
        <v>5005</v>
      </c>
      <c r="D1641" s="56" t="s">
        <v>4961</v>
      </c>
      <c r="E1641" s="38" t="s">
        <v>5006</v>
      </c>
      <c r="F1641" s="50" t="s">
        <v>47</v>
      </c>
      <c r="G1641" s="51" t="s">
        <v>39</v>
      </c>
      <c r="H1641" s="59">
        <v>0</v>
      </c>
      <c r="I1641" s="34">
        <v>590000000</v>
      </c>
      <c r="J1641" s="35" t="s">
        <v>40</v>
      </c>
      <c r="K1641" s="51" t="s">
        <v>108</v>
      </c>
      <c r="L1641" s="35" t="s">
        <v>42</v>
      </c>
      <c r="M1641" s="51" t="s">
        <v>61</v>
      </c>
      <c r="N1641" s="51" t="s">
        <v>109</v>
      </c>
      <c r="O1641" s="35" t="s">
        <v>110</v>
      </c>
      <c r="P1641" s="67">
        <v>168</v>
      </c>
      <c r="Q1641" s="51" t="s">
        <v>117</v>
      </c>
      <c r="R1641" s="115">
        <v>1</v>
      </c>
      <c r="S1641" s="40">
        <v>400000</v>
      </c>
      <c r="T1641" s="40">
        <f t="shared" si="122"/>
        <v>400000</v>
      </c>
      <c r="U1641" s="40">
        <f t="shared" si="119"/>
        <v>448000.00000000006</v>
      </c>
      <c r="V1641" s="51" t="s">
        <v>47</v>
      </c>
      <c r="W1641" s="51">
        <v>2017</v>
      </c>
      <c r="X1641" s="42"/>
    </row>
    <row r="1642" spans="1:24" ht="50.1" customHeight="1">
      <c r="A1642" s="34" t="s">
        <v>5007</v>
      </c>
      <c r="B1642" s="58" t="s">
        <v>35</v>
      </c>
      <c r="C1642" s="38" t="s">
        <v>5008</v>
      </c>
      <c r="D1642" s="56" t="s">
        <v>4961</v>
      </c>
      <c r="E1642" s="38" t="s">
        <v>5009</v>
      </c>
      <c r="F1642" s="50" t="s">
        <v>47</v>
      </c>
      <c r="G1642" s="51" t="s">
        <v>39</v>
      </c>
      <c r="H1642" s="59">
        <v>0</v>
      </c>
      <c r="I1642" s="34">
        <v>590000000</v>
      </c>
      <c r="J1642" s="35" t="s">
        <v>40</v>
      </c>
      <c r="K1642" s="51" t="s">
        <v>108</v>
      </c>
      <c r="L1642" s="35" t="s">
        <v>42</v>
      </c>
      <c r="M1642" s="51" t="s">
        <v>61</v>
      </c>
      <c r="N1642" s="51" t="s">
        <v>109</v>
      </c>
      <c r="O1642" s="35" t="s">
        <v>110</v>
      </c>
      <c r="P1642" s="67">
        <v>168</v>
      </c>
      <c r="Q1642" s="51" t="s">
        <v>117</v>
      </c>
      <c r="R1642" s="115">
        <v>1</v>
      </c>
      <c r="S1642" s="40">
        <v>400000</v>
      </c>
      <c r="T1642" s="40">
        <f t="shared" si="122"/>
        <v>400000</v>
      </c>
      <c r="U1642" s="40">
        <f t="shared" si="119"/>
        <v>448000.00000000006</v>
      </c>
      <c r="V1642" s="51" t="s">
        <v>47</v>
      </c>
      <c r="W1642" s="51">
        <v>2017</v>
      </c>
      <c r="X1642" s="42"/>
    </row>
    <row r="1643" spans="1:24" ht="50.1" customHeight="1">
      <c r="A1643" s="34" t="s">
        <v>5010</v>
      </c>
      <c r="B1643" s="46" t="s">
        <v>35</v>
      </c>
      <c r="C1643" s="49" t="s">
        <v>5011</v>
      </c>
      <c r="D1643" s="65" t="s">
        <v>4961</v>
      </c>
      <c r="E1643" s="51" t="s">
        <v>5012</v>
      </c>
      <c r="F1643" s="66" t="s">
        <v>47</v>
      </c>
      <c r="G1643" s="51" t="s">
        <v>39</v>
      </c>
      <c r="H1643" s="52">
        <v>0</v>
      </c>
      <c r="I1643" s="34">
        <v>590000000</v>
      </c>
      <c r="J1643" s="35" t="s">
        <v>40</v>
      </c>
      <c r="K1643" s="51" t="s">
        <v>108</v>
      </c>
      <c r="L1643" s="35" t="s">
        <v>42</v>
      </c>
      <c r="M1643" s="109" t="s">
        <v>61</v>
      </c>
      <c r="N1643" s="49" t="s">
        <v>109</v>
      </c>
      <c r="O1643" s="35" t="s">
        <v>110</v>
      </c>
      <c r="P1643" s="67">
        <v>168</v>
      </c>
      <c r="Q1643" s="67" t="s">
        <v>117</v>
      </c>
      <c r="R1643" s="68">
        <v>1</v>
      </c>
      <c r="S1643" s="40">
        <v>400000</v>
      </c>
      <c r="T1643" s="40">
        <f t="shared" si="122"/>
        <v>400000</v>
      </c>
      <c r="U1643" s="40">
        <f t="shared" si="119"/>
        <v>448000.00000000006</v>
      </c>
      <c r="V1643" s="55" t="s">
        <v>47</v>
      </c>
      <c r="W1643" s="51">
        <v>2017</v>
      </c>
      <c r="X1643" s="42"/>
    </row>
    <row r="1644" spans="1:24" ht="50.1" customHeight="1">
      <c r="A1644" s="34" t="s">
        <v>5013</v>
      </c>
      <c r="B1644" s="46" t="s">
        <v>35</v>
      </c>
      <c r="C1644" s="49" t="s">
        <v>5014</v>
      </c>
      <c r="D1644" s="56" t="s">
        <v>4961</v>
      </c>
      <c r="E1644" s="49" t="s">
        <v>5015</v>
      </c>
      <c r="F1644" s="50" t="s">
        <v>47</v>
      </c>
      <c r="G1644" s="51" t="s">
        <v>39</v>
      </c>
      <c r="H1644" s="52">
        <v>0</v>
      </c>
      <c r="I1644" s="34">
        <v>590000000</v>
      </c>
      <c r="J1644" s="35" t="s">
        <v>40</v>
      </c>
      <c r="K1644" s="51" t="s">
        <v>108</v>
      </c>
      <c r="L1644" s="35" t="s">
        <v>42</v>
      </c>
      <c r="M1644" s="46" t="s">
        <v>61</v>
      </c>
      <c r="N1644" s="49" t="s">
        <v>109</v>
      </c>
      <c r="O1644" s="35" t="s">
        <v>110</v>
      </c>
      <c r="P1644" s="67">
        <v>168</v>
      </c>
      <c r="Q1644" s="67" t="s">
        <v>117</v>
      </c>
      <c r="R1644" s="68">
        <v>1</v>
      </c>
      <c r="S1644" s="40">
        <v>400000</v>
      </c>
      <c r="T1644" s="40">
        <f t="shared" si="122"/>
        <v>400000</v>
      </c>
      <c r="U1644" s="40">
        <f t="shared" si="119"/>
        <v>448000.00000000006</v>
      </c>
      <c r="V1644" s="46" t="s">
        <v>47</v>
      </c>
      <c r="W1644" s="51">
        <v>2017</v>
      </c>
      <c r="X1644" s="42"/>
    </row>
    <row r="1645" spans="1:24" ht="50.1" customHeight="1">
      <c r="A1645" s="34" t="s">
        <v>5016</v>
      </c>
      <c r="B1645" s="34" t="s">
        <v>35</v>
      </c>
      <c r="C1645" s="35" t="s">
        <v>5017</v>
      </c>
      <c r="D1645" s="36" t="s">
        <v>4961</v>
      </c>
      <c r="E1645" s="35" t="s">
        <v>5018</v>
      </c>
      <c r="F1645" s="37" t="s">
        <v>47</v>
      </c>
      <c r="G1645" s="34" t="s">
        <v>39</v>
      </c>
      <c r="H1645" s="34">
        <v>0</v>
      </c>
      <c r="I1645" s="34">
        <v>590000000</v>
      </c>
      <c r="J1645" s="35" t="s">
        <v>40</v>
      </c>
      <c r="K1645" s="51" t="s">
        <v>108</v>
      </c>
      <c r="L1645" s="35" t="s">
        <v>42</v>
      </c>
      <c r="M1645" s="34" t="s">
        <v>61</v>
      </c>
      <c r="N1645" s="35" t="s">
        <v>109</v>
      </c>
      <c r="O1645" s="35" t="s">
        <v>110</v>
      </c>
      <c r="P1645" s="67">
        <v>168</v>
      </c>
      <c r="Q1645" s="34" t="s">
        <v>117</v>
      </c>
      <c r="R1645" s="44">
        <v>1</v>
      </c>
      <c r="S1645" s="40">
        <v>400000</v>
      </c>
      <c r="T1645" s="40">
        <f t="shared" si="122"/>
        <v>400000</v>
      </c>
      <c r="U1645" s="40">
        <f t="shared" si="119"/>
        <v>448000.00000000006</v>
      </c>
      <c r="V1645" s="34" t="s">
        <v>47</v>
      </c>
      <c r="W1645" s="51">
        <v>2017</v>
      </c>
      <c r="X1645" s="42"/>
    </row>
    <row r="1646" spans="1:24" ht="50.1" customHeight="1">
      <c r="A1646" s="34" t="s">
        <v>5019</v>
      </c>
      <c r="B1646" s="178" t="s">
        <v>35</v>
      </c>
      <c r="C1646" s="38" t="s">
        <v>5020</v>
      </c>
      <c r="D1646" s="56" t="s">
        <v>4961</v>
      </c>
      <c r="E1646" s="38" t="s">
        <v>5021</v>
      </c>
      <c r="F1646" s="50" t="s">
        <v>47</v>
      </c>
      <c r="G1646" s="51" t="s">
        <v>39</v>
      </c>
      <c r="H1646" s="219">
        <v>0</v>
      </c>
      <c r="I1646" s="34">
        <v>590000000</v>
      </c>
      <c r="J1646" s="35" t="s">
        <v>40</v>
      </c>
      <c r="K1646" s="51" t="s">
        <v>108</v>
      </c>
      <c r="L1646" s="35" t="s">
        <v>42</v>
      </c>
      <c r="M1646" s="51" t="s">
        <v>61</v>
      </c>
      <c r="N1646" s="51" t="s">
        <v>109</v>
      </c>
      <c r="O1646" s="35" t="s">
        <v>110</v>
      </c>
      <c r="P1646" s="67">
        <v>168</v>
      </c>
      <c r="Q1646" s="51" t="s">
        <v>117</v>
      </c>
      <c r="R1646" s="115">
        <v>1</v>
      </c>
      <c r="S1646" s="40">
        <v>400000</v>
      </c>
      <c r="T1646" s="40">
        <f t="shared" si="122"/>
        <v>400000</v>
      </c>
      <c r="U1646" s="40">
        <f t="shared" si="119"/>
        <v>448000.00000000006</v>
      </c>
      <c r="V1646" s="64" t="s">
        <v>47</v>
      </c>
      <c r="W1646" s="51">
        <v>2017</v>
      </c>
      <c r="X1646" s="42"/>
    </row>
    <row r="1647" spans="1:24" ht="50.1" customHeight="1">
      <c r="A1647" s="34" t="s">
        <v>5022</v>
      </c>
      <c r="B1647" s="46" t="s">
        <v>35</v>
      </c>
      <c r="C1647" s="35" t="s">
        <v>5023</v>
      </c>
      <c r="D1647" s="36" t="s">
        <v>5024</v>
      </c>
      <c r="E1647" s="35" t="s">
        <v>5025</v>
      </c>
      <c r="F1647" s="37" t="s">
        <v>640</v>
      </c>
      <c r="G1647" s="34" t="s">
        <v>39</v>
      </c>
      <c r="H1647" s="34">
        <v>0</v>
      </c>
      <c r="I1647" s="34">
        <v>590000000</v>
      </c>
      <c r="J1647" s="35" t="s">
        <v>40</v>
      </c>
      <c r="K1647" s="35" t="s">
        <v>338</v>
      </c>
      <c r="L1647" s="35" t="s">
        <v>42</v>
      </c>
      <c r="M1647" s="34" t="s">
        <v>61</v>
      </c>
      <c r="N1647" s="35" t="s">
        <v>44</v>
      </c>
      <c r="O1647" s="34" t="s">
        <v>76</v>
      </c>
      <c r="P1647" s="34">
        <v>796</v>
      </c>
      <c r="Q1647" s="34" t="s">
        <v>46</v>
      </c>
      <c r="R1647" s="39">
        <v>4</v>
      </c>
      <c r="S1647" s="40">
        <v>17000</v>
      </c>
      <c r="T1647" s="40">
        <f t="shared" si="122"/>
        <v>68000</v>
      </c>
      <c r="U1647" s="40">
        <f t="shared" ref="U1647:U1723" si="123">T1647*1.12</f>
        <v>76160</v>
      </c>
      <c r="V1647" s="34"/>
      <c r="W1647" s="34">
        <v>2017</v>
      </c>
      <c r="X1647" s="35"/>
    </row>
    <row r="1648" spans="1:24" ht="50.1" customHeight="1">
      <c r="A1648" s="34" t="s">
        <v>5026</v>
      </c>
      <c r="B1648" s="46" t="s">
        <v>35</v>
      </c>
      <c r="C1648" s="47" t="s">
        <v>5027</v>
      </c>
      <c r="D1648" s="48" t="s">
        <v>5024</v>
      </c>
      <c r="E1648" s="49" t="s">
        <v>5028</v>
      </c>
      <c r="F1648" s="50" t="s">
        <v>640</v>
      </c>
      <c r="G1648" s="51" t="s">
        <v>39</v>
      </c>
      <c r="H1648" s="52">
        <v>0</v>
      </c>
      <c r="I1648" s="34">
        <v>590000000</v>
      </c>
      <c r="J1648" s="35" t="s">
        <v>40</v>
      </c>
      <c r="K1648" s="46" t="s">
        <v>5029</v>
      </c>
      <c r="L1648" s="35" t="s">
        <v>42</v>
      </c>
      <c r="M1648" s="46" t="s">
        <v>61</v>
      </c>
      <c r="N1648" s="49" t="s">
        <v>44</v>
      </c>
      <c r="O1648" s="34" t="s">
        <v>76</v>
      </c>
      <c r="P1648" s="34">
        <v>796</v>
      </c>
      <c r="Q1648" s="43" t="s">
        <v>46</v>
      </c>
      <c r="R1648" s="53">
        <v>6</v>
      </c>
      <c r="S1648" s="54">
        <v>17000</v>
      </c>
      <c r="T1648" s="40">
        <v>0</v>
      </c>
      <c r="U1648" s="40">
        <f t="shared" si="123"/>
        <v>0</v>
      </c>
      <c r="V1648" s="46"/>
      <c r="W1648" s="55">
        <v>2017</v>
      </c>
      <c r="X1648" s="35" t="s">
        <v>1216</v>
      </c>
    </row>
    <row r="1649" spans="1:24" ht="50.1" customHeight="1">
      <c r="A1649" s="34" t="s">
        <v>5030</v>
      </c>
      <c r="B1649" s="46" t="s">
        <v>35</v>
      </c>
      <c r="C1649" s="47" t="s">
        <v>5027</v>
      </c>
      <c r="D1649" s="48" t="s">
        <v>5024</v>
      </c>
      <c r="E1649" s="49" t="s">
        <v>5028</v>
      </c>
      <c r="F1649" s="50" t="s">
        <v>640</v>
      </c>
      <c r="G1649" s="51" t="s">
        <v>39</v>
      </c>
      <c r="H1649" s="52">
        <v>0</v>
      </c>
      <c r="I1649" s="34">
        <v>590000000</v>
      </c>
      <c r="J1649" s="35" t="s">
        <v>40</v>
      </c>
      <c r="K1649" s="46" t="s">
        <v>5031</v>
      </c>
      <c r="L1649" s="35" t="s">
        <v>42</v>
      </c>
      <c r="M1649" s="46" t="s">
        <v>61</v>
      </c>
      <c r="N1649" s="49" t="s">
        <v>44</v>
      </c>
      <c r="O1649" s="34" t="s">
        <v>5032</v>
      </c>
      <c r="P1649" s="34">
        <v>796</v>
      </c>
      <c r="Q1649" s="43" t="s">
        <v>46</v>
      </c>
      <c r="R1649" s="53">
        <v>6</v>
      </c>
      <c r="S1649" s="54">
        <v>13500</v>
      </c>
      <c r="T1649" s="40">
        <f t="shared" si="122"/>
        <v>81000</v>
      </c>
      <c r="U1649" s="40">
        <f t="shared" si="123"/>
        <v>90720.000000000015</v>
      </c>
      <c r="V1649" s="46"/>
      <c r="W1649" s="55">
        <v>2017</v>
      </c>
      <c r="X1649" s="35"/>
    </row>
    <row r="1650" spans="1:24" ht="50.1" customHeight="1">
      <c r="A1650" s="34" t="s">
        <v>5033</v>
      </c>
      <c r="B1650" s="46" t="s">
        <v>35</v>
      </c>
      <c r="C1650" s="47" t="s">
        <v>5034</v>
      </c>
      <c r="D1650" s="48" t="s">
        <v>5024</v>
      </c>
      <c r="E1650" s="49" t="s">
        <v>5035</v>
      </c>
      <c r="F1650" s="50" t="s">
        <v>59</v>
      </c>
      <c r="G1650" s="51" t="s">
        <v>39</v>
      </c>
      <c r="H1650" s="52">
        <v>0</v>
      </c>
      <c r="I1650" s="34">
        <v>590000000</v>
      </c>
      <c r="J1650" s="35" t="s">
        <v>40</v>
      </c>
      <c r="K1650" s="46" t="s">
        <v>5029</v>
      </c>
      <c r="L1650" s="35" t="s">
        <v>42</v>
      </c>
      <c r="M1650" s="46" t="s">
        <v>61</v>
      </c>
      <c r="N1650" s="49" t="s">
        <v>44</v>
      </c>
      <c r="O1650" s="34" t="s">
        <v>76</v>
      </c>
      <c r="P1650" s="34">
        <v>796</v>
      </c>
      <c r="Q1650" s="43" t="s">
        <v>46</v>
      </c>
      <c r="R1650" s="53">
        <v>6</v>
      </c>
      <c r="S1650" s="54">
        <v>65000</v>
      </c>
      <c r="T1650" s="40">
        <f t="shared" si="122"/>
        <v>390000</v>
      </c>
      <c r="U1650" s="40">
        <f t="shared" si="123"/>
        <v>436800.00000000006</v>
      </c>
      <c r="V1650" s="46"/>
      <c r="W1650" s="55">
        <v>2017</v>
      </c>
      <c r="X1650" s="35"/>
    </row>
    <row r="1651" spans="1:24" ht="50.1" customHeight="1">
      <c r="A1651" s="34" t="s">
        <v>5036</v>
      </c>
      <c r="B1651" s="46" t="s">
        <v>35</v>
      </c>
      <c r="C1651" s="47" t="s">
        <v>5037</v>
      </c>
      <c r="D1651" s="48" t="s">
        <v>5024</v>
      </c>
      <c r="E1651" s="49" t="s">
        <v>5038</v>
      </c>
      <c r="F1651" s="50" t="s">
        <v>59</v>
      </c>
      <c r="G1651" s="51" t="s">
        <v>39</v>
      </c>
      <c r="H1651" s="52">
        <v>0</v>
      </c>
      <c r="I1651" s="34">
        <v>590000000</v>
      </c>
      <c r="J1651" s="35" t="s">
        <v>40</v>
      </c>
      <c r="K1651" s="46" t="s">
        <v>5029</v>
      </c>
      <c r="L1651" s="35" t="s">
        <v>42</v>
      </c>
      <c r="M1651" s="46" t="s">
        <v>61</v>
      </c>
      <c r="N1651" s="49" t="s">
        <v>44</v>
      </c>
      <c r="O1651" s="34" t="s">
        <v>76</v>
      </c>
      <c r="P1651" s="34">
        <v>796</v>
      </c>
      <c r="Q1651" s="43" t="s">
        <v>46</v>
      </c>
      <c r="R1651" s="53">
        <v>6</v>
      </c>
      <c r="S1651" s="54">
        <v>36000</v>
      </c>
      <c r="T1651" s="40">
        <f t="shared" si="122"/>
        <v>216000</v>
      </c>
      <c r="U1651" s="40">
        <f t="shared" si="123"/>
        <v>241920.00000000003</v>
      </c>
      <c r="V1651" s="46"/>
      <c r="W1651" s="55">
        <v>2017</v>
      </c>
      <c r="X1651" s="35"/>
    </row>
    <row r="1652" spans="1:24" ht="50.1" customHeight="1">
      <c r="A1652" s="34" t="s">
        <v>5039</v>
      </c>
      <c r="B1652" s="46" t="s">
        <v>35</v>
      </c>
      <c r="C1652" s="35" t="s">
        <v>5040</v>
      </c>
      <c r="D1652" s="36" t="s">
        <v>5024</v>
      </c>
      <c r="E1652" s="35" t="s">
        <v>5041</v>
      </c>
      <c r="F1652" s="37" t="s">
        <v>59</v>
      </c>
      <c r="G1652" s="34" t="s">
        <v>39</v>
      </c>
      <c r="H1652" s="34">
        <v>0</v>
      </c>
      <c r="I1652" s="34">
        <v>590000000</v>
      </c>
      <c r="J1652" s="35" t="s">
        <v>40</v>
      </c>
      <c r="K1652" s="35" t="s">
        <v>5042</v>
      </c>
      <c r="L1652" s="35" t="s">
        <v>42</v>
      </c>
      <c r="M1652" s="34" t="s">
        <v>61</v>
      </c>
      <c r="N1652" s="35" t="s">
        <v>44</v>
      </c>
      <c r="O1652" s="34" t="s">
        <v>76</v>
      </c>
      <c r="P1652" s="34">
        <v>796</v>
      </c>
      <c r="Q1652" s="34" t="s">
        <v>46</v>
      </c>
      <c r="R1652" s="39">
        <v>4</v>
      </c>
      <c r="S1652" s="40">
        <v>53000</v>
      </c>
      <c r="T1652" s="40">
        <f t="shared" si="122"/>
        <v>212000</v>
      </c>
      <c r="U1652" s="40">
        <f t="shared" si="123"/>
        <v>237440.00000000003</v>
      </c>
      <c r="V1652" s="34"/>
      <c r="W1652" s="34">
        <v>2017</v>
      </c>
      <c r="X1652" s="35"/>
    </row>
    <row r="1653" spans="1:24" ht="50.1" customHeight="1">
      <c r="A1653" s="34" t="s">
        <v>5043</v>
      </c>
      <c r="B1653" s="34" t="s">
        <v>35</v>
      </c>
      <c r="C1653" s="35" t="s">
        <v>5044</v>
      </c>
      <c r="D1653" s="73" t="s">
        <v>5045</v>
      </c>
      <c r="E1653" s="37" t="s">
        <v>5046</v>
      </c>
      <c r="F1653" s="37" t="s">
        <v>5047</v>
      </c>
      <c r="G1653" s="34" t="s">
        <v>39</v>
      </c>
      <c r="H1653" s="34">
        <v>0</v>
      </c>
      <c r="I1653" s="34">
        <v>590000000</v>
      </c>
      <c r="J1653" s="35" t="s">
        <v>53</v>
      </c>
      <c r="K1653" s="34" t="s">
        <v>254</v>
      </c>
      <c r="L1653" s="34" t="s">
        <v>83</v>
      </c>
      <c r="M1653" s="34" t="s">
        <v>84</v>
      </c>
      <c r="N1653" s="34" t="s">
        <v>143</v>
      </c>
      <c r="O1653" s="51" t="s">
        <v>185</v>
      </c>
      <c r="P1653" s="34">
        <v>796</v>
      </c>
      <c r="Q1653" s="34" t="s">
        <v>46</v>
      </c>
      <c r="R1653" s="39">
        <v>4</v>
      </c>
      <c r="S1653" s="44">
        <v>1000</v>
      </c>
      <c r="T1653" s="74">
        <f t="shared" si="122"/>
        <v>4000</v>
      </c>
      <c r="U1653" s="74">
        <f t="shared" si="123"/>
        <v>4480</v>
      </c>
      <c r="V1653" s="34"/>
      <c r="W1653" s="34">
        <v>2017</v>
      </c>
      <c r="X1653" s="76"/>
    </row>
    <row r="1654" spans="1:24" ht="50.1" customHeight="1">
      <c r="A1654" s="34" t="s">
        <v>5048</v>
      </c>
      <c r="B1654" s="220" t="s">
        <v>35</v>
      </c>
      <c r="C1654" s="35" t="s">
        <v>5049</v>
      </c>
      <c r="D1654" s="36" t="s">
        <v>5050</v>
      </c>
      <c r="E1654" s="35" t="s">
        <v>5051</v>
      </c>
      <c r="F1654" s="37" t="s">
        <v>5052</v>
      </c>
      <c r="G1654" s="34" t="s">
        <v>39</v>
      </c>
      <c r="H1654" s="34">
        <v>0</v>
      </c>
      <c r="I1654" s="34">
        <v>590000000</v>
      </c>
      <c r="J1654" s="35" t="s">
        <v>40</v>
      </c>
      <c r="K1654" s="35" t="s">
        <v>4844</v>
      </c>
      <c r="L1654" s="35" t="s">
        <v>42</v>
      </c>
      <c r="M1654" s="34" t="s">
        <v>43</v>
      </c>
      <c r="N1654" s="35" t="s">
        <v>178</v>
      </c>
      <c r="O1654" s="34" t="s">
        <v>76</v>
      </c>
      <c r="P1654" s="34">
        <v>796</v>
      </c>
      <c r="Q1654" s="34" t="s">
        <v>46</v>
      </c>
      <c r="R1654" s="39">
        <v>3</v>
      </c>
      <c r="S1654" s="40">
        <v>7800</v>
      </c>
      <c r="T1654" s="40">
        <f t="shared" si="122"/>
        <v>23400</v>
      </c>
      <c r="U1654" s="40">
        <f t="shared" si="123"/>
        <v>26208.000000000004</v>
      </c>
      <c r="V1654" s="34"/>
      <c r="W1654" s="34">
        <v>2017</v>
      </c>
      <c r="X1654" s="35"/>
    </row>
    <row r="1655" spans="1:24" ht="50.1" customHeight="1">
      <c r="A1655" s="34" t="s">
        <v>5053</v>
      </c>
      <c r="B1655" s="34" t="s">
        <v>35</v>
      </c>
      <c r="C1655" s="35" t="s">
        <v>5054</v>
      </c>
      <c r="D1655" s="36" t="s">
        <v>5055</v>
      </c>
      <c r="E1655" s="35" t="s">
        <v>5056</v>
      </c>
      <c r="F1655" s="37"/>
      <c r="G1655" s="34" t="s">
        <v>39</v>
      </c>
      <c r="H1655" s="34">
        <v>0</v>
      </c>
      <c r="I1655" s="34">
        <v>590000000</v>
      </c>
      <c r="J1655" s="35" t="s">
        <v>40</v>
      </c>
      <c r="K1655" s="35" t="s">
        <v>5057</v>
      </c>
      <c r="L1655" s="35" t="s">
        <v>42</v>
      </c>
      <c r="M1655" s="34" t="s">
        <v>61</v>
      </c>
      <c r="N1655" s="35" t="s">
        <v>5058</v>
      </c>
      <c r="O1655" s="34" t="s">
        <v>94</v>
      </c>
      <c r="P1655" s="34" t="s">
        <v>923</v>
      </c>
      <c r="Q1655" s="34" t="s">
        <v>924</v>
      </c>
      <c r="R1655" s="44">
        <v>90</v>
      </c>
      <c r="S1655" s="40">
        <v>505</v>
      </c>
      <c r="T1655" s="40">
        <f t="shared" si="122"/>
        <v>45450</v>
      </c>
      <c r="U1655" s="40">
        <f t="shared" si="123"/>
        <v>50904.000000000007</v>
      </c>
      <c r="V1655" s="34"/>
      <c r="W1655" s="34">
        <v>2017</v>
      </c>
      <c r="X1655" s="35"/>
    </row>
    <row r="1656" spans="1:24" ht="50.1" customHeight="1">
      <c r="A1656" s="34" t="s">
        <v>5059</v>
      </c>
      <c r="B1656" s="34" t="s">
        <v>35</v>
      </c>
      <c r="C1656" s="35" t="s">
        <v>5060</v>
      </c>
      <c r="D1656" s="36" t="s">
        <v>5055</v>
      </c>
      <c r="E1656" s="35" t="s">
        <v>5061</v>
      </c>
      <c r="F1656" s="37"/>
      <c r="G1656" s="34" t="s">
        <v>39</v>
      </c>
      <c r="H1656" s="34">
        <v>0</v>
      </c>
      <c r="I1656" s="34">
        <v>590000000</v>
      </c>
      <c r="J1656" s="35" t="s">
        <v>40</v>
      </c>
      <c r="K1656" s="35" t="s">
        <v>5057</v>
      </c>
      <c r="L1656" s="35" t="s">
        <v>42</v>
      </c>
      <c r="M1656" s="34" t="s">
        <v>61</v>
      </c>
      <c r="N1656" s="35" t="s">
        <v>5058</v>
      </c>
      <c r="O1656" s="34" t="s">
        <v>94</v>
      </c>
      <c r="P1656" s="34" t="s">
        <v>923</v>
      </c>
      <c r="Q1656" s="34" t="s">
        <v>924</v>
      </c>
      <c r="R1656" s="44">
        <v>90</v>
      </c>
      <c r="S1656" s="40">
        <v>815</v>
      </c>
      <c r="T1656" s="40">
        <f t="shared" si="122"/>
        <v>73350</v>
      </c>
      <c r="U1656" s="40">
        <f t="shared" si="123"/>
        <v>82152.000000000015</v>
      </c>
      <c r="V1656" s="34"/>
      <c r="W1656" s="34">
        <v>2017</v>
      </c>
      <c r="X1656" s="35"/>
    </row>
    <row r="1657" spans="1:24" ht="50.1" customHeight="1">
      <c r="A1657" s="34" t="s">
        <v>5062</v>
      </c>
      <c r="B1657" s="34" t="s">
        <v>35</v>
      </c>
      <c r="C1657" s="35" t="s">
        <v>5063</v>
      </c>
      <c r="D1657" s="73" t="s">
        <v>5064</v>
      </c>
      <c r="E1657" s="37" t="s">
        <v>5065</v>
      </c>
      <c r="F1657" s="37" t="s">
        <v>5066</v>
      </c>
      <c r="G1657" s="34" t="s">
        <v>39</v>
      </c>
      <c r="H1657" s="34">
        <v>0</v>
      </c>
      <c r="I1657" s="34">
        <v>590000000</v>
      </c>
      <c r="J1657" s="35" t="s">
        <v>53</v>
      </c>
      <c r="K1657" s="34" t="s">
        <v>5067</v>
      </c>
      <c r="L1657" s="34" t="s">
        <v>83</v>
      </c>
      <c r="M1657" s="34" t="s">
        <v>84</v>
      </c>
      <c r="N1657" s="34" t="s">
        <v>143</v>
      </c>
      <c r="O1657" s="51" t="s">
        <v>185</v>
      </c>
      <c r="P1657" s="34">
        <v>796</v>
      </c>
      <c r="Q1657" s="34" t="s">
        <v>46</v>
      </c>
      <c r="R1657" s="39">
        <v>3</v>
      </c>
      <c r="S1657" s="44">
        <v>1500</v>
      </c>
      <c r="T1657" s="74">
        <f t="shared" si="122"/>
        <v>4500</v>
      </c>
      <c r="U1657" s="74">
        <f t="shared" si="123"/>
        <v>5040.0000000000009</v>
      </c>
      <c r="V1657" s="34"/>
      <c r="W1657" s="34">
        <v>2017</v>
      </c>
      <c r="X1657" s="76"/>
    </row>
    <row r="1658" spans="1:24" ht="50.1" customHeight="1">
      <c r="A1658" s="34" t="s">
        <v>5068</v>
      </c>
      <c r="B1658" s="34" t="s">
        <v>35</v>
      </c>
      <c r="C1658" s="35" t="s">
        <v>5063</v>
      </c>
      <c r="D1658" s="73" t="s">
        <v>5064</v>
      </c>
      <c r="E1658" s="37" t="s">
        <v>5065</v>
      </c>
      <c r="F1658" s="37" t="s">
        <v>5069</v>
      </c>
      <c r="G1658" s="34" t="s">
        <v>39</v>
      </c>
      <c r="H1658" s="34">
        <v>0</v>
      </c>
      <c r="I1658" s="34">
        <v>590000000</v>
      </c>
      <c r="J1658" s="35" t="s">
        <v>53</v>
      </c>
      <c r="K1658" s="34" t="s">
        <v>618</v>
      </c>
      <c r="L1658" s="34" t="s">
        <v>83</v>
      </c>
      <c r="M1658" s="34" t="s">
        <v>61</v>
      </c>
      <c r="N1658" s="34" t="s">
        <v>2577</v>
      </c>
      <c r="O1658" s="34" t="s">
        <v>2578</v>
      </c>
      <c r="P1658" s="34">
        <v>796</v>
      </c>
      <c r="Q1658" s="34" t="s">
        <v>46</v>
      </c>
      <c r="R1658" s="39">
        <v>2</v>
      </c>
      <c r="S1658" s="44">
        <v>143000</v>
      </c>
      <c r="T1658" s="74">
        <f t="shared" si="122"/>
        <v>286000</v>
      </c>
      <c r="U1658" s="74">
        <f t="shared" si="123"/>
        <v>320320.00000000006</v>
      </c>
      <c r="V1658" s="34"/>
      <c r="W1658" s="34">
        <v>2017</v>
      </c>
      <c r="X1658" s="76"/>
    </row>
    <row r="1659" spans="1:24" ht="50.1" customHeight="1">
      <c r="A1659" s="34" t="s">
        <v>5070</v>
      </c>
      <c r="B1659" s="34" t="s">
        <v>35</v>
      </c>
      <c r="C1659" s="35" t="s">
        <v>5071</v>
      </c>
      <c r="D1659" s="36" t="s">
        <v>5064</v>
      </c>
      <c r="E1659" s="35" t="s">
        <v>5072</v>
      </c>
      <c r="F1659" s="37"/>
      <c r="G1659" s="34" t="s">
        <v>39</v>
      </c>
      <c r="H1659" s="34">
        <v>0</v>
      </c>
      <c r="I1659" s="34">
        <v>590000000</v>
      </c>
      <c r="J1659" s="35" t="s">
        <v>40</v>
      </c>
      <c r="K1659" s="35" t="s">
        <v>417</v>
      </c>
      <c r="L1659" s="35" t="s">
        <v>42</v>
      </c>
      <c r="M1659" s="34" t="s">
        <v>43</v>
      </c>
      <c r="N1659" s="49" t="s">
        <v>566</v>
      </c>
      <c r="O1659" s="34" t="s">
        <v>76</v>
      </c>
      <c r="P1659" s="34">
        <v>796</v>
      </c>
      <c r="Q1659" s="34" t="s">
        <v>46</v>
      </c>
      <c r="R1659" s="39">
        <v>20</v>
      </c>
      <c r="S1659" s="40">
        <v>390</v>
      </c>
      <c r="T1659" s="40">
        <f t="shared" si="122"/>
        <v>7800</v>
      </c>
      <c r="U1659" s="40">
        <f t="shared" si="123"/>
        <v>8736</v>
      </c>
      <c r="V1659" s="34"/>
      <c r="W1659" s="34">
        <v>2017</v>
      </c>
      <c r="X1659" s="35"/>
    </row>
    <row r="1660" spans="1:24" ht="50.1" customHeight="1">
      <c r="A1660" s="34" t="s">
        <v>5073</v>
      </c>
      <c r="B1660" s="34" t="s">
        <v>35</v>
      </c>
      <c r="C1660" s="35" t="s">
        <v>5074</v>
      </c>
      <c r="D1660" s="36" t="s">
        <v>5075</v>
      </c>
      <c r="E1660" s="35" t="s">
        <v>5076</v>
      </c>
      <c r="F1660" s="37" t="s">
        <v>5077</v>
      </c>
      <c r="G1660" s="34" t="s">
        <v>39</v>
      </c>
      <c r="H1660" s="34">
        <v>0</v>
      </c>
      <c r="I1660" s="34">
        <v>590000000</v>
      </c>
      <c r="J1660" s="35" t="s">
        <v>40</v>
      </c>
      <c r="K1660" s="35" t="s">
        <v>417</v>
      </c>
      <c r="L1660" s="35" t="s">
        <v>42</v>
      </c>
      <c r="M1660" s="34" t="s">
        <v>61</v>
      </c>
      <c r="N1660" s="49" t="s">
        <v>566</v>
      </c>
      <c r="O1660" s="34" t="s">
        <v>76</v>
      </c>
      <c r="P1660" s="34">
        <v>796</v>
      </c>
      <c r="Q1660" s="34" t="s">
        <v>46</v>
      </c>
      <c r="R1660" s="39">
        <v>50</v>
      </c>
      <c r="S1660" s="40">
        <v>550</v>
      </c>
      <c r="T1660" s="40">
        <f t="shared" si="122"/>
        <v>27500</v>
      </c>
      <c r="U1660" s="40">
        <f t="shared" si="123"/>
        <v>30800.000000000004</v>
      </c>
      <c r="V1660" s="34"/>
      <c r="W1660" s="34">
        <v>2017</v>
      </c>
      <c r="X1660" s="35"/>
    </row>
    <row r="1661" spans="1:24" ht="50.1" customHeight="1">
      <c r="A1661" s="34" t="s">
        <v>5078</v>
      </c>
      <c r="B1661" s="46" t="s">
        <v>35</v>
      </c>
      <c r="C1661" s="47" t="s">
        <v>5079</v>
      </c>
      <c r="D1661" s="48" t="s">
        <v>5080</v>
      </c>
      <c r="E1661" s="49" t="s">
        <v>5081</v>
      </c>
      <c r="F1661" s="50" t="s">
        <v>5082</v>
      </c>
      <c r="G1661" s="51" t="s">
        <v>39</v>
      </c>
      <c r="H1661" s="52">
        <v>0</v>
      </c>
      <c r="I1661" s="34">
        <v>590000000</v>
      </c>
      <c r="J1661" s="35" t="s">
        <v>40</v>
      </c>
      <c r="K1661" s="46" t="s">
        <v>417</v>
      </c>
      <c r="L1661" s="35" t="s">
        <v>42</v>
      </c>
      <c r="M1661" s="46" t="s">
        <v>61</v>
      </c>
      <c r="N1661" s="49" t="s">
        <v>566</v>
      </c>
      <c r="O1661" s="34" t="s">
        <v>76</v>
      </c>
      <c r="P1661" s="34">
        <v>796</v>
      </c>
      <c r="Q1661" s="43" t="s">
        <v>46</v>
      </c>
      <c r="R1661" s="53">
        <v>50</v>
      </c>
      <c r="S1661" s="54">
        <v>2744.0000000000005</v>
      </c>
      <c r="T1661" s="40">
        <f t="shared" si="122"/>
        <v>137200.00000000003</v>
      </c>
      <c r="U1661" s="40">
        <f t="shared" si="123"/>
        <v>153664.00000000006</v>
      </c>
      <c r="V1661" s="46"/>
      <c r="W1661" s="55">
        <v>2017</v>
      </c>
      <c r="X1661" s="35"/>
    </row>
    <row r="1662" spans="1:24" ht="50.1" customHeight="1">
      <c r="A1662" s="34" t="s">
        <v>5083</v>
      </c>
      <c r="B1662" s="49" t="s">
        <v>35</v>
      </c>
      <c r="C1662" s="49" t="s">
        <v>5084</v>
      </c>
      <c r="D1662" s="56" t="s">
        <v>5085</v>
      </c>
      <c r="E1662" s="49" t="s">
        <v>5086</v>
      </c>
      <c r="F1662" s="49" t="s">
        <v>5087</v>
      </c>
      <c r="G1662" s="49" t="s">
        <v>39</v>
      </c>
      <c r="H1662" s="49">
        <v>0</v>
      </c>
      <c r="I1662" s="34">
        <v>590000000</v>
      </c>
      <c r="J1662" s="35" t="s">
        <v>40</v>
      </c>
      <c r="K1662" s="49" t="s">
        <v>82</v>
      </c>
      <c r="L1662" s="49" t="s">
        <v>83</v>
      </c>
      <c r="M1662" s="49" t="s">
        <v>84</v>
      </c>
      <c r="N1662" s="49" t="s">
        <v>85</v>
      </c>
      <c r="O1662" s="49" t="s">
        <v>86</v>
      </c>
      <c r="P1662" s="49">
        <v>796</v>
      </c>
      <c r="Q1662" s="49" t="s">
        <v>46</v>
      </c>
      <c r="R1662" s="53">
        <v>1</v>
      </c>
      <c r="S1662" s="57">
        <v>300</v>
      </c>
      <c r="T1662" s="40">
        <f t="shared" si="122"/>
        <v>300</v>
      </c>
      <c r="U1662" s="40">
        <f t="shared" si="123"/>
        <v>336.00000000000006</v>
      </c>
      <c r="V1662" s="43"/>
      <c r="W1662" s="49">
        <v>2017</v>
      </c>
      <c r="X1662" s="49"/>
    </row>
    <row r="1663" spans="1:24" ht="50.1" customHeight="1">
      <c r="A1663" s="34" t="s">
        <v>5088</v>
      </c>
      <c r="B1663" s="34" t="s">
        <v>35</v>
      </c>
      <c r="C1663" s="35" t="s">
        <v>5089</v>
      </c>
      <c r="D1663" s="36" t="s">
        <v>5090</v>
      </c>
      <c r="E1663" s="35" t="s">
        <v>5091</v>
      </c>
      <c r="F1663" s="37" t="s">
        <v>5092</v>
      </c>
      <c r="G1663" s="34" t="s">
        <v>39</v>
      </c>
      <c r="H1663" s="34">
        <v>0</v>
      </c>
      <c r="I1663" s="34">
        <v>590000000</v>
      </c>
      <c r="J1663" s="35" t="s">
        <v>40</v>
      </c>
      <c r="K1663" s="35" t="s">
        <v>2083</v>
      </c>
      <c r="L1663" s="42" t="s">
        <v>53</v>
      </c>
      <c r="M1663" s="34" t="s">
        <v>84</v>
      </c>
      <c r="N1663" s="35" t="s">
        <v>328</v>
      </c>
      <c r="O1663" s="34" t="s">
        <v>94</v>
      </c>
      <c r="P1663" s="34">
        <v>796</v>
      </c>
      <c r="Q1663" s="34" t="s">
        <v>46</v>
      </c>
      <c r="R1663" s="39">
        <v>20</v>
      </c>
      <c r="S1663" s="40">
        <v>2530</v>
      </c>
      <c r="T1663" s="40">
        <f t="shared" si="122"/>
        <v>50600</v>
      </c>
      <c r="U1663" s="40">
        <f t="shared" si="123"/>
        <v>56672.000000000007</v>
      </c>
      <c r="V1663" s="34"/>
      <c r="W1663" s="34">
        <v>2017</v>
      </c>
      <c r="X1663" s="35"/>
    </row>
    <row r="1664" spans="1:24" ht="50.1" customHeight="1">
      <c r="A1664" s="34" t="s">
        <v>5093</v>
      </c>
      <c r="B1664" s="34" t="s">
        <v>35</v>
      </c>
      <c r="C1664" s="35" t="s">
        <v>5094</v>
      </c>
      <c r="D1664" s="36" t="s">
        <v>5090</v>
      </c>
      <c r="E1664" s="35" t="s">
        <v>5095</v>
      </c>
      <c r="F1664" s="37" t="s">
        <v>5096</v>
      </c>
      <c r="G1664" s="34" t="s">
        <v>39</v>
      </c>
      <c r="H1664" s="34">
        <v>0</v>
      </c>
      <c r="I1664" s="34">
        <v>590000000</v>
      </c>
      <c r="J1664" s="35" t="s">
        <v>40</v>
      </c>
      <c r="K1664" s="35" t="s">
        <v>2083</v>
      </c>
      <c r="L1664" s="42" t="s">
        <v>53</v>
      </c>
      <c r="M1664" s="34" t="s">
        <v>84</v>
      </c>
      <c r="N1664" s="35" t="s">
        <v>328</v>
      </c>
      <c r="O1664" s="34" t="s">
        <v>94</v>
      </c>
      <c r="P1664" s="34">
        <v>796</v>
      </c>
      <c r="Q1664" s="34" t="s">
        <v>46</v>
      </c>
      <c r="R1664" s="39">
        <v>20</v>
      </c>
      <c r="S1664" s="40">
        <v>2675</v>
      </c>
      <c r="T1664" s="40">
        <f t="shared" si="122"/>
        <v>53500</v>
      </c>
      <c r="U1664" s="40">
        <f t="shared" si="123"/>
        <v>59920.000000000007</v>
      </c>
      <c r="V1664" s="34"/>
      <c r="W1664" s="34">
        <v>2017</v>
      </c>
      <c r="X1664" s="35"/>
    </row>
    <row r="1665" spans="1:24" ht="50.1" customHeight="1">
      <c r="A1665" s="34" t="s">
        <v>5097</v>
      </c>
      <c r="B1665" s="34" t="s">
        <v>35</v>
      </c>
      <c r="C1665" s="35" t="s">
        <v>5094</v>
      </c>
      <c r="D1665" s="36" t="s">
        <v>5090</v>
      </c>
      <c r="E1665" s="35" t="s">
        <v>5095</v>
      </c>
      <c r="F1665" s="37" t="s">
        <v>5098</v>
      </c>
      <c r="G1665" s="34" t="s">
        <v>39</v>
      </c>
      <c r="H1665" s="34">
        <v>0</v>
      </c>
      <c r="I1665" s="34">
        <v>590000000</v>
      </c>
      <c r="J1665" s="35" t="s">
        <v>40</v>
      </c>
      <c r="K1665" s="35" t="s">
        <v>2083</v>
      </c>
      <c r="L1665" s="42" t="s">
        <v>53</v>
      </c>
      <c r="M1665" s="34" t="s">
        <v>84</v>
      </c>
      <c r="N1665" s="35" t="s">
        <v>328</v>
      </c>
      <c r="O1665" s="34" t="s">
        <v>94</v>
      </c>
      <c r="P1665" s="34">
        <v>796</v>
      </c>
      <c r="Q1665" s="34" t="s">
        <v>46</v>
      </c>
      <c r="R1665" s="39">
        <v>20</v>
      </c>
      <c r="S1665" s="40">
        <v>2950</v>
      </c>
      <c r="T1665" s="40">
        <f t="shared" si="122"/>
        <v>59000</v>
      </c>
      <c r="U1665" s="40">
        <f t="shared" si="123"/>
        <v>66080</v>
      </c>
      <c r="V1665" s="34"/>
      <c r="W1665" s="34">
        <v>2017</v>
      </c>
      <c r="X1665" s="35"/>
    </row>
    <row r="1666" spans="1:24" ht="50.1" customHeight="1">
      <c r="A1666" s="34" t="s">
        <v>5099</v>
      </c>
      <c r="B1666" s="34" t="s">
        <v>35</v>
      </c>
      <c r="C1666" s="35" t="s">
        <v>5100</v>
      </c>
      <c r="D1666" s="36" t="s">
        <v>5101</v>
      </c>
      <c r="E1666" s="35" t="s">
        <v>5102</v>
      </c>
      <c r="F1666" s="37" t="s">
        <v>5103</v>
      </c>
      <c r="G1666" s="34" t="s">
        <v>39</v>
      </c>
      <c r="H1666" s="34">
        <v>0</v>
      </c>
      <c r="I1666" s="34">
        <v>590000000</v>
      </c>
      <c r="J1666" s="35" t="s">
        <v>40</v>
      </c>
      <c r="K1666" s="35" t="s">
        <v>218</v>
      </c>
      <c r="L1666" s="42" t="s">
        <v>53</v>
      </c>
      <c r="M1666" s="34" t="s">
        <v>61</v>
      </c>
      <c r="N1666" s="49" t="s">
        <v>566</v>
      </c>
      <c r="O1666" s="34" t="s">
        <v>76</v>
      </c>
      <c r="P1666" s="34">
        <v>796</v>
      </c>
      <c r="Q1666" s="34" t="s">
        <v>46</v>
      </c>
      <c r="R1666" s="39">
        <v>7</v>
      </c>
      <c r="S1666" s="40">
        <v>2900</v>
      </c>
      <c r="T1666" s="40">
        <f t="shared" si="122"/>
        <v>20300</v>
      </c>
      <c r="U1666" s="40">
        <f t="shared" si="123"/>
        <v>22736.000000000004</v>
      </c>
      <c r="V1666" s="34"/>
      <c r="W1666" s="34">
        <v>2017</v>
      </c>
      <c r="X1666" s="35"/>
    </row>
    <row r="1667" spans="1:24" ht="50.1" customHeight="1">
      <c r="A1667" s="34" t="s">
        <v>5104</v>
      </c>
      <c r="B1667" s="49" t="s">
        <v>35</v>
      </c>
      <c r="C1667" s="49" t="s">
        <v>5105</v>
      </c>
      <c r="D1667" s="56" t="s">
        <v>5106</v>
      </c>
      <c r="E1667" s="49" t="s">
        <v>5107</v>
      </c>
      <c r="F1667" s="35"/>
      <c r="G1667" s="35" t="s">
        <v>39</v>
      </c>
      <c r="H1667" s="59">
        <v>0</v>
      </c>
      <c r="I1667" s="34">
        <v>590000000</v>
      </c>
      <c r="J1667" s="35" t="s">
        <v>40</v>
      </c>
      <c r="K1667" s="35" t="s">
        <v>681</v>
      </c>
      <c r="L1667" s="35" t="s">
        <v>53</v>
      </c>
      <c r="M1667" s="35" t="s">
        <v>61</v>
      </c>
      <c r="N1667" s="35" t="s">
        <v>226</v>
      </c>
      <c r="O1667" s="49" t="s">
        <v>227</v>
      </c>
      <c r="P1667" s="35">
        <v>796</v>
      </c>
      <c r="Q1667" s="35" t="s">
        <v>46</v>
      </c>
      <c r="R1667" s="53">
        <v>1</v>
      </c>
      <c r="S1667" s="72">
        <v>17590</v>
      </c>
      <c r="T1667" s="40">
        <f t="shared" si="122"/>
        <v>17590</v>
      </c>
      <c r="U1667" s="40">
        <f t="shared" si="123"/>
        <v>19700.800000000003</v>
      </c>
      <c r="V1667" s="34"/>
      <c r="W1667" s="35">
        <v>2017</v>
      </c>
      <c r="X1667" s="59"/>
    </row>
    <row r="1668" spans="1:24" ht="50.1" customHeight="1">
      <c r="A1668" s="34" t="s">
        <v>5108</v>
      </c>
      <c r="B1668" s="49" t="s">
        <v>35</v>
      </c>
      <c r="C1668" s="49" t="s">
        <v>5105</v>
      </c>
      <c r="D1668" s="56" t="s">
        <v>5106</v>
      </c>
      <c r="E1668" s="49" t="s">
        <v>5107</v>
      </c>
      <c r="F1668" s="49" t="s">
        <v>5109</v>
      </c>
      <c r="G1668" s="49" t="s">
        <v>39</v>
      </c>
      <c r="H1668" s="49">
        <v>0</v>
      </c>
      <c r="I1668" s="34">
        <v>590000000</v>
      </c>
      <c r="J1668" s="35" t="s">
        <v>40</v>
      </c>
      <c r="K1668" s="49" t="s">
        <v>82</v>
      </c>
      <c r="L1668" s="49" t="s">
        <v>83</v>
      </c>
      <c r="M1668" s="49" t="s">
        <v>84</v>
      </c>
      <c r="N1668" s="49" t="s">
        <v>85</v>
      </c>
      <c r="O1668" s="49" t="s">
        <v>86</v>
      </c>
      <c r="P1668" s="49">
        <v>796</v>
      </c>
      <c r="Q1668" s="49" t="s">
        <v>46</v>
      </c>
      <c r="R1668" s="53">
        <v>1</v>
      </c>
      <c r="S1668" s="57">
        <v>30000</v>
      </c>
      <c r="T1668" s="40">
        <f t="shared" si="122"/>
        <v>30000</v>
      </c>
      <c r="U1668" s="40">
        <f t="shared" si="123"/>
        <v>33600</v>
      </c>
      <c r="V1668" s="43"/>
      <c r="W1668" s="49">
        <v>2017</v>
      </c>
      <c r="X1668" s="49"/>
    </row>
    <row r="1669" spans="1:24" ht="50.1" customHeight="1">
      <c r="A1669" s="34" t="s">
        <v>5110</v>
      </c>
      <c r="B1669" s="34" t="s">
        <v>35</v>
      </c>
      <c r="C1669" s="35" t="s">
        <v>5111</v>
      </c>
      <c r="D1669" s="36" t="s">
        <v>5112</v>
      </c>
      <c r="E1669" s="35" t="s">
        <v>5113</v>
      </c>
      <c r="F1669" s="37"/>
      <c r="G1669" s="34" t="s">
        <v>470</v>
      </c>
      <c r="H1669" s="34">
        <v>0</v>
      </c>
      <c r="I1669" s="34">
        <v>590000000</v>
      </c>
      <c r="J1669" s="35" t="s">
        <v>40</v>
      </c>
      <c r="K1669" s="35" t="s">
        <v>5114</v>
      </c>
      <c r="L1669" s="35" t="s">
        <v>42</v>
      </c>
      <c r="M1669" s="34" t="s">
        <v>61</v>
      </c>
      <c r="N1669" s="35" t="s">
        <v>405</v>
      </c>
      <c r="O1669" s="34" t="s">
        <v>94</v>
      </c>
      <c r="P1669" s="43">
        <v>113</v>
      </c>
      <c r="Q1669" s="34" t="s">
        <v>54</v>
      </c>
      <c r="R1669" s="44">
        <v>5</v>
      </c>
      <c r="S1669" s="40">
        <v>6750</v>
      </c>
      <c r="T1669" s="40">
        <f t="shared" si="122"/>
        <v>33750</v>
      </c>
      <c r="U1669" s="40">
        <f t="shared" si="123"/>
        <v>37800</v>
      </c>
      <c r="V1669" s="34"/>
      <c r="W1669" s="34">
        <v>2017</v>
      </c>
      <c r="X1669" s="35"/>
    </row>
    <row r="1670" spans="1:24" ht="50.1" customHeight="1">
      <c r="A1670" s="34" t="s">
        <v>5115</v>
      </c>
      <c r="B1670" s="34" t="s">
        <v>35</v>
      </c>
      <c r="C1670" s="35" t="s">
        <v>5116</v>
      </c>
      <c r="D1670" s="36" t="s">
        <v>5117</v>
      </c>
      <c r="E1670" s="35" t="s">
        <v>5118</v>
      </c>
      <c r="F1670" s="37"/>
      <c r="G1670" s="34" t="s">
        <v>39</v>
      </c>
      <c r="H1670" s="34">
        <v>0</v>
      </c>
      <c r="I1670" s="34">
        <v>590000000</v>
      </c>
      <c r="J1670" s="35" t="s">
        <v>40</v>
      </c>
      <c r="K1670" s="35" t="s">
        <v>5119</v>
      </c>
      <c r="L1670" s="42" t="s">
        <v>53</v>
      </c>
      <c r="M1670" s="34" t="s">
        <v>61</v>
      </c>
      <c r="N1670" s="35" t="s">
        <v>102</v>
      </c>
      <c r="O1670" s="34" t="s">
        <v>94</v>
      </c>
      <c r="P1670" s="34">
        <v>796</v>
      </c>
      <c r="Q1670" s="34" t="s">
        <v>46</v>
      </c>
      <c r="R1670" s="39">
        <v>40</v>
      </c>
      <c r="S1670" s="40">
        <v>480</v>
      </c>
      <c r="T1670" s="40">
        <f t="shared" si="122"/>
        <v>19200</v>
      </c>
      <c r="U1670" s="40">
        <f t="shared" si="123"/>
        <v>21504.000000000004</v>
      </c>
      <c r="V1670" s="34"/>
      <c r="W1670" s="34">
        <v>2017</v>
      </c>
      <c r="X1670" s="35"/>
    </row>
    <row r="1671" spans="1:24" ht="50.1" customHeight="1">
      <c r="A1671" s="34" t="s">
        <v>5120</v>
      </c>
      <c r="B1671" s="35" t="s">
        <v>35</v>
      </c>
      <c r="C1671" s="78" t="s">
        <v>5121</v>
      </c>
      <c r="D1671" s="78" t="s">
        <v>5117</v>
      </c>
      <c r="E1671" s="78" t="s">
        <v>5122</v>
      </c>
      <c r="F1671" s="37" t="s">
        <v>5123</v>
      </c>
      <c r="G1671" s="34" t="s">
        <v>39</v>
      </c>
      <c r="H1671" s="34">
        <v>0</v>
      </c>
      <c r="I1671" s="34">
        <v>590000000</v>
      </c>
      <c r="J1671" s="35" t="s">
        <v>40</v>
      </c>
      <c r="K1671" s="35" t="s">
        <v>197</v>
      </c>
      <c r="L1671" s="35" t="s">
        <v>42</v>
      </c>
      <c r="M1671" s="34" t="s">
        <v>61</v>
      </c>
      <c r="N1671" s="35" t="s">
        <v>280</v>
      </c>
      <c r="O1671" s="35" t="s">
        <v>185</v>
      </c>
      <c r="P1671" s="34">
        <v>796</v>
      </c>
      <c r="Q1671" s="34" t="s">
        <v>46</v>
      </c>
      <c r="R1671" s="100">
        <v>1000</v>
      </c>
      <c r="S1671" s="100">
        <v>235</v>
      </c>
      <c r="T1671" s="100">
        <v>0</v>
      </c>
      <c r="U1671" s="100">
        <f>T1671*1.12</f>
        <v>0</v>
      </c>
      <c r="V1671" s="34" t="s">
        <v>5124</v>
      </c>
      <c r="W1671" s="34">
        <v>2017</v>
      </c>
      <c r="X1671" s="35" t="s">
        <v>5125</v>
      </c>
    </row>
    <row r="1672" spans="1:24" ht="50.1" customHeight="1">
      <c r="A1672" s="34" t="s">
        <v>5126</v>
      </c>
      <c r="B1672" s="35" t="s">
        <v>35</v>
      </c>
      <c r="C1672" s="78" t="s">
        <v>5121</v>
      </c>
      <c r="D1672" s="78" t="s">
        <v>5117</v>
      </c>
      <c r="E1672" s="78" t="s">
        <v>5122</v>
      </c>
      <c r="F1672" s="37" t="s">
        <v>5123</v>
      </c>
      <c r="G1672" s="34" t="s">
        <v>39</v>
      </c>
      <c r="H1672" s="34">
        <v>0</v>
      </c>
      <c r="I1672" s="34">
        <v>590000000</v>
      </c>
      <c r="J1672" s="35" t="s">
        <v>40</v>
      </c>
      <c r="K1672" s="35" t="s">
        <v>1818</v>
      </c>
      <c r="L1672" s="35" t="s">
        <v>42</v>
      </c>
      <c r="M1672" s="34" t="s">
        <v>61</v>
      </c>
      <c r="N1672" s="35" t="s">
        <v>5127</v>
      </c>
      <c r="O1672" s="35" t="s">
        <v>185</v>
      </c>
      <c r="P1672" s="34">
        <v>796</v>
      </c>
      <c r="Q1672" s="34" t="s">
        <v>46</v>
      </c>
      <c r="R1672" s="100">
        <v>1000</v>
      </c>
      <c r="S1672" s="100">
        <v>280</v>
      </c>
      <c r="T1672" s="100">
        <f>R1672*S1672</f>
        <v>280000</v>
      </c>
      <c r="U1672" s="100">
        <f>T1672*1.12</f>
        <v>313600.00000000006</v>
      </c>
      <c r="V1672" s="34" t="s">
        <v>5124</v>
      </c>
      <c r="W1672" s="34">
        <v>2017</v>
      </c>
      <c r="X1672" s="71"/>
    </row>
    <row r="1673" spans="1:24" ht="50.1" customHeight="1">
      <c r="A1673" s="34" t="s">
        <v>5128</v>
      </c>
      <c r="B1673" s="34" t="s">
        <v>35</v>
      </c>
      <c r="C1673" s="35" t="s">
        <v>5129</v>
      </c>
      <c r="D1673" s="36" t="s">
        <v>5117</v>
      </c>
      <c r="E1673" s="35" t="s">
        <v>5130</v>
      </c>
      <c r="F1673" s="37"/>
      <c r="G1673" s="34" t="s">
        <v>39</v>
      </c>
      <c r="H1673" s="34">
        <v>0</v>
      </c>
      <c r="I1673" s="34">
        <v>590000000</v>
      </c>
      <c r="J1673" s="35" t="s">
        <v>40</v>
      </c>
      <c r="K1673" s="51" t="s">
        <v>108</v>
      </c>
      <c r="L1673" s="42" t="s">
        <v>53</v>
      </c>
      <c r="M1673" s="34" t="s">
        <v>61</v>
      </c>
      <c r="N1673" s="35" t="s">
        <v>102</v>
      </c>
      <c r="O1673" s="34" t="s">
        <v>94</v>
      </c>
      <c r="P1673" s="34">
        <v>796</v>
      </c>
      <c r="Q1673" s="34" t="s">
        <v>46</v>
      </c>
      <c r="R1673" s="39">
        <v>20</v>
      </c>
      <c r="S1673" s="40">
        <v>4500</v>
      </c>
      <c r="T1673" s="40">
        <f t="shared" si="122"/>
        <v>90000</v>
      </c>
      <c r="U1673" s="40">
        <f t="shared" si="123"/>
        <v>100800.00000000001</v>
      </c>
      <c r="V1673" s="34"/>
      <c r="W1673" s="34">
        <v>2017</v>
      </c>
      <c r="X1673" s="35"/>
    </row>
    <row r="1674" spans="1:24" ht="50.1" customHeight="1">
      <c r="A1674" s="34" t="s">
        <v>5131</v>
      </c>
      <c r="B1674" s="46" t="s">
        <v>35</v>
      </c>
      <c r="C1674" s="47" t="s">
        <v>5132</v>
      </c>
      <c r="D1674" s="48" t="s">
        <v>5133</v>
      </c>
      <c r="E1674" s="49" t="s">
        <v>5134</v>
      </c>
      <c r="F1674" s="50" t="s">
        <v>5135</v>
      </c>
      <c r="G1674" s="51" t="s">
        <v>39</v>
      </c>
      <c r="H1674" s="52">
        <v>0</v>
      </c>
      <c r="I1674" s="34">
        <v>590000000</v>
      </c>
      <c r="J1674" s="35" t="s">
        <v>40</v>
      </c>
      <c r="K1674" s="46" t="s">
        <v>4844</v>
      </c>
      <c r="L1674" s="35" t="s">
        <v>42</v>
      </c>
      <c r="M1674" s="46" t="s">
        <v>43</v>
      </c>
      <c r="N1674" s="49" t="s">
        <v>178</v>
      </c>
      <c r="O1674" s="34" t="s">
        <v>76</v>
      </c>
      <c r="P1674" s="34">
        <v>796</v>
      </c>
      <c r="Q1674" s="43" t="s">
        <v>46</v>
      </c>
      <c r="R1674" s="53">
        <v>8</v>
      </c>
      <c r="S1674" s="54">
        <v>16600</v>
      </c>
      <c r="T1674" s="40">
        <f t="shared" si="122"/>
        <v>132800</v>
      </c>
      <c r="U1674" s="40">
        <f t="shared" si="123"/>
        <v>148736</v>
      </c>
      <c r="V1674" s="46"/>
      <c r="W1674" s="55">
        <v>2017</v>
      </c>
      <c r="X1674" s="35"/>
    </row>
    <row r="1675" spans="1:24" ht="50.1" customHeight="1">
      <c r="A1675" s="34" t="s">
        <v>5136</v>
      </c>
      <c r="B1675" s="34" t="s">
        <v>35</v>
      </c>
      <c r="C1675" s="35" t="s">
        <v>5132</v>
      </c>
      <c r="D1675" s="36" t="s">
        <v>5133</v>
      </c>
      <c r="E1675" s="35" t="s">
        <v>5134</v>
      </c>
      <c r="F1675" s="37" t="s">
        <v>5135</v>
      </c>
      <c r="G1675" s="34" t="s">
        <v>39</v>
      </c>
      <c r="H1675" s="34">
        <v>0</v>
      </c>
      <c r="I1675" s="34">
        <v>590000000</v>
      </c>
      <c r="J1675" s="35" t="s">
        <v>40</v>
      </c>
      <c r="K1675" s="35" t="s">
        <v>177</v>
      </c>
      <c r="L1675" s="35" t="s">
        <v>42</v>
      </c>
      <c r="M1675" s="34" t="s">
        <v>43</v>
      </c>
      <c r="N1675" s="35" t="s">
        <v>178</v>
      </c>
      <c r="O1675" s="34" t="s">
        <v>76</v>
      </c>
      <c r="P1675" s="34">
        <v>796</v>
      </c>
      <c r="Q1675" s="34" t="s">
        <v>46</v>
      </c>
      <c r="R1675" s="39">
        <v>3</v>
      </c>
      <c r="S1675" s="40">
        <v>12000</v>
      </c>
      <c r="T1675" s="40">
        <f t="shared" si="122"/>
        <v>36000</v>
      </c>
      <c r="U1675" s="40">
        <f t="shared" si="123"/>
        <v>40320.000000000007</v>
      </c>
      <c r="V1675" s="34"/>
      <c r="W1675" s="34">
        <v>2017</v>
      </c>
      <c r="X1675" s="35"/>
    </row>
    <row r="1676" spans="1:24" ht="50.1" customHeight="1">
      <c r="A1676" s="34" t="s">
        <v>5137</v>
      </c>
      <c r="B1676" s="58" t="s">
        <v>35</v>
      </c>
      <c r="C1676" s="38" t="s">
        <v>5132</v>
      </c>
      <c r="D1676" s="56" t="s">
        <v>5133</v>
      </c>
      <c r="E1676" s="38" t="s">
        <v>5134</v>
      </c>
      <c r="F1676" s="50"/>
      <c r="G1676" s="51" t="s">
        <v>39</v>
      </c>
      <c r="H1676" s="59">
        <v>0</v>
      </c>
      <c r="I1676" s="34">
        <v>590000000</v>
      </c>
      <c r="J1676" s="35" t="s">
        <v>40</v>
      </c>
      <c r="K1676" s="51" t="s">
        <v>417</v>
      </c>
      <c r="L1676" s="35" t="s">
        <v>42</v>
      </c>
      <c r="M1676" s="51" t="s">
        <v>43</v>
      </c>
      <c r="N1676" s="51" t="s">
        <v>1203</v>
      </c>
      <c r="O1676" s="34" t="s">
        <v>76</v>
      </c>
      <c r="P1676" s="34">
        <v>796</v>
      </c>
      <c r="Q1676" s="51" t="s">
        <v>46</v>
      </c>
      <c r="R1676" s="88">
        <v>12</v>
      </c>
      <c r="S1676" s="89">
        <v>17300</v>
      </c>
      <c r="T1676" s="40">
        <f t="shared" si="122"/>
        <v>207600</v>
      </c>
      <c r="U1676" s="40">
        <f t="shared" si="123"/>
        <v>232512.00000000003</v>
      </c>
      <c r="V1676" s="51"/>
      <c r="W1676" s="51">
        <v>2017</v>
      </c>
      <c r="X1676" s="35"/>
    </row>
    <row r="1677" spans="1:24" ht="50.1" customHeight="1">
      <c r="A1677" s="34" t="s">
        <v>5138</v>
      </c>
      <c r="B1677" s="34" t="s">
        <v>35</v>
      </c>
      <c r="C1677" s="35" t="s">
        <v>5139</v>
      </c>
      <c r="D1677" s="73" t="s">
        <v>5133</v>
      </c>
      <c r="E1677" s="37" t="s">
        <v>5140</v>
      </c>
      <c r="F1677" s="37" t="s">
        <v>5141</v>
      </c>
      <c r="G1677" s="34" t="s">
        <v>39</v>
      </c>
      <c r="H1677" s="34">
        <v>0</v>
      </c>
      <c r="I1677" s="34">
        <v>590000000</v>
      </c>
      <c r="J1677" s="35" t="s">
        <v>53</v>
      </c>
      <c r="K1677" s="34" t="s">
        <v>82</v>
      </c>
      <c r="L1677" s="34" t="s">
        <v>83</v>
      </c>
      <c r="M1677" s="34" t="s">
        <v>84</v>
      </c>
      <c r="N1677" s="34" t="s">
        <v>143</v>
      </c>
      <c r="O1677" s="51" t="s">
        <v>185</v>
      </c>
      <c r="P1677" s="34">
        <v>796</v>
      </c>
      <c r="Q1677" s="34" t="s">
        <v>46</v>
      </c>
      <c r="R1677" s="39">
        <v>1</v>
      </c>
      <c r="S1677" s="44">
        <v>2500</v>
      </c>
      <c r="T1677" s="74">
        <f t="shared" si="122"/>
        <v>2500</v>
      </c>
      <c r="U1677" s="74">
        <f t="shared" si="123"/>
        <v>2800.0000000000005</v>
      </c>
      <c r="V1677" s="34"/>
      <c r="W1677" s="34">
        <v>2017</v>
      </c>
      <c r="X1677" s="76"/>
    </row>
    <row r="1678" spans="1:24" ht="50.1" customHeight="1">
      <c r="A1678" s="34" t="s">
        <v>5142</v>
      </c>
      <c r="B1678" s="34" t="s">
        <v>35</v>
      </c>
      <c r="C1678" s="35" t="s">
        <v>5139</v>
      </c>
      <c r="D1678" s="73" t="s">
        <v>5133</v>
      </c>
      <c r="E1678" s="37" t="s">
        <v>5140</v>
      </c>
      <c r="F1678" s="37" t="s">
        <v>5143</v>
      </c>
      <c r="G1678" s="34" t="s">
        <v>39</v>
      </c>
      <c r="H1678" s="82">
        <v>0</v>
      </c>
      <c r="I1678" s="34">
        <v>590000000</v>
      </c>
      <c r="J1678" s="35" t="s">
        <v>53</v>
      </c>
      <c r="K1678" s="34" t="s">
        <v>82</v>
      </c>
      <c r="L1678" s="34" t="s">
        <v>83</v>
      </c>
      <c r="M1678" s="34" t="s">
        <v>84</v>
      </c>
      <c r="N1678" s="34" t="s">
        <v>143</v>
      </c>
      <c r="O1678" s="51" t="s">
        <v>185</v>
      </c>
      <c r="P1678" s="34">
        <v>796</v>
      </c>
      <c r="Q1678" s="34" t="s">
        <v>46</v>
      </c>
      <c r="R1678" s="39">
        <v>1</v>
      </c>
      <c r="S1678" s="44">
        <v>3500</v>
      </c>
      <c r="T1678" s="74">
        <f t="shared" si="122"/>
        <v>3500</v>
      </c>
      <c r="U1678" s="74">
        <f t="shared" si="123"/>
        <v>3920.0000000000005</v>
      </c>
      <c r="V1678" s="34"/>
      <c r="W1678" s="34">
        <v>2017</v>
      </c>
      <c r="X1678" s="76"/>
    </row>
    <row r="1679" spans="1:24" ht="50.1" customHeight="1">
      <c r="A1679" s="34" t="s">
        <v>5144</v>
      </c>
      <c r="B1679" s="34" t="s">
        <v>35</v>
      </c>
      <c r="C1679" s="35" t="s">
        <v>5139</v>
      </c>
      <c r="D1679" s="73" t="s">
        <v>5133</v>
      </c>
      <c r="E1679" s="37" t="s">
        <v>5140</v>
      </c>
      <c r="F1679" s="37" t="s">
        <v>5143</v>
      </c>
      <c r="G1679" s="34" t="s">
        <v>39</v>
      </c>
      <c r="H1679" s="34">
        <v>0</v>
      </c>
      <c r="I1679" s="34">
        <v>590000000</v>
      </c>
      <c r="J1679" s="35" t="s">
        <v>53</v>
      </c>
      <c r="K1679" s="34" t="s">
        <v>82</v>
      </c>
      <c r="L1679" s="34" t="s">
        <v>83</v>
      </c>
      <c r="M1679" s="34" t="s">
        <v>84</v>
      </c>
      <c r="N1679" s="34" t="s">
        <v>143</v>
      </c>
      <c r="O1679" s="51" t="s">
        <v>185</v>
      </c>
      <c r="P1679" s="34">
        <v>796</v>
      </c>
      <c r="Q1679" s="34" t="s">
        <v>46</v>
      </c>
      <c r="R1679" s="39">
        <v>1</v>
      </c>
      <c r="S1679" s="44">
        <v>3100</v>
      </c>
      <c r="T1679" s="74">
        <f t="shared" ref="T1679:T1717" si="124">R1679*S1679</f>
        <v>3100</v>
      </c>
      <c r="U1679" s="74">
        <f t="shared" si="123"/>
        <v>3472.0000000000005</v>
      </c>
      <c r="V1679" s="34"/>
      <c r="W1679" s="34">
        <v>2017</v>
      </c>
      <c r="X1679" s="76"/>
    </row>
    <row r="1680" spans="1:24" ht="50.1" customHeight="1">
      <c r="A1680" s="34" t="s">
        <v>5145</v>
      </c>
      <c r="B1680" s="46" t="s">
        <v>35</v>
      </c>
      <c r="C1680" s="47" t="s">
        <v>5146</v>
      </c>
      <c r="D1680" s="48" t="s">
        <v>5133</v>
      </c>
      <c r="E1680" s="49" t="s">
        <v>5147</v>
      </c>
      <c r="F1680" s="50"/>
      <c r="G1680" s="51" t="s">
        <v>39</v>
      </c>
      <c r="H1680" s="52">
        <v>0</v>
      </c>
      <c r="I1680" s="34">
        <v>590000000</v>
      </c>
      <c r="J1680" s="35" t="s">
        <v>40</v>
      </c>
      <c r="K1680" s="46" t="s">
        <v>301</v>
      </c>
      <c r="L1680" s="35" t="s">
        <v>42</v>
      </c>
      <c r="M1680" s="46" t="s">
        <v>43</v>
      </c>
      <c r="N1680" s="49" t="s">
        <v>1203</v>
      </c>
      <c r="O1680" s="34" t="s">
        <v>76</v>
      </c>
      <c r="P1680" s="34">
        <v>796</v>
      </c>
      <c r="Q1680" s="43" t="s">
        <v>46</v>
      </c>
      <c r="R1680" s="53">
        <v>5</v>
      </c>
      <c r="S1680" s="54">
        <v>4980</v>
      </c>
      <c r="T1680" s="40">
        <f t="shared" si="124"/>
        <v>24900</v>
      </c>
      <c r="U1680" s="40">
        <f t="shared" si="123"/>
        <v>27888.000000000004</v>
      </c>
      <c r="V1680" s="46"/>
      <c r="W1680" s="55">
        <v>2017</v>
      </c>
      <c r="X1680" s="35"/>
    </row>
    <row r="1681" spans="1:24" ht="50.1" customHeight="1">
      <c r="A1681" s="34" t="s">
        <v>5148</v>
      </c>
      <c r="B1681" s="34" t="s">
        <v>35</v>
      </c>
      <c r="C1681" s="35" t="s">
        <v>5146</v>
      </c>
      <c r="D1681" s="73" t="s">
        <v>5133</v>
      </c>
      <c r="E1681" s="37" t="s">
        <v>5147</v>
      </c>
      <c r="F1681" s="37" t="s">
        <v>5149</v>
      </c>
      <c r="G1681" s="34" t="s">
        <v>39</v>
      </c>
      <c r="H1681" s="34">
        <v>0</v>
      </c>
      <c r="I1681" s="34">
        <v>590000000</v>
      </c>
      <c r="J1681" s="35" t="s">
        <v>53</v>
      </c>
      <c r="K1681" s="34" t="s">
        <v>82</v>
      </c>
      <c r="L1681" s="34" t="s">
        <v>83</v>
      </c>
      <c r="M1681" s="34" t="s">
        <v>84</v>
      </c>
      <c r="N1681" s="34" t="s">
        <v>143</v>
      </c>
      <c r="O1681" s="51" t="s">
        <v>185</v>
      </c>
      <c r="P1681" s="34">
        <v>796</v>
      </c>
      <c r="Q1681" s="34" t="s">
        <v>46</v>
      </c>
      <c r="R1681" s="39">
        <v>1</v>
      </c>
      <c r="S1681" s="44">
        <v>21500</v>
      </c>
      <c r="T1681" s="74">
        <f t="shared" si="124"/>
        <v>21500</v>
      </c>
      <c r="U1681" s="74">
        <f t="shared" si="123"/>
        <v>24080.000000000004</v>
      </c>
      <c r="V1681" s="34"/>
      <c r="W1681" s="34">
        <v>2017</v>
      </c>
      <c r="X1681" s="76"/>
    </row>
    <row r="1682" spans="1:24" ht="50.1" customHeight="1">
      <c r="A1682" s="34" t="s">
        <v>5150</v>
      </c>
      <c r="B1682" s="34" t="s">
        <v>35</v>
      </c>
      <c r="C1682" s="35" t="s">
        <v>5151</v>
      </c>
      <c r="D1682" s="36" t="s">
        <v>5152</v>
      </c>
      <c r="E1682" s="35" t="s">
        <v>5153</v>
      </c>
      <c r="F1682" s="37" t="s">
        <v>5154</v>
      </c>
      <c r="G1682" s="34" t="s">
        <v>39</v>
      </c>
      <c r="H1682" s="34">
        <v>0</v>
      </c>
      <c r="I1682" s="34">
        <v>590000000</v>
      </c>
      <c r="J1682" s="35" t="s">
        <v>40</v>
      </c>
      <c r="K1682" s="35" t="s">
        <v>197</v>
      </c>
      <c r="L1682" s="35" t="s">
        <v>42</v>
      </c>
      <c r="M1682" s="34" t="s">
        <v>61</v>
      </c>
      <c r="N1682" s="35" t="s">
        <v>280</v>
      </c>
      <c r="O1682" s="34" t="s">
        <v>185</v>
      </c>
      <c r="P1682" s="34">
        <v>796</v>
      </c>
      <c r="Q1682" s="34" t="s">
        <v>46</v>
      </c>
      <c r="R1682" s="39">
        <v>121</v>
      </c>
      <c r="S1682" s="40">
        <v>1300</v>
      </c>
      <c r="T1682" s="40">
        <f t="shared" si="124"/>
        <v>157300</v>
      </c>
      <c r="U1682" s="40">
        <f t="shared" si="123"/>
        <v>176176.00000000003</v>
      </c>
      <c r="V1682" s="34"/>
      <c r="W1682" s="34">
        <v>2017</v>
      </c>
      <c r="X1682" s="71"/>
    </row>
    <row r="1683" spans="1:24" ht="50.1" customHeight="1">
      <c r="A1683" s="221" t="s">
        <v>5155</v>
      </c>
      <c r="B1683" s="46" t="s">
        <v>35</v>
      </c>
      <c r="C1683" s="50" t="s">
        <v>5156</v>
      </c>
      <c r="D1683" s="78" t="s">
        <v>5157</v>
      </c>
      <c r="E1683" s="78" t="s">
        <v>1248</v>
      </c>
      <c r="F1683" s="50" t="s">
        <v>5158</v>
      </c>
      <c r="G1683" s="37" t="s">
        <v>39</v>
      </c>
      <c r="H1683" s="52">
        <v>0</v>
      </c>
      <c r="I1683" s="201">
        <v>590000000</v>
      </c>
      <c r="J1683" s="38" t="s">
        <v>1255</v>
      </c>
      <c r="K1683" s="35" t="s">
        <v>218</v>
      </c>
      <c r="L1683" s="38" t="s">
        <v>1255</v>
      </c>
      <c r="M1683" s="46" t="s">
        <v>61</v>
      </c>
      <c r="N1683" s="38" t="s">
        <v>5159</v>
      </c>
      <c r="O1683" s="50" t="s">
        <v>1204</v>
      </c>
      <c r="P1683" s="35">
        <v>796</v>
      </c>
      <c r="Q1683" s="38" t="s">
        <v>46</v>
      </c>
      <c r="R1683" s="153">
        <v>7</v>
      </c>
      <c r="S1683" s="77">
        <v>5935</v>
      </c>
      <c r="T1683" s="100">
        <v>0</v>
      </c>
      <c r="U1683" s="100">
        <f>T1683*1.12</f>
        <v>0</v>
      </c>
      <c r="V1683" s="46"/>
      <c r="W1683" s="82">
        <v>2017</v>
      </c>
      <c r="X1683" s="35"/>
    </row>
    <row r="1684" spans="1:24" ht="50.1" customHeight="1">
      <c r="A1684" s="221" t="s">
        <v>5160</v>
      </c>
      <c r="B1684" s="46" t="s">
        <v>35</v>
      </c>
      <c r="C1684" s="50" t="s">
        <v>5156</v>
      </c>
      <c r="D1684" s="78" t="s">
        <v>5157</v>
      </c>
      <c r="E1684" s="78" t="s">
        <v>1248</v>
      </c>
      <c r="F1684" s="50" t="s">
        <v>5161</v>
      </c>
      <c r="G1684" s="37" t="s">
        <v>39</v>
      </c>
      <c r="H1684" s="52">
        <v>0</v>
      </c>
      <c r="I1684" s="201">
        <v>590000000</v>
      </c>
      <c r="J1684" s="38" t="s">
        <v>1255</v>
      </c>
      <c r="K1684" s="46" t="s">
        <v>1818</v>
      </c>
      <c r="L1684" s="38" t="s">
        <v>1255</v>
      </c>
      <c r="M1684" s="46" t="s">
        <v>61</v>
      </c>
      <c r="N1684" s="38" t="s">
        <v>5159</v>
      </c>
      <c r="O1684" s="50" t="s">
        <v>1204</v>
      </c>
      <c r="P1684" s="35">
        <v>796</v>
      </c>
      <c r="Q1684" s="38" t="s">
        <v>46</v>
      </c>
      <c r="R1684" s="153">
        <v>10</v>
      </c>
      <c r="S1684" s="77">
        <v>5935</v>
      </c>
      <c r="T1684" s="100">
        <f>R1684*S1684</f>
        <v>59350</v>
      </c>
      <c r="U1684" s="100">
        <f>T1684*1.12</f>
        <v>66472</v>
      </c>
      <c r="V1684" s="46"/>
      <c r="W1684" s="82">
        <v>2017</v>
      </c>
      <c r="X1684" s="35"/>
    </row>
    <row r="1685" spans="1:24" ht="50.1" customHeight="1">
      <c r="A1685" s="35" t="s">
        <v>5162</v>
      </c>
      <c r="B1685" s="35" t="s">
        <v>35</v>
      </c>
      <c r="C1685" s="78" t="s">
        <v>5156</v>
      </c>
      <c r="D1685" s="36" t="s">
        <v>5157</v>
      </c>
      <c r="E1685" s="78" t="s">
        <v>1248</v>
      </c>
      <c r="F1685" s="78" t="s">
        <v>5163</v>
      </c>
      <c r="G1685" s="35" t="s">
        <v>39</v>
      </c>
      <c r="H1685" s="35">
        <v>0</v>
      </c>
      <c r="I1685" s="35">
        <v>590000000</v>
      </c>
      <c r="J1685" s="35" t="s">
        <v>40</v>
      </c>
      <c r="K1685" s="35" t="s">
        <v>218</v>
      </c>
      <c r="L1685" s="35" t="s">
        <v>42</v>
      </c>
      <c r="M1685" s="35" t="s">
        <v>61</v>
      </c>
      <c r="N1685" s="35" t="s">
        <v>551</v>
      </c>
      <c r="O1685" s="49" t="s">
        <v>45</v>
      </c>
      <c r="P1685" s="35">
        <v>796</v>
      </c>
      <c r="Q1685" s="35" t="s">
        <v>46</v>
      </c>
      <c r="R1685" s="53">
        <v>7</v>
      </c>
      <c r="S1685" s="77">
        <v>4330</v>
      </c>
      <c r="T1685" s="54">
        <v>0</v>
      </c>
      <c r="U1685" s="54">
        <f t="shared" si="123"/>
        <v>0</v>
      </c>
      <c r="V1685" s="35"/>
      <c r="W1685" s="35">
        <v>2017</v>
      </c>
      <c r="X1685" s="49" t="s">
        <v>953</v>
      </c>
    </row>
    <row r="1686" spans="1:24" ht="50.1" customHeight="1">
      <c r="A1686" s="34" t="s">
        <v>5164</v>
      </c>
      <c r="B1686" s="35" t="s">
        <v>35</v>
      </c>
      <c r="C1686" s="78" t="s">
        <v>5156</v>
      </c>
      <c r="D1686" s="36" t="s">
        <v>5157</v>
      </c>
      <c r="E1686" s="78" t="s">
        <v>1248</v>
      </c>
      <c r="F1686" s="78" t="s">
        <v>5165</v>
      </c>
      <c r="G1686" s="49" t="s">
        <v>39</v>
      </c>
      <c r="H1686" s="34">
        <v>0</v>
      </c>
      <c r="I1686" s="82">
        <v>590000000</v>
      </c>
      <c r="J1686" s="49" t="s">
        <v>1255</v>
      </c>
      <c r="K1686" s="35" t="s">
        <v>831</v>
      </c>
      <c r="L1686" s="49" t="s">
        <v>1423</v>
      </c>
      <c r="M1686" s="34" t="s">
        <v>61</v>
      </c>
      <c r="N1686" s="49" t="s">
        <v>1256</v>
      </c>
      <c r="O1686" s="49" t="s">
        <v>45</v>
      </c>
      <c r="P1686" s="35">
        <v>796</v>
      </c>
      <c r="Q1686" s="49" t="s">
        <v>46</v>
      </c>
      <c r="R1686" s="39">
        <v>7</v>
      </c>
      <c r="S1686" s="100">
        <v>4330</v>
      </c>
      <c r="T1686" s="40">
        <f>S1686*R1686</f>
        <v>30310</v>
      </c>
      <c r="U1686" s="40">
        <f>T1686*1.12</f>
        <v>33947.200000000004</v>
      </c>
      <c r="V1686" s="34"/>
      <c r="W1686" s="34">
        <v>2017</v>
      </c>
      <c r="X1686" s="130"/>
    </row>
    <row r="1687" spans="1:24" ht="50.1" customHeight="1">
      <c r="A1687" s="34" t="s">
        <v>5166</v>
      </c>
      <c r="B1687" s="58" t="s">
        <v>35</v>
      </c>
      <c r="C1687" s="50" t="s">
        <v>5167</v>
      </c>
      <c r="D1687" s="50" t="s">
        <v>5168</v>
      </c>
      <c r="E1687" s="50" t="s">
        <v>1248</v>
      </c>
      <c r="F1687" s="50" t="s">
        <v>5169</v>
      </c>
      <c r="G1687" s="51" t="s">
        <v>39</v>
      </c>
      <c r="H1687" s="59">
        <v>0</v>
      </c>
      <c r="I1687" s="35">
        <v>590000000</v>
      </c>
      <c r="J1687" s="35" t="s">
        <v>40</v>
      </c>
      <c r="K1687" s="51" t="s">
        <v>417</v>
      </c>
      <c r="L1687" s="51" t="s">
        <v>53</v>
      </c>
      <c r="M1687" s="51" t="s">
        <v>61</v>
      </c>
      <c r="N1687" s="51" t="s">
        <v>551</v>
      </c>
      <c r="O1687" s="35" t="s">
        <v>76</v>
      </c>
      <c r="P1687" s="35">
        <v>796</v>
      </c>
      <c r="Q1687" s="51" t="s">
        <v>46</v>
      </c>
      <c r="R1687" s="62">
        <v>39</v>
      </c>
      <c r="S1687" s="96">
        <f>520</f>
        <v>520</v>
      </c>
      <c r="T1687" s="100">
        <v>0</v>
      </c>
      <c r="U1687" s="100">
        <f>T1687*1.12</f>
        <v>0</v>
      </c>
      <c r="V1687" s="51"/>
      <c r="W1687" s="51">
        <v>2017</v>
      </c>
      <c r="X1687" s="49" t="s">
        <v>3459</v>
      </c>
    </row>
    <row r="1688" spans="1:24" ht="50.1" customHeight="1">
      <c r="A1688" s="43" t="s">
        <v>5170</v>
      </c>
      <c r="B1688" s="58" t="s">
        <v>35</v>
      </c>
      <c r="C1688" s="50" t="s">
        <v>5167</v>
      </c>
      <c r="D1688" s="50" t="s">
        <v>5168</v>
      </c>
      <c r="E1688" s="50" t="s">
        <v>1248</v>
      </c>
      <c r="F1688" s="50" t="s">
        <v>5169</v>
      </c>
      <c r="G1688" s="49" t="s">
        <v>39</v>
      </c>
      <c r="H1688" s="59">
        <v>0</v>
      </c>
      <c r="I1688" s="59">
        <v>590000000</v>
      </c>
      <c r="J1688" s="35" t="s">
        <v>40</v>
      </c>
      <c r="K1688" s="160" t="s">
        <v>554</v>
      </c>
      <c r="L1688" s="51" t="s">
        <v>53</v>
      </c>
      <c r="M1688" s="51" t="s">
        <v>61</v>
      </c>
      <c r="N1688" s="35" t="s">
        <v>555</v>
      </c>
      <c r="O1688" s="35" t="s">
        <v>76</v>
      </c>
      <c r="P1688" s="35">
        <v>796</v>
      </c>
      <c r="Q1688" s="51" t="s">
        <v>46</v>
      </c>
      <c r="R1688" s="62">
        <v>39</v>
      </c>
      <c r="S1688" s="62">
        <v>780</v>
      </c>
      <c r="T1688" s="100">
        <f t="shared" ref="T1688" si="125">R1688*S1688</f>
        <v>30420</v>
      </c>
      <c r="U1688" s="100">
        <f>T1688*1.12</f>
        <v>34070.400000000001</v>
      </c>
      <c r="V1688" s="100"/>
      <c r="W1688" s="51">
        <v>2017</v>
      </c>
      <c r="X1688" s="49"/>
    </row>
    <row r="1689" spans="1:24" ht="50.1" customHeight="1">
      <c r="A1689" s="35" t="s">
        <v>5171</v>
      </c>
      <c r="B1689" s="46" t="s">
        <v>35</v>
      </c>
      <c r="C1689" s="50" t="s">
        <v>5167</v>
      </c>
      <c r="D1689" s="48" t="s">
        <v>5168</v>
      </c>
      <c r="E1689" s="50" t="s">
        <v>1248</v>
      </c>
      <c r="F1689" s="50" t="s">
        <v>5172</v>
      </c>
      <c r="G1689" s="51" t="s">
        <v>39</v>
      </c>
      <c r="H1689" s="52">
        <v>0</v>
      </c>
      <c r="I1689" s="35">
        <v>590000000</v>
      </c>
      <c r="J1689" s="35" t="s">
        <v>40</v>
      </c>
      <c r="K1689" s="46" t="s">
        <v>417</v>
      </c>
      <c r="L1689" s="51" t="s">
        <v>53</v>
      </c>
      <c r="M1689" s="46" t="s">
        <v>61</v>
      </c>
      <c r="N1689" s="49" t="s">
        <v>551</v>
      </c>
      <c r="O1689" s="35" t="s">
        <v>76</v>
      </c>
      <c r="P1689" s="35">
        <v>796</v>
      </c>
      <c r="Q1689" s="49" t="s">
        <v>46</v>
      </c>
      <c r="R1689" s="53">
        <v>10</v>
      </c>
      <c r="S1689" s="77">
        <v>4330</v>
      </c>
      <c r="T1689" s="54">
        <v>0</v>
      </c>
      <c r="U1689" s="63">
        <f t="shared" si="123"/>
        <v>0</v>
      </c>
      <c r="V1689" s="46"/>
      <c r="W1689" s="46">
        <v>2017</v>
      </c>
      <c r="X1689" s="43">
        <v>11.14</v>
      </c>
    </row>
    <row r="1690" spans="1:24" ht="50.1" customHeight="1">
      <c r="A1690" s="34" t="s">
        <v>5173</v>
      </c>
      <c r="B1690" s="35" t="s">
        <v>35</v>
      </c>
      <c r="C1690" s="50" t="s">
        <v>5167</v>
      </c>
      <c r="D1690" s="48" t="s">
        <v>5168</v>
      </c>
      <c r="E1690" s="50" t="s">
        <v>1248</v>
      </c>
      <c r="F1690" s="50" t="s">
        <v>5172</v>
      </c>
      <c r="G1690" s="49" t="s">
        <v>39</v>
      </c>
      <c r="H1690" s="60">
        <v>0</v>
      </c>
      <c r="I1690" s="82">
        <v>590000000</v>
      </c>
      <c r="J1690" s="49" t="s">
        <v>1255</v>
      </c>
      <c r="K1690" s="35" t="s">
        <v>831</v>
      </c>
      <c r="L1690" s="49" t="s">
        <v>1255</v>
      </c>
      <c r="M1690" s="34" t="s">
        <v>61</v>
      </c>
      <c r="N1690" s="49" t="s">
        <v>1256</v>
      </c>
      <c r="O1690" s="49" t="s">
        <v>1204</v>
      </c>
      <c r="P1690" s="35">
        <v>796</v>
      </c>
      <c r="Q1690" s="49" t="s">
        <v>46</v>
      </c>
      <c r="R1690" s="53">
        <v>10</v>
      </c>
      <c r="S1690" s="77">
        <v>4330</v>
      </c>
      <c r="T1690" s="40">
        <f>S1690*R1690</f>
        <v>43300</v>
      </c>
      <c r="U1690" s="41">
        <f>T1690*1.12</f>
        <v>48496.000000000007</v>
      </c>
      <c r="V1690" s="46"/>
      <c r="W1690" s="55">
        <v>2017</v>
      </c>
      <c r="X1690" s="130"/>
    </row>
    <row r="1691" spans="1:24" ht="50.1" customHeight="1">
      <c r="A1691" s="35" t="s">
        <v>5174</v>
      </c>
      <c r="B1691" s="35" t="s">
        <v>35</v>
      </c>
      <c r="C1691" s="78" t="s">
        <v>5167</v>
      </c>
      <c r="D1691" s="36" t="s">
        <v>5168</v>
      </c>
      <c r="E1691" s="78" t="s">
        <v>1248</v>
      </c>
      <c r="F1691" s="78" t="s">
        <v>5175</v>
      </c>
      <c r="G1691" s="35" t="s">
        <v>39</v>
      </c>
      <c r="H1691" s="35">
        <v>0</v>
      </c>
      <c r="I1691" s="35">
        <v>590000000</v>
      </c>
      <c r="J1691" s="35" t="s">
        <v>40</v>
      </c>
      <c r="K1691" s="35" t="s">
        <v>417</v>
      </c>
      <c r="L1691" s="51" t="s">
        <v>53</v>
      </c>
      <c r="M1691" s="35" t="s">
        <v>61</v>
      </c>
      <c r="N1691" s="35" t="s">
        <v>551</v>
      </c>
      <c r="O1691" s="35" t="s">
        <v>76</v>
      </c>
      <c r="P1691" s="35">
        <v>796</v>
      </c>
      <c r="Q1691" s="35" t="s">
        <v>46</v>
      </c>
      <c r="R1691" s="39">
        <v>10</v>
      </c>
      <c r="S1691" s="77">
        <v>4330</v>
      </c>
      <c r="T1691" s="54">
        <v>0</v>
      </c>
      <c r="U1691" s="63">
        <f>T1691*1.12</f>
        <v>0</v>
      </c>
      <c r="V1691" s="35"/>
      <c r="W1691" s="35">
        <v>2017</v>
      </c>
      <c r="X1691" s="43">
        <v>11.14</v>
      </c>
    </row>
    <row r="1692" spans="1:24" ht="50.1" customHeight="1">
      <c r="A1692" s="34" t="s">
        <v>5176</v>
      </c>
      <c r="B1692" s="35" t="s">
        <v>35</v>
      </c>
      <c r="C1692" s="78" t="s">
        <v>5167</v>
      </c>
      <c r="D1692" s="36" t="s">
        <v>5168</v>
      </c>
      <c r="E1692" s="78" t="s">
        <v>1248</v>
      </c>
      <c r="F1692" s="78" t="s">
        <v>5175</v>
      </c>
      <c r="G1692" s="49" t="s">
        <v>39</v>
      </c>
      <c r="H1692" s="34">
        <v>0</v>
      </c>
      <c r="I1692" s="82">
        <v>590000000</v>
      </c>
      <c r="J1692" s="49" t="s">
        <v>1255</v>
      </c>
      <c r="K1692" s="35" t="s">
        <v>831</v>
      </c>
      <c r="L1692" s="49" t="s">
        <v>1255</v>
      </c>
      <c r="M1692" s="34" t="s">
        <v>61</v>
      </c>
      <c r="N1692" s="49" t="s">
        <v>1256</v>
      </c>
      <c r="O1692" s="49" t="s">
        <v>1204</v>
      </c>
      <c r="P1692" s="35">
        <v>796</v>
      </c>
      <c r="Q1692" s="49" t="s">
        <v>46</v>
      </c>
      <c r="R1692" s="39">
        <v>10</v>
      </c>
      <c r="S1692" s="100">
        <v>4330</v>
      </c>
      <c r="T1692" s="40">
        <f>S1692*R1692</f>
        <v>43300</v>
      </c>
      <c r="U1692" s="41">
        <f>T1692*1.12</f>
        <v>48496.000000000007</v>
      </c>
      <c r="V1692" s="34"/>
      <c r="W1692" s="34">
        <v>2017</v>
      </c>
      <c r="X1692" s="130"/>
    </row>
    <row r="1693" spans="1:24" ht="50.1" customHeight="1">
      <c r="A1693" s="35" t="s">
        <v>5177</v>
      </c>
      <c r="B1693" s="46" t="s">
        <v>35</v>
      </c>
      <c r="C1693" s="50" t="s">
        <v>5167</v>
      </c>
      <c r="D1693" s="48" t="s">
        <v>5168</v>
      </c>
      <c r="E1693" s="50" t="s">
        <v>1248</v>
      </c>
      <c r="F1693" s="50" t="s">
        <v>5178</v>
      </c>
      <c r="G1693" s="51" t="s">
        <v>39</v>
      </c>
      <c r="H1693" s="52">
        <v>0</v>
      </c>
      <c r="I1693" s="35">
        <v>590000000</v>
      </c>
      <c r="J1693" s="35" t="s">
        <v>40</v>
      </c>
      <c r="K1693" s="46" t="s">
        <v>417</v>
      </c>
      <c r="L1693" s="51" t="s">
        <v>53</v>
      </c>
      <c r="M1693" s="46" t="s">
        <v>61</v>
      </c>
      <c r="N1693" s="49" t="s">
        <v>551</v>
      </c>
      <c r="O1693" s="35" t="s">
        <v>76</v>
      </c>
      <c r="P1693" s="35">
        <v>796</v>
      </c>
      <c r="Q1693" s="49" t="s">
        <v>46</v>
      </c>
      <c r="R1693" s="53">
        <v>10</v>
      </c>
      <c r="S1693" s="77">
        <v>4330</v>
      </c>
      <c r="T1693" s="54">
        <v>0</v>
      </c>
      <c r="U1693" s="63">
        <f t="shared" ref="U1693" si="126">T1693*1.12</f>
        <v>0</v>
      </c>
      <c r="V1693" s="46"/>
      <c r="W1693" s="46">
        <v>2017</v>
      </c>
      <c r="X1693" s="43">
        <v>11.14</v>
      </c>
    </row>
    <row r="1694" spans="1:24" ht="50.1" customHeight="1">
      <c r="A1694" s="34" t="s">
        <v>5179</v>
      </c>
      <c r="B1694" s="46" t="s">
        <v>35</v>
      </c>
      <c r="C1694" s="50" t="s">
        <v>5167</v>
      </c>
      <c r="D1694" s="48" t="s">
        <v>5168</v>
      </c>
      <c r="E1694" s="50" t="s">
        <v>1248</v>
      </c>
      <c r="F1694" s="50" t="s">
        <v>5178</v>
      </c>
      <c r="G1694" s="49" t="s">
        <v>39</v>
      </c>
      <c r="H1694" s="60">
        <v>0</v>
      </c>
      <c r="I1694" s="82">
        <v>590000000</v>
      </c>
      <c r="J1694" s="49" t="s">
        <v>1255</v>
      </c>
      <c r="K1694" s="46" t="s">
        <v>831</v>
      </c>
      <c r="L1694" s="49" t="s">
        <v>42</v>
      </c>
      <c r="M1694" s="34" t="s">
        <v>61</v>
      </c>
      <c r="N1694" s="49" t="s">
        <v>1256</v>
      </c>
      <c r="O1694" s="49" t="s">
        <v>5180</v>
      </c>
      <c r="P1694" s="35">
        <v>796</v>
      </c>
      <c r="Q1694" s="49" t="s">
        <v>46</v>
      </c>
      <c r="R1694" s="53">
        <v>10</v>
      </c>
      <c r="S1694" s="77">
        <v>4330</v>
      </c>
      <c r="T1694" s="40">
        <f>S1694*R1694</f>
        <v>43300</v>
      </c>
      <c r="U1694" s="41">
        <f>T1694*1.12</f>
        <v>48496.000000000007</v>
      </c>
      <c r="V1694" s="70"/>
      <c r="W1694" s="34">
        <v>2017</v>
      </c>
      <c r="X1694" s="130"/>
    </row>
    <row r="1695" spans="1:24" ht="50.1" customHeight="1">
      <c r="A1695" s="35" t="s">
        <v>5181</v>
      </c>
      <c r="B1695" s="35" t="s">
        <v>35</v>
      </c>
      <c r="C1695" s="78" t="s">
        <v>5167</v>
      </c>
      <c r="D1695" s="36" t="s">
        <v>5168</v>
      </c>
      <c r="E1695" s="78" t="s">
        <v>1248</v>
      </c>
      <c r="F1695" s="78" t="s">
        <v>5182</v>
      </c>
      <c r="G1695" s="35" t="s">
        <v>39</v>
      </c>
      <c r="H1695" s="35">
        <v>0</v>
      </c>
      <c r="I1695" s="35">
        <v>590000000</v>
      </c>
      <c r="J1695" s="35" t="s">
        <v>40</v>
      </c>
      <c r="K1695" s="35" t="s">
        <v>218</v>
      </c>
      <c r="L1695" s="35" t="s">
        <v>42</v>
      </c>
      <c r="M1695" s="35" t="s">
        <v>61</v>
      </c>
      <c r="N1695" s="35" t="s">
        <v>551</v>
      </c>
      <c r="O1695" s="49" t="s">
        <v>45</v>
      </c>
      <c r="P1695" s="35">
        <v>796</v>
      </c>
      <c r="Q1695" s="35" t="s">
        <v>46</v>
      </c>
      <c r="R1695" s="39">
        <v>7</v>
      </c>
      <c r="S1695" s="77">
        <v>3750</v>
      </c>
      <c r="T1695" s="54">
        <v>0</v>
      </c>
      <c r="U1695" s="63">
        <f t="shared" ref="U1695" si="127">T1695*1.12</f>
        <v>0</v>
      </c>
      <c r="V1695" s="35"/>
      <c r="W1695" s="35">
        <v>2017</v>
      </c>
      <c r="X1695" s="49" t="s">
        <v>953</v>
      </c>
    </row>
    <row r="1696" spans="1:24" ht="50.1" customHeight="1">
      <c r="A1696" s="34" t="s">
        <v>5183</v>
      </c>
      <c r="B1696" s="35" t="s">
        <v>35</v>
      </c>
      <c r="C1696" s="78" t="s">
        <v>5167</v>
      </c>
      <c r="D1696" s="36" t="s">
        <v>5168</v>
      </c>
      <c r="E1696" s="78" t="s">
        <v>1248</v>
      </c>
      <c r="F1696" s="78" t="s">
        <v>5184</v>
      </c>
      <c r="G1696" s="49" t="s">
        <v>39</v>
      </c>
      <c r="H1696" s="34">
        <v>0</v>
      </c>
      <c r="I1696" s="136">
        <v>590000000</v>
      </c>
      <c r="J1696" s="49" t="s">
        <v>1255</v>
      </c>
      <c r="K1696" s="35" t="s">
        <v>831</v>
      </c>
      <c r="L1696" s="49" t="s">
        <v>1255</v>
      </c>
      <c r="M1696" s="34" t="s">
        <v>61</v>
      </c>
      <c r="N1696" s="49" t="s">
        <v>1256</v>
      </c>
      <c r="O1696" s="49" t="s">
        <v>45</v>
      </c>
      <c r="P1696" s="35">
        <v>796</v>
      </c>
      <c r="Q1696" s="49" t="s">
        <v>46</v>
      </c>
      <c r="R1696" s="39">
        <v>7</v>
      </c>
      <c r="S1696" s="100">
        <v>3750</v>
      </c>
      <c r="T1696" s="40">
        <f>S1696*R1696</f>
        <v>26250</v>
      </c>
      <c r="U1696" s="40">
        <f>T1696*1.12</f>
        <v>29400.000000000004</v>
      </c>
      <c r="V1696" s="34"/>
      <c r="W1696" s="34">
        <v>2017</v>
      </c>
      <c r="X1696" s="130"/>
    </row>
    <row r="1697" spans="1:24" ht="50.1" customHeight="1">
      <c r="A1697" s="35" t="s">
        <v>5185</v>
      </c>
      <c r="B1697" s="35" t="s">
        <v>35</v>
      </c>
      <c r="C1697" s="78" t="s">
        <v>5167</v>
      </c>
      <c r="D1697" s="36" t="s">
        <v>5168</v>
      </c>
      <c r="E1697" s="78" t="s">
        <v>1248</v>
      </c>
      <c r="F1697" s="78" t="s">
        <v>5186</v>
      </c>
      <c r="G1697" s="35" t="s">
        <v>39</v>
      </c>
      <c r="H1697" s="35">
        <v>0</v>
      </c>
      <c r="I1697" s="35">
        <v>590000000</v>
      </c>
      <c r="J1697" s="35" t="s">
        <v>40</v>
      </c>
      <c r="K1697" s="35" t="s">
        <v>218</v>
      </c>
      <c r="L1697" s="35" t="s">
        <v>42</v>
      </c>
      <c r="M1697" s="35" t="s">
        <v>61</v>
      </c>
      <c r="N1697" s="35" t="s">
        <v>551</v>
      </c>
      <c r="O1697" s="49" t="s">
        <v>45</v>
      </c>
      <c r="P1697" s="35">
        <v>796</v>
      </c>
      <c r="Q1697" s="35" t="s">
        <v>46</v>
      </c>
      <c r="R1697" s="39">
        <v>7</v>
      </c>
      <c r="S1697" s="77">
        <v>3750</v>
      </c>
      <c r="T1697" s="54">
        <v>0</v>
      </c>
      <c r="U1697" s="63">
        <f t="shared" ref="U1697" si="128">T1697*1.12</f>
        <v>0</v>
      </c>
      <c r="V1697" s="35"/>
      <c r="W1697" s="35">
        <v>2017</v>
      </c>
      <c r="X1697" s="43" t="s">
        <v>953</v>
      </c>
    </row>
    <row r="1698" spans="1:24" ht="50.1" customHeight="1">
      <c r="A1698" s="34" t="s">
        <v>5187</v>
      </c>
      <c r="B1698" s="46" t="s">
        <v>35</v>
      </c>
      <c r="C1698" s="78" t="s">
        <v>5167</v>
      </c>
      <c r="D1698" s="36" t="s">
        <v>5168</v>
      </c>
      <c r="E1698" s="78" t="s">
        <v>1248</v>
      </c>
      <c r="F1698" s="78" t="s">
        <v>5188</v>
      </c>
      <c r="G1698" s="49" t="s">
        <v>39</v>
      </c>
      <c r="H1698" s="60">
        <v>0</v>
      </c>
      <c r="I1698" s="82">
        <v>590000000</v>
      </c>
      <c r="J1698" s="49" t="s">
        <v>1255</v>
      </c>
      <c r="K1698" s="46" t="s">
        <v>831</v>
      </c>
      <c r="L1698" s="49" t="s">
        <v>1255</v>
      </c>
      <c r="M1698" s="34" t="s">
        <v>61</v>
      </c>
      <c r="N1698" s="49" t="s">
        <v>1256</v>
      </c>
      <c r="O1698" s="49" t="s">
        <v>45</v>
      </c>
      <c r="P1698" s="35">
        <v>796</v>
      </c>
      <c r="Q1698" s="49" t="s">
        <v>46</v>
      </c>
      <c r="R1698" s="39">
        <v>7</v>
      </c>
      <c r="S1698" s="77">
        <v>3750</v>
      </c>
      <c r="T1698" s="40">
        <f>S1698*R1698</f>
        <v>26250</v>
      </c>
      <c r="U1698" s="41">
        <f>T1698*1.12</f>
        <v>29400.000000000004</v>
      </c>
      <c r="V1698" s="70"/>
      <c r="W1698" s="55">
        <v>2017</v>
      </c>
      <c r="X1698" s="130"/>
    </row>
    <row r="1699" spans="1:24" ht="50.1" customHeight="1">
      <c r="A1699" s="34" t="s">
        <v>5189</v>
      </c>
      <c r="B1699" s="35" t="s">
        <v>35</v>
      </c>
      <c r="C1699" s="78" t="s">
        <v>5167</v>
      </c>
      <c r="D1699" s="78" t="s">
        <v>5168</v>
      </c>
      <c r="E1699" s="78" t="s">
        <v>1248</v>
      </c>
      <c r="F1699" s="78" t="s">
        <v>5190</v>
      </c>
      <c r="G1699" s="37" t="s">
        <v>39</v>
      </c>
      <c r="H1699" s="34">
        <v>0</v>
      </c>
      <c r="I1699" s="201">
        <v>590000000</v>
      </c>
      <c r="J1699" s="38" t="s">
        <v>1255</v>
      </c>
      <c r="K1699" s="35" t="s">
        <v>218</v>
      </c>
      <c r="L1699" s="38" t="s">
        <v>1255</v>
      </c>
      <c r="M1699" s="46" t="s">
        <v>61</v>
      </c>
      <c r="N1699" s="38" t="s">
        <v>5159</v>
      </c>
      <c r="O1699" s="50" t="s">
        <v>1204</v>
      </c>
      <c r="P1699" s="35">
        <v>796</v>
      </c>
      <c r="Q1699" s="38" t="s">
        <v>46</v>
      </c>
      <c r="R1699" s="99">
        <v>7</v>
      </c>
      <c r="S1699" s="100">
        <v>6060</v>
      </c>
      <c r="T1699" s="100">
        <v>0</v>
      </c>
      <c r="U1699" s="147">
        <f>T1699*1.12</f>
        <v>0</v>
      </c>
      <c r="V1699" s="34"/>
      <c r="W1699" s="82">
        <v>2017</v>
      </c>
      <c r="X1699" s="35"/>
    </row>
    <row r="1700" spans="1:24" ht="50.1" customHeight="1">
      <c r="A1700" s="93" t="s">
        <v>5191</v>
      </c>
      <c r="B1700" s="35" t="s">
        <v>35</v>
      </c>
      <c r="C1700" s="78" t="s">
        <v>5167</v>
      </c>
      <c r="D1700" s="78" t="s">
        <v>5168</v>
      </c>
      <c r="E1700" s="78" t="s">
        <v>1248</v>
      </c>
      <c r="F1700" s="78" t="s">
        <v>5192</v>
      </c>
      <c r="G1700" s="37" t="s">
        <v>39</v>
      </c>
      <c r="H1700" s="34">
        <v>0</v>
      </c>
      <c r="I1700" s="201">
        <v>590000000</v>
      </c>
      <c r="J1700" s="38" t="s">
        <v>1255</v>
      </c>
      <c r="K1700" s="46" t="s">
        <v>1818</v>
      </c>
      <c r="L1700" s="38" t="s">
        <v>1255</v>
      </c>
      <c r="M1700" s="46" t="s">
        <v>61</v>
      </c>
      <c r="N1700" s="38" t="s">
        <v>5159</v>
      </c>
      <c r="O1700" s="50" t="s">
        <v>1204</v>
      </c>
      <c r="P1700" s="35">
        <v>796</v>
      </c>
      <c r="Q1700" s="38" t="s">
        <v>46</v>
      </c>
      <c r="R1700" s="99">
        <v>10</v>
      </c>
      <c r="S1700" s="100">
        <v>6060</v>
      </c>
      <c r="T1700" s="100">
        <f>R1700*S1700</f>
        <v>60600</v>
      </c>
      <c r="U1700" s="147">
        <f>T1700*1.12</f>
        <v>67872</v>
      </c>
      <c r="V1700" s="34"/>
      <c r="W1700" s="82">
        <v>2017</v>
      </c>
      <c r="X1700" s="35"/>
    </row>
    <row r="1701" spans="1:24" ht="50.1" customHeight="1">
      <c r="A1701" s="34" t="s">
        <v>5193</v>
      </c>
      <c r="B1701" s="46" t="s">
        <v>35</v>
      </c>
      <c r="C1701" s="50" t="s">
        <v>5167</v>
      </c>
      <c r="D1701" s="78" t="s">
        <v>5168</v>
      </c>
      <c r="E1701" s="78" t="s">
        <v>1248</v>
      </c>
      <c r="F1701" s="78" t="s">
        <v>5194</v>
      </c>
      <c r="G1701" s="37" t="s">
        <v>39</v>
      </c>
      <c r="H1701" s="52">
        <v>0</v>
      </c>
      <c r="I1701" s="201">
        <v>590000000</v>
      </c>
      <c r="J1701" s="38" t="s">
        <v>1255</v>
      </c>
      <c r="K1701" s="35" t="s">
        <v>218</v>
      </c>
      <c r="L1701" s="38" t="s">
        <v>1255</v>
      </c>
      <c r="M1701" s="46" t="s">
        <v>61</v>
      </c>
      <c r="N1701" s="38" t="s">
        <v>5159</v>
      </c>
      <c r="O1701" s="50" t="s">
        <v>1204</v>
      </c>
      <c r="P1701" s="35">
        <v>796</v>
      </c>
      <c r="Q1701" s="38" t="s">
        <v>46</v>
      </c>
      <c r="R1701" s="153">
        <v>7</v>
      </c>
      <c r="S1701" s="77">
        <v>5425</v>
      </c>
      <c r="T1701" s="100">
        <v>0</v>
      </c>
      <c r="U1701" s="147">
        <f>T1701*1.12</f>
        <v>0</v>
      </c>
      <c r="V1701" s="46"/>
      <c r="W1701" s="82">
        <v>2017</v>
      </c>
      <c r="X1701" s="35"/>
    </row>
    <row r="1702" spans="1:24" ht="50.1" customHeight="1">
      <c r="A1702" s="222" t="s">
        <v>5195</v>
      </c>
      <c r="B1702" s="46" t="s">
        <v>35</v>
      </c>
      <c r="C1702" s="50" t="s">
        <v>5167</v>
      </c>
      <c r="D1702" s="78" t="s">
        <v>5168</v>
      </c>
      <c r="E1702" s="78" t="s">
        <v>1248</v>
      </c>
      <c r="F1702" s="78" t="s">
        <v>5196</v>
      </c>
      <c r="G1702" s="37" t="s">
        <v>39</v>
      </c>
      <c r="H1702" s="52">
        <v>0</v>
      </c>
      <c r="I1702" s="201">
        <v>590000000</v>
      </c>
      <c r="J1702" s="38" t="s">
        <v>1255</v>
      </c>
      <c r="K1702" s="46" t="s">
        <v>1818</v>
      </c>
      <c r="L1702" s="38" t="s">
        <v>1255</v>
      </c>
      <c r="M1702" s="46" t="s">
        <v>61</v>
      </c>
      <c r="N1702" s="38" t="s">
        <v>5159</v>
      </c>
      <c r="O1702" s="50" t="s">
        <v>1204</v>
      </c>
      <c r="P1702" s="35">
        <v>796</v>
      </c>
      <c r="Q1702" s="38" t="s">
        <v>46</v>
      </c>
      <c r="R1702" s="153">
        <v>10</v>
      </c>
      <c r="S1702" s="77">
        <v>5425</v>
      </c>
      <c r="T1702" s="100">
        <f t="shared" ref="T1702" si="129">R1702*S1702</f>
        <v>54250</v>
      </c>
      <c r="U1702" s="147">
        <f>T1702*1.12</f>
        <v>60760.000000000007</v>
      </c>
      <c r="V1702" s="46"/>
      <c r="W1702" s="82">
        <v>2017</v>
      </c>
      <c r="X1702" s="35"/>
    </row>
    <row r="1703" spans="1:24" ht="50.1" customHeight="1">
      <c r="A1703" s="34" t="s">
        <v>5197</v>
      </c>
      <c r="B1703" s="34" t="s">
        <v>35</v>
      </c>
      <c r="C1703" s="35" t="s">
        <v>5198</v>
      </c>
      <c r="D1703" s="36" t="s">
        <v>5199</v>
      </c>
      <c r="E1703" s="35" t="s">
        <v>5200</v>
      </c>
      <c r="F1703" s="37"/>
      <c r="G1703" s="34" t="s">
        <v>39</v>
      </c>
      <c r="H1703" s="34">
        <v>0</v>
      </c>
      <c r="I1703" s="34">
        <v>590000000</v>
      </c>
      <c r="J1703" s="35" t="s">
        <v>40</v>
      </c>
      <c r="K1703" s="35" t="s">
        <v>417</v>
      </c>
      <c r="L1703" s="35" t="s">
        <v>42</v>
      </c>
      <c r="M1703" s="34" t="s">
        <v>43</v>
      </c>
      <c r="N1703" s="35" t="s">
        <v>178</v>
      </c>
      <c r="O1703" s="34" t="s">
        <v>76</v>
      </c>
      <c r="P1703" s="34">
        <v>796</v>
      </c>
      <c r="Q1703" s="34" t="s">
        <v>46</v>
      </c>
      <c r="R1703" s="39">
        <v>10</v>
      </c>
      <c r="S1703" s="40" t="s">
        <v>5201</v>
      </c>
      <c r="T1703" s="40">
        <f t="shared" si="124"/>
        <v>15500</v>
      </c>
      <c r="U1703" s="41">
        <f t="shared" si="123"/>
        <v>17360</v>
      </c>
      <c r="V1703" s="34"/>
      <c r="W1703" s="34">
        <v>2017</v>
      </c>
      <c r="X1703" s="35"/>
    </row>
    <row r="1704" spans="1:24" ht="50.1" customHeight="1">
      <c r="A1704" s="35" t="s">
        <v>5202</v>
      </c>
      <c r="B1704" s="35" t="s">
        <v>35</v>
      </c>
      <c r="C1704" s="78" t="s">
        <v>5198</v>
      </c>
      <c r="D1704" s="36" t="s">
        <v>5199</v>
      </c>
      <c r="E1704" s="78" t="s">
        <v>5200</v>
      </c>
      <c r="F1704" s="78" t="s">
        <v>5203</v>
      </c>
      <c r="G1704" s="35" t="s">
        <v>39</v>
      </c>
      <c r="H1704" s="35">
        <v>0</v>
      </c>
      <c r="I1704" s="35">
        <v>590000000</v>
      </c>
      <c r="J1704" s="35" t="s">
        <v>53</v>
      </c>
      <c r="K1704" s="35" t="s">
        <v>274</v>
      </c>
      <c r="L1704" s="35" t="s">
        <v>83</v>
      </c>
      <c r="M1704" s="35" t="s">
        <v>84</v>
      </c>
      <c r="N1704" s="35" t="s">
        <v>143</v>
      </c>
      <c r="O1704" s="51" t="s">
        <v>185</v>
      </c>
      <c r="P1704" s="35">
        <v>796</v>
      </c>
      <c r="Q1704" s="35" t="s">
        <v>46</v>
      </c>
      <c r="R1704" s="53">
        <v>8</v>
      </c>
      <c r="S1704" s="77">
        <v>1500</v>
      </c>
      <c r="T1704" s="74">
        <v>0</v>
      </c>
      <c r="U1704" s="75">
        <f t="shared" si="123"/>
        <v>0</v>
      </c>
      <c r="V1704" s="35"/>
      <c r="W1704" s="35">
        <v>2017</v>
      </c>
      <c r="X1704" s="49" t="s">
        <v>1227</v>
      </c>
    </row>
    <row r="1705" spans="1:24" ht="50.1" customHeight="1">
      <c r="A1705" s="51" t="s">
        <v>5204</v>
      </c>
      <c r="B1705" s="58" t="s">
        <v>35</v>
      </c>
      <c r="C1705" s="78" t="s">
        <v>5198</v>
      </c>
      <c r="D1705" s="36" t="s">
        <v>5199</v>
      </c>
      <c r="E1705" s="78" t="s">
        <v>5200</v>
      </c>
      <c r="F1705" s="50" t="s">
        <v>5205</v>
      </c>
      <c r="G1705" s="49" t="s">
        <v>39</v>
      </c>
      <c r="H1705" s="79">
        <v>0</v>
      </c>
      <c r="I1705" s="80">
        <v>590000000</v>
      </c>
      <c r="J1705" s="51" t="s">
        <v>293</v>
      </c>
      <c r="K1705" s="49" t="s">
        <v>313</v>
      </c>
      <c r="L1705" s="49" t="s">
        <v>189</v>
      </c>
      <c r="M1705" s="49" t="s">
        <v>84</v>
      </c>
      <c r="N1705" s="49" t="s">
        <v>143</v>
      </c>
      <c r="O1705" s="51" t="s">
        <v>185</v>
      </c>
      <c r="P1705" s="49">
        <v>796</v>
      </c>
      <c r="Q1705" s="49" t="s">
        <v>46</v>
      </c>
      <c r="R1705" s="53">
        <v>21</v>
      </c>
      <c r="S1705" s="81">
        <v>3000</v>
      </c>
      <c r="T1705" s="54">
        <f>S1705*R1705</f>
        <v>63000</v>
      </c>
      <c r="U1705" s="54">
        <f>T1705*1.12</f>
        <v>70560</v>
      </c>
      <c r="V1705" s="38"/>
      <c r="W1705" s="51">
        <v>2017</v>
      </c>
      <c r="X1705" s="49"/>
    </row>
    <row r="1706" spans="1:24" ht="50.1" customHeight="1">
      <c r="A1706" s="34" t="s">
        <v>5206</v>
      </c>
      <c r="B1706" s="34" t="s">
        <v>35</v>
      </c>
      <c r="C1706" s="35" t="s">
        <v>5198</v>
      </c>
      <c r="D1706" s="73" t="s">
        <v>5199</v>
      </c>
      <c r="E1706" s="37" t="s">
        <v>5200</v>
      </c>
      <c r="F1706" s="37" t="s">
        <v>5207</v>
      </c>
      <c r="G1706" s="34" t="s">
        <v>39</v>
      </c>
      <c r="H1706" s="34">
        <v>0</v>
      </c>
      <c r="I1706" s="34">
        <v>590000000</v>
      </c>
      <c r="J1706" s="35" t="s">
        <v>53</v>
      </c>
      <c r="K1706" s="34" t="s">
        <v>274</v>
      </c>
      <c r="L1706" s="34" t="s">
        <v>83</v>
      </c>
      <c r="M1706" s="34" t="s">
        <v>84</v>
      </c>
      <c r="N1706" s="34" t="s">
        <v>143</v>
      </c>
      <c r="O1706" s="51" t="s">
        <v>185</v>
      </c>
      <c r="P1706" s="34">
        <v>796</v>
      </c>
      <c r="Q1706" s="34" t="s">
        <v>46</v>
      </c>
      <c r="R1706" s="39">
        <v>8</v>
      </c>
      <c r="S1706" s="44">
        <v>10300</v>
      </c>
      <c r="T1706" s="74">
        <f t="shared" si="124"/>
        <v>82400</v>
      </c>
      <c r="U1706" s="75">
        <f t="shared" si="123"/>
        <v>92288.000000000015</v>
      </c>
      <c r="V1706" s="34"/>
      <c r="W1706" s="34">
        <v>2017</v>
      </c>
      <c r="X1706" s="76"/>
    </row>
    <row r="1707" spans="1:24" ht="50.1" customHeight="1">
      <c r="A1707" s="34" t="s">
        <v>5208</v>
      </c>
      <c r="B1707" s="46" t="s">
        <v>35</v>
      </c>
      <c r="C1707" s="47" t="s">
        <v>5209</v>
      </c>
      <c r="D1707" s="48" t="s">
        <v>5210</v>
      </c>
      <c r="E1707" s="49" t="s">
        <v>5211</v>
      </c>
      <c r="F1707" s="50" t="s">
        <v>5212</v>
      </c>
      <c r="G1707" s="51" t="s">
        <v>196</v>
      </c>
      <c r="H1707" s="52">
        <v>79</v>
      </c>
      <c r="I1707" s="34">
        <v>590000000</v>
      </c>
      <c r="J1707" s="35" t="s">
        <v>40</v>
      </c>
      <c r="K1707" s="46" t="s">
        <v>108</v>
      </c>
      <c r="L1707" s="35" t="s">
        <v>42</v>
      </c>
      <c r="M1707" s="46" t="s">
        <v>61</v>
      </c>
      <c r="N1707" s="49" t="s">
        <v>268</v>
      </c>
      <c r="O1707" s="34" t="s">
        <v>94</v>
      </c>
      <c r="P1707" s="43">
        <v>166</v>
      </c>
      <c r="Q1707" s="43" t="s">
        <v>103</v>
      </c>
      <c r="R1707" s="69">
        <v>1500</v>
      </c>
      <c r="S1707" s="54">
        <v>516</v>
      </c>
      <c r="T1707" s="40">
        <f t="shared" si="124"/>
        <v>774000</v>
      </c>
      <c r="U1707" s="41">
        <f t="shared" si="123"/>
        <v>866880.00000000012</v>
      </c>
      <c r="V1707" s="46"/>
      <c r="W1707" s="55">
        <v>2017</v>
      </c>
      <c r="X1707" s="71"/>
    </row>
    <row r="1708" spans="1:24" ht="50.1" customHeight="1">
      <c r="A1708" s="34" t="s">
        <v>5213</v>
      </c>
      <c r="B1708" s="34" t="s">
        <v>35</v>
      </c>
      <c r="C1708" s="35" t="s">
        <v>5209</v>
      </c>
      <c r="D1708" s="36" t="s">
        <v>5210</v>
      </c>
      <c r="E1708" s="35" t="s">
        <v>5211</v>
      </c>
      <c r="F1708" s="37" t="s">
        <v>5214</v>
      </c>
      <c r="G1708" s="34" t="s">
        <v>196</v>
      </c>
      <c r="H1708" s="34">
        <v>79</v>
      </c>
      <c r="I1708" s="34">
        <v>590000000</v>
      </c>
      <c r="J1708" s="35" t="s">
        <v>40</v>
      </c>
      <c r="K1708" s="35" t="s">
        <v>108</v>
      </c>
      <c r="L1708" s="35" t="s">
        <v>42</v>
      </c>
      <c r="M1708" s="34" t="s">
        <v>61</v>
      </c>
      <c r="N1708" s="35" t="s">
        <v>268</v>
      </c>
      <c r="O1708" s="34" t="s">
        <v>94</v>
      </c>
      <c r="P1708" s="34">
        <v>166</v>
      </c>
      <c r="Q1708" s="34" t="s">
        <v>103</v>
      </c>
      <c r="R1708" s="44">
        <v>300</v>
      </c>
      <c r="S1708" s="54">
        <v>516</v>
      </c>
      <c r="T1708" s="40">
        <f t="shared" si="124"/>
        <v>154800</v>
      </c>
      <c r="U1708" s="40">
        <f t="shared" si="123"/>
        <v>173376.00000000003</v>
      </c>
      <c r="V1708" s="34"/>
      <c r="W1708" s="34">
        <v>2017</v>
      </c>
      <c r="X1708" s="71"/>
    </row>
    <row r="1709" spans="1:24" ht="50.1" customHeight="1">
      <c r="A1709" s="34" t="s">
        <v>5215</v>
      </c>
      <c r="B1709" s="46" t="s">
        <v>35</v>
      </c>
      <c r="C1709" s="47" t="s">
        <v>5209</v>
      </c>
      <c r="D1709" s="48" t="s">
        <v>5210</v>
      </c>
      <c r="E1709" s="49" t="s">
        <v>5211</v>
      </c>
      <c r="F1709" s="50" t="s">
        <v>5216</v>
      </c>
      <c r="G1709" s="51" t="s">
        <v>196</v>
      </c>
      <c r="H1709" s="52">
        <v>79</v>
      </c>
      <c r="I1709" s="34">
        <v>590000000</v>
      </c>
      <c r="J1709" s="35" t="s">
        <v>40</v>
      </c>
      <c r="K1709" s="46" t="s">
        <v>108</v>
      </c>
      <c r="L1709" s="35" t="s">
        <v>42</v>
      </c>
      <c r="M1709" s="46" t="s">
        <v>61</v>
      </c>
      <c r="N1709" s="49" t="s">
        <v>268</v>
      </c>
      <c r="O1709" s="34" t="s">
        <v>94</v>
      </c>
      <c r="P1709" s="43">
        <v>166</v>
      </c>
      <c r="Q1709" s="43" t="s">
        <v>103</v>
      </c>
      <c r="R1709" s="69">
        <v>1500</v>
      </c>
      <c r="S1709" s="54">
        <v>516</v>
      </c>
      <c r="T1709" s="40">
        <f t="shared" si="124"/>
        <v>774000</v>
      </c>
      <c r="U1709" s="40">
        <f t="shared" si="123"/>
        <v>866880.00000000012</v>
      </c>
      <c r="V1709" s="46"/>
      <c r="W1709" s="55">
        <v>2017</v>
      </c>
      <c r="X1709" s="71"/>
    </row>
    <row r="1710" spans="1:24" ht="50.1" customHeight="1">
      <c r="A1710" s="34" t="s">
        <v>5217</v>
      </c>
      <c r="B1710" s="34" t="s">
        <v>35</v>
      </c>
      <c r="C1710" s="35" t="s">
        <v>5209</v>
      </c>
      <c r="D1710" s="36" t="s">
        <v>5210</v>
      </c>
      <c r="E1710" s="35" t="s">
        <v>5211</v>
      </c>
      <c r="F1710" s="37" t="s">
        <v>5218</v>
      </c>
      <c r="G1710" s="34" t="s">
        <v>196</v>
      </c>
      <c r="H1710" s="34">
        <v>79</v>
      </c>
      <c r="I1710" s="34">
        <v>590000000</v>
      </c>
      <c r="J1710" s="35" t="s">
        <v>40</v>
      </c>
      <c r="K1710" s="35" t="s">
        <v>108</v>
      </c>
      <c r="L1710" s="35" t="s">
        <v>42</v>
      </c>
      <c r="M1710" s="34" t="s">
        <v>61</v>
      </c>
      <c r="N1710" s="35" t="s">
        <v>268</v>
      </c>
      <c r="O1710" s="34" t="s">
        <v>94</v>
      </c>
      <c r="P1710" s="34">
        <v>166</v>
      </c>
      <c r="Q1710" s="34" t="s">
        <v>103</v>
      </c>
      <c r="R1710" s="44">
        <v>500</v>
      </c>
      <c r="S1710" s="54">
        <v>516</v>
      </c>
      <c r="T1710" s="40">
        <f t="shared" si="124"/>
        <v>258000</v>
      </c>
      <c r="U1710" s="40">
        <f t="shared" si="123"/>
        <v>288960</v>
      </c>
      <c r="V1710" s="34"/>
      <c r="W1710" s="34">
        <v>2017</v>
      </c>
      <c r="X1710" s="71"/>
    </row>
    <row r="1711" spans="1:24" ht="50.1" customHeight="1">
      <c r="A1711" s="34" t="s">
        <v>5219</v>
      </c>
      <c r="B1711" s="46" t="s">
        <v>35</v>
      </c>
      <c r="C1711" s="47" t="s">
        <v>5209</v>
      </c>
      <c r="D1711" s="48" t="s">
        <v>5210</v>
      </c>
      <c r="E1711" s="49" t="s">
        <v>5211</v>
      </c>
      <c r="F1711" s="50" t="s">
        <v>5220</v>
      </c>
      <c r="G1711" s="51" t="s">
        <v>196</v>
      </c>
      <c r="H1711" s="52">
        <v>79</v>
      </c>
      <c r="I1711" s="34">
        <v>590000000</v>
      </c>
      <c r="J1711" s="35" t="s">
        <v>40</v>
      </c>
      <c r="K1711" s="46" t="s">
        <v>108</v>
      </c>
      <c r="L1711" s="35" t="s">
        <v>42</v>
      </c>
      <c r="M1711" s="46" t="s">
        <v>61</v>
      </c>
      <c r="N1711" s="49" t="s">
        <v>268</v>
      </c>
      <c r="O1711" s="34" t="s">
        <v>94</v>
      </c>
      <c r="P1711" s="43">
        <v>166</v>
      </c>
      <c r="Q1711" s="43" t="s">
        <v>103</v>
      </c>
      <c r="R1711" s="69">
        <v>1800</v>
      </c>
      <c r="S1711" s="54">
        <v>516</v>
      </c>
      <c r="T1711" s="40">
        <f t="shared" si="124"/>
        <v>928800</v>
      </c>
      <c r="U1711" s="40">
        <f t="shared" si="123"/>
        <v>1040256.0000000001</v>
      </c>
      <c r="V1711" s="46"/>
      <c r="W1711" s="55">
        <v>2017</v>
      </c>
      <c r="X1711" s="71"/>
    </row>
    <row r="1712" spans="1:24" ht="50.1" customHeight="1">
      <c r="A1712" s="34" t="s">
        <v>5221</v>
      </c>
      <c r="B1712" s="34" t="s">
        <v>35</v>
      </c>
      <c r="C1712" s="35" t="s">
        <v>5209</v>
      </c>
      <c r="D1712" s="36" t="s">
        <v>5210</v>
      </c>
      <c r="E1712" s="35" t="s">
        <v>5211</v>
      </c>
      <c r="F1712" s="37" t="s">
        <v>5222</v>
      </c>
      <c r="G1712" s="34" t="s">
        <v>196</v>
      </c>
      <c r="H1712" s="34">
        <v>79</v>
      </c>
      <c r="I1712" s="34">
        <v>590000000</v>
      </c>
      <c r="J1712" s="35" t="s">
        <v>40</v>
      </c>
      <c r="K1712" s="35" t="s">
        <v>108</v>
      </c>
      <c r="L1712" s="35" t="s">
        <v>42</v>
      </c>
      <c r="M1712" s="34" t="s">
        <v>61</v>
      </c>
      <c r="N1712" s="35" t="s">
        <v>268</v>
      </c>
      <c r="O1712" s="34" t="s">
        <v>94</v>
      </c>
      <c r="P1712" s="34">
        <v>166</v>
      </c>
      <c r="Q1712" s="34" t="s">
        <v>103</v>
      </c>
      <c r="R1712" s="44">
        <v>600</v>
      </c>
      <c r="S1712" s="54">
        <v>516</v>
      </c>
      <c r="T1712" s="40">
        <f t="shared" si="124"/>
        <v>309600</v>
      </c>
      <c r="U1712" s="40">
        <f t="shared" si="123"/>
        <v>346752.00000000006</v>
      </c>
      <c r="V1712" s="34"/>
      <c r="W1712" s="34">
        <v>2017</v>
      </c>
      <c r="X1712" s="71"/>
    </row>
    <row r="1713" spans="1:24" ht="50.1" customHeight="1">
      <c r="A1713" s="34" t="s">
        <v>5223</v>
      </c>
      <c r="B1713" s="46" t="s">
        <v>35</v>
      </c>
      <c r="C1713" s="47" t="s">
        <v>5209</v>
      </c>
      <c r="D1713" s="48" t="s">
        <v>5210</v>
      </c>
      <c r="E1713" s="49" t="s">
        <v>5211</v>
      </c>
      <c r="F1713" s="212" t="s">
        <v>5224</v>
      </c>
      <c r="G1713" s="51" t="s">
        <v>196</v>
      </c>
      <c r="H1713" s="52">
        <v>79</v>
      </c>
      <c r="I1713" s="34">
        <v>590000000</v>
      </c>
      <c r="J1713" s="35" t="s">
        <v>40</v>
      </c>
      <c r="K1713" s="46" t="s">
        <v>108</v>
      </c>
      <c r="L1713" s="35" t="s">
        <v>42</v>
      </c>
      <c r="M1713" s="46" t="s">
        <v>61</v>
      </c>
      <c r="N1713" s="49" t="s">
        <v>268</v>
      </c>
      <c r="O1713" s="34" t="s">
        <v>94</v>
      </c>
      <c r="P1713" s="43">
        <v>166</v>
      </c>
      <c r="Q1713" s="43" t="s">
        <v>103</v>
      </c>
      <c r="R1713" s="69">
        <v>700</v>
      </c>
      <c r="S1713" s="54">
        <v>516</v>
      </c>
      <c r="T1713" s="40">
        <f t="shared" si="124"/>
        <v>361200</v>
      </c>
      <c r="U1713" s="40">
        <f t="shared" si="123"/>
        <v>404544.00000000006</v>
      </c>
      <c r="V1713" s="46"/>
      <c r="W1713" s="55">
        <v>2017</v>
      </c>
      <c r="X1713" s="71"/>
    </row>
    <row r="1714" spans="1:24" ht="50.1" customHeight="1">
      <c r="A1714" s="34" t="s">
        <v>5225</v>
      </c>
      <c r="B1714" s="34" t="s">
        <v>35</v>
      </c>
      <c r="C1714" s="35" t="s">
        <v>5209</v>
      </c>
      <c r="D1714" s="36" t="s">
        <v>5210</v>
      </c>
      <c r="E1714" s="35" t="s">
        <v>5211</v>
      </c>
      <c r="F1714" s="223" t="s">
        <v>5226</v>
      </c>
      <c r="G1714" s="34" t="s">
        <v>196</v>
      </c>
      <c r="H1714" s="34">
        <v>79</v>
      </c>
      <c r="I1714" s="34">
        <v>590000000</v>
      </c>
      <c r="J1714" s="35" t="s">
        <v>40</v>
      </c>
      <c r="K1714" s="35" t="s">
        <v>108</v>
      </c>
      <c r="L1714" s="35" t="s">
        <v>42</v>
      </c>
      <c r="M1714" s="34" t="s">
        <v>61</v>
      </c>
      <c r="N1714" s="35" t="s">
        <v>268</v>
      </c>
      <c r="O1714" s="34" t="s">
        <v>94</v>
      </c>
      <c r="P1714" s="34">
        <v>166</v>
      </c>
      <c r="Q1714" s="34" t="s">
        <v>103</v>
      </c>
      <c r="R1714" s="44">
        <v>300</v>
      </c>
      <c r="S1714" s="54">
        <v>516</v>
      </c>
      <c r="T1714" s="40">
        <f t="shared" si="124"/>
        <v>154800</v>
      </c>
      <c r="U1714" s="40">
        <f t="shared" si="123"/>
        <v>173376.00000000003</v>
      </c>
      <c r="V1714" s="34"/>
      <c r="W1714" s="34">
        <v>2017</v>
      </c>
      <c r="X1714" s="71"/>
    </row>
    <row r="1715" spans="1:24" ht="50.1" customHeight="1">
      <c r="A1715" s="34" t="s">
        <v>5227</v>
      </c>
      <c r="B1715" s="46" t="s">
        <v>35</v>
      </c>
      <c r="C1715" s="47" t="s">
        <v>5209</v>
      </c>
      <c r="D1715" s="48" t="s">
        <v>5210</v>
      </c>
      <c r="E1715" s="49" t="s">
        <v>5211</v>
      </c>
      <c r="F1715" s="50" t="s">
        <v>5228</v>
      </c>
      <c r="G1715" s="51" t="s">
        <v>196</v>
      </c>
      <c r="H1715" s="52">
        <v>79</v>
      </c>
      <c r="I1715" s="34">
        <v>590000000</v>
      </c>
      <c r="J1715" s="35" t="s">
        <v>40</v>
      </c>
      <c r="K1715" s="46" t="s">
        <v>108</v>
      </c>
      <c r="L1715" s="35" t="s">
        <v>42</v>
      </c>
      <c r="M1715" s="46" t="s">
        <v>61</v>
      </c>
      <c r="N1715" s="49" t="s">
        <v>268</v>
      </c>
      <c r="O1715" s="34" t="s">
        <v>94</v>
      </c>
      <c r="P1715" s="43">
        <v>166</v>
      </c>
      <c r="Q1715" s="43" t="s">
        <v>103</v>
      </c>
      <c r="R1715" s="69">
        <v>500</v>
      </c>
      <c r="S1715" s="54">
        <v>516</v>
      </c>
      <c r="T1715" s="40">
        <f t="shared" si="124"/>
        <v>258000</v>
      </c>
      <c r="U1715" s="40">
        <f t="shared" si="123"/>
        <v>288960</v>
      </c>
      <c r="V1715" s="46"/>
      <c r="W1715" s="55">
        <v>2017</v>
      </c>
      <c r="X1715" s="71"/>
    </row>
    <row r="1716" spans="1:24" ht="50.1" customHeight="1">
      <c r="A1716" s="34" t="s">
        <v>5229</v>
      </c>
      <c r="B1716" s="34" t="s">
        <v>35</v>
      </c>
      <c r="C1716" s="35" t="s">
        <v>5230</v>
      </c>
      <c r="D1716" s="36" t="s">
        <v>5210</v>
      </c>
      <c r="E1716" s="35" t="s">
        <v>5231</v>
      </c>
      <c r="F1716" s="37" t="s">
        <v>5232</v>
      </c>
      <c r="G1716" s="34" t="s">
        <v>196</v>
      </c>
      <c r="H1716" s="34">
        <v>0</v>
      </c>
      <c r="I1716" s="34">
        <v>590000000</v>
      </c>
      <c r="J1716" s="35" t="s">
        <v>40</v>
      </c>
      <c r="K1716" s="35" t="s">
        <v>197</v>
      </c>
      <c r="L1716" s="35" t="s">
        <v>42</v>
      </c>
      <c r="M1716" s="34" t="s">
        <v>61</v>
      </c>
      <c r="N1716" s="35" t="s">
        <v>268</v>
      </c>
      <c r="O1716" s="34" t="s">
        <v>94</v>
      </c>
      <c r="P1716" s="34">
        <v>166</v>
      </c>
      <c r="Q1716" s="34" t="s">
        <v>103</v>
      </c>
      <c r="R1716" s="44">
        <v>1200</v>
      </c>
      <c r="S1716" s="40">
        <v>520</v>
      </c>
      <c r="T1716" s="40">
        <f t="shared" si="124"/>
        <v>624000</v>
      </c>
      <c r="U1716" s="40">
        <f t="shared" si="123"/>
        <v>698880.00000000012</v>
      </c>
      <c r="V1716" s="34"/>
      <c r="W1716" s="34">
        <v>2017</v>
      </c>
      <c r="X1716" s="71"/>
    </row>
    <row r="1717" spans="1:24" ht="50.1" customHeight="1">
      <c r="A1717" s="34" t="s">
        <v>5233</v>
      </c>
      <c r="B1717" s="34" t="s">
        <v>35</v>
      </c>
      <c r="C1717" s="35" t="s">
        <v>5234</v>
      </c>
      <c r="D1717" s="36" t="s">
        <v>5235</v>
      </c>
      <c r="E1717" s="35" t="s">
        <v>5236</v>
      </c>
      <c r="F1717" s="37" t="s">
        <v>5237</v>
      </c>
      <c r="G1717" s="34" t="s">
        <v>39</v>
      </c>
      <c r="H1717" s="34">
        <v>0</v>
      </c>
      <c r="I1717" s="34">
        <v>590000000</v>
      </c>
      <c r="J1717" s="35" t="s">
        <v>40</v>
      </c>
      <c r="K1717" s="35" t="s">
        <v>1324</v>
      </c>
      <c r="L1717" s="42" t="s">
        <v>53</v>
      </c>
      <c r="M1717" s="34" t="s">
        <v>84</v>
      </c>
      <c r="N1717" s="35" t="s">
        <v>1043</v>
      </c>
      <c r="O1717" s="34" t="s">
        <v>76</v>
      </c>
      <c r="P1717" s="34">
        <v>796</v>
      </c>
      <c r="Q1717" s="34" t="s">
        <v>46</v>
      </c>
      <c r="R1717" s="39">
        <v>3</v>
      </c>
      <c r="S1717" s="40">
        <v>58100</v>
      </c>
      <c r="T1717" s="40">
        <f t="shared" si="124"/>
        <v>174300</v>
      </c>
      <c r="U1717" s="40">
        <f t="shared" si="123"/>
        <v>195216.00000000003</v>
      </c>
      <c r="V1717" s="34" t="s">
        <v>47</v>
      </c>
      <c r="W1717" s="34">
        <v>2017</v>
      </c>
      <c r="X1717" s="35"/>
    </row>
    <row r="1718" spans="1:24" ht="50.1" customHeight="1">
      <c r="A1718" s="34" t="s">
        <v>5238</v>
      </c>
      <c r="B1718" s="49" t="s">
        <v>35</v>
      </c>
      <c r="C1718" s="50" t="s">
        <v>5239</v>
      </c>
      <c r="D1718" s="224" t="s">
        <v>5240</v>
      </c>
      <c r="E1718" s="50" t="s">
        <v>5241</v>
      </c>
      <c r="F1718" s="42" t="s">
        <v>5242</v>
      </c>
      <c r="G1718" s="51" t="s">
        <v>39</v>
      </c>
      <c r="H1718" s="51">
        <v>0</v>
      </c>
      <c r="I1718" s="34">
        <v>590000000</v>
      </c>
      <c r="J1718" s="51" t="s">
        <v>53</v>
      </c>
      <c r="K1718" s="51" t="s">
        <v>5243</v>
      </c>
      <c r="L1718" s="51" t="s">
        <v>42</v>
      </c>
      <c r="M1718" s="51" t="s">
        <v>43</v>
      </c>
      <c r="N1718" s="51" t="s">
        <v>93</v>
      </c>
      <c r="O1718" s="176" t="s">
        <v>227</v>
      </c>
      <c r="P1718" s="195">
        <v>796</v>
      </c>
      <c r="Q1718" s="195" t="s">
        <v>46</v>
      </c>
      <c r="R1718" s="225">
        <v>24</v>
      </c>
      <c r="S1718" s="226">
        <v>7000</v>
      </c>
      <c r="T1718" s="74">
        <f>R1718*S1718</f>
        <v>168000</v>
      </c>
      <c r="U1718" s="74">
        <f t="shared" si="123"/>
        <v>188160.00000000003</v>
      </c>
      <c r="V1718" s="195"/>
      <c r="W1718" s="195">
        <v>2017</v>
      </c>
      <c r="X1718" s="195"/>
    </row>
    <row r="1719" spans="1:24" ht="50.1" customHeight="1">
      <c r="A1719" s="34" t="s">
        <v>5244</v>
      </c>
      <c r="B1719" s="58" t="s">
        <v>35</v>
      </c>
      <c r="C1719" s="38" t="s">
        <v>5245</v>
      </c>
      <c r="D1719" s="56" t="s">
        <v>1102</v>
      </c>
      <c r="E1719" s="38" t="s">
        <v>5246</v>
      </c>
      <c r="F1719" s="227" t="s">
        <v>5247</v>
      </c>
      <c r="G1719" s="49" t="s">
        <v>39</v>
      </c>
      <c r="H1719" s="105">
        <v>0</v>
      </c>
      <c r="I1719" s="34">
        <v>590000000</v>
      </c>
      <c r="J1719" s="51" t="s">
        <v>293</v>
      </c>
      <c r="K1719" s="49" t="s">
        <v>82</v>
      </c>
      <c r="L1719" s="49" t="s">
        <v>189</v>
      </c>
      <c r="M1719" s="49" t="s">
        <v>61</v>
      </c>
      <c r="N1719" s="49" t="s">
        <v>5248</v>
      </c>
      <c r="O1719" s="49" t="s">
        <v>4918</v>
      </c>
      <c r="P1719" s="43">
        <v>796</v>
      </c>
      <c r="Q1719" s="49" t="s">
        <v>46</v>
      </c>
      <c r="R1719" s="53">
        <v>1</v>
      </c>
      <c r="S1719" s="77">
        <v>16900</v>
      </c>
      <c r="T1719" s="154">
        <f>S1719*R1719</f>
        <v>16900</v>
      </c>
      <c r="U1719" s="154">
        <f t="shared" si="123"/>
        <v>18928</v>
      </c>
      <c r="V1719" s="98"/>
      <c r="W1719" s="51">
        <v>2017</v>
      </c>
      <c r="X1719" s="49"/>
    </row>
    <row r="1720" spans="1:24" ht="50.1" customHeight="1">
      <c r="A1720" s="34" t="s">
        <v>5249</v>
      </c>
      <c r="B1720" s="58" t="s">
        <v>35</v>
      </c>
      <c r="C1720" s="38" t="s">
        <v>5245</v>
      </c>
      <c r="D1720" s="56" t="s">
        <v>1102</v>
      </c>
      <c r="E1720" s="38" t="s">
        <v>5246</v>
      </c>
      <c r="F1720" s="227" t="s">
        <v>5250</v>
      </c>
      <c r="G1720" s="49" t="s">
        <v>39</v>
      </c>
      <c r="H1720" s="105">
        <v>0</v>
      </c>
      <c r="I1720" s="34">
        <v>590000000</v>
      </c>
      <c r="J1720" s="51" t="s">
        <v>293</v>
      </c>
      <c r="K1720" s="49" t="s">
        <v>82</v>
      </c>
      <c r="L1720" s="49" t="s">
        <v>189</v>
      </c>
      <c r="M1720" s="49" t="s">
        <v>61</v>
      </c>
      <c r="N1720" s="49" t="s">
        <v>5248</v>
      </c>
      <c r="O1720" s="49" t="s">
        <v>4918</v>
      </c>
      <c r="P1720" s="43">
        <v>796</v>
      </c>
      <c r="Q1720" s="49" t="s">
        <v>46</v>
      </c>
      <c r="R1720" s="53">
        <v>1</v>
      </c>
      <c r="S1720" s="77">
        <v>23938.5</v>
      </c>
      <c r="T1720" s="154">
        <f>S1720*R1720</f>
        <v>23938.5</v>
      </c>
      <c r="U1720" s="154">
        <f t="shared" si="123"/>
        <v>26811.120000000003</v>
      </c>
      <c r="V1720" s="98"/>
      <c r="W1720" s="51">
        <v>2017</v>
      </c>
      <c r="X1720" s="49"/>
    </row>
    <row r="1721" spans="1:24" ht="50.1" customHeight="1">
      <c r="A1721" s="34" t="s">
        <v>5251</v>
      </c>
      <c r="B1721" s="58" t="s">
        <v>35</v>
      </c>
      <c r="C1721" s="38" t="s">
        <v>5245</v>
      </c>
      <c r="D1721" s="56" t="s">
        <v>1102</v>
      </c>
      <c r="E1721" s="38" t="s">
        <v>5246</v>
      </c>
      <c r="F1721" s="227" t="s">
        <v>5252</v>
      </c>
      <c r="G1721" s="43" t="s">
        <v>39</v>
      </c>
      <c r="H1721" s="105">
        <v>0</v>
      </c>
      <c r="I1721" s="34">
        <v>590000000</v>
      </c>
      <c r="J1721" s="51" t="s">
        <v>293</v>
      </c>
      <c r="K1721" s="49" t="s">
        <v>82</v>
      </c>
      <c r="L1721" s="49" t="s">
        <v>189</v>
      </c>
      <c r="M1721" s="49" t="s">
        <v>61</v>
      </c>
      <c r="N1721" s="49" t="s">
        <v>5248</v>
      </c>
      <c r="O1721" s="49" t="s">
        <v>4918</v>
      </c>
      <c r="P1721" s="43">
        <v>796</v>
      </c>
      <c r="Q1721" s="49" t="s">
        <v>46</v>
      </c>
      <c r="R1721" s="53">
        <v>1</v>
      </c>
      <c r="S1721" s="77">
        <v>37646.43</v>
      </c>
      <c r="T1721" s="154">
        <f>S1721*R1721</f>
        <v>37646.43</v>
      </c>
      <c r="U1721" s="154">
        <f t="shared" si="123"/>
        <v>42164.001600000003</v>
      </c>
      <c r="V1721" s="98"/>
      <c r="W1721" s="51">
        <v>2017</v>
      </c>
      <c r="X1721" s="98"/>
    </row>
    <row r="1722" spans="1:24" ht="50.1" customHeight="1">
      <c r="A1722" s="34" t="s">
        <v>5253</v>
      </c>
      <c r="B1722" s="58" t="s">
        <v>35</v>
      </c>
      <c r="C1722" s="50" t="s">
        <v>5254</v>
      </c>
      <c r="D1722" s="56" t="s">
        <v>5255</v>
      </c>
      <c r="E1722" s="50" t="s">
        <v>5256</v>
      </c>
      <c r="F1722" s="50" t="s">
        <v>5257</v>
      </c>
      <c r="G1722" s="49" t="s">
        <v>39</v>
      </c>
      <c r="H1722" s="105">
        <v>0</v>
      </c>
      <c r="I1722" s="34">
        <v>590000000</v>
      </c>
      <c r="J1722" s="51" t="s">
        <v>293</v>
      </c>
      <c r="K1722" s="49" t="s">
        <v>82</v>
      </c>
      <c r="L1722" s="49" t="s">
        <v>189</v>
      </c>
      <c r="M1722" s="49" t="s">
        <v>61</v>
      </c>
      <c r="N1722" s="49" t="s">
        <v>44</v>
      </c>
      <c r="O1722" s="49" t="s">
        <v>503</v>
      </c>
      <c r="P1722" s="214" t="s">
        <v>865</v>
      </c>
      <c r="Q1722" s="35" t="s">
        <v>866</v>
      </c>
      <c r="R1722" s="54">
        <v>16</v>
      </c>
      <c r="S1722" s="228">
        <v>180</v>
      </c>
      <c r="T1722" s="54">
        <f t="shared" ref="T1722:T1723" si="130">S1722*R1722</f>
        <v>2880</v>
      </c>
      <c r="U1722" s="154">
        <f t="shared" si="123"/>
        <v>3225.6000000000004</v>
      </c>
      <c r="V1722" s="49"/>
      <c r="W1722" s="51">
        <v>2017</v>
      </c>
      <c r="X1722" s="49"/>
    </row>
    <row r="1723" spans="1:24" ht="50.1" customHeight="1">
      <c r="A1723" s="34" t="s">
        <v>5258</v>
      </c>
      <c r="B1723" s="58" t="s">
        <v>35</v>
      </c>
      <c r="C1723" s="50" t="s">
        <v>5259</v>
      </c>
      <c r="D1723" s="56" t="s">
        <v>5255</v>
      </c>
      <c r="E1723" s="50" t="s">
        <v>5260</v>
      </c>
      <c r="F1723" s="50" t="s">
        <v>5261</v>
      </c>
      <c r="G1723" s="49" t="s">
        <v>39</v>
      </c>
      <c r="H1723" s="105">
        <v>0</v>
      </c>
      <c r="I1723" s="34">
        <v>590000000</v>
      </c>
      <c r="J1723" s="51" t="s">
        <v>293</v>
      </c>
      <c r="K1723" s="49" t="s">
        <v>82</v>
      </c>
      <c r="L1723" s="49" t="s">
        <v>189</v>
      </c>
      <c r="M1723" s="49" t="s">
        <v>61</v>
      </c>
      <c r="N1723" s="49" t="s">
        <v>44</v>
      </c>
      <c r="O1723" s="49" t="s">
        <v>503</v>
      </c>
      <c r="P1723" s="214" t="s">
        <v>865</v>
      </c>
      <c r="Q1723" s="35" t="s">
        <v>866</v>
      </c>
      <c r="R1723" s="54">
        <v>3</v>
      </c>
      <c r="S1723" s="228">
        <v>600</v>
      </c>
      <c r="T1723" s="54">
        <f t="shared" si="130"/>
        <v>1800</v>
      </c>
      <c r="U1723" s="154">
        <f t="shared" si="123"/>
        <v>2016.0000000000002</v>
      </c>
      <c r="V1723" s="49"/>
      <c r="W1723" s="51">
        <v>2017</v>
      </c>
      <c r="X1723" s="49"/>
    </row>
    <row r="1724" spans="1:24" ht="50.1" customHeight="1">
      <c r="A1724" s="34" t="s">
        <v>5262</v>
      </c>
      <c r="B1724" s="49" t="s">
        <v>35</v>
      </c>
      <c r="C1724" s="50" t="s">
        <v>606</v>
      </c>
      <c r="D1724" s="56" t="s">
        <v>607</v>
      </c>
      <c r="E1724" s="50" t="s">
        <v>608</v>
      </c>
      <c r="F1724" s="50" t="s">
        <v>5263</v>
      </c>
      <c r="G1724" s="49" t="s">
        <v>92</v>
      </c>
      <c r="H1724" s="49">
        <v>0</v>
      </c>
      <c r="I1724" s="34">
        <v>590000000</v>
      </c>
      <c r="J1724" s="35" t="s">
        <v>53</v>
      </c>
      <c r="K1724" s="35" t="s">
        <v>1619</v>
      </c>
      <c r="L1724" s="35" t="s">
        <v>42</v>
      </c>
      <c r="M1724" s="49" t="s">
        <v>84</v>
      </c>
      <c r="N1724" s="49" t="s">
        <v>143</v>
      </c>
      <c r="O1724" s="49" t="s">
        <v>1424</v>
      </c>
      <c r="P1724" s="49">
        <v>839</v>
      </c>
      <c r="Q1724" s="49" t="s">
        <v>612</v>
      </c>
      <c r="R1724" s="54">
        <v>1</v>
      </c>
      <c r="S1724" s="81">
        <v>1733940</v>
      </c>
      <c r="T1724" s="54">
        <f>R1724*S1724</f>
        <v>1733940</v>
      </c>
      <c r="U1724" s="54">
        <f t="shared" ref="U1724:U1733" si="131">T1724*1.12</f>
        <v>1942012.8000000003</v>
      </c>
      <c r="V1724" s="38"/>
      <c r="W1724" s="49">
        <v>2017</v>
      </c>
      <c r="X1724" s="38"/>
    </row>
    <row r="1725" spans="1:24" ht="50.1" customHeight="1">
      <c r="A1725" s="34" t="s">
        <v>5264</v>
      </c>
      <c r="B1725" s="58" t="s">
        <v>35</v>
      </c>
      <c r="C1725" s="50" t="s">
        <v>5265</v>
      </c>
      <c r="D1725" s="56" t="s">
        <v>5266</v>
      </c>
      <c r="E1725" s="50" t="s">
        <v>5267</v>
      </c>
      <c r="F1725" s="101" t="s">
        <v>5268</v>
      </c>
      <c r="G1725" s="49" t="s">
        <v>39</v>
      </c>
      <c r="H1725" s="105">
        <v>0</v>
      </c>
      <c r="I1725" s="34">
        <v>590000000</v>
      </c>
      <c r="J1725" s="51" t="s">
        <v>293</v>
      </c>
      <c r="K1725" s="49" t="s">
        <v>82</v>
      </c>
      <c r="L1725" s="49" t="s">
        <v>189</v>
      </c>
      <c r="M1725" s="49" t="s">
        <v>84</v>
      </c>
      <c r="N1725" s="49" t="s">
        <v>2249</v>
      </c>
      <c r="O1725" s="49" t="s">
        <v>4918</v>
      </c>
      <c r="P1725" s="43">
        <v>796</v>
      </c>
      <c r="Q1725" s="49" t="s">
        <v>46</v>
      </c>
      <c r="R1725" s="53">
        <v>1</v>
      </c>
      <c r="S1725" s="77">
        <v>135000</v>
      </c>
      <c r="T1725" s="154">
        <f>S1725*R1725</f>
        <v>135000</v>
      </c>
      <c r="U1725" s="154">
        <f t="shared" si="131"/>
        <v>151200</v>
      </c>
      <c r="V1725" s="98"/>
      <c r="W1725" s="51">
        <v>2017</v>
      </c>
      <c r="X1725" s="49"/>
    </row>
    <row r="1726" spans="1:24" ht="50.1" customHeight="1">
      <c r="A1726" s="34" t="s">
        <v>5269</v>
      </c>
      <c r="B1726" s="49" t="s">
        <v>35</v>
      </c>
      <c r="C1726" s="38" t="s">
        <v>5270</v>
      </c>
      <c r="D1726" s="56" t="s">
        <v>5271</v>
      </c>
      <c r="E1726" s="38" t="s">
        <v>5272</v>
      </c>
      <c r="F1726" s="38" t="s">
        <v>5273</v>
      </c>
      <c r="G1726" s="49" t="s">
        <v>39</v>
      </c>
      <c r="H1726" s="49">
        <v>0</v>
      </c>
      <c r="I1726" s="34">
        <v>590000000</v>
      </c>
      <c r="J1726" s="35" t="s">
        <v>53</v>
      </c>
      <c r="K1726" s="229" t="s">
        <v>82</v>
      </c>
      <c r="L1726" s="35" t="s">
        <v>53</v>
      </c>
      <c r="M1726" s="46" t="s">
        <v>43</v>
      </c>
      <c r="N1726" s="49" t="s">
        <v>5274</v>
      </c>
      <c r="O1726" s="52" t="s">
        <v>5275</v>
      </c>
      <c r="P1726" s="35">
        <v>625</v>
      </c>
      <c r="Q1726" s="49" t="s">
        <v>2086</v>
      </c>
      <c r="R1726" s="54">
        <v>1</v>
      </c>
      <c r="S1726" s="81">
        <v>4900</v>
      </c>
      <c r="T1726" s="54">
        <f>S1726*R1726</f>
        <v>4900</v>
      </c>
      <c r="U1726" s="54">
        <f t="shared" si="131"/>
        <v>5488.0000000000009</v>
      </c>
      <c r="V1726" s="98"/>
      <c r="W1726" s="49">
        <v>2017</v>
      </c>
      <c r="X1726" s="98"/>
    </row>
    <row r="1727" spans="1:24" ht="50.1" customHeight="1">
      <c r="A1727" s="34" t="s">
        <v>5276</v>
      </c>
      <c r="B1727" s="49" t="s">
        <v>35</v>
      </c>
      <c r="C1727" s="38" t="s">
        <v>5270</v>
      </c>
      <c r="D1727" s="56" t="s">
        <v>5271</v>
      </c>
      <c r="E1727" s="38" t="s">
        <v>5272</v>
      </c>
      <c r="F1727" s="38" t="s">
        <v>5277</v>
      </c>
      <c r="G1727" s="49" t="s">
        <v>39</v>
      </c>
      <c r="H1727" s="49">
        <v>0</v>
      </c>
      <c r="I1727" s="34">
        <v>590000000</v>
      </c>
      <c r="J1727" s="35" t="s">
        <v>53</v>
      </c>
      <c r="K1727" s="229" t="s">
        <v>82</v>
      </c>
      <c r="L1727" s="35" t="s">
        <v>53</v>
      </c>
      <c r="M1727" s="46" t="s">
        <v>43</v>
      </c>
      <c r="N1727" s="49" t="s">
        <v>5274</v>
      </c>
      <c r="O1727" s="52" t="s">
        <v>5275</v>
      </c>
      <c r="P1727" s="35">
        <v>625</v>
      </c>
      <c r="Q1727" s="49" t="s">
        <v>2086</v>
      </c>
      <c r="R1727" s="54">
        <v>2</v>
      </c>
      <c r="S1727" s="81">
        <v>11300</v>
      </c>
      <c r="T1727" s="54">
        <f>S1727*R1727</f>
        <v>22600</v>
      </c>
      <c r="U1727" s="54">
        <f t="shared" si="131"/>
        <v>25312.000000000004</v>
      </c>
      <c r="V1727" s="98"/>
      <c r="W1727" s="49">
        <v>2017</v>
      </c>
      <c r="X1727" s="98"/>
    </row>
    <row r="1728" spans="1:24" ht="50.1" customHeight="1">
      <c r="A1728" s="35" t="s">
        <v>5278</v>
      </c>
      <c r="B1728" s="49" t="s">
        <v>35</v>
      </c>
      <c r="C1728" s="50" t="s">
        <v>5279</v>
      </c>
      <c r="D1728" s="56" t="s">
        <v>5280</v>
      </c>
      <c r="E1728" s="50" t="s">
        <v>5281</v>
      </c>
      <c r="F1728" s="50" t="s">
        <v>5282</v>
      </c>
      <c r="G1728" s="49" t="s">
        <v>196</v>
      </c>
      <c r="H1728" s="49">
        <v>0</v>
      </c>
      <c r="I1728" s="35">
        <v>590000000</v>
      </c>
      <c r="J1728" s="35" t="s">
        <v>53</v>
      </c>
      <c r="K1728" s="49" t="s">
        <v>82</v>
      </c>
      <c r="L1728" s="35" t="s">
        <v>42</v>
      </c>
      <c r="M1728" s="49" t="s">
        <v>84</v>
      </c>
      <c r="N1728" s="49" t="s">
        <v>5283</v>
      </c>
      <c r="O1728" s="49" t="s">
        <v>503</v>
      </c>
      <c r="P1728" s="49">
        <v>839</v>
      </c>
      <c r="Q1728" s="49" t="s">
        <v>612</v>
      </c>
      <c r="R1728" s="77">
        <v>1</v>
      </c>
      <c r="S1728" s="77">
        <v>6654280</v>
      </c>
      <c r="T1728" s="54">
        <v>0</v>
      </c>
      <c r="U1728" s="54">
        <f t="shared" si="131"/>
        <v>0</v>
      </c>
      <c r="V1728" s="49"/>
      <c r="W1728" s="49">
        <v>2017</v>
      </c>
      <c r="X1728" s="230" t="s">
        <v>5284</v>
      </c>
    </row>
    <row r="1729" spans="1:24" ht="50.1" customHeight="1">
      <c r="A1729" s="231" t="s">
        <v>5285</v>
      </c>
      <c r="B1729" s="232" t="s">
        <v>35</v>
      </c>
      <c r="C1729" s="50" t="s">
        <v>5279</v>
      </c>
      <c r="D1729" s="56" t="s">
        <v>5280</v>
      </c>
      <c r="E1729" s="50" t="s">
        <v>5281</v>
      </c>
      <c r="F1729" s="50" t="s">
        <v>5286</v>
      </c>
      <c r="G1729" s="49" t="s">
        <v>39</v>
      </c>
      <c r="H1729" s="49">
        <v>0</v>
      </c>
      <c r="I1729" s="35">
        <v>590000000</v>
      </c>
      <c r="J1729" s="35" t="s">
        <v>53</v>
      </c>
      <c r="K1729" s="49" t="s">
        <v>1422</v>
      </c>
      <c r="L1729" s="35" t="s">
        <v>53</v>
      </c>
      <c r="M1729" s="49" t="s">
        <v>84</v>
      </c>
      <c r="N1729" s="49" t="s">
        <v>961</v>
      </c>
      <c r="O1729" s="35" t="s">
        <v>503</v>
      </c>
      <c r="P1729" s="35">
        <v>839</v>
      </c>
      <c r="Q1729" s="49" t="s">
        <v>612</v>
      </c>
      <c r="R1729" s="153">
        <v>1</v>
      </c>
      <c r="S1729" s="153">
        <v>1950000</v>
      </c>
      <c r="T1729" s="54">
        <f>S1729*R1729</f>
        <v>1950000</v>
      </c>
      <c r="U1729" s="54">
        <f t="shared" si="131"/>
        <v>2184000</v>
      </c>
      <c r="V1729" s="135"/>
      <c r="W1729" s="35">
        <v>2017</v>
      </c>
      <c r="X1729" s="232"/>
    </row>
    <row r="1730" spans="1:24" ht="50.1" customHeight="1">
      <c r="A1730" s="34" t="s">
        <v>5287</v>
      </c>
      <c r="B1730" s="34" t="s">
        <v>35</v>
      </c>
      <c r="C1730" s="50" t="s">
        <v>5288</v>
      </c>
      <c r="D1730" s="56" t="s">
        <v>5289</v>
      </c>
      <c r="E1730" s="50" t="s">
        <v>5290</v>
      </c>
      <c r="F1730" s="50" t="s">
        <v>5291</v>
      </c>
      <c r="G1730" s="49" t="s">
        <v>39</v>
      </c>
      <c r="H1730" s="49">
        <v>0</v>
      </c>
      <c r="I1730" s="34">
        <v>590000000</v>
      </c>
      <c r="J1730" s="35" t="s">
        <v>53</v>
      </c>
      <c r="K1730" s="219" t="s">
        <v>1619</v>
      </c>
      <c r="L1730" s="35" t="s">
        <v>5292</v>
      </c>
      <c r="M1730" s="49" t="s">
        <v>84</v>
      </c>
      <c r="N1730" s="58" t="s">
        <v>5293</v>
      </c>
      <c r="O1730" s="114" t="s">
        <v>227</v>
      </c>
      <c r="P1730" s="46" t="s">
        <v>923</v>
      </c>
      <c r="Q1730" s="49" t="s">
        <v>924</v>
      </c>
      <c r="R1730" s="54">
        <v>84</v>
      </c>
      <c r="S1730" s="77">
        <v>670</v>
      </c>
      <c r="T1730" s="74">
        <f t="shared" ref="T1730:T1732" si="132">S1730*R1730</f>
        <v>56280</v>
      </c>
      <c r="U1730" s="74">
        <f t="shared" si="131"/>
        <v>63033.600000000006</v>
      </c>
      <c r="V1730" s="34"/>
      <c r="W1730" s="34">
        <v>2017</v>
      </c>
      <c r="X1730" s="34"/>
    </row>
    <row r="1731" spans="1:24" ht="50.1" customHeight="1">
      <c r="A1731" s="34" t="s">
        <v>5294</v>
      </c>
      <c r="B1731" s="34" t="s">
        <v>35</v>
      </c>
      <c r="C1731" s="38" t="s">
        <v>5295</v>
      </c>
      <c r="D1731" s="56" t="s">
        <v>5296</v>
      </c>
      <c r="E1731" s="38" t="s">
        <v>5297</v>
      </c>
      <c r="F1731" s="38" t="s">
        <v>5298</v>
      </c>
      <c r="G1731" s="49" t="s">
        <v>39</v>
      </c>
      <c r="H1731" s="49">
        <v>0</v>
      </c>
      <c r="I1731" s="34">
        <v>590000000</v>
      </c>
      <c r="J1731" s="35" t="s">
        <v>53</v>
      </c>
      <c r="K1731" s="59" t="s">
        <v>1619</v>
      </c>
      <c r="L1731" s="35" t="s">
        <v>5292</v>
      </c>
      <c r="M1731" s="49" t="s">
        <v>61</v>
      </c>
      <c r="N1731" s="58" t="s">
        <v>952</v>
      </c>
      <c r="O1731" s="114" t="s">
        <v>5299</v>
      </c>
      <c r="P1731" s="49">
        <v>166</v>
      </c>
      <c r="Q1731" s="59" t="s">
        <v>103</v>
      </c>
      <c r="R1731" s="40">
        <v>8</v>
      </c>
      <c r="S1731" s="81">
        <v>85000</v>
      </c>
      <c r="T1731" s="74">
        <f t="shared" si="132"/>
        <v>680000</v>
      </c>
      <c r="U1731" s="74">
        <f t="shared" si="131"/>
        <v>761600.00000000012</v>
      </c>
      <c r="V1731" s="34"/>
      <c r="W1731" s="34">
        <v>2017</v>
      </c>
      <c r="X1731" s="34"/>
    </row>
    <row r="1732" spans="1:24" ht="50.1" customHeight="1">
      <c r="A1732" s="34" t="s">
        <v>5300</v>
      </c>
      <c r="B1732" s="34" t="s">
        <v>35</v>
      </c>
      <c r="C1732" s="38" t="s">
        <v>5301</v>
      </c>
      <c r="D1732" s="56" t="s">
        <v>3567</v>
      </c>
      <c r="E1732" s="38" t="s">
        <v>5302</v>
      </c>
      <c r="F1732" s="233" t="s">
        <v>5303</v>
      </c>
      <c r="G1732" s="49" t="s">
        <v>39</v>
      </c>
      <c r="H1732" s="49">
        <v>0</v>
      </c>
      <c r="I1732" s="34">
        <v>590000000</v>
      </c>
      <c r="J1732" s="35" t="s">
        <v>53</v>
      </c>
      <c r="K1732" s="59" t="s">
        <v>1619</v>
      </c>
      <c r="L1732" s="35" t="s">
        <v>5292</v>
      </c>
      <c r="M1732" s="49" t="s">
        <v>61</v>
      </c>
      <c r="N1732" s="58" t="s">
        <v>952</v>
      </c>
      <c r="O1732" s="114" t="s">
        <v>5299</v>
      </c>
      <c r="P1732" s="49">
        <v>166</v>
      </c>
      <c r="Q1732" s="59" t="s">
        <v>103</v>
      </c>
      <c r="R1732" s="40">
        <v>100</v>
      </c>
      <c r="S1732" s="81">
        <v>4900</v>
      </c>
      <c r="T1732" s="74">
        <f t="shared" si="132"/>
        <v>490000</v>
      </c>
      <c r="U1732" s="74">
        <f t="shared" si="131"/>
        <v>548800</v>
      </c>
      <c r="V1732" s="34"/>
      <c r="W1732" s="34">
        <v>2017</v>
      </c>
      <c r="X1732" s="34"/>
    </row>
    <row r="1733" spans="1:24" ht="50.1" customHeight="1">
      <c r="A1733" s="34" t="s">
        <v>5304</v>
      </c>
      <c r="B1733" s="58" t="s">
        <v>35</v>
      </c>
      <c r="C1733" s="50" t="s">
        <v>5305</v>
      </c>
      <c r="D1733" s="56" t="s">
        <v>5306</v>
      </c>
      <c r="E1733" s="50" t="s">
        <v>5307</v>
      </c>
      <c r="F1733" s="101" t="s">
        <v>5308</v>
      </c>
      <c r="G1733" s="49" t="s">
        <v>39</v>
      </c>
      <c r="H1733" s="105">
        <v>0</v>
      </c>
      <c r="I1733" s="34">
        <v>590000000</v>
      </c>
      <c r="J1733" s="51" t="s">
        <v>293</v>
      </c>
      <c r="K1733" s="49" t="s">
        <v>82</v>
      </c>
      <c r="L1733" s="49" t="s">
        <v>189</v>
      </c>
      <c r="M1733" s="49" t="s">
        <v>5309</v>
      </c>
      <c r="N1733" s="49" t="s">
        <v>328</v>
      </c>
      <c r="O1733" s="49" t="s">
        <v>542</v>
      </c>
      <c r="P1733" s="43">
        <v>796</v>
      </c>
      <c r="Q1733" s="49" t="s">
        <v>46</v>
      </c>
      <c r="R1733" s="53">
        <v>1</v>
      </c>
      <c r="S1733" s="77">
        <v>290000</v>
      </c>
      <c r="T1733" s="154">
        <f>S1733*R1733</f>
        <v>290000</v>
      </c>
      <c r="U1733" s="154">
        <f t="shared" si="131"/>
        <v>324800.00000000006</v>
      </c>
      <c r="V1733" s="98"/>
      <c r="W1733" s="51">
        <v>2017</v>
      </c>
      <c r="X1733" s="49"/>
    </row>
    <row r="1734" spans="1:24" ht="50.1" customHeight="1">
      <c r="A1734" s="34" t="s">
        <v>5310</v>
      </c>
      <c r="B1734" s="35" t="s">
        <v>35</v>
      </c>
      <c r="C1734" s="50" t="s">
        <v>4639</v>
      </c>
      <c r="D1734" s="56" t="s">
        <v>4640</v>
      </c>
      <c r="E1734" s="50" t="s">
        <v>4641</v>
      </c>
      <c r="F1734" s="50" t="s">
        <v>5311</v>
      </c>
      <c r="G1734" s="35" t="s">
        <v>39</v>
      </c>
      <c r="H1734" s="35">
        <v>0</v>
      </c>
      <c r="I1734" s="34">
        <v>590000000</v>
      </c>
      <c r="J1734" s="35" t="s">
        <v>53</v>
      </c>
      <c r="K1734" s="35" t="s">
        <v>1619</v>
      </c>
      <c r="L1734" s="51" t="s">
        <v>53</v>
      </c>
      <c r="M1734" s="51" t="s">
        <v>43</v>
      </c>
      <c r="N1734" s="51" t="s">
        <v>5312</v>
      </c>
      <c r="O1734" s="35" t="s">
        <v>2052</v>
      </c>
      <c r="P1734" s="35">
        <v>796</v>
      </c>
      <c r="Q1734" s="35" t="s">
        <v>46</v>
      </c>
      <c r="R1734" s="53">
        <v>100</v>
      </c>
      <c r="S1734" s="81">
        <v>324.11</v>
      </c>
      <c r="T1734" s="74">
        <f>R1734*S1734</f>
        <v>32411</v>
      </c>
      <c r="U1734" s="74">
        <f>T1734*1.12</f>
        <v>36300.320000000007</v>
      </c>
      <c r="V1734" s="35"/>
      <c r="W1734" s="35">
        <v>2017</v>
      </c>
      <c r="X1734" s="90"/>
    </row>
    <row r="1735" spans="1:24" ht="50.1" customHeight="1">
      <c r="A1735" s="34" t="s">
        <v>5313</v>
      </c>
      <c r="B1735" s="35" t="s">
        <v>35</v>
      </c>
      <c r="C1735" s="50" t="s">
        <v>5314</v>
      </c>
      <c r="D1735" s="56" t="s">
        <v>658</v>
      </c>
      <c r="E1735" s="50" t="s">
        <v>5315</v>
      </c>
      <c r="F1735" s="50" t="s">
        <v>5316</v>
      </c>
      <c r="G1735" s="35" t="s">
        <v>39</v>
      </c>
      <c r="H1735" s="35">
        <v>0</v>
      </c>
      <c r="I1735" s="34">
        <v>590000000</v>
      </c>
      <c r="J1735" s="35" t="s">
        <v>53</v>
      </c>
      <c r="K1735" s="35" t="s">
        <v>1619</v>
      </c>
      <c r="L1735" s="51" t="s">
        <v>53</v>
      </c>
      <c r="M1735" s="51" t="s">
        <v>43</v>
      </c>
      <c r="N1735" s="51" t="s">
        <v>5312</v>
      </c>
      <c r="O1735" s="35" t="s">
        <v>2052</v>
      </c>
      <c r="P1735" s="35">
        <v>166</v>
      </c>
      <c r="Q1735" s="35" t="s">
        <v>103</v>
      </c>
      <c r="R1735" s="54">
        <v>5</v>
      </c>
      <c r="S1735" s="81">
        <v>1589.29</v>
      </c>
      <c r="T1735" s="74">
        <f>R1735*S1735</f>
        <v>7946.45</v>
      </c>
      <c r="U1735" s="74">
        <f>T1735*1.12</f>
        <v>8900.0240000000013</v>
      </c>
      <c r="V1735" s="35"/>
      <c r="W1735" s="35">
        <v>2017</v>
      </c>
      <c r="X1735" s="90"/>
    </row>
    <row r="1736" spans="1:24" ht="50.1" customHeight="1">
      <c r="A1736" s="34" t="s">
        <v>5317</v>
      </c>
      <c r="B1736" s="49" t="s">
        <v>35</v>
      </c>
      <c r="C1736" s="38" t="s">
        <v>2977</v>
      </c>
      <c r="D1736" s="234" t="s">
        <v>2978</v>
      </c>
      <c r="E1736" s="38" t="s">
        <v>2979</v>
      </c>
      <c r="F1736" s="38" t="s">
        <v>5318</v>
      </c>
      <c r="G1736" s="46" t="s">
        <v>39</v>
      </c>
      <c r="H1736" s="49">
        <v>0</v>
      </c>
      <c r="I1736" s="34">
        <v>590000000</v>
      </c>
      <c r="J1736" s="35" t="s">
        <v>53</v>
      </c>
      <c r="K1736" s="229" t="s">
        <v>1619</v>
      </c>
      <c r="L1736" s="35" t="s">
        <v>53</v>
      </c>
      <c r="M1736" s="49" t="s">
        <v>43</v>
      </c>
      <c r="N1736" s="49" t="s">
        <v>5274</v>
      </c>
      <c r="O1736" s="52" t="s">
        <v>227</v>
      </c>
      <c r="P1736" s="51">
        <v>113</v>
      </c>
      <c r="Q1736" s="51" t="s">
        <v>54</v>
      </c>
      <c r="R1736" s="54">
        <v>2.9</v>
      </c>
      <c r="S1736" s="77">
        <v>13100</v>
      </c>
      <c r="T1736" s="54">
        <f>S1736*R1736</f>
        <v>37990</v>
      </c>
      <c r="U1736" s="54">
        <f>T1736*1.12</f>
        <v>42548.800000000003</v>
      </c>
      <c r="V1736" s="49"/>
      <c r="W1736" s="35">
        <v>2017</v>
      </c>
      <c r="X1736" s="49"/>
    </row>
    <row r="1737" spans="1:24" ht="50.1" customHeight="1">
      <c r="A1737" s="34" t="s">
        <v>5319</v>
      </c>
      <c r="B1737" s="49" t="s">
        <v>35</v>
      </c>
      <c r="C1737" s="38" t="s">
        <v>2977</v>
      </c>
      <c r="D1737" s="234" t="s">
        <v>2978</v>
      </c>
      <c r="E1737" s="38" t="s">
        <v>2979</v>
      </c>
      <c r="F1737" s="235" t="s">
        <v>5320</v>
      </c>
      <c r="G1737" s="46" t="s">
        <v>39</v>
      </c>
      <c r="H1737" s="49">
        <v>0</v>
      </c>
      <c r="I1737" s="34">
        <v>590000000</v>
      </c>
      <c r="J1737" s="35" t="s">
        <v>53</v>
      </c>
      <c r="K1737" s="229" t="s">
        <v>1619</v>
      </c>
      <c r="L1737" s="35" t="s">
        <v>53</v>
      </c>
      <c r="M1737" s="49" t="s">
        <v>43</v>
      </c>
      <c r="N1737" s="49" t="s">
        <v>5274</v>
      </c>
      <c r="O1737" s="52" t="s">
        <v>227</v>
      </c>
      <c r="P1737" s="51">
        <v>113</v>
      </c>
      <c r="Q1737" s="51" t="s">
        <v>54</v>
      </c>
      <c r="R1737" s="54">
        <v>1.3</v>
      </c>
      <c r="S1737" s="77">
        <v>21428.57</v>
      </c>
      <c r="T1737" s="54">
        <f>S1737*R1737</f>
        <v>27857.141</v>
      </c>
      <c r="U1737" s="54">
        <f>T1737*1.12</f>
        <v>31199.997920000002</v>
      </c>
      <c r="V1737" s="83"/>
      <c r="W1737" s="35">
        <v>2017</v>
      </c>
      <c r="X1737" s="98"/>
    </row>
    <row r="1738" spans="1:24" ht="50.1" customHeight="1">
      <c r="A1738" s="34" t="s">
        <v>5321</v>
      </c>
      <c r="B1738" s="35" t="s">
        <v>35</v>
      </c>
      <c r="C1738" s="50" t="s">
        <v>5322</v>
      </c>
      <c r="D1738" s="56" t="s">
        <v>5323</v>
      </c>
      <c r="E1738" s="50" t="s">
        <v>5324</v>
      </c>
      <c r="F1738" s="50" t="s">
        <v>5325</v>
      </c>
      <c r="G1738" s="51" t="s">
        <v>39</v>
      </c>
      <c r="H1738" s="51">
        <v>0</v>
      </c>
      <c r="I1738" s="34">
        <v>590000000</v>
      </c>
      <c r="J1738" s="51" t="s">
        <v>53</v>
      </c>
      <c r="K1738" s="51" t="s">
        <v>1282</v>
      </c>
      <c r="L1738" s="51" t="s">
        <v>53</v>
      </c>
      <c r="M1738" s="51" t="s">
        <v>61</v>
      </c>
      <c r="N1738" s="51" t="s">
        <v>44</v>
      </c>
      <c r="O1738" s="46" t="s">
        <v>4435</v>
      </c>
      <c r="P1738" s="49">
        <v>796</v>
      </c>
      <c r="Q1738" s="49" t="s">
        <v>46</v>
      </c>
      <c r="R1738" s="236">
        <v>36</v>
      </c>
      <c r="S1738" s="237">
        <v>258</v>
      </c>
      <c r="T1738" s="74">
        <f t="shared" ref="T1738:T1746" si="133">S1738*R1738</f>
        <v>9288</v>
      </c>
      <c r="U1738" s="133">
        <f t="shared" ref="U1738:U1746" si="134">T1738*1.12</f>
        <v>10402.560000000001</v>
      </c>
      <c r="V1738" s="51"/>
      <c r="W1738" s="35">
        <v>2017</v>
      </c>
      <c r="X1738" s="156"/>
    </row>
    <row r="1739" spans="1:24" ht="50.1" customHeight="1">
      <c r="A1739" s="34" t="s">
        <v>5326</v>
      </c>
      <c r="B1739" s="35" t="s">
        <v>35</v>
      </c>
      <c r="C1739" s="50" t="s">
        <v>5322</v>
      </c>
      <c r="D1739" s="56" t="s">
        <v>5323</v>
      </c>
      <c r="E1739" s="50" t="s">
        <v>5324</v>
      </c>
      <c r="F1739" s="50" t="s">
        <v>5327</v>
      </c>
      <c r="G1739" s="51" t="s">
        <v>39</v>
      </c>
      <c r="H1739" s="51">
        <v>0</v>
      </c>
      <c r="I1739" s="34">
        <v>590000000</v>
      </c>
      <c r="J1739" s="51" t="s">
        <v>53</v>
      </c>
      <c r="K1739" s="51" t="s">
        <v>1282</v>
      </c>
      <c r="L1739" s="51" t="s">
        <v>53</v>
      </c>
      <c r="M1739" s="51" t="s">
        <v>61</v>
      </c>
      <c r="N1739" s="51" t="s">
        <v>44</v>
      </c>
      <c r="O1739" s="46" t="s">
        <v>4435</v>
      </c>
      <c r="P1739" s="49">
        <v>796</v>
      </c>
      <c r="Q1739" s="49" t="s">
        <v>46</v>
      </c>
      <c r="R1739" s="53">
        <v>48</v>
      </c>
      <c r="S1739" s="77">
        <v>343</v>
      </c>
      <c r="T1739" s="54">
        <f t="shared" si="133"/>
        <v>16464</v>
      </c>
      <c r="U1739" s="54">
        <f t="shared" si="134"/>
        <v>18439.68</v>
      </c>
      <c r="V1739" s="98"/>
      <c r="W1739" s="35">
        <v>2017</v>
      </c>
      <c r="X1739" s="156"/>
    </row>
    <row r="1740" spans="1:24" ht="50.1" customHeight="1">
      <c r="A1740" s="34" t="s">
        <v>5328</v>
      </c>
      <c r="B1740" s="35" t="s">
        <v>35</v>
      </c>
      <c r="C1740" s="50" t="s">
        <v>5329</v>
      </c>
      <c r="D1740" s="56" t="s">
        <v>5330</v>
      </c>
      <c r="E1740" s="50" t="s">
        <v>5331</v>
      </c>
      <c r="F1740" s="50"/>
      <c r="G1740" s="51" t="s">
        <v>39</v>
      </c>
      <c r="H1740" s="51">
        <v>0</v>
      </c>
      <c r="I1740" s="34">
        <v>590000000</v>
      </c>
      <c r="J1740" s="51" t="s">
        <v>53</v>
      </c>
      <c r="K1740" s="51" t="s">
        <v>1282</v>
      </c>
      <c r="L1740" s="51" t="s">
        <v>53</v>
      </c>
      <c r="M1740" s="51" t="s">
        <v>61</v>
      </c>
      <c r="N1740" s="51" t="s">
        <v>44</v>
      </c>
      <c r="O1740" s="46" t="s">
        <v>4435</v>
      </c>
      <c r="P1740" s="46" t="s">
        <v>865</v>
      </c>
      <c r="Q1740" s="49" t="s">
        <v>866</v>
      </c>
      <c r="R1740" s="54">
        <v>17</v>
      </c>
      <c r="S1740" s="77">
        <v>2550</v>
      </c>
      <c r="T1740" s="54">
        <f t="shared" si="133"/>
        <v>43350</v>
      </c>
      <c r="U1740" s="54">
        <f t="shared" si="134"/>
        <v>48552.000000000007</v>
      </c>
      <c r="V1740" s="47"/>
      <c r="W1740" s="35">
        <v>2017</v>
      </c>
      <c r="X1740" s="134"/>
    </row>
    <row r="1741" spans="1:24" ht="50.1" customHeight="1">
      <c r="A1741" s="34" t="s">
        <v>5332</v>
      </c>
      <c r="B1741" s="35" t="s">
        <v>35</v>
      </c>
      <c r="C1741" s="50" t="s">
        <v>5333</v>
      </c>
      <c r="D1741" s="56" t="s">
        <v>4692</v>
      </c>
      <c r="E1741" s="50" t="s">
        <v>4697</v>
      </c>
      <c r="F1741" s="50"/>
      <c r="G1741" s="51" t="s">
        <v>39</v>
      </c>
      <c r="H1741" s="51">
        <v>0</v>
      </c>
      <c r="I1741" s="34">
        <v>590000000</v>
      </c>
      <c r="J1741" s="51" t="s">
        <v>53</v>
      </c>
      <c r="K1741" s="51" t="s">
        <v>1282</v>
      </c>
      <c r="L1741" s="51" t="s">
        <v>53</v>
      </c>
      <c r="M1741" s="51" t="s">
        <v>61</v>
      </c>
      <c r="N1741" s="51" t="s">
        <v>44</v>
      </c>
      <c r="O1741" s="46" t="s">
        <v>4435</v>
      </c>
      <c r="P1741" s="35">
        <v>625</v>
      </c>
      <c r="Q1741" s="49" t="s">
        <v>2086</v>
      </c>
      <c r="R1741" s="54">
        <v>2</v>
      </c>
      <c r="S1741" s="77">
        <v>3000</v>
      </c>
      <c r="T1741" s="54">
        <f t="shared" si="133"/>
        <v>6000</v>
      </c>
      <c r="U1741" s="54">
        <f t="shared" si="134"/>
        <v>6720.0000000000009</v>
      </c>
      <c r="V1741" s="98"/>
      <c r="W1741" s="35">
        <v>2017</v>
      </c>
      <c r="X1741" s="156"/>
    </row>
    <row r="1742" spans="1:24" ht="50.1" customHeight="1">
      <c r="A1742" s="34" t="s">
        <v>5334</v>
      </c>
      <c r="B1742" s="35" t="s">
        <v>35</v>
      </c>
      <c r="C1742" s="50" t="s">
        <v>5335</v>
      </c>
      <c r="D1742" s="56" t="s">
        <v>5336</v>
      </c>
      <c r="E1742" s="50" t="s">
        <v>5337</v>
      </c>
      <c r="F1742" s="238"/>
      <c r="G1742" s="51" t="s">
        <v>39</v>
      </c>
      <c r="H1742" s="51">
        <v>0</v>
      </c>
      <c r="I1742" s="34">
        <v>590000000</v>
      </c>
      <c r="J1742" s="51" t="s">
        <v>53</v>
      </c>
      <c r="K1742" s="51" t="s">
        <v>445</v>
      </c>
      <c r="L1742" s="51" t="s">
        <v>53</v>
      </c>
      <c r="M1742" s="51" t="s">
        <v>61</v>
      </c>
      <c r="N1742" s="51" t="s">
        <v>44</v>
      </c>
      <c r="O1742" s="46" t="s">
        <v>4435</v>
      </c>
      <c r="P1742" s="35">
        <v>868</v>
      </c>
      <c r="Q1742" s="49" t="s">
        <v>739</v>
      </c>
      <c r="R1742" s="53">
        <v>70</v>
      </c>
      <c r="S1742" s="77">
        <v>610</v>
      </c>
      <c r="T1742" s="54">
        <f t="shared" si="133"/>
        <v>42700</v>
      </c>
      <c r="U1742" s="54">
        <f t="shared" si="134"/>
        <v>47824.000000000007</v>
      </c>
      <c r="V1742" s="98"/>
      <c r="W1742" s="35">
        <v>2017</v>
      </c>
      <c r="X1742" s="156"/>
    </row>
    <row r="1743" spans="1:24" ht="50.1" customHeight="1">
      <c r="A1743" s="34" t="s">
        <v>5338</v>
      </c>
      <c r="B1743" s="35" t="s">
        <v>35</v>
      </c>
      <c r="C1743" s="50" t="s">
        <v>5339</v>
      </c>
      <c r="D1743" s="56" t="s">
        <v>5340</v>
      </c>
      <c r="E1743" s="50" t="s">
        <v>5341</v>
      </c>
      <c r="F1743" s="238"/>
      <c r="G1743" s="51" t="s">
        <v>39</v>
      </c>
      <c r="H1743" s="51">
        <v>0</v>
      </c>
      <c r="I1743" s="34">
        <v>590000000</v>
      </c>
      <c r="J1743" s="51" t="s">
        <v>53</v>
      </c>
      <c r="K1743" s="51" t="s">
        <v>1282</v>
      </c>
      <c r="L1743" s="51" t="s">
        <v>53</v>
      </c>
      <c r="M1743" s="51" t="s">
        <v>61</v>
      </c>
      <c r="N1743" s="51" t="s">
        <v>44</v>
      </c>
      <c r="O1743" s="46" t="s">
        <v>4435</v>
      </c>
      <c r="P1743" s="35">
        <v>166</v>
      </c>
      <c r="Q1743" s="49" t="s">
        <v>103</v>
      </c>
      <c r="R1743" s="54">
        <v>140</v>
      </c>
      <c r="S1743" s="77">
        <v>1220</v>
      </c>
      <c r="T1743" s="54">
        <f t="shared" si="133"/>
        <v>170800</v>
      </c>
      <c r="U1743" s="54">
        <f t="shared" si="134"/>
        <v>191296.00000000003</v>
      </c>
      <c r="V1743" s="98"/>
      <c r="W1743" s="35">
        <v>2017</v>
      </c>
      <c r="X1743" s="156"/>
    </row>
    <row r="1744" spans="1:24" ht="50.1" customHeight="1">
      <c r="A1744" s="34" t="s">
        <v>5342</v>
      </c>
      <c r="B1744" s="35" t="s">
        <v>35</v>
      </c>
      <c r="C1744" s="50" t="s">
        <v>5343</v>
      </c>
      <c r="D1744" s="56" t="s">
        <v>5344</v>
      </c>
      <c r="E1744" s="50" t="s">
        <v>5345</v>
      </c>
      <c r="F1744" s="50" t="s">
        <v>5346</v>
      </c>
      <c r="G1744" s="51" t="s">
        <v>39</v>
      </c>
      <c r="H1744" s="51">
        <v>0</v>
      </c>
      <c r="I1744" s="34">
        <v>590000000</v>
      </c>
      <c r="J1744" s="51" t="s">
        <v>53</v>
      </c>
      <c r="K1744" s="51" t="s">
        <v>1282</v>
      </c>
      <c r="L1744" s="51" t="s">
        <v>53</v>
      </c>
      <c r="M1744" s="51" t="s">
        <v>61</v>
      </c>
      <c r="N1744" s="51" t="s">
        <v>44</v>
      </c>
      <c r="O1744" s="46" t="s">
        <v>503</v>
      </c>
      <c r="P1744" s="51">
        <v>796</v>
      </c>
      <c r="Q1744" s="49" t="s">
        <v>46</v>
      </c>
      <c r="R1744" s="53">
        <v>75</v>
      </c>
      <c r="S1744" s="239">
        <v>310</v>
      </c>
      <c r="T1744" s="54">
        <f t="shared" si="133"/>
        <v>23250</v>
      </c>
      <c r="U1744" s="54">
        <f t="shared" si="134"/>
        <v>26040.000000000004</v>
      </c>
      <c r="V1744" s="240"/>
      <c r="W1744" s="35">
        <v>2017</v>
      </c>
      <c r="X1744" s="156"/>
    </row>
    <row r="1745" spans="1:24" ht="50.1" customHeight="1">
      <c r="A1745" s="34" t="s">
        <v>5347</v>
      </c>
      <c r="B1745" s="35" t="s">
        <v>35</v>
      </c>
      <c r="C1745" s="50" t="s">
        <v>5348</v>
      </c>
      <c r="D1745" s="56" t="s">
        <v>5344</v>
      </c>
      <c r="E1745" s="213" t="s">
        <v>5349</v>
      </c>
      <c r="F1745" s="50" t="s">
        <v>5350</v>
      </c>
      <c r="G1745" s="51" t="s">
        <v>39</v>
      </c>
      <c r="H1745" s="51">
        <v>0</v>
      </c>
      <c r="I1745" s="34">
        <v>590000000</v>
      </c>
      <c r="J1745" s="51" t="s">
        <v>53</v>
      </c>
      <c r="K1745" s="51" t="s">
        <v>1282</v>
      </c>
      <c r="L1745" s="51" t="s">
        <v>53</v>
      </c>
      <c r="M1745" s="51" t="s">
        <v>61</v>
      </c>
      <c r="N1745" s="51" t="s">
        <v>44</v>
      </c>
      <c r="O1745" s="46" t="s">
        <v>503</v>
      </c>
      <c r="P1745" s="51">
        <v>796</v>
      </c>
      <c r="Q1745" s="49" t="s">
        <v>46</v>
      </c>
      <c r="R1745" s="53">
        <v>100</v>
      </c>
      <c r="S1745" s="77">
        <v>490</v>
      </c>
      <c r="T1745" s="54">
        <f t="shared" si="133"/>
        <v>49000</v>
      </c>
      <c r="U1745" s="54">
        <f t="shared" si="134"/>
        <v>54880.000000000007</v>
      </c>
      <c r="V1745" s="83"/>
      <c r="W1745" s="35">
        <v>2017</v>
      </c>
      <c r="X1745" s="51"/>
    </row>
    <row r="1746" spans="1:24" ht="50.1" customHeight="1">
      <c r="A1746" s="34" t="s">
        <v>5351</v>
      </c>
      <c r="B1746" s="35" t="s">
        <v>35</v>
      </c>
      <c r="C1746" s="50" t="s">
        <v>5352</v>
      </c>
      <c r="D1746" s="56" t="s">
        <v>1020</v>
      </c>
      <c r="E1746" s="50" t="s">
        <v>5353</v>
      </c>
      <c r="F1746" s="50" t="s">
        <v>5354</v>
      </c>
      <c r="G1746" s="51" t="s">
        <v>39</v>
      </c>
      <c r="H1746" s="51">
        <v>0</v>
      </c>
      <c r="I1746" s="34">
        <v>590000000</v>
      </c>
      <c r="J1746" s="51" t="s">
        <v>53</v>
      </c>
      <c r="K1746" s="51" t="s">
        <v>1282</v>
      </c>
      <c r="L1746" s="51" t="s">
        <v>53</v>
      </c>
      <c r="M1746" s="51" t="s">
        <v>43</v>
      </c>
      <c r="N1746" s="51" t="s">
        <v>44</v>
      </c>
      <c r="O1746" s="46" t="s">
        <v>4435</v>
      </c>
      <c r="P1746" s="49">
        <v>625</v>
      </c>
      <c r="Q1746" s="49" t="s">
        <v>2086</v>
      </c>
      <c r="R1746" s="133">
        <v>500</v>
      </c>
      <c r="S1746" s="77">
        <v>165</v>
      </c>
      <c r="T1746" s="54">
        <f t="shared" si="133"/>
        <v>82500</v>
      </c>
      <c r="U1746" s="54">
        <f t="shared" si="134"/>
        <v>92400.000000000015</v>
      </c>
      <c r="V1746" s="241"/>
      <c r="W1746" s="35">
        <v>2017</v>
      </c>
      <c r="X1746" s="156"/>
    </row>
    <row r="1747" spans="1:24" ht="50.1" customHeight="1">
      <c r="A1747" s="34" t="s">
        <v>5355</v>
      </c>
      <c r="B1747" s="49" t="s">
        <v>35</v>
      </c>
      <c r="C1747" s="242" t="s">
        <v>5356</v>
      </c>
      <c r="D1747" s="243" t="s">
        <v>2086</v>
      </c>
      <c r="E1747" s="242" t="s">
        <v>5357</v>
      </c>
      <c r="F1747" s="187"/>
      <c r="G1747" s="35" t="s">
        <v>39</v>
      </c>
      <c r="H1747" s="49">
        <v>0</v>
      </c>
      <c r="I1747" s="34">
        <v>590000000</v>
      </c>
      <c r="J1747" s="35" t="s">
        <v>53</v>
      </c>
      <c r="K1747" s="35" t="s">
        <v>82</v>
      </c>
      <c r="L1747" s="35" t="s">
        <v>42</v>
      </c>
      <c r="M1747" s="35" t="s">
        <v>61</v>
      </c>
      <c r="N1747" s="58" t="s">
        <v>109</v>
      </c>
      <c r="O1747" s="58" t="s">
        <v>3570</v>
      </c>
      <c r="P1747" s="35">
        <v>168</v>
      </c>
      <c r="Q1747" s="49" t="s">
        <v>117</v>
      </c>
      <c r="R1747" s="188">
        <v>7.3310000000000004</v>
      </c>
      <c r="S1747" s="244">
        <v>267900</v>
      </c>
      <c r="T1747" s="74">
        <f>R1747*S1747</f>
        <v>1963974.9000000001</v>
      </c>
      <c r="U1747" s="54">
        <f>T1747*1.12</f>
        <v>2199651.8880000003</v>
      </c>
      <c r="V1747" s="35"/>
      <c r="W1747" s="35">
        <v>2017</v>
      </c>
      <c r="X1747" s="93"/>
    </row>
    <row r="1748" spans="1:24" ht="50.1" customHeight="1">
      <c r="A1748" s="34" t="s">
        <v>5358</v>
      </c>
      <c r="B1748" s="35" t="s">
        <v>35</v>
      </c>
      <c r="C1748" s="35" t="s">
        <v>2640</v>
      </c>
      <c r="D1748" s="73" t="s">
        <v>2641</v>
      </c>
      <c r="E1748" s="78" t="s">
        <v>2642</v>
      </c>
      <c r="F1748" s="37" t="s">
        <v>2643</v>
      </c>
      <c r="G1748" s="34" t="s">
        <v>39</v>
      </c>
      <c r="H1748" s="34">
        <v>0</v>
      </c>
      <c r="I1748" s="34">
        <v>590000000</v>
      </c>
      <c r="J1748" s="35" t="s">
        <v>53</v>
      </c>
      <c r="K1748" s="34" t="s">
        <v>82</v>
      </c>
      <c r="L1748" s="35" t="s">
        <v>83</v>
      </c>
      <c r="M1748" s="34" t="s">
        <v>84</v>
      </c>
      <c r="N1748" s="35" t="s">
        <v>85</v>
      </c>
      <c r="O1748" s="51" t="s">
        <v>503</v>
      </c>
      <c r="P1748" s="34">
        <v>796</v>
      </c>
      <c r="Q1748" s="34" t="s">
        <v>46</v>
      </c>
      <c r="R1748" s="39">
        <v>1</v>
      </c>
      <c r="S1748" s="100">
        <v>7000</v>
      </c>
      <c r="T1748" s="74">
        <f t="shared" ref="T1748" si="135">R1748*S1748</f>
        <v>7000</v>
      </c>
      <c r="U1748" s="75">
        <f t="shared" ref="U1748" si="136">T1748*1.12</f>
        <v>7840.0000000000009</v>
      </c>
      <c r="V1748" s="45"/>
      <c r="W1748" s="34">
        <v>2017</v>
      </c>
      <c r="X1748" s="76"/>
    </row>
    <row r="1749" spans="1:24" ht="50.1" customHeight="1">
      <c r="A1749" s="34" t="s">
        <v>5359</v>
      </c>
      <c r="B1749" s="58" t="s">
        <v>35</v>
      </c>
      <c r="C1749" s="50" t="s">
        <v>5360</v>
      </c>
      <c r="D1749" s="56" t="s">
        <v>5361</v>
      </c>
      <c r="E1749" s="50" t="s">
        <v>5362</v>
      </c>
      <c r="F1749" s="50" t="s">
        <v>5363</v>
      </c>
      <c r="G1749" s="49" t="s">
        <v>39</v>
      </c>
      <c r="H1749" s="105">
        <v>0</v>
      </c>
      <c r="I1749" s="34">
        <v>590000000</v>
      </c>
      <c r="J1749" s="51" t="s">
        <v>293</v>
      </c>
      <c r="K1749" s="104" t="s">
        <v>82</v>
      </c>
      <c r="L1749" s="49" t="s">
        <v>189</v>
      </c>
      <c r="M1749" s="49" t="s">
        <v>84</v>
      </c>
      <c r="N1749" s="49" t="s">
        <v>85</v>
      </c>
      <c r="O1749" s="49" t="s">
        <v>503</v>
      </c>
      <c r="P1749" s="43">
        <v>796</v>
      </c>
      <c r="Q1749" s="49" t="s">
        <v>46</v>
      </c>
      <c r="R1749" s="53">
        <v>1</v>
      </c>
      <c r="S1749" s="77">
        <v>2800</v>
      </c>
      <c r="T1749" s="54">
        <f>R1749*S1749</f>
        <v>2800</v>
      </c>
      <c r="U1749" s="54">
        <f>T1749*1.12</f>
        <v>3136.0000000000005</v>
      </c>
      <c r="V1749" s="49"/>
      <c r="W1749" s="51">
        <v>2017</v>
      </c>
      <c r="X1749" s="49"/>
    </row>
    <row r="1750" spans="1:24" ht="50.1" customHeight="1">
      <c r="A1750" s="34" t="s">
        <v>5364</v>
      </c>
      <c r="B1750" s="49" t="s">
        <v>35</v>
      </c>
      <c r="C1750" s="245" t="s">
        <v>2483</v>
      </c>
      <c r="D1750" s="246" t="s">
        <v>2475</v>
      </c>
      <c r="E1750" s="245" t="s">
        <v>2476</v>
      </c>
      <c r="F1750" s="50" t="s">
        <v>5365</v>
      </c>
      <c r="G1750" s="49" t="s">
        <v>39</v>
      </c>
      <c r="H1750" s="49">
        <v>0</v>
      </c>
      <c r="I1750" s="34">
        <v>590000000</v>
      </c>
      <c r="J1750" s="35" t="s">
        <v>53</v>
      </c>
      <c r="K1750" s="49" t="s">
        <v>218</v>
      </c>
      <c r="L1750" s="35" t="s">
        <v>53</v>
      </c>
      <c r="M1750" s="49" t="s">
        <v>43</v>
      </c>
      <c r="N1750" s="49" t="s">
        <v>405</v>
      </c>
      <c r="O1750" s="35" t="s">
        <v>5366</v>
      </c>
      <c r="P1750" s="35">
        <v>839</v>
      </c>
      <c r="Q1750" s="49" t="s">
        <v>612</v>
      </c>
      <c r="R1750" s="54">
        <v>1</v>
      </c>
      <c r="S1750" s="77">
        <v>24000</v>
      </c>
      <c r="T1750" s="54">
        <f>R1750*S1750</f>
        <v>24000</v>
      </c>
      <c r="U1750" s="54">
        <f>T1750*1.12</f>
        <v>26880.000000000004</v>
      </c>
      <c r="V1750" s="135"/>
      <c r="W1750" s="35">
        <v>2017</v>
      </c>
      <c r="X1750" s="49"/>
    </row>
    <row r="1751" spans="1:24" ht="50.1" customHeight="1">
      <c r="A1751" s="34" t="s">
        <v>5367</v>
      </c>
      <c r="B1751" s="49" t="s">
        <v>35</v>
      </c>
      <c r="C1751" s="245" t="s">
        <v>2479</v>
      </c>
      <c r="D1751" s="246" t="s">
        <v>2475</v>
      </c>
      <c r="E1751" s="245" t="s">
        <v>2480</v>
      </c>
      <c r="F1751" s="50" t="s">
        <v>5368</v>
      </c>
      <c r="G1751" s="49" t="s">
        <v>39</v>
      </c>
      <c r="H1751" s="49">
        <v>0</v>
      </c>
      <c r="I1751" s="34">
        <v>590000000</v>
      </c>
      <c r="J1751" s="35" t="s">
        <v>53</v>
      </c>
      <c r="K1751" s="49" t="s">
        <v>218</v>
      </c>
      <c r="L1751" s="35" t="s">
        <v>53</v>
      </c>
      <c r="M1751" s="49" t="s">
        <v>43</v>
      </c>
      <c r="N1751" s="49" t="s">
        <v>405</v>
      </c>
      <c r="O1751" s="35" t="s">
        <v>5366</v>
      </c>
      <c r="P1751" s="35">
        <v>796</v>
      </c>
      <c r="Q1751" s="49" t="s">
        <v>46</v>
      </c>
      <c r="R1751" s="53">
        <v>1</v>
      </c>
      <c r="S1751" s="77">
        <v>16500</v>
      </c>
      <c r="T1751" s="54">
        <f t="shared" ref="T1751:T1758" si="137">R1751*S1751</f>
        <v>16500</v>
      </c>
      <c r="U1751" s="54">
        <f t="shared" ref="U1751:U1779" si="138">T1751*1.12</f>
        <v>18480</v>
      </c>
      <c r="V1751" s="135"/>
      <c r="W1751" s="35">
        <v>2017</v>
      </c>
      <c r="X1751" s="49"/>
    </row>
    <row r="1752" spans="1:24" ht="50.1" customHeight="1">
      <c r="A1752" s="34" t="s">
        <v>5369</v>
      </c>
      <c r="B1752" s="49" t="s">
        <v>35</v>
      </c>
      <c r="C1752" s="245" t="s">
        <v>5370</v>
      </c>
      <c r="D1752" s="246" t="s">
        <v>862</v>
      </c>
      <c r="E1752" s="245" t="s">
        <v>5371</v>
      </c>
      <c r="F1752" s="50" t="s">
        <v>5372</v>
      </c>
      <c r="G1752" s="49" t="s">
        <v>39</v>
      </c>
      <c r="H1752" s="49">
        <v>0</v>
      </c>
      <c r="I1752" s="34">
        <v>590000000</v>
      </c>
      <c r="J1752" s="35" t="s">
        <v>53</v>
      </c>
      <c r="K1752" s="49" t="s">
        <v>218</v>
      </c>
      <c r="L1752" s="35" t="s">
        <v>53</v>
      </c>
      <c r="M1752" s="49" t="s">
        <v>43</v>
      </c>
      <c r="N1752" s="49" t="s">
        <v>405</v>
      </c>
      <c r="O1752" s="35" t="s">
        <v>5366</v>
      </c>
      <c r="P1752" s="35" t="s">
        <v>865</v>
      </c>
      <c r="Q1752" s="49" t="s">
        <v>866</v>
      </c>
      <c r="R1752" s="54">
        <v>7</v>
      </c>
      <c r="S1752" s="77">
        <v>8400</v>
      </c>
      <c r="T1752" s="54">
        <f t="shared" si="137"/>
        <v>58800</v>
      </c>
      <c r="U1752" s="54">
        <f t="shared" si="138"/>
        <v>65856</v>
      </c>
      <c r="V1752" s="247"/>
      <c r="W1752" s="35">
        <v>2017</v>
      </c>
      <c r="X1752" s="49"/>
    </row>
    <row r="1753" spans="1:24" ht="50.1" customHeight="1">
      <c r="A1753" s="34" t="s">
        <v>5373</v>
      </c>
      <c r="B1753" s="35" t="s">
        <v>35</v>
      </c>
      <c r="C1753" s="78" t="s">
        <v>4451</v>
      </c>
      <c r="D1753" s="36" t="s">
        <v>4452</v>
      </c>
      <c r="E1753" s="78" t="s">
        <v>4453</v>
      </c>
      <c r="F1753" s="78" t="s">
        <v>5374</v>
      </c>
      <c r="G1753" s="49" t="s">
        <v>39</v>
      </c>
      <c r="H1753" s="105">
        <v>0</v>
      </c>
      <c r="I1753" s="34">
        <v>590000000</v>
      </c>
      <c r="J1753" s="51" t="s">
        <v>293</v>
      </c>
      <c r="K1753" s="49" t="s">
        <v>218</v>
      </c>
      <c r="L1753" s="49" t="s">
        <v>295</v>
      </c>
      <c r="M1753" s="49" t="s">
        <v>84</v>
      </c>
      <c r="N1753" s="49" t="s">
        <v>328</v>
      </c>
      <c r="O1753" s="49" t="s">
        <v>227</v>
      </c>
      <c r="P1753" s="35">
        <v>796</v>
      </c>
      <c r="Q1753" s="35" t="s">
        <v>46</v>
      </c>
      <c r="R1753" s="53">
        <v>12</v>
      </c>
      <c r="S1753" s="81">
        <v>17200</v>
      </c>
      <c r="T1753" s="54">
        <f t="shared" si="137"/>
        <v>206400</v>
      </c>
      <c r="U1753" s="54">
        <f t="shared" si="138"/>
        <v>231168.00000000003</v>
      </c>
      <c r="V1753" s="90"/>
      <c r="W1753" s="51">
        <v>2017</v>
      </c>
      <c r="X1753" s="90"/>
    </row>
    <row r="1754" spans="1:24" ht="50.1" customHeight="1">
      <c r="A1754" s="34" t="s">
        <v>5375</v>
      </c>
      <c r="B1754" s="49" t="s">
        <v>35</v>
      </c>
      <c r="C1754" s="38" t="s">
        <v>5376</v>
      </c>
      <c r="D1754" s="56" t="s">
        <v>2039</v>
      </c>
      <c r="E1754" s="38" t="s">
        <v>5377</v>
      </c>
      <c r="F1754" s="183"/>
      <c r="G1754" s="35" t="s">
        <v>39</v>
      </c>
      <c r="H1754" s="49">
        <v>0</v>
      </c>
      <c r="I1754" s="34">
        <v>590000000</v>
      </c>
      <c r="J1754" s="35" t="s">
        <v>42</v>
      </c>
      <c r="K1754" s="35" t="s">
        <v>218</v>
      </c>
      <c r="L1754" s="35" t="s">
        <v>42</v>
      </c>
      <c r="M1754" s="35" t="s">
        <v>43</v>
      </c>
      <c r="N1754" s="58" t="s">
        <v>5378</v>
      </c>
      <c r="O1754" s="58" t="s">
        <v>227</v>
      </c>
      <c r="P1754" s="140">
        <v>166</v>
      </c>
      <c r="Q1754" s="46" t="s">
        <v>103</v>
      </c>
      <c r="R1754" s="54">
        <v>200</v>
      </c>
      <c r="S1754" s="77">
        <v>515</v>
      </c>
      <c r="T1754" s="54">
        <f t="shared" si="137"/>
        <v>103000</v>
      </c>
      <c r="U1754" s="54">
        <f t="shared" si="138"/>
        <v>115360.00000000001</v>
      </c>
      <c r="V1754" s="35"/>
      <c r="W1754" s="35">
        <v>2017</v>
      </c>
      <c r="X1754" s="93"/>
    </row>
    <row r="1755" spans="1:24" ht="50.1" customHeight="1">
      <c r="A1755" s="34" t="s">
        <v>5379</v>
      </c>
      <c r="B1755" s="49" t="s">
        <v>35</v>
      </c>
      <c r="C1755" s="38" t="s">
        <v>5380</v>
      </c>
      <c r="D1755" s="56" t="s">
        <v>443</v>
      </c>
      <c r="E1755" s="38" t="s">
        <v>5381</v>
      </c>
      <c r="F1755" s="183"/>
      <c r="G1755" s="35" t="s">
        <v>39</v>
      </c>
      <c r="H1755" s="49">
        <v>0</v>
      </c>
      <c r="I1755" s="34">
        <v>590000000</v>
      </c>
      <c r="J1755" s="35" t="s">
        <v>42</v>
      </c>
      <c r="K1755" s="35" t="s">
        <v>218</v>
      </c>
      <c r="L1755" s="35" t="s">
        <v>42</v>
      </c>
      <c r="M1755" s="35" t="s">
        <v>43</v>
      </c>
      <c r="N1755" s="58" t="s">
        <v>5378</v>
      </c>
      <c r="O1755" s="58" t="s">
        <v>227</v>
      </c>
      <c r="P1755" s="140">
        <v>166</v>
      </c>
      <c r="Q1755" s="46" t="s">
        <v>103</v>
      </c>
      <c r="R1755" s="54">
        <v>100</v>
      </c>
      <c r="S1755" s="77">
        <v>335</v>
      </c>
      <c r="T1755" s="54">
        <f t="shared" si="137"/>
        <v>33500</v>
      </c>
      <c r="U1755" s="54">
        <f t="shared" si="138"/>
        <v>37520</v>
      </c>
      <c r="V1755" s="35"/>
      <c r="W1755" s="35">
        <v>2017</v>
      </c>
      <c r="X1755" s="93"/>
    </row>
    <row r="1756" spans="1:24" ht="50.1" customHeight="1">
      <c r="A1756" s="34" t="s">
        <v>5382</v>
      </c>
      <c r="B1756" s="49" t="s">
        <v>35</v>
      </c>
      <c r="C1756" s="38" t="s">
        <v>5383</v>
      </c>
      <c r="D1756" s="56" t="s">
        <v>3567</v>
      </c>
      <c r="E1756" s="38" t="s">
        <v>5384</v>
      </c>
      <c r="F1756" s="183"/>
      <c r="G1756" s="35" t="s">
        <v>39</v>
      </c>
      <c r="H1756" s="49">
        <v>0</v>
      </c>
      <c r="I1756" s="34">
        <v>590000000</v>
      </c>
      <c r="J1756" s="35" t="s">
        <v>42</v>
      </c>
      <c r="K1756" s="35" t="s">
        <v>218</v>
      </c>
      <c r="L1756" s="35" t="s">
        <v>42</v>
      </c>
      <c r="M1756" s="35" t="s">
        <v>43</v>
      </c>
      <c r="N1756" s="58" t="s">
        <v>5378</v>
      </c>
      <c r="O1756" s="58" t="s">
        <v>227</v>
      </c>
      <c r="P1756" s="140">
        <v>166</v>
      </c>
      <c r="Q1756" s="46" t="s">
        <v>103</v>
      </c>
      <c r="R1756" s="54">
        <v>100</v>
      </c>
      <c r="S1756" s="77">
        <v>520</v>
      </c>
      <c r="T1756" s="54">
        <f t="shared" si="137"/>
        <v>52000</v>
      </c>
      <c r="U1756" s="54">
        <f t="shared" si="138"/>
        <v>58240.000000000007</v>
      </c>
      <c r="V1756" s="35"/>
      <c r="W1756" s="35">
        <v>2017</v>
      </c>
      <c r="X1756" s="93"/>
    </row>
    <row r="1757" spans="1:24" ht="50.1" customHeight="1">
      <c r="A1757" s="34" t="s">
        <v>5385</v>
      </c>
      <c r="B1757" s="35" t="s">
        <v>35</v>
      </c>
      <c r="C1757" s="50" t="s">
        <v>5386</v>
      </c>
      <c r="D1757" s="56" t="s">
        <v>5387</v>
      </c>
      <c r="E1757" s="50" t="s">
        <v>5388</v>
      </c>
      <c r="F1757" s="248" t="s">
        <v>5389</v>
      </c>
      <c r="G1757" s="51" t="s">
        <v>39</v>
      </c>
      <c r="H1757" s="35">
        <v>0</v>
      </c>
      <c r="I1757" s="34">
        <v>590000000</v>
      </c>
      <c r="J1757" s="46" t="s">
        <v>40</v>
      </c>
      <c r="K1757" s="51" t="s">
        <v>1445</v>
      </c>
      <c r="L1757" s="46" t="s">
        <v>40</v>
      </c>
      <c r="M1757" s="46" t="s">
        <v>61</v>
      </c>
      <c r="N1757" s="51" t="s">
        <v>2889</v>
      </c>
      <c r="O1757" s="49" t="s">
        <v>503</v>
      </c>
      <c r="P1757" s="34">
        <v>796</v>
      </c>
      <c r="Q1757" s="34" t="s">
        <v>46</v>
      </c>
      <c r="R1757" s="88">
        <v>30</v>
      </c>
      <c r="S1757" s="81">
        <v>4403</v>
      </c>
      <c r="T1757" s="74">
        <f t="shared" si="137"/>
        <v>132090</v>
      </c>
      <c r="U1757" s="75">
        <f t="shared" si="138"/>
        <v>147940.80000000002</v>
      </c>
      <c r="V1757" s="46"/>
      <c r="W1757" s="49">
        <v>2017</v>
      </c>
      <c r="X1757" s="35"/>
    </row>
    <row r="1758" spans="1:24" ht="50.1" customHeight="1">
      <c r="A1758" s="34" t="s">
        <v>5390</v>
      </c>
      <c r="B1758" s="35" t="s">
        <v>35</v>
      </c>
      <c r="C1758" s="50" t="s">
        <v>5386</v>
      </c>
      <c r="D1758" s="56" t="s">
        <v>5387</v>
      </c>
      <c r="E1758" s="50" t="s">
        <v>5388</v>
      </c>
      <c r="F1758" s="248" t="s">
        <v>5391</v>
      </c>
      <c r="G1758" s="51" t="s">
        <v>39</v>
      </c>
      <c r="H1758" s="35">
        <v>0</v>
      </c>
      <c r="I1758" s="34">
        <v>590000000</v>
      </c>
      <c r="J1758" s="46" t="s">
        <v>40</v>
      </c>
      <c r="K1758" s="51" t="s">
        <v>1445</v>
      </c>
      <c r="L1758" s="46" t="s">
        <v>40</v>
      </c>
      <c r="M1758" s="46" t="s">
        <v>61</v>
      </c>
      <c r="N1758" s="51" t="s">
        <v>2889</v>
      </c>
      <c r="O1758" s="49" t="s">
        <v>503</v>
      </c>
      <c r="P1758" s="34">
        <v>796</v>
      </c>
      <c r="Q1758" s="34" t="s">
        <v>46</v>
      </c>
      <c r="R1758" s="39">
        <v>30</v>
      </c>
      <c r="S1758" s="81">
        <v>2552</v>
      </c>
      <c r="T1758" s="74">
        <f t="shared" si="137"/>
        <v>76560</v>
      </c>
      <c r="U1758" s="75">
        <f t="shared" si="138"/>
        <v>85747.200000000012</v>
      </c>
      <c r="V1758" s="43"/>
      <c r="W1758" s="49">
        <v>2017</v>
      </c>
      <c r="X1758" s="51"/>
    </row>
    <row r="1759" spans="1:24" ht="50.1" customHeight="1">
      <c r="A1759" s="34" t="s">
        <v>5392</v>
      </c>
      <c r="B1759" s="35" t="s">
        <v>35</v>
      </c>
      <c r="C1759" s="50" t="s">
        <v>3370</v>
      </c>
      <c r="D1759" s="56" t="s">
        <v>3371</v>
      </c>
      <c r="E1759" s="50" t="s">
        <v>3372</v>
      </c>
      <c r="F1759" s="50" t="s">
        <v>5393</v>
      </c>
      <c r="G1759" s="49" t="s">
        <v>39</v>
      </c>
      <c r="H1759" s="35">
        <v>0</v>
      </c>
      <c r="I1759" s="34">
        <v>590000000</v>
      </c>
      <c r="J1759" s="35" t="s">
        <v>53</v>
      </c>
      <c r="K1759" s="35" t="s">
        <v>218</v>
      </c>
      <c r="L1759" s="35" t="s">
        <v>42</v>
      </c>
      <c r="M1759" s="46" t="s">
        <v>84</v>
      </c>
      <c r="N1759" s="58" t="s">
        <v>5394</v>
      </c>
      <c r="O1759" s="46" t="s">
        <v>1424</v>
      </c>
      <c r="P1759" s="49">
        <v>796</v>
      </c>
      <c r="Q1759" s="49" t="s">
        <v>46</v>
      </c>
      <c r="R1759" s="53">
        <v>10</v>
      </c>
      <c r="S1759" s="81">
        <v>489500</v>
      </c>
      <c r="T1759" s="74">
        <f t="shared" ref="T1759:T1760" si="139">S1759*R1759</f>
        <v>4895000</v>
      </c>
      <c r="U1759" s="74">
        <f t="shared" si="138"/>
        <v>5482400.0000000009</v>
      </c>
      <c r="V1759" s="35"/>
      <c r="W1759" s="35">
        <v>2017</v>
      </c>
      <c r="X1759" s="49"/>
    </row>
    <row r="1760" spans="1:24" ht="50.1" customHeight="1">
      <c r="A1760" s="34" t="s">
        <v>5395</v>
      </c>
      <c r="B1760" s="35" t="s">
        <v>35</v>
      </c>
      <c r="C1760" s="50" t="s">
        <v>3370</v>
      </c>
      <c r="D1760" s="56" t="s">
        <v>3371</v>
      </c>
      <c r="E1760" s="50" t="s">
        <v>3372</v>
      </c>
      <c r="F1760" s="50" t="s">
        <v>5396</v>
      </c>
      <c r="G1760" s="49" t="s">
        <v>39</v>
      </c>
      <c r="H1760" s="49">
        <v>0</v>
      </c>
      <c r="I1760" s="34">
        <v>590000000</v>
      </c>
      <c r="J1760" s="35" t="s">
        <v>53</v>
      </c>
      <c r="K1760" s="35" t="s">
        <v>218</v>
      </c>
      <c r="L1760" s="35" t="s">
        <v>446</v>
      </c>
      <c r="M1760" s="46" t="s">
        <v>84</v>
      </c>
      <c r="N1760" s="58" t="s">
        <v>5394</v>
      </c>
      <c r="O1760" s="35" t="s">
        <v>1424</v>
      </c>
      <c r="P1760" s="49">
        <v>796</v>
      </c>
      <c r="Q1760" s="49" t="s">
        <v>46</v>
      </c>
      <c r="R1760" s="53">
        <v>10</v>
      </c>
      <c r="S1760" s="81">
        <v>198000</v>
      </c>
      <c r="T1760" s="74">
        <f t="shared" si="139"/>
        <v>1980000</v>
      </c>
      <c r="U1760" s="74">
        <f t="shared" si="138"/>
        <v>2217600</v>
      </c>
      <c r="V1760" s="35"/>
      <c r="W1760" s="35">
        <v>2017</v>
      </c>
      <c r="X1760" s="82"/>
    </row>
    <row r="1761" spans="1:24" ht="50.1" customHeight="1">
      <c r="A1761" s="34" t="s">
        <v>5397</v>
      </c>
      <c r="B1761" s="49" t="s">
        <v>35</v>
      </c>
      <c r="C1761" s="50" t="s">
        <v>2462</v>
      </c>
      <c r="D1761" s="56" t="s">
        <v>2463</v>
      </c>
      <c r="E1761" s="38" t="s">
        <v>2464</v>
      </c>
      <c r="F1761" s="38" t="s">
        <v>5398</v>
      </c>
      <c r="G1761" s="35" t="s">
        <v>39</v>
      </c>
      <c r="H1761" s="49">
        <v>0</v>
      </c>
      <c r="I1761" s="34">
        <v>590000000</v>
      </c>
      <c r="J1761" s="35" t="s">
        <v>53</v>
      </c>
      <c r="K1761" s="35" t="s">
        <v>218</v>
      </c>
      <c r="L1761" s="35" t="s">
        <v>53</v>
      </c>
      <c r="M1761" s="51" t="s">
        <v>43</v>
      </c>
      <c r="N1761" s="49" t="s">
        <v>1256</v>
      </c>
      <c r="O1761" s="35" t="s">
        <v>227</v>
      </c>
      <c r="P1761" s="35">
        <v>796</v>
      </c>
      <c r="Q1761" s="49" t="s">
        <v>46</v>
      </c>
      <c r="R1761" s="53">
        <v>1</v>
      </c>
      <c r="S1761" s="77">
        <v>76000</v>
      </c>
      <c r="T1761" s="54">
        <f>R1761*S1761</f>
        <v>76000</v>
      </c>
      <c r="U1761" s="54">
        <f t="shared" si="138"/>
        <v>85120.000000000015</v>
      </c>
      <c r="V1761" s="35"/>
      <c r="W1761" s="35">
        <v>2017</v>
      </c>
      <c r="X1761" s="49"/>
    </row>
    <row r="1762" spans="1:24" ht="50.1" customHeight="1">
      <c r="A1762" s="34" t="s">
        <v>5399</v>
      </c>
      <c r="B1762" s="49" t="s">
        <v>35</v>
      </c>
      <c r="C1762" s="38" t="s">
        <v>5400</v>
      </c>
      <c r="D1762" s="56" t="s">
        <v>5401</v>
      </c>
      <c r="E1762" s="38" t="s">
        <v>4763</v>
      </c>
      <c r="F1762" s="38" t="s">
        <v>5402</v>
      </c>
      <c r="G1762" s="35" t="s">
        <v>39</v>
      </c>
      <c r="H1762" s="49">
        <v>0</v>
      </c>
      <c r="I1762" s="34">
        <v>590000000</v>
      </c>
      <c r="J1762" s="35" t="s">
        <v>53</v>
      </c>
      <c r="K1762" s="35" t="s">
        <v>1445</v>
      </c>
      <c r="L1762" s="35" t="s">
        <v>53</v>
      </c>
      <c r="M1762" s="51" t="s">
        <v>61</v>
      </c>
      <c r="N1762" s="49" t="s">
        <v>5403</v>
      </c>
      <c r="O1762" s="35" t="s">
        <v>1424</v>
      </c>
      <c r="P1762" s="35">
        <v>796</v>
      </c>
      <c r="Q1762" s="49" t="s">
        <v>46</v>
      </c>
      <c r="R1762" s="53">
        <v>1</v>
      </c>
      <c r="S1762" s="77">
        <v>750000</v>
      </c>
      <c r="T1762" s="54">
        <f>R1762*S1762</f>
        <v>750000</v>
      </c>
      <c r="U1762" s="54">
        <f t="shared" si="138"/>
        <v>840000.00000000012</v>
      </c>
      <c r="V1762" s="35"/>
      <c r="W1762" s="35">
        <v>2017</v>
      </c>
      <c r="X1762" s="49"/>
    </row>
    <row r="1763" spans="1:24" ht="50.1" customHeight="1">
      <c r="A1763" s="34" t="s">
        <v>5404</v>
      </c>
      <c r="B1763" s="58" t="s">
        <v>35</v>
      </c>
      <c r="C1763" s="38" t="s">
        <v>3463</v>
      </c>
      <c r="D1763" s="56" t="s">
        <v>3464</v>
      </c>
      <c r="E1763" s="38" t="s">
        <v>3465</v>
      </c>
      <c r="F1763" s="38" t="s">
        <v>5405</v>
      </c>
      <c r="G1763" s="49" t="s">
        <v>39</v>
      </c>
      <c r="H1763" s="105">
        <v>0</v>
      </c>
      <c r="I1763" s="34">
        <v>590000000</v>
      </c>
      <c r="J1763" s="51" t="s">
        <v>293</v>
      </c>
      <c r="K1763" s="49" t="s">
        <v>218</v>
      </c>
      <c r="L1763" s="49" t="s">
        <v>295</v>
      </c>
      <c r="M1763" s="49" t="s">
        <v>84</v>
      </c>
      <c r="N1763" s="49" t="s">
        <v>44</v>
      </c>
      <c r="O1763" s="49" t="s">
        <v>5275</v>
      </c>
      <c r="P1763" s="43">
        <v>796</v>
      </c>
      <c r="Q1763" s="49" t="s">
        <v>46</v>
      </c>
      <c r="R1763" s="53">
        <v>100</v>
      </c>
      <c r="S1763" s="81">
        <v>56</v>
      </c>
      <c r="T1763" s="154">
        <f>S1763*R1763</f>
        <v>5600</v>
      </c>
      <c r="U1763" s="154">
        <f t="shared" si="138"/>
        <v>6272.0000000000009</v>
      </c>
      <c r="V1763" s="98"/>
      <c r="W1763" s="51">
        <v>2017</v>
      </c>
      <c r="X1763" s="49"/>
    </row>
    <row r="1764" spans="1:24" ht="50.1" customHeight="1">
      <c r="A1764" s="34" t="s">
        <v>5406</v>
      </c>
      <c r="B1764" s="58" t="s">
        <v>35</v>
      </c>
      <c r="C1764" s="38" t="s">
        <v>5407</v>
      </c>
      <c r="D1764" s="56" t="s">
        <v>3033</v>
      </c>
      <c r="E1764" s="38" t="s">
        <v>5408</v>
      </c>
      <c r="F1764" s="38" t="s">
        <v>5409</v>
      </c>
      <c r="G1764" s="49" t="s">
        <v>39</v>
      </c>
      <c r="H1764" s="105">
        <v>0</v>
      </c>
      <c r="I1764" s="34">
        <v>590000000</v>
      </c>
      <c r="J1764" s="51" t="s">
        <v>293</v>
      </c>
      <c r="K1764" s="49" t="s">
        <v>218</v>
      </c>
      <c r="L1764" s="49" t="s">
        <v>295</v>
      </c>
      <c r="M1764" s="49" t="s">
        <v>84</v>
      </c>
      <c r="N1764" s="49" t="s">
        <v>44</v>
      </c>
      <c r="O1764" s="49" t="s">
        <v>5275</v>
      </c>
      <c r="P1764" s="43">
        <v>796</v>
      </c>
      <c r="Q1764" s="49" t="s">
        <v>46</v>
      </c>
      <c r="R1764" s="53">
        <v>2</v>
      </c>
      <c r="S1764" s="81">
        <v>3000</v>
      </c>
      <c r="T1764" s="154">
        <f>S1764*R1764</f>
        <v>6000</v>
      </c>
      <c r="U1764" s="154">
        <f t="shared" si="138"/>
        <v>6720.0000000000009</v>
      </c>
      <c r="V1764" s="98"/>
      <c r="W1764" s="51">
        <v>2017</v>
      </c>
      <c r="X1764" s="49"/>
    </row>
    <row r="1765" spans="1:24" ht="50.1" customHeight="1">
      <c r="A1765" s="34" t="s">
        <v>5410</v>
      </c>
      <c r="B1765" s="46" t="s">
        <v>35</v>
      </c>
      <c r="C1765" s="50" t="s">
        <v>1838</v>
      </c>
      <c r="D1765" s="48" t="s">
        <v>1516</v>
      </c>
      <c r="E1765" s="50" t="s">
        <v>1839</v>
      </c>
      <c r="F1765" s="50" t="s">
        <v>47</v>
      </c>
      <c r="G1765" s="51" t="s">
        <v>39</v>
      </c>
      <c r="H1765" s="52">
        <v>0</v>
      </c>
      <c r="I1765" s="34">
        <v>590000000</v>
      </c>
      <c r="J1765" s="35" t="s">
        <v>40</v>
      </c>
      <c r="K1765" s="51" t="s">
        <v>218</v>
      </c>
      <c r="L1765" s="35" t="s">
        <v>42</v>
      </c>
      <c r="M1765" s="46" t="s">
        <v>61</v>
      </c>
      <c r="N1765" s="49" t="s">
        <v>109</v>
      </c>
      <c r="O1765" s="35" t="s">
        <v>503</v>
      </c>
      <c r="P1765" s="67">
        <v>168</v>
      </c>
      <c r="Q1765" s="49" t="s">
        <v>117</v>
      </c>
      <c r="R1765" s="54">
        <v>9.77</v>
      </c>
      <c r="S1765" s="77">
        <v>291000</v>
      </c>
      <c r="T1765" s="40">
        <f>R1765*S1765</f>
        <v>2843070</v>
      </c>
      <c r="U1765" s="40">
        <f t="shared" si="138"/>
        <v>3184238.4000000004</v>
      </c>
      <c r="V1765" s="46" t="s">
        <v>47</v>
      </c>
      <c r="W1765" s="51">
        <v>2017</v>
      </c>
      <c r="X1765" s="42"/>
    </row>
    <row r="1766" spans="1:24" ht="50.1" customHeight="1">
      <c r="A1766" s="34" t="s">
        <v>5411</v>
      </c>
      <c r="B1766" s="35" t="s">
        <v>35</v>
      </c>
      <c r="C1766" s="78" t="s">
        <v>3389</v>
      </c>
      <c r="D1766" s="36" t="s">
        <v>3383</v>
      </c>
      <c r="E1766" s="78" t="s">
        <v>3390</v>
      </c>
      <c r="F1766" s="37" t="s">
        <v>47</v>
      </c>
      <c r="G1766" s="34" t="s">
        <v>39</v>
      </c>
      <c r="H1766" s="34">
        <v>0</v>
      </c>
      <c r="I1766" s="34">
        <v>590000000</v>
      </c>
      <c r="J1766" s="35" t="s">
        <v>40</v>
      </c>
      <c r="K1766" s="51" t="s">
        <v>218</v>
      </c>
      <c r="L1766" s="35" t="s">
        <v>42</v>
      </c>
      <c r="M1766" s="34" t="s">
        <v>61</v>
      </c>
      <c r="N1766" s="35" t="s">
        <v>109</v>
      </c>
      <c r="O1766" s="35" t="s">
        <v>503</v>
      </c>
      <c r="P1766" s="67">
        <v>168</v>
      </c>
      <c r="Q1766" s="35" t="s">
        <v>117</v>
      </c>
      <c r="R1766" s="40">
        <v>6.5</v>
      </c>
      <c r="S1766" s="100">
        <v>280000</v>
      </c>
      <c r="T1766" s="40">
        <f>R1766*S1766</f>
        <v>1820000</v>
      </c>
      <c r="U1766" s="40">
        <f t="shared" si="138"/>
        <v>2038400.0000000002</v>
      </c>
      <c r="V1766" s="34"/>
      <c r="W1766" s="51">
        <v>2017</v>
      </c>
      <c r="X1766" s="42"/>
    </row>
    <row r="1767" spans="1:24" ht="50.1" customHeight="1">
      <c r="A1767" s="34" t="s">
        <v>5412</v>
      </c>
      <c r="B1767" s="58" t="s">
        <v>35</v>
      </c>
      <c r="C1767" s="50" t="s">
        <v>5413</v>
      </c>
      <c r="D1767" s="56" t="s">
        <v>5414</v>
      </c>
      <c r="E1767" s="50" t="s">
        <v>5415</v>
      </c>
      <c r="F1767" s="50" t="s">
        <v>5416</v>
      </c>
      <c r="G1767" s="49" t="s">
        <v>39</v>
      </c>
      <c r="H1767" s="105">
        <v>0</v>
      </c>
      <c r="I1767" s="34">
        <v>590000000</v>
      </c>
      <c r="J1767" s="51" t="s">
        <v>293</v>
      </c>
      <c r="K1767" s="49" t="s">
        <v>218</v>
      </c>
      <c r="L1767" s="49" t="s">
        <v>189</v>
      </c>
      <c r="M1767" s="49" t="s">
        <v>61</v>
      </c>
      <c r="N1767" s="49" t="s">
        <v>1043</v>
      </c>
      <c r="O1767" s="49" t="s">
        <v>4918</v>
      </c>
      <c r="P1767" s="43">
        <v>796</v>
      </c>
      <c r="Q1767" s="49" t="s">
        <v>46</v>
      </c>
      <c r="R1767" s="53">
        <v>4000</v>
      </c>
      <c r="S1767" s="77">
        <v>11</v>
      </c>
      <c r="T1767" s="154">
        <f>R1767*S1767</f>
        <v>44000</v>
      </c>
      <c r="U1767" s="154">
        <f t="shared" si="138"/>
        <v>49280.000000000007</v>
      </c>
      <c r="V1767" s="98"/>
      <c r="W1767" s="51">
        <v>2017</v>
      </c>
      <c r="X1767" s="49"/>
    </row>
    <row r="1768" spans="1:24" ht="50.1" customHeight="1">
      <c r="A1768" s="34" t="s">
        <v>5417</v>
      </c>
      <c r="B1768" s="58" t="s">
        <v>35</v>
      </c>
      <c r="C1768" s="50" t="s">
        <v>5413</v>
      </c>
      <c r="D1768" s="56" t="s">
        <v>5414</v>
      </c>
      <c r="E1768" s="50" t="s">
        <v>5415</v>
      </c>
      <c r="F1768" s="50" t="s">
        <v>5418</v>
      </c>
      <c r="G1768" s="49" t="s">
        <v>39</v>
      </c>
      <c r="H1768" s="105">
        <v>0</v>
      </c>
      <c r="I1768" s="34">
        <v>590000000</v>
      </c>
      <c r="J1768" s="51" t="s">
        <v>293</v>
      </c>
      <c r="K1768" s="49" t="s">
        <v>218</v>
      </c>
      <c r="L1768" s="49" t="s">
        <v>189</v>
      </c>
      <c r="M1768" s="49" t="s">
        <v>61</v>
      </c>
      <c r="N1768" s="49" t="s">
        <v>1043</v>
      </c>
      <c r="O1768" s="49" t="s">
        <v>4918</v>
      </c>
      <c r="P1768" s="43">
        <v>796</v>
      </c>
      <c r="Q1768" s="49" t="s">
        <v>46</v>
      </c>
      <c r="R1768" s="53">
        <v>1000</v>
      </c>
      <c r="S1768" s="77">
        <v>11</v>
      </c>
      <c r="T1768" s="154">
        <f>R1768*S1768</f>
        <v>11000</v>
      </c>
      <c r="U1768" s="154">
        <f t="shared" si="138"/>
        <v>12320.000000000002</v>
      </c>
      <c r="V1768" s="98"/>
      <c r="W1768" s="51">
        <v>2017</v>
      </c>
      <c r="X1768" s="49"/>
    </row>
    <row r="1769" spans="1:24" ht="50.1" customHeight="1">
      <c r="A1769" s="34" t="s">
        <v>5419</v>
      </c>
      <c r="B1769" s="35" t="s">
        <v>35</v>
      </c>
      <c r="C1769" s="78" t="s">
        <v>1900</v>
      </c>
      <c r="D1769" s="36" t="s">
        <v>1516</v>
      </c>
      <c r="E1769" s="78" t="s">
        <v>1901</v>
      </c>
      <c r="F1769" s="37" t="s">
        <v>47</v>
      </c>
      <c r="G1769" s="34" t="s">
        <v>39</v>
      </c>
      <c r="H1769" s="34">
        <v>0</v>
      </c>
      <c r="I1769" s="34">
        <v>590000000</v>
      </c>
      <c r="J1769" s="35" t="s">
        <v>40</v>
      </c>
      <c r="K1769" s="51" t="s">
        <v>218</v>
      </c>
      <c r="L1769" s="35" t="s">
        <v>42</v>
      </c>
      <c r="M1769" s="34" t="s">
        <v>61</v>
      </c>
      <c r="N1769" s="35" t="s">
        <v>109</v>
      </c>
      <c r="O1769" s="35" t="s">
        <v>283</v>
      </c>
      <c r="P1769" s="67">
        <v>168</v>
      </c>
      <c r="Q1769" s="35" t="s">
        <v>117</v>
      </c>
      <c r="R1769" s="249">
        <v>1.2</v>
      </c>
      <c r="S1769" s="106">
        <v>710000</v>
      </c>
      <c r="T1769" s="40">
        <f t="shared" ref="T1769:T1774" si="140">R1769*S1769</f>
        <v>852000</v>
      </c>
      <c r="U1769" s="40">
        <f t="shared" si="138"/>
        <v>954240.00000000012</v>
      </c>
      <c r="V1769" s="34" t="s">
        <v>47</v>
      </c>
      <c r="W1769" s="51">
        <v>2017</v>
      </c>
      <c r="X1769" s="42"/>
    </row>
    <row r="1770" spans="1:24" ht="50.1" customHeight="1">
      <c r="A1770" s="34" t="s">
        <v>5420</v>
      </c>
      <c r="B1770" s="35" t="s">
        <v>35</v>
      </c>
      <c r="C1770" s="78" t="s">
        <v>2090</v>
      </c>
      <c r="D1770" s="36" t="s">
        <v>2086</v>
      </c>
      <c r="E1770" s="78" t="s">
        <v>2091</v>
      </c>
      <c r="F1770" s="37"/>
      <c r="G1770" s="34" t="s">
        <v>39</v>
      </c>
      <c r="H1770" s="34">
        <v>0</v>
      </c>
      <c r="I1770" s="34">
        <v>590000000</v>
      </c>
      <c r="J1770" s="35" t="s">
        <v>40</v>
      </c>
      <c r="K1770" s="51" t="s">
        <v>218</v>
      </c>
      <c r="L1770" s="35" t="s">
        <v>42</v>
      </c>
      <c r="M1770" s="34" t="s">
        <v>61</v>
      </c>
      <c r="N1770" s="35" t="s">
        <v>2134</v>
      </c>
      <c r="O1770" s="35" t="s">
        <v>283</v>
      </c>
      <c r="P1770" s="34">
        <v>166</v>
      </c>
      <c r="Q1770" s="35" t="s">
        <v>103</v>
      </c>
      <c r="R1770" s="185">
        <v>9728</v>
      </c>
      <c r="S1770" s="81">
        <v>720</v>
      </c>
      <c r="T1770" s="74">
        <f t="shared" si="140"/>
        <v>7004160</v>
      </c>
      <c r="U1770" s="54">
        <f t="shared" si="138"/>
        <v>7844659.2000000011</v>
      </c>
      <c r="V1770" s="34" t="s">
        <v>47</v>
      </c>
      <c r="W1770" s="51">
        <v>2017</v>
      </c>
      <c r="X1770" s="42"/>
    </row>
    <row r="1771" spans="1:24" ht="50.1" customHeight="1">
      <c r="A1771" s="34" t="s">
        <v>5421</v>
      </c>
      <c r="B1771" s="250" t="s">
        <v>35</v>
      </c>
      <c r="C1771" s="158" t="s">
        <v>1900</v>
      </c>
      <c r="D1771" s="159" t="s">
        <v>1516</v>
      </c>
      <c r="E1771" s="158" t="s">
        <v>1901</v>
      </c>
      <c r="F1771" s="251" t="s">
        <v>47</v>
      </c>
      <c r="G1771" s="250" t="s">
        <v>39</v>
      </c>
      <c r="H1771" s="250">
        <v>0</v>
      </c>
      <c r="I1771" s="34">
        <v>590000000</v>
      </c>
      <c r="J1771" s="250" t="s">
        <v>40</v>
      </c>
      <c r="K1771" s="163" t="s">
        <v>218</v>
      </c>
      <c r="L1771" s="250" t="s">
        <v>42</v>
      </c>
      <c r="M1771" s="250" t="s">
        <v>61</v>
      </c>
      <c r="N1771" s="250" t="s">
        <v>109</v>
      </c>
      <c r="O1771" s="250" t="s">
        <v>5422</v>
      </c>
      <c r="P1771" s="252">
        <v>168</v>
      </c>
      <c r="Q1771" s="250" t="s">
        <v>117</v>
      </c>
      <c r="R1771" s="253">
        <v>7.0019999999999998</v>
      </c>
      <c r="S1771" s="254">
        <v>320000</v>
      </c>
      <c r="T1771" s="255">
        <f t="shared" si="140"/>
        <v>2240640</v>
      </c>
      <c r="U1771" s="256">
        <f t="shared" si="138"/>
        <v>2509516.8000000003</v>
      </c>
      <c r="V1771" s="220" t="s">
        <v>47</v>
      </c>
      <c r="W1771" s="163">
        <v>2017</v>
      </c>
      <c r="X1771" s="257"/>
    </row>
    <row r="1772" spans="1:24" ht="50.1" customHeight="1">
      <c r="A1772" s="34" t="s">
        <v>5423</v>
      </c>
      <c r="B1772" s="49" t="s">
        <v>35</v>
      </c>
      <c r="C1772" s="50" t="s">
        <v>5424</v>
      </c>
      <c r="D1772" s="56" t="s">
        <v>3628</v>
      </c>
      <c r="E1772" s="50" t="s">
        <v>5425</v>
      </c>
      <c r="F1772" s="50"/>
      <c r="G1772" s="35" t="s">
        <v>39</v>
      </c>
      <c r="H1772" s="49">
        <v>0</v>
      </c>
      <c r="I1772" s="34">
        <v>590000000</v>
      </c>
      <c r="J1772" s="35" t="s">
        <v>53</v>
      </c>
      <c r="K1772" s="35" t="s">
        <v>218</v>
      </c>
      <c r="L1772" s="35" t="s">
        <v>42</v>
      </c>
      <c r="M1772" s="35" t="s">
        <v>61</v>
      </c>
      <c r="N1772" s="58" t="s">
        <v>109</v>
      </c>
      <c r="O1772" s="250" t="s">
        <v>5422</v>
      </c>
      <c r="P1772" s="49">
        <v>166</v>
      </c>
      <c r="Q1772" s="49" t="s">
        <v>103</v>
      </c>
      <c r="R1772" s="258">
        <v>5</v>
      </c>
      <c r="S1772" s="77">
        <v>3500</v>
      </c>
      <c r="T1772" s="74">
        <f t="shared" si="140"/>
        <v>17500</v>
      </c>
      <c r="U1772" s="54">
        <f t="shared" si="138"/>
        <v>19600.000000000004</v>
      </c>
      <c r="V1772" s="93"/>
      <c r="W1772" s="51">
        <v>2017</v>
      </c>
      <c r="X1772" s="93"/>
    </row>
    <row r="1773" spans="1:24" ht="50.1" customHeight="1">
      <c r="A1773" s="34" t="s">
        <v>5426</v>
      </c>
      <c r="B1773" s="49" t="s">
        <v>35</v>
      </c>
      <c r="C1773" s="50" t="s">
        <v>5427</v>
      </c>
      <c r="D1773" s="56" t="s">
        <v>2086</v>
      </c>
      <c r="E1773" s="50" t="s">
        <v>5428</v>
      </c>
      <c r="F1773" s="50"/>
      <c r="G1773" s="35" t="s">
        <v>39</v>
      </c>
      <c r="H1773" s="49">
        <v>0</v>
      </c>
      <c r="I1773" s="34">
        <v>590000000</v>
      </c>
      <c r="J1773" s="35" t="s">
        <v>53</v>
      </c>
      <c r="K1773" s="35" t="s">
        <v>218</v>
      </c>
      <c r="L1773" s="35" t="s">
        <v>42</v>
      </c>
      <c r="M1773" s="35" t="s">
        <v>61</v>
      </c>
      <c r="N1773" s="58" t="s">
        <v>109</v>
      </c>
      <c r="O1773" s="250" t="s">
        <v>5422</v>
      </c>
      <c r="P1773" s="35">
        <v>168</v>
      </c>
      <c r="Q1773" s="49" t="s">
        <v>117</v>
      </c>
      <c r="R1773" s="258">
        <v>0.32700000000000001</v>
      </c>
      <c r="S1773" s="77">
        <v>2300000</v>
      </c>
      <c r="T1773" s="74">
        <f t="shared" si="140"/>
        <v>752100</v>
      </c>
      <c r="U1773" s="54">
        <f t="shared" si="138"/>
        <v>842352.00000000012</v>
      </c>
      <c r="V1773" s="93"/>
      <c r="W1773" s="51">
        <v>2017</v>
      </c>
      <c r="X1773" s="93"/>
    </row>
    <row r="1774" spans="1:24" ht="50.1" customHeight="1">
      <c r="A1774" s="34" t="s">
        <v>5429</v>
      </c>
      <c r="B1774" s="49" t="s">
        <v>35</v>
      </c>
      <c r="C1774" s="50" t="s">
        <v>5430</v>
      </c>
      <c r="D1774" s="56" t="s">
        <v>5431</v>
      </c>
      <c r="E1774" s="50" t="s">
        <v>950</v>
      </c>
      <c r="F1774" s="50" t="s">
        <v>5432</v>
      </c>
      <c r="G1774" s="104" t="s">
        <v>196</v>
      </c>
      <c r="H1774" s="49">
        <v>0</v>
      </c>
      <c r="I1774" s="34">
        <v>590000000</v>
      </c>
      <c r="J1774" s="35" t="s">
        <v>53</v>
      </c>
      <c r="K1774" s="49" t="s">
        <v>5433</v>
      </c>
      <c r="L1774" s="35" t="s">
        <v>1423</v>
      </c>
      <c r="M1774" s="49" t="s">
        <v>61</v>
      </c>
      <c r="N1774" s="49" t="s">
        <v>5434</v>
      </c>
      <c r="O1774" s="49" t="s">
        <v>503</v>
      </c>
      <c r="P1774" s="35">
        <v>796</v>
      </c>
      <c r="Q1774" s="49" t="s">
        <v>46</v>
      </c>
      <c r="R1774" s="53">
        <v>1</v>
      </c>
      <c r="S1774" s="77">
        <v>3125000</v>
      </c>
      <c r="T1774" s="54">
        <f t="shared" si="140"/>
        <v>3125000</v>
      </c>
      <c r="U1774" s="54">
        <f t="shared" si="138"/>
        <v>3500000.0000000005</v>
      </c>
      <c r="V1774" s="247"/>
      <c r="W1774" s="35">
        <v>2017</v>
      </c>
      <c r="X1774" s="49"/>
    </row>
    <row r="1775" spans="1:24" ht="50.1" customHeight="1">
      <c r="A1775" s="34" t="s">
        <v>5435</v>
      </c>
      <c r="B1775" s="232" t="s">
        <v>35</v>
      </c>
      <c r="C1775" s="259" t="s">
        <v>5436</v>
      </c>
      <c r="D1775" s="260" t="s">
        <v>5437</v>
      </c>
      <c r="E1775" s="259" t="s">
        <v>5438</v>
      </c>
      <c r="F1775" s="259" t="s">
        <v>5439</v>
      </c>
      <c r="G1775" s="232" t="s">
        <v>196</v>
      </c>
      <c r="H1775" s="232">
        <v>0</v>
      </c>
      <c r="I1775" s="34">
        <v>590000000</v>
      </c>
      <c r="J1775" s="119" t="s">
        <v>42</v>
      </c>
      <c r="K1775" s="232" t="s">
        <v>218</v>
      </c>
      <c r="L1775" s="119" t="s">
        <v>42</v>
      </c>
      <c r="M1775" s="232" t="s">
        <v>61</v>
      </c>
      <c r="N1775" s="232" t="s">
        <v>566</v>
      </c>
      <c r="O1775" s="232" t="s">
        <v>1424</v>
      </c>
      <c r="P1775" s="119">
        <v>796</v>
      </c>
      <c r="Q1775" s="232" t="s">
        <v>46</v>
      </c>
      <c r="R1775" s="261">
        <v>8</v>
      </c>
      <c r="S1775" s="239">
        <v>900000</v>
      </c>
      <c r="T1775" s="262">
        <f>S1775*R1775</f>
        <v>7200000</v>
      </c>
      <c r="U1775" s="262">
        <f t="shared" si="138"/>
        <v>8064000.0000000009</v>
      </c>
      <c r="V1775" s="263"/>
      <c r="W1775" s="119">
        <v>2017</v>
      </c>
      <c r="X1775" s="232"/>
    </row>
    <row r="1776" spans="1:24" ht="50.1" customHeight="1">
      <c r="A1776" s="34" t="s">
        <v>5440</v>
      </c>
      <c r="B1776" s="49" t="s">
        <v>35</v>
      </c>
      <c r="C1776" s="38" t="s">
        <v>5441</v>
      </c>
      <c r="D1776" s="56" t="s">
        <v>5442</v>
      </c>
      <c r="E1776" s="38" t="s">
        <v>5443</v>
      </c>
      <c r="F1776" s="38" t="s">
        <v>5444</v>
      </c>
      <c r="G1776" s="49" t="s">
        <v>196</v>
      </c>
      <c r="H1776" s="49">
        <v>0</v>
      </c>
      <c r="I1776" s="34">
        <v>590000000</v>
      </c>
      <c r="J1776" s="35" t="s">
        <v>42</v>
      </c>
      <c r="K1776" s="49" t="s">
        <v>218</v>
      </c>
      <c r="L1776" s="35" t="s">
        <v>1423</v>
      </c>
      <c r="M1776" s="49" t="s">
        <v>61</v>
      </c>
      <c r="N1776" s="49" t="s">
        <v>5445</v>
      </c>
      <c r="O1776" s="49" t="s">
        <v>503</v>
      </c>
      <c r="P1776" s="35">
        <v>796</v>
      </c>
      <c r="Q1776" s="49" t="s">
        <v>46</v>
      </c>
      <c r="R1776" s="53">
        <v>1</v>
      </c>
      <c r="S1776" s="77">
        <v>6250000</v>
      </c>
      <c r="T1776" s="54">
        <f>S1776*R1776</f>
        <v>6250000</v>
      </c>
      <c r="U1776" s="54">
        <f t="shared" si="138"/>
        <v>7000000.0000000009</v>
      </c>
      <c r="V1776" s="247"/>
      <c r="W1776" s="35">
        <v>2017</v>
      </c>
      <c r="X1776" s="49"/>
    </row>
    <row r="1777" spans="1:24" ht="50.1" customHeight="1">
      <c r="A1777" s="34" t="s">
        <v>5446</v>
      </c>
      <c r="B1777" s="35" t="s">
        <v>35</v>
      </c>
      <c r="C1777" s="78" t="s">
        <v>4902</v>
      </c>
      <c r="D1777" s="36" t="s">
        <v>4903</v>
      </c>
      <c r="E1777" s="78" t="s">
        <v>4904</v>
      </c>
      <c r="F1777" s="50" t="s">
        <v>5447</v>
      </c>
      <c r="G1777" s="35" t="s">
        <v>92</v>
      </c>
      <c r="H1777" s="35">
        <v>0</v>
      </c>
      <c r="I1777" s="34">
        <v>590000000</v>
      </c>
      <c r="J1777" s="35" t="s">
        <v>53</v>
      </c>
      <c r="K1777" s="49" t="s">
        <v>5057</v>
      </c>
      <c r="L1777" s="35" t="s">
        <v>83</v>
      </c>
      <c r="M1777" s="35" t="s">
        <v>84</v>
      </c>
      <c r="N1777" s="35" t="s">
        <v>143</v>
      </c>
      <c r="O1777" s="51" t="s">
        <v>5448</v>
      </c>
      <c r="P1777" s="35">
        <v>796</v>
      </c>
      <c r="Q1777" s="35" t="s">
        <v>46</v>
      </c>
      <c r="R1777" s="53">
        <v>14</v>
      </c>
      <c r="S1777" s="77">
        <v>13500000</v>
      </c>
      <c r="T1777" s="74">
        <v>0</v>
      </c>
      <c r="U1777" s="74">
        <f>T1777*1.12</f>
        <v>0</v>
      </c>
      <c r="V1777" s="35"/>
      <c r="W1777" s="35">
        <v>2017</v>
      </c>
      <c r="X1777" s="35">
        <v>19</v>
      </c>
    </row>
    <row r="1778" spans="1:24" ht="50.1" customHeight="1">
      <c r="A1778" s="34" t="s">
        <v>5449</v>
      </c>
      <c r="B1778" s="35" t="s">
        <v>35</v>
      </c>
      <c r="C1778" s="78" t="s">
        <v>4902</v>
      </c>
      <c r="D1778" s="36" t="s">
        <v>4903</v>
      </c>
      <c r="E1778" s="78" t="s">
        <v>4904</v>
      </c>
      <c r="F1778" s="50" t="s">
        <v>5447</v>
      </c>
      <c r="G1778" s="35" t="s">
        <v>92</v>
      </c>
      <c r="H1778" s="35">
        <v>0</v>
      </c>
      <c r="I1778" s="34">
        <v>590000000</v>
      </c>
      <c r="J1778" s="35" t="s">
        <v>53</v>
      </c>
      <c r="K1778" s="49" t="s">
        <v>2083</v>
      </c>
      <c r="L1778" s="35" t="s">
        <v>83</v>
      </c>
      <c r="M1778" s="35" t="s">
        <v>84</v>
      </c>
      <c r="N1778" s="35" t="s">
        <v>143</v>
      </c>
      <c r="O1778" s="51" t="s">
        <v>5448</v>
      </c>
      <c r="P1778" s="35">
        <v>796</v>
      </c>
      <c r="Q1778" s="35" t="s">
        <v>46</v>
      </c>
      <c r="R1778" s="53">
        <v>14</v>
      </c>
      <c r="S1778" s="77">
        <v>12200000</v>
      </c>
      <c r="T1778" s="74">
        <f t="shared" ref="T1778:T1779" si="141">R1778*S1778</f>
        <v>170800000</v>
      </c>
      <c r="U1778" s="74">
        <f>T1778*1.12</f>
        <v>191296000.00000003</v>
      </c>
      <c r="V1778" s="35"/>
      <c r="W1778" s="35">
        <v>2017</v>
      </c>
      <c r="X1778" s="76"/>
    </row>
    <row r="1779" spans="1:24" ht="50.1" customHeight="1">
      <c r="A1779" s="34" t="s">
        <v>5450</v>
      </c>
      <c r="B1779" s="58" t="s">
        <v>35</v>
      </c>
      <c r="C1779" s="38" t="s">
        <v>5451</v>
      </c>
      <c r="D1779" s="56" t="s">
        <v>4465</v>
      </c>
      <c r="E1779" s="38" t="s">
        <v>5452</v>
      </c>
      <c r="F1779" s="38" t="s">
        <v>5453</v>
      </c>
      <c r="G1779" s="34" t="s">
        <v>196</v>
      </c>
      <c r="H1779" s="105">
        <v>0</v>
      </c>
      <c r="I1779" s="34">
        <v>590000000</v>
      </c>
      <c r="J1779" s="35" t="s">
        <v>53</v>
      </c>
      <c r="K1779" s="49" t="s">
        <v>218</v>
      </c>
      <c r="L1779" s="49" t="s">
        <v>295</v>
      </c>
      <c r="M1779" s="49" t="s">
        <v>84</v>
      </c>
      <c r="N1779" s="49" t="s">
        <v>5454</v>
      </c>
      <c r="O1779" s="49" t="s">
        <v>542</v>
      </c>
      <c r="P1779" s="35">
        <v>796</v>
      </c>
      <c r="Q1779" s="35" t="s">
        <v>46</v>
      </c>
      <c r="R1779" s="39">
        <v>1</v>
      </c>
      <c r="S1779" s="100">
        <v>3245000</v>
      </c>
      <c r="T1779" s="40">
        <f t="shared" si="141"/>
        <v>3245000</v>
      </c>
      <c r="U1779" s="40">
        <f t="shared" si="138"/>
        <v>3634400.0000000005</v>
      </c>
      <c r="V1779" s="264"/>
      <c r="W1779" s="51">
        <v>2017</v>
      </c>
      <c r="X1779" s="98"/>
    </row>
    <row r="1780" spans="1:24" ht="50.1" customHeight="1">
      <c r="A1780" s="34" t="s">
        <v>5455</v>
      </c>
      <c r="B1780" s="178" t="s">
        <v>35</v>
      </c>
      <c r="C1780" s="38" t="s">
        <v>5456</v>
      </c>
      <c r="D1780" s="56" t="s">
        <v>1102</v>
      </c>
      <c r="E1780" s="93" t="s">
        <v>11583</v>
      </c>
      <c r="F1780" s="38" t="s">
        <v>5457</v>
      </c>
      <c r="G1780" s="265" t="s">
        <v>196</v>
      </c>
      <c r="H1780" s="105">
        <v>0</v>
      </c>
      <c r="I1780" s="34">
        <v>590000000</v>
      </c>
      <c r="J1780" s="51" t="s">
        <v>293</v>
      </c>
      <c r="K1780" s="49" t="s">
        <v>218</v>
      </c>
      <c r="L1780" s="49" t="s">
        <v>295</v>
      </c>
      <c r="M1780" s="49" t="s">
        <v>84</v>
      </c>
      <c r="N1780" s="49" t="s">
        <v>143</v>
      </c>
      <c r="O1780" s="49" t="s">
        <v>4918</v>
      </c>
      <c r="P1780" s="43">
        <v>839</v>
      </c>
      <c r="Q1780" s="49" t="s">
        <v>612</v>
      </c>
      <c r="R1780" s="40">
        <v>1</v>
      </c>
      <c r="S1780" s="100">
        <v>4162364</v>
      </c>
      <c r="T1780" s="40">
        <f>R1780*S1780</f>
        <v>4162364</v>
      </c>
      <c r="U1780" s="40">
        <f>T1780*1.12</f>
        <v>4661847.6800000006</v>
      </c>
      <c r="V1780" s="15"/>
      <c r="W1780" s="51">
        <v>2017</v>
      </c>
      <c r="X1780" s="49"/>
    </row>
    <row r="1781" spans="1:24" ht="50.1" customHeight="1">
      <c r="A1781" s="34" t="s">
        <v>5458</v>
      </c>
      <c r="B1781" s="58" t="s">
        <v>35</v>
      </c>
      <c r="C1781" s="38" t="s">
        <v>5459</v>
      </c>
      <c r="D1781" s="56" t="s">
        <v>5460</v>
      </c>
      <c r="E1781" s="38" t="s">
        <v>5461</v>
      </c>
      <c r="F1781" s="38" t="s">
        <v>5462</v>
      </c>
      <c r="G1781" s="34" t="s">
        <v>196</v>
      </c>
      <c r="H1781" s="49">
        <v>0</v>
      </c>
      <c r="I1781" s="34">
        <v>590000000</v>
      </c>
      <c r="J1781" s="35" t="s">
        <v>53</v>
      </c>
      <c r="K1781" s="49" t="s">
        <v>218</v>
      </c>
      <c r="L1781" s="49" t="s">
        <v>295</v>
      </c>
      <c r="M1781" s="49" t="s">
        <v>84</v>
      </c>
      <c r="N1781" s="49" t="s">
        <v>143</v>
      </c>
      <c r="O1781" s="49" t="s">
        <v>4918</v>
      </c>
      <c r="P1781" s="35">
        <v>796</v>
      </c>
      <c r="Q1781" s="35" t="s">
        <v>46</v>
      </c>
      <c r="R1781" s="39">
        <v>1</v>
      </c>
      <c r="S1781" s="100">
        <v>1526050</v>
      </c>
      <c r="T1781" s="40">
        <f>R1781*S1781</f>
        <v>1526050</v>
      </c>
      <c r="U1781" s="40">
        <f>T1781*1.12</f>
        <v>1709176.0000000002</v>
      </c>
      <c r="V1781" s="264"/>
      <c r="W1781" s="35">
        <v>2017</v>
      </c>
      <c r="X1781" s="98"/>
    </row>
    <row r="1782" spans="1:24" ht="50.1" customHeight="1">
      <c r="A1782" s="34" t="s">
        <v>5463</v>
      </c>
      <c r="B1782" s="178" t="s">
        <v>35</v>
      </c>
      <c r="C1782" s="38" t="s">
        <v>5464</v>
      </c>
      <c r="D1782" s="56" t="s">
        <v>5465</v>
      </c>
      <c r="E1782" s="38" t="s">
        <v>5466</v>
      </c>
      <c r="F1782" s="38" t="s">
        <v>5467</v>
      </c>
      <c r="G1782" s="265" t="s">
        <v>39</v>
      </c>
      <c r="H1782" s="49">
        <v>0</v>
      </c>
      <c r="I1782" s="34">
        <v>590000000</v>
      </c>
      <c r="J1782" s="35" t="s">
        <v>53</v>
      </c>
      <c r="K1782" s="49" t="s">
        <v>218</v>
      </c>
      <c r="L1782" s="49" t="s">
        <v>295</v>
      </c>
      <c r="M1782" s="49" t="s">
        <v>84</v>
      </c>
      <c r="N1782" s="49" t="s">
        <v>611</v>
      </c>
      <c r="O1782" s="49" t="s">
        <v>542</v>
      </c>
      <c r="P1782" s="35">
        <v>796</v>
      </c>
      <c r="Q1782" s="35" t="s">
        <v>46</v>
      </c>
      <c r="R1782" s="39">
        <v>1</v>
      </c>
      <c r="S1782" s="100">
        <v>2000000</v>
      </c>
      <c r="T1782" s="40">
        <f>R1782*S1782</f>
        <v>2000000</v>
      </c>
      <c r="U1782" s="40">
        <f>T1782*1.12</f>
        <v>2240000</v>
      </c>
      <c r="V1782" s="104"/>
      <c r="W1782" s="35">
        <v>2017</v>
      </c>
      <c r="X1782" s="35"/>
    </row>
    <row r="1783" spans="1:24" ht="50.1" customHeight="1">
      <c r="A1783" s="34" t="s">
        <v>5468</v>
      </c>
      <c r="B1783" s="35" t="s">
        <v>35</v>
      </c>
      <c r="C1783" s="50" t="s">
        <v>5469</v>
      </c>
      <c r="D1783" s="56" t="s">
        <v>714</v>
      </c>
      <c r="E1783" s="50" t="s">
        <v>5470</v>
      </c>
      <c r="F1783" s="50" t="s">
        <v>5471</v>
      </c>
      <c r="G1783" s="51" t="s">
        <v>39</v>
      </c>
      <c r="H1783" s="51">
        <v>0</v>
      </c>
      <c r="I1783" s="34">
        <v>590000000</v>
      </c>
      <c r="J1783" s="51" t="s">
        <v>53</v>
      </c>
      <c r="K1783" s="51" t="s">
        <v>1445</v>
      </c>
      <c r="L1783" s="51" t="s">
        <v>53</v>
      </c>
      <c r="M1783" s="51" t="s">
        <v>61</v>
      </c>
      <c r="N1783" s="51" t="s">
        <v>44</v>
      </c>
      <c r="O1783" s="46" t="s">
        <v>1424</v>
      </c>
      <c r="P1783" s="49">
        <v>112</v>
      </c>
      <c r="Q1783" s="49" t="s">
        <v>129</v>
      </c>
      <c r="R1783" s="54">
        <v>100</v>
      </c>
      <c r="S1783" s="77">
        <v>385</v>
      </c>
      <c r="T1783" s="54">
        <f>R1783*S1783</f>
        <v>38500</v>
      </c>
      <c r="U1783" s="54">
        <f>T1783*1.12</f>
        <v>43120.000000000007</v>
      </c>
      <c r="V1783" s="241"/>
      <c r="W1783" s="35">
        <v>2017</v>
      </c>
      <c r="X1783" s="156"/>
    </row>
    <row r="1784" spans="1:24" ht="50.1" customHeight="1">
      <c r="A1784" s="34" t="s">
        <v>5472</v>
      </c>
      <c r="B1784" s="35" t="s">
        <v>35</v>
      </c>
      <c r="C1784" s="50" t="s">
        <v>4951</v>
      </c>
      <c r="D1784" s="56" t="s">
        <v>4952</v>
      </c>
      <c r="E1784" s="50" t="s">
        <v>4953</v>
      </c>
      <c r="F1784" s="50" t="s">
        <v>4954</v>
      </c>
      <c r="G1784" s="49" t="s">
        <v>39</v>
      </c>
      <c r="H1784" s="105">
        <v>0</v>
      </c>
      <c r="I1784" s="34">
        <v>590000000</v>
      </c>
      <c r="J1784" s="51" t="s">
        <v>293</v>
      </c>
      <c r="K1784" s="49" t="s">
        <v>218</v>
      </c>
      <c r="L1784" s="49" t="s">
        <v>295</v>
      </c>
      <c r="M1784" s="49" t="s">
        <v>84</v>
      </c>
      <c r="N1784" s="49" t="s">
        <v>440</v>
      </c>
      <c r="O1784" s="49" t="s">
        <v>1424</v>
      </c>
      <c r="P1784" s="35">
        <v>796</v>
      </c>
      <c r="Q1784" s="35" t="s">
        <v>46</v>
      </c>
      <c r="R1784" s="53">
        <v>12</v>
      </c>
      <c r="S1784" s="81">
        <v>45000</v>
      </c>
      <c r="T1784" s="54">
        <f t="shared" ref="T1784:T1788" si="142">R1784*S1784</f>
        <v>540000</v>
      </c>
      <c r="U1784" s="54">
        <f t="shared" ref="U1784:U1795" si="143">T1784*1.12</f>
        <v>604800</v>
      </c>
      <c r="V1784" s="90"/>
      <c r="W1784" s="51">
        <v>2017</v>
      </c>
      <c r="X1784" s="90"/>
    </row>
    <row r="1785" spans="1:24" ht="50.1" customHeight="1">
      <c r="A1785" s="34" t="s">
        <v>5473</v>
      </c>
      <c r="B1785" s="35" t="s">
        <v>35</v>
      </c>
      <c r="C1785" s="50" t="s">
        <v>4956</v>
      </c>
      <c r="D1785" s="56" t="s">
        <v>4952</v>
      </c>
      <c r="E1785" s="50" t="s">
        <v>4957</v>
      </c>
      <c r="F1785" s="50" t="s">
        <v>4958</v>
      </c>
      <c r="G1785" s="49" t="s">
        <v>39</v>
      </c>
      <c r="H1785" s="105">
        <v>0</v>
      </c>
      <c r="I1785" s="34">
        <v>590000000</v>
      </c>
      <c r="J1785" s="51" t="s">
        <v>293</v>
      </c>
      <c r="K1785" s="49" t="s">
        <v>218</v>
      </c>
      <c r="L1785" s="49" t="s">
        <v>295</v>
      </c>
      <c r="M1785" s="49" t="s">
        <v>84</v>
      </c>
      <c r="N1785" s="49" t="s">
        <v>440</v>
      </c>
      <c r="O1785" s="49" t="s">
        <v>1424</v>
      </c>
      <c r="P1785" s="35">
        <v>796</v>
      </c>
      <c r="Q1785" s="35" t="s">
        <v>46</v>
      </c>
      <c r="R1785" s="53">
        <v>12</v>
      </c>
      <c r="S1785" s="81">
        <v>53000</v>
      </c>
      <c r="T1785" s="54">
        <f t="shared" si="142"/>
        <v>636000</v>
      </c>
      <c r="U1785" s="54">
        <f t="shared" si="143"/>
        <v>712320.00000000012</v>
      </c>
      <c r="V1785" s="98"/>
      <c r="W1785" s="51">
        <v>2017</v>
      </c>
      <c r="X1785" s="98"/>
    </row>
    <row r="1786" spans="1:24" ht="50.1" customHeight="1">
      <c r="A1786" s="34" t="s">
        <v>5474</v>
      </c>
      <c r="B1786" s="35" t="s">
        <v>35</v>
      </c>
      <c r="C1786" s="78" t="s">
        <v>245</v>
      </c>
      <c r="D1786" s="36" t="s">
        <v>239</v>
      </c>
      <c r="E1786" s="78" t="s">
        <v>246</v>
      </c>
      <c r="F1786" s="78" t="s">
        <v>247</v>
      </c>
      <c r="G1786" s="49" t="s">
        <v>39</v>
      </c>
      <c r="H1786" s="105">
        <v>0</v>
      </c>
      <c r="I1786" s="34">
        <v>590000000</v>
      </c>
      <c r="J1786" s="51" t="s">
        <v>293</v>
      </c>
      <c r="K1786" s="49" t="s">
        <v>218</v>
      </c>
      <c r="L1786" s="49" t="s">
        <v>295</v>
      </c>
      <c r="M1786" s="49" t="s">
        <v>84</v>
      </c>
      <c r="N1786" s="49" t="s">
        <v>440</v>
      </c>
      <c r="O1786" s="49" t="s">
        <v>1424</v>
      </c>
      <c r="P1786" s="35">
        <v>796</v>
      </c>
      <c r="Q1786" s="35" t="s">
        <v>46</v>
      </c>
      <c r="R1786" s="53">
        <v>6</v>
      </c>
      <c r="S1786" s="81">
        <v>48000</v>
      </c>
      <c r="T1786" s="54">
        <f t="shared" si="142"/>
        <v>288000</v>
      </c>
      <c r="U1786" s="54">
        <f t="shared" si="143"/>
        <v>322560.00000000006</v>
      </c>
      <c r="V1786" s="98"/>
      <c r="W1786" s="51">
        <v>2017</v>
      </c>
      <c r="X1786" s="98"/>
    </row>
    <row r="1787" spans="1:24" ht="50.1" customHeight="1">
      <c r="A1787" s="34" t="s">
        <v>5475</v>
      </c>
      <c r="B1787" s="35" t="s">
        <v>35</v>
      </c>
      <c r="C1787" s="78" t="s">
        <v>1482</v>
      </c>
      <c r="D1787" s="36" t="s">
        <v>1410</v>
      </c>
      <c r="E1787" s="78" t="s">
        <v>1483</v>
      </c>
      <c r="F1787" s="78" t="s">
        <v>1484</v>
      </c>
      <c r="G1787" s="49" t="s">
        <v>39</v>
      </c>
      <c r="H1787" s="105">
        <v>0</v>
      </c>
      <c r="I1787" s="34">
        <v>590000000</v>
      </c>
      <c r="J1787" s="51" t="s">
        <v>293</v>
      </c>
      <c r="K1787" s="49" t="s">
        <v>218</v>
      </c>
      <c r="L1787" s="49" t="s">
        <v>295</v>
      </c>
      <c r="M1787" s="49" t="s">
        <v>84</v>
      </c>
      <c r="N1787" s="49" t="s">
        <v>440</v>
      </c>
      <c r="O1787" s="49" t="s">
        <v>1424</v>
      </c>
      <c r="P1787" s="35">
        <v>796</v>
      </c>
      <c r="Q1787" s="35" t="s">
        <v>46</v>
      </c>
      <c r="R1787" s="53">
        <v>6</v>
      </c>
      <c r="S1787" s="81">
        <v>1000</v>
      </c>
      <c r="T1787" s="54">
        <f t="shared" si="142"/>
        <v>6000</v>
      </c>
      <c r="U1787" s="54">
        <f t="shared" si="143"/>
        <v>6720.0000000000009</v>
      </c>
      <c r="V1787" s="98"/>
      <c r="W1787" s="51">
        <v>2017</v>
      </c>
      <c r="X1787" s="98"/>
    </row>
    <row r="1788" spans="1:24" ht="50.1" customHeight="1">
      <c r="A1788" s="34" t="s">
        <v>5476</v>
      </c>
      <c r="B1788" s="35" t="s">
        <v>35</v>
      </c>
      <c r="C1788" s="78" t="s">
        <v>1471</v>
      </c>
      <c r="D1788" s="36" t="s">
        <v>1410</v>
      </c>
      <c r="E1788" s="78" t="s">
        <v>1472</v>
      </c>
      <c r="F1788" s="78" t="s">
        <v>5477</v>
      </c>
      <c r="G1788" s="49" t="s">
        <v>39</v>
      </c>
      <c r="H1788" s="105">
        <v>0</v>
      </c>
      <c r="I1788" s="34">
        <v>590000000</v>
      </c>
      <c r="J1788" s="51" t="s">
        <v>293</v>
      </c>
      <c r="K1788" s="49" t="s">
        <v>218</v>
      </c>
      <c r="L1788" s="49" t="s">
        <v>295</v>
      </c>
      <c r="M1788" s="49" t="s">
        <v>84</v>
      </c>
      <c r="N1788" s="49" t="s">
        <v>440</v>
      </c>
      <c r="O1788" s="49" t="s">
        <v>1424</v>
      </c>
      <c r="P1788" s="35">
        <v>796</v>
      </c>
      <c r="Q1788" s="35" t="s">
        <v>46</v>
      </c>
      <c r="R1788" s="53">
        <v>2</v>
      </c>
      <c r="S1788" s="81">
        <v>20000</v>
      </c>
      <c r="T1788" s="54">
        <f t="shared" si="142"/>
        <v>40000</v>
      </c>
      <c r="U1788" s="54">
        <f t="shared" si="143"/>
        <v>44800.000000000007</v>
      </c>
      <c r="V1788" s="98"/>
      <c r="W1788" s="51">
        <v>2017</v>
      </c>
      <c r="X1788" s="98"/>
    </row>
    <row r="1789" spans="1:24" ht="50.1" customHeight="1">
      <c r="A1789" s="34" t="s">
        <v>5478</v>
      </c>
      <c r="B1789" s="35" t="s">
        <v>35</v>
      </c>
      <c r="C1789" s="50" t="s">
        <v>5063</v>
      </c>
      <c r="D1789" s="56" t="s">
        <v>5064</v>
      </c>
      <c r="E1789" s="50" t="s">
        <v>5065</v>
      </c>
      <c r="F1789" s="266" t="s">
        <v>5479</v>
      </c>
      <c r="G1789" s="267" t="s">
        <v>39</v>
      </c>
      <c r="H1789" s="35">
        <v>0</v>
      </c>
      <c r="I1789" s="34">
        <v>590000000</v>
      </c>
      <c r="J1789" s="35" t="s">
        <v>53</v>
      </c>
      <c r="K1789" s="35" t="s">
        <v>218</v>
      </c>
      <c r="L1789" s="51" t="s">
        <v>53</v>
      </c>
      <c r="M1789" s="268" t="s">
        <v>61</v>
      </c>
      <c r="N1789" s="35" t="s">
        <v>44</v>
      </c>
      <c r="O1789" s="35" t="s">
        <v>5275</v>
      </c>
      <c r="P1789" s="35">
        <v>796</v>
      </c>
      <c r="Q1789" s="35" t="s">
        <v>46</v>
      </c>
      <c r="R1789" s="261">
        <v>1</v>
      </c>
      <c r="S1789" s="81">
        <v>17232.1428571</v>
      </c>
      <c r="T1789" s="74">
        <f t="shared" ref="T1789:T1795" si="144">S1789*R1789</f>
        <v>17232.1428571</v>
      </c>
      <c r="U1789" s="74">
        <f t="shared" si="143"/>
        <v>19299.999999952001</v>
      </c>
      <c r="V1789" s="35"/>
      <c r="W1789" s="35">
        <v>2017</v>
      </c>
      <c r="X1789" s="90"/>
    </row>
    <row r="1790" spans="1:24" ht="50.1" customHeight="1">
      <c r="A1790" s="34" t="s">
        <v>5480</v>
      </c>
      <c r="B1790" s="35" t="s">
        <v>35</v>
      </c>
      <c r="C1790" s="50" t="s">
        <v>5481</v>
      </c>
      <c r="D1790" s="56" t="s">
        <v>5064</v>
      </c>
      <c r="E1790" s="269" t="s">
        <v>5482</v>
      </c>
      <c r="F1790" s="50" t="s">
        <v>5483</v>
      </c>
      <c r="G1790" s="267" t="s">
        <v>39</v>
      </c>
      <c r="H1790" s="35">
        <v>0</v>
      </c>
      <c r="I1790" s="34">
        <v>590000000</v>
      </c>
      <c r="J1790" s="35" t="s">
        <v>53</v>
      </c>
      <c r="K1790" s="35" t="s">
        <v>218</v>
      </c>
      <c r="L1790" s="51" t="s">
        <v>53</v>
      </c>
      <c r="M1790" s="268" t="s">
        <v>61</v>
      </c>
      <c r="N1790" s="35" t="s">
        <v>44</v>
      </c>
      <c r="O1790" s="35" t="s">
        <v>5275</v>
      </c>
      <c r="P1790" s="35">
        <v>796</v>
      </c>
      <c r="Q1790" s="35" t="s">
        <v>46</v>
      </c>
      <c r="R1790" s="53">
        <v>8</v>
      </c>
      <c r="S1790" s="270">
        <v>5982.1428571400002</v>
      </c>
      <c r="T1790" s="74">
        <f t="shared" si="144"/>
        <v>47857.142857120001</v>
      </c>
      <c r="U1790" s="74">
        <f t="shared" si="143"/>
        <v>53599.999999974403</v>
      </c>
      <c r="V1790" s="35"/>
      <c r="W1790" s="35">
        <v>2017</v>
      </c>
      <c r="X1790" s="90"/>
    </row>
    <row r="1791" spans="1:24" ht="50.1" customHeight="1">
      <c r="A1791" s="34" t="s">
        <v>5484</v>
      </c>
      <c r="B1791" s="35" t="s">
        <v>35</v>
      </c>
      <c r="C1791" s="50" t="s">
        <v>5481</v>
      </c>
      <c r="D1791" s="56" t="s">
        <v>5064</v>
      </c>
      <c r="E1791" s="269" t="s">
        <v>5482</v>
      </c>
      <c r="F1791" s="50" t="s">
        <v>5485</v>
      </c>
      <c r="G1791" s="267" t="s">
        <v>39</v>
      </c>
      <c r="H1791" s="35">
        <v>0</v>
      </c>
      <c r="I1791" s="34">
        <v>590000000</v>
      </c>
      <c r="J1791" s="35" t="s">
        <v>53</v>
      </c>
      <c r="K1791" s="35" t="s">
        <v>218</v>
      </c>
      <c r="L1791" s="51" t="s">
        <v>53</v>
      </c>
      <c r="M1791" s="268" t="s">
        <v>61</v>
      </c>
      <c r="N1791" s="35" t="s">
        <v>44</v>
      </c>
      <c r="O1791" s="35" t="s">
        <v>5275</v>
      </c>
      <c r="P1791" s="35">
        <v>796</v>
      </c>
      <c r="Q1791" s="35" t="s">
        <v>46</v>
      </c>
      <c r="R1791" s="53">
        <v>16</v>
      </c>
      <c r="S1791" s="270">
        <v>10102.6785714</v>
      </c>
      <c r="T1791" s="74">
        <f t="shared" si="144"/>
        <v>161642.8571424</v>
      </c>
      <c r="U1791" s="74">
        <f t="shared" si="143"/>
        <v>181039.99999948801</v>
      </c>
      <c r="V1791" s="35"/>
      <c r="W1791" s="35">
        <v>2017</v>
      </c>
      <c r="X1791" s="90"/>
    </row>
    <row r="1792" spans="1:24" ht="50.1" customHeight="1">
      <c r="A1792" s="34" t="s">
        <v>5486</v>
      </c>
      <c r="B1792" s="35" t="s">
        <v>35</v>
      </c>
      <c r="C1792" s="50" t="s">
        <v>5481</v>
      </c>
      <c r="D1792" s="56" t="s">
        <v>5064</v>
      </c>
      <c r="E1792" s="269" t="s">
        <v>5482</v>
      </c>
      <c r="F1792" s="50" t="s">
        <v>5487</v>
      </c>
      <c r="G1792" s="267" t="s">
        <v>39</v>
      </c>
      <c r="H1792" s="35">
        <v>0</v>
      </c>
      <c r="I1792" s="34">
        <v>590000000</v>
      </c>
      <c r="J1792" s="35" t="s">
        <v>53</v>
      </c>
      <c r="K1792" s="35" t="s">
        <v>218</v>
      </c>
      <c r="L1792" s="51" t="s">
        <v>53</v>
      </c>
      <c r="M1792" s="268" t="s">
        <v>61</v>
      </c>
      <c r="N1792" s="35" t="s">
        <v>44</v>
      </c>
      <c r="O1792" s="35" t="s">
        <v>5275</v>
      </c>
      <c r="P1792" s="35">
        <v>796</v>
      </c>
      <c r="Q1792" s="35" t="s">
        <v>46</v>
      </c>
      <c r="R1792" s="53">
        <v>8</v>
      </c>
      <c r="S1792" s="270">
        <v>3843.75</v>
      </c>
      <c r="T1792" s="74">
        <f t="shared" si="144"/>
        <v>30750</v>
      </c>
      <c r="U1792" s="74">
        <f t="shared" si="143"/>
        <v>34440</v>
      </c>
      <c r="V1792" s="35"/>
      <c r="W1792" s="35">
        <v>2017</v>
      </c>
      <c r="X1792" s="90"/>
    </row>
    <row r="1793" spans="1:24" ht="50.1" customHeight="1">
      <c r="A1793" s="34" t="s">
        <v>5488</v>
      </c>
      <c r="B1793" s="35" t="s">
        <v>35</v>
      </c>
      <c r="C1793" s="50" t="s">
        <v>5481</v>
      </c>
      <c r="D1793" s="56" t="s">
        <v>5064</v>
      </c>
      <c r="E1793" s="269" t="s">
        <v>5482</v>
      </c>
      <c r="F1793" s="50" t="s">
        <v>5489</v>
      </c>
      <c r="G1793" s="267" t="s">
        <v>39</v>
      </c>
      <c r="H1793" s="35">
        <v>0</v>
      </c>
      <c r="I1793" s="34">
        <v>590000000</v>
      </c>
      <c r="J1793" s="35" t="s">
        <v>53</v>
      </c>
      <c r="K1793" s="35" t="s">
        <v>218</v>
      </c>
      <c r="L1793" s="51" t="s">
        <v>53</v>
      </c>
      <c r="M1793" s="268" t="s">
        <v>61</v>
      </c>
      <c r="N1793" s="35" t="s">
        <v>44</v>
      </c>
      <c r="O1793" s="35" t="s">
        <v>5275</v>
      </c>
      <c r="P1793" s="35">
        <v>796</v>
      </c>
      <c r="Q1793" s="35" t="s">
        <v>46</v>
      </c>
      <c r="R1793" s="53">
        <v>8</v>
      </c>
      <c r="S1793" s="270">
        <v>5982.1428571400002</v>
      </c>
      <c r="T1793" s="74">
        <f t="shared" si="144"/>
        <v>47857.142857120001</v>
      </c>
      <c r="U1793" s="74">
        <f t="shared" si="143"/>
        <v>53599.999999974403</v>
      </c>
      <c r="V1793" s="35"/>
      <c r="W1793" s="35">
        <v>2017</v>
      </c>
      <c r="X1793" s="90"/>
    </row>
    <row r="1794" spans="1:24" ht="50.1" customHeight="1">
      <c r="A1794" s="34" t="s">
        <v>5490</v>
      </c>
      <c r="B1794" s="35" t="s">
        <v>35</v>
      </c>
      <c r="C1794" s="50" t="s">
        <v>5481</v>
      </c>
      <c r="D1794" s="56" t="s">
        <v>5064</v>
      </c>
      <c r="E1794" s="269" t="s">
        <v>5482</v>
      </c>
      <c r="F1794" s="50" t="s">
        <v>5491</v>
      </c>
      <c r="G1794" s="267" t="s">
        <v>39</v>
      </c>
      <c r="H1794" s="35">
        <v>0</v>
      </c>
      <c r="I1794" s="34">
        <v>590000000</v>
      </c>
      <c r="J1794" s="35" t="s">
        <v>53</v>
      </c>
      <c r="K1794" s="35" t="s">
        <v>218</v>
      </c>
      <c r="L1794" s="51" t="s">
        <v>53</v>
      </c>
      <c r="M1794" s="268" t="s">
        <v>61</v>
      </c>
      <c r="N1794" s="35" t="s">
        <v>44</v>
      </c>
      <c r="O1794" s="35" t="s">
        <v>5275</v>
      </c>
      <c r="P1794" s="35">
        <v>796</v>
      </c>
      <c r="Q1794" s="35" t="s">
        <v>46</v>
      </c>
      <c r="R1794" s="53">
        <v>52</v>
      </c>
      <c r="S1794" s="270">
        <v>2950.8928571400002</v>
      </c>
      <c r="T1794" s="74">
        <f t="shared" si="144"/>
        <v>153446.42857128</v>
      </c>
      <c r="U1794" s="74">
        <f t="shared" si="143"/>
        <v>171859.99999983361</v>
      </c>
      <c r="V1794" s="35"/>
      <c r="W1794" s="35">
        <v>2017</v>
      </c>
      <c r="X1794" s="90"/>
    </row>
    <row r="1795" spans="1:24" ht="50.1" customHeight="1">
      <c r="A1795" s="34" t="s">
        <v>5492</v>
      </c>
      <c r="B1795" s="35" t="s">
        <v>35</v>
      </c>
      <c r="C1795" s="50" t="s">
        <v>5481</v>
      </c>
      <c r="D1795" s="56" t="s">
        <v>5064</v>
      </c>
      <c r="E1795" s="269" t="s">
        <v>5482</v>
      </c>
      <c r="F1795" s="50" t="s">
        <v>5493</v>
      </c>
      <c r="G1795" s="267" t="s">
        <v>39</v>
      </c>
      <c r="H1795" s="35">
        <v>0</v>
      </c>
      <c r="I1795" s="34">
        <v>590000000</v>
      </c>
      <c r="J1795" s="35" t="s">
        <v>53</v>
      </c>
      <c r="K1795" s="35" t="s">
        <v>218</v>
      </c>
      <c r="L1795" s="51" t="s">
        <v>53</v>
      </c>
      <c r="M1795" s="268" t="s">
        <v>61</v>
      </c>
      <c r="N1795" s="35" t="s">
        <v>44</v>
      </c>
      <c r="O1795" s="35" t="s">
        <v>5275</v>
      </c>
      <c r="P1795" s="35">
        <v>796</v>
      </c>
      <c r="Q1795" s="35" t="s">
        <v>46</v>
      </c>
      <c r="R1795" s="53">
        <v>1</v>
      </c>
      <c r="S1795" s="270">
        <v>9910.7142857100007</v>
      </c>
      <c r="T1795" s="74">
        <f t="shared" si="144"/>
        <v>9910.7142857100007</v>
      </c>
      <c r="U1795" s="74">
        <f t="shared" si="143"/>
        <v>11099.999999995202</v>
      </c>
      <c r="V1795" s="35"/>
      <c r="W1795" s="35">
        <v>2017</v>
      </c>
      <c r="X1795" s="90"/>
    </row>
    <row r="1796" spans="1:24" ht="50.1" customHeight="1">
      <c r="A1796" s="34" t="s">
        <v>5494</v>
      </c>
      <c r="B1796" s="35" t="s">
        <v>35</v>
      </c>
      <c r="C1796" s="78" t="s">
        <v>1399</v>
      </c>
      <c r="D1796" s="36" t="s">
        <v>1400</v>
      </c>
      <c r="E1796" s="78" t="s">
        <v>1401</v>
      </c>
      <c r="F1796" s="78" t="s">
        <v>1402</v>
      </c>
      <c r="G1796" s="49" t="s">
        <v>39</v>
      </c>
      <c r="H1796" s="105">
        <v>0</v>
      </c>
      <c r="I1796" s="34">
        <v>590000000</v>
      </c>
      <c r="J1796" s="51" t="s">
        <v>293</v>
      </c>
      <c r="K1796" s="49" t="s">
        <v>218</v>
      </c>
      <c r="L1796" s="49" t="s">
        <v>295</v>
      </c>
      <c r="M1796" s="49" t="s">
        <v>84</v>
      </c>
      <c r="N1796" s="49" t="s">
        <v>102</v>
      </c>
      <c r="O1796" s="49" t="s">
        <v>503</v>
      </c>
      <c r="P1796" s="35">
        <v>796</v>
      </c>
      <c r="Q1796" s="35" t="s">
        <v>46</v>
      </c>
      <c r="R1796" s="53">
        <v>94</v>
      </c>
      <c r="S1796" s="100">
        <v>360</v>
      </c>
      <c r="T1796" s="54">
        <f t="shared" ref="T1796:T1802" si="145">R1796*S1796</f>
        <v>33840</v>
      </c>
      <c r="U1796" s="54">
        <f>T1796*1.12</f>
        <v>37900.800000000003</v>
      </c>
      <c r="V1796" s="90"/>
      <c r="W1796" s="51">
        <v>2017</v>
      </c>
      <c r="X1796" s="90"/>
    </row>
    <row r="1797" spans="1:24" ht="50.1" customHeight="1">
      <c r="A1797" s="34" t="s">
        <v>5495</v>
      </c>
      <c r="B1797" s="35" t="s">
        <v>35</v>
      </c>
      <c r="C1797" s="78" t="s">
        <v>1405</v>
      </c>
      <c r="D1797" s="36" t="s">
        <v>1400</v>
      </c>
      <c r="E1797" s="78" t="s">
        <v>1406</v>
      </c>
      <c r="F1797" s="78" t="s">
        <v>1407</v>
      </c>
      <c r="G1797" s="49" t="s">
        <v>39</v>
      </c>
      <c r="H1797" s="105">
        <v>0</v>
      </c>
      <c r="I1797" s="34">
        <v>590000000</v>
      </c>
      <c r="J1797" s="51" t="s">
        <v>293</v>
      </c>
      <c r="K1797" s="49" t="s">
        <v>218</v>
      </c>
      <c r="L1797" s="49" t="s">
        <v>295</v>
      </c>
      <c r="M1797" s="49" t="s">
        <v>84</v>
      </c>
      <c r="N1797" s="49" t="s">
        <v>102</v>
      </c>
      <c r="O1797" s="49" t="s">
        <v>503</v>
      </c>
      <c r="P1797" s="35">
        <v>796</v>
      </c>
      <c r="Q1797" s="35" t="s">
        <v>46</v>
      </c>
      <c r="R1797" s="53">
        <v>176</v>
      </c>
      <c r="S1797" s="100">
        <v>550</v>
      </c>
      <c r="T1797" s="54">
        <f t="shared" si="145"/>
        <v>96800</v>
      </c>
      <c r="U1797" s="54">
        <f>T1797*1.12</f>
        <v>108416.00000000001</v>
      </c>
      <c r="V1797" s="98"/>
      <c r="W1797" s="51">
        <v>2017</v>
      </c>
      <c r="X1797" s="98"/>
    </row>
    <row r="1798" spans="1:24" ht="50.1" customHeight="1">
      <c r="A1798" s="34" t="s">
        <v>5496</v>
      </c>
      <c r="B1798" s="271" t="s">
        <v>35</v>
      </c>
      <c r="C1798" s="269" t="s">
        <v>679</v>
      </c>
      <c r="D1798" s="56" t="s">
        <v>675</v>
      </c>
      <c r="E1798" s="212" t="s">
        <v>680</v>
      </c>
      <c r="F1798" s="248"/>
      <c r="G1798" s="51" t="s">
        <v>39</v>
      </c>
      <c r="H1798" s="35">
        <v>0</v>
      </c>
      <c r="I1798" s="34">
        <v>590000000</v>
      </c>
      <c r="J1798" s="46" t="s">
        <v>40</v>
      </c>
      <c r="K1798" s="51" t="s">
        <v>218</v>
      </c>
      <c r="L1798" s="46" t="s">
        <v>40</v>
      </c>
      <c r="M1798" s="46" t="s">
        <v>61</v>
      </c>
      <c r="N1798" s="51" t="s">
        <v>102</v>
      </c>
      <c r="O1798" s="49" t="s">
        <v>503</v>
      </c>
      <c r="P1798" s="34">
        <v>796</v>
      </c>
      <c r="Q1798" s="34" t="s">
        <v>46</v>
      </c>
      <c r="R1798" s="53">
        <v>8</v>
      </c>
      <c r="S1798" s="77">
        <v>11800</v>
      </c>
      <c r="T1798" s="74">
        <f t="shared" si="145"/>
        <v>94400</v>
      </c>
      <c r="U1798" s="75">
        <f>T1798*1.12</f>
        <v>105728.00000000001</v>
      </c>
      <c r="V1798" s="46"/>
      <c r="W1798" s="49">
        <v>2017</v>
      </c>
      <c r="X1798" s="35"/>
    </row>
    <row r="1799" spans="1:24" ht="50.1" customHeight="1">
      <c r="A1799" s="34" t="s">
        <v>5497</v>
      </c>
      <c r="B1799" s="271" t="s">
        <v>35</v>
      </c>
      <c r="C1799" s="50" t="s">
        <v>5498</v>
      </c>
      <c r="D1799" s="56" t="s">
        <v>5499</v>
      </c>
      <c r="E1799" s="50" t="s">
        <v>5500</v>
      </c>
      <c r="F1799" s="66" t="s">
        <v>5501</v>
      </c>
      <c r="G1799" s="51" t="s">
        <v>39</v>
      </c>
      <c r="H1799" s="35">
        <v>0</v>
      </c>
      <c r="I1799" s="34">
        <v>590000000</v>
      </c>
      <c r="J1799" s="46" t="s">
        <v>40</v>
      </c>
      <c r="K1799" s="51" t="s">
        <v>218</v>
      </c>
      <c r="L1799" s="46" t="s">
        <v>40</v>
      </c>
      <c r="M1799" s="46" t="s">
        <v>61</v>
      </c>
      <c r="N1799" s="51" t="s">
        <v>102</v>
      </c>
      <c r="O1799" s="49" t="s">
        <v>503</v>
      </c>
      <c r="P1799" s="34">
        <v>796</v>
      </c>
      <c r="Q1799" s="34" t="s">
        <v>46</v>
      </c>
      <c r="R1799" s="53">
        <v>3</v>
      </c>
      <c r="S1799" s="77">
        <v>26350</v>
      </c>
      <c r="T1799" s="74">
        <f t="shared" si="145"/>
        <v>79050</v>
      </c>
      <c r="U1799" s="75">
        <f>T1799*1.12</f>
        <v>88536.000000000015</v>
      </c>
      <c r="V1799" s="43"/>
      <c r="W1799" s="49">
        <v>2017</v>
      </c>
      <c r="X1799" s="51"/>
    </row>
    <row r="1800" spans="1:24" ht="50.1" customHeight="1">
      <c r="A1800" s="34" t="s">
        <v>5502</v>
      </c>
      <c r="B1800" s="58" t="s">
        <v>35</v>
      </c>
      <c r="C1800" s="38" t="s">
        <v>5503</v>
      </c>
      <c r="D1800" s="56" t="s">
        <v>5504</v>
      </c>
      <c r="E1800" s="38" t="s">
        <v>538</v>
      </c>
      <c r="F1800" s="227" t="s">
        <v>5505</v>
      </c>
      <c r="G1800" s="49" t="s">
        <v>39</v>
      </c>
      <c r="H1800" s="105">
        <v>0</v>
      </c>
      <c r="I1800" s="34">
        <v>590000000</v>
      </c>
      <c r="J1800" s="51" t="s">
        <v>293</v>
      </c>
      <c r="K1800" s="49" t="s">
        <v>218</v>
      </c>
      <c r="L1800" s="49" t="s">
        <v>189</v>
      </c>
      <c r="M1800" s="49" t="s">
        <v>84</v>
      </c>
      <c r="N1800" s="49" t="s">
        <v>328</v>
      </c>
      <c r="O1800" s="49" t="s">
        <v>2235</v>
      </c>
      <c r="P1800" s="43">
        <v>796</v>
      </c>
      <c r="Q1800" s="49" t="s">
        <v>46</v>
      </c>
      <c r="R1800" s="53">
        <v>1</v>
      </c>
      <c r="S1800" s="77">
        <v>235000</v>
      </c>
      <c r="T1800" s="54">
        <f t="shared" si="145"/>
        <v>235000</v>
      </c>
      <c r="U1800" s="154">
        <f t="shared" ref="U1800:U1804" si="146">T1800*1.12</f>
        <v>263200</v>
      </c>
      <c r="V1800" s="98"/>
      <c r="W1800" s="51">
        <v>2017</v>
      </c>
      <c r="X1800" s="49"/>
    </row>
    <row r="1801" spans="1:24" ht="50.1" customHeight="1">
      <c r="A1801" s="34" t="s">
        <v>5506</v>
      </c>
      <c r="B1801" s="58" t="s">
        <v>35</v>
      </c>
      <c r="C1801" s="38" t="s">
        <v>5503</v>
      </c>
      <c r="D1801" s="56" t="s">
        <v>5504</v>
      </c>
      <c r="E1801" s="38" t="s">
        <v>538</v>
      </c>
      <c r="F1801" s="227" t="s">
        <v>5507</v>
      </c>
      <c r="G1801" s="49" t="s">
        <v>39</v>
      </c>
      <c r="H1801" s="105">
        <v>0</v>
      </c>
      <c r="I1801" s="34">
        <v>590000000</v>
      </c>
      <c r="J1801" s="51" t="s">
        <v>293</v>
      </c>
      <c r="K1801" s="49" t="s">
        <v>218</v>
      </c>
      <c r="L1801" s="49" t="s">
        <v>189</v>
      </c>
      <c r="M1801" s="49" t="s">
        <v>84</v>
      </c>
      <c r="N1801" s="49" t="s">
        <v>328</v>
      </c>
      <c r="O1801" s="49" t="s">
        <v>2235</v>
      </c>
      <c r="P1801" s="43">
        <v>796</v>
      </c>
      <c r="Q1801" s="49" t="s">
        <v>46</v>
      </c>
      <c r="R1801" s="53">
        <v>1</v>
      </c>
      <c r="S1801" s="77">
        <v>213900</v>
      </c>
      <c r="T1801" s="54">
        <f t="shared" si="145"/>
        <v>213900</v>
      </c>
      <c r="U1801" s="154">
        <f t="shared" si="146"/>
        <v>239568.00000000003</v>
      </c>
      <c r="V1801" s="98"/>
      <c r="W1801" s="51">
        <v>2017</v>
      </c>
      <c r="X1801" s="49"/>
    </row>
    <row r="1802" spans="1:24" ht="50.1" customHeight="1">
      <c r="A1802" s="34" t="s">
        <v>5508</v>
      </c>
      <c r="B1802" s="49" t="s">
        <v>35</v>
      </c>
      <c r="C1802" s="50" t="s">
        <v>5509</v>
      </c>
      <c r="D1802" s="56" t="s">
        <v>5510</v>
      </c>
      <c r="E1802" s="50" t="s">
        <v>5511</v>
      </c>
      <c r="F1802" s="50" t="s">
        <v>5512</v>
      </c>
      <c r="G1802" s="49" t="s">
        <v>39</v>
      </c>
      <c r="H1802" s="49">
        <v>0</v>
      </c>
      <c r="I1802" s="34">
        <v>590000000</v>
      </c>
      <c r="J1802" s="35" t="s">
        <v>42</v>
      </c>
      <c r="K1802" s="49" t="s">
        <v>218</v>
      </c>
      <c r="L1802" s="35" t="s">
        <v>1423</v>
      </c>
      <c r="M1802" s="49" t="s">
        <v>84</v>
      </c>
      <c r="N1802" s="49" t="s">
        <v>961</v>
      </c>
      <c r="O1802" s="49" t="s">
        <v>1424</v>
      </c>
      <c r="P1802" s="35">
        <v>796</v>
      </c>
      <c r="Q1802" s="49" t="s">
        <v>46</v>
      </c>
      <c r="R1802" s="53">
        <v>1</v>
      </c>
      <c r="S1802" s="77">
        <v>1700000</v>
      </c>
      <c r="T1802" s="54">
        <f t="shared" si="145"/>
        <v>1700000</v>
      </c>
      <c r="U1802" s="54">
        <f t="shared" si="146"/>
        <v>1904000.0000000002</v>
      </c>
      <c r="V1802" s="247"/>
      <c r="W1802" s="35">
        <v>2017</v>
      </c>
      <c r="X1802" s="49"/>
    </row>
    <row r="1803" spans="1:24" ht="50.1" customHeight="1">
      <c r="A1803" s="34" t="s">
        <v>5513</v>
      </c>
      <c r="B1803" s="49" t="s">
        <v>35</v>
      </c>
      <c r="C1803" s="50" t="s">
        <v>5514</v>
      </c>
      <c r="D1803" s="56" t="s">
        <v>5515</v>
      </c>
      <c r="E1803" s="50" t="s">
        <v>5516</v>
      </c>
      <c r="F1803" s="50" t="s">
        <v>5517</v>
      </c>
      <c r="G1803" s="49" t="s">
        <v>39</v>
      </c>
      <c r="H1803" s="49">
        <v>0</v>
      </c>
      <c r="I1803" s="34">
        <v>590000000</v>
      </c>
      <c r="J1803" s="35" t="s">
        <v>42</v>
      </c>
      <c r="K1803" s="49" t="s">
        <v>218</v>
      </c>
      <c r="L1803" s="35" t="s">
        <v>42</v>
      </c>
      <c r="M1803" s="49" t="s">
        <v>43</v>
      </c>
      <c r="N1803" s="49" t="s">
        <v>1437</v>
      </c>
      <c r="O1803" s="49" t="s">
        <v>227</v>
      </c>
      <c r="P1803" s="35">
        <v>796</v>
      </c>
      <c r="Q1803" s="49" t="s">
        <v>46</v>
      </c>
      <c r="R1803" s="53">
        <v>5</v>
      </c>
      <c r="S1803" s="77">
        <v>81500</v>
      </c>
      <c r="T1803" s="54">
        <f>S1803*R1803</f>
        <v>407500</v>
      </c>
      <c r="U1803" s="54">
        <f t="shared" si="146"/>
        <v>456400.00000000006</v>
      </c>
      <c r="V1803" s="247"/>
      <c r="W1803" s="35">
        <v>2017</v>
      </c>
      <c r="X1803" s="49"/>
    </row>
    <row r="1804" spans="1:24" ht="50.1" customHeight="1">
      <c r="A1804" s="34" t="s">
        <v>5518</v>
      </c>
      <c r="B1804" s="35" t="s">
        <v>35</v>
      </c>
      <c r="C1804" s="50" t="s">
        <v>5519</v>
      </c>
      <c r="D1804" s="56" t="s">
        <v>797</v>
      </c>
      <c r="E1804" s="50" t="s">
        <v>5520</v>
      </c>
      <c r="F1804" s="50" t="s">
        <v>5521</v>
      </c>
      <c r="G1804" s="49" t="s">
        <v>39</v>
      </c>
      <c r="H1804" s="105">
        <v>0</v>
      </c>
      <c r="I1804" s="34">
        <v>590000000</v>
      </c>
      <c r="J1804" s="51" t="s">
        <v>293</v>
      </c>
      <c r="K1804" s="49" t="s">
        <v>218</v>
      </c>
      <c r="L1804" s="49" t="s">
        <v>295</v>
      </c>
      <c r="M1804" s="49" t="s">
        <v>84</v>
      </c>
      <c r="N1804" s="49" t="s">
        <v>44</v>
      </c>
      <c r="O1804" s="49" t="s">
        <v>110</v>
      </c>
      <c r="P1804" s="35">
        <v>796</v>
      </c>
      <c r="Q1804" s="35" t="s">
        <v>46</v>
      </c>
      <c r="R1804" s="53">
        <v>3000</v>
      </c>
      <c r="S1804" s="77">
        <v>5</v>
      </c>
      <c r="T1804" s="54">
        <f>R1804*S1804</f>
        <v>15000</v>
      </c>
      <c r="U1804" s="54">
        <f t="shared" si="146"/>
        <v>16800</v>
      </c>
      <c r="V1804" s="90"/>
      <c r="W1804" s="51">
        <v>2017</v>
      </c>
      <c r="X1804" s="90"/>
    </row>
    <row r="1805" spans="1:24" ht="50.1" customHeight="1">
      <c r="A1805" s="839" t="s">
        <v>5522</v>
      </c>
      <c r="B1805" s="58" t="s">
        <v>35</v>
      </c>
      <c r="C1805" s="272" t="s">
        <v>5523</v>
      </c>
      <c r="D1805" s="273" t="s">
        <v>3837</v>
      </c>
      <c r="E1805" s="272" t="s">
        <v>5524</v>
      </c>
      <c r="F1805" s="272" t="s">
        <v>5524</v>
      </c>
      <c r="G1805" s="51" t="s">
        <v>39</v>
      </c>
      <c r="H1805" s="35">
        <v>0</v>
      </c>
      <c r="I1805" s="34">
        <v>590000000</v>
      </c>
      <c r="J1805" s="51" t="s">
        <v>53</v>
      </c>
      <c r="K1805" s="229" t="s">
        <v>218</v>
      </c>
      <c r="L1805" s="51" t="s">
        <v>295</v>
      </c>
      <c r="M1805" s="51" t="s">
        <v>61</v>
      </c>
      <c r="N1805" s="51" t="s">
        <v>5525</v>
      </c>
      <c r="O1805" s="176" t="s">
        <v>5526</v>
      </c>
      <c r="P1805" s="51">
        <v>796</v>
      </c>
      <c r="Q1805" s="58" t="s">
        <v>46</v>
      </c>
      <c r="R1805" s="274">
        <v>10</v>
      </c>
      <c r="S1805" s="275">
        <v>6875</v>
      </c>
      <c r="T1805" s="154">
        <f>R1805*S1805</f>
        <v>68750</v>
      </c>
      <c r="U1805" s="276">
        <f>T1805*1.12</f>
        <v>77000.000000000015</v>
      </c>
      <c r="V1805" s="195"/>
      <c r="W1805" s="195">
        <v>2017</v>
      </c>
      <c r="X1805" s="277"/>
    </row>
    <row r="1806" spans="1:24" ht="50.1" customHeight="1">
      <c r="A1806" s="34" t="s">
        <v>5527</v>
      </c>
      <c r="B1806" s="35" t="s">
        <v>35</v>
      </c>
      <c r="C1806" s="50" t="s">
        <v>5528</v>
      </c>
      <c r="D1806" s="56" t="s">
        <v>5529</v>
      </c>
      <c r="E1806" s="50" t="s">
        <v>5530</v>
      </c>
      <c r="F1806" s="50" t="s">
        <v>5531</v>
      </c>
      <c r="G1806" s="35" t="s">
        <v>39</v>
      </c>
      <c r="H1806" s="35">
        <v>0</v>
      </c>
      <c r="I1806" s="34">
        <v>590000000</v>
      </c>
      <c r="J1806" s="35" t="s">
        <v>53</v>
      </c>
      <c r="K1806" s="35" t="s">
        <v>218</v>
      </c>
      <c r="L1806" s="51" t="s">
        <v>53</v>
      </c>
      <c r="M1806" s="49" t="s">
        <v>84</v>
      </c>
      <c r="N1806" s="35" t="s">
        <v>102</v>
      </c>
      <c r="O1806" s="35" t="s">
        <v>503</v>
      </c>
      <c r="P1806" s="35">
        <v>166</v>
      </c>
      <c r="Q1806" s="35" t="s">
        <v>103</v>
      </c>
      <c r="R1806" s="54">
        <v>100</v>
      </c>
      <c r="S1806" s="77">
        <v>1107.1500000000001</v>
      </c>
      <c r="T1806" s="54">
        <f>R1806*S1806</f>
        <v>110715.00000000001</v>
      </c>
      <c r="U1806" s="54">
        <f>T1806*1.12</f>
        <v>124000.80000000003</v>
      </c>
      <c r="V1806" s="49"/>
      <c r="W1806" s="35">
        <v>2017</v>
      </c>
      <c r="X1806" s="49"/>
    </row>
    <row r="1807" spans="1:24" ht="50.1" customHeight="1">
      <c r="A1807" s="34" t="s">
        <v>5532</v>
      </c>
      <c r="B1807" s="157" t="s">
        <v>35</v>
      </c>
      <c r="C1807" s="278" t="s">
        <v>3370</v>
      </c>
      <c r="D1807" s="279" t="s">
        <v>3371</v>
      </c>
      <c r="E1807" s="280" t="s">
        <v>3372</v>
      </c>
      <c r="F1807" s="281" t="s">
        <v>5533</v>
      </c>
      <c r="G1807" s="157" t="s">
        <v>39</v>
      </c>
      <c r="H1807" s="160">
        <v>30</v>
      </c>
      <c r="I1807" s="34">
        <v>590000000</v>
      </c>
      <c r="J1807" s="46" t="s">
        <v>5534</v>
      </c>
      <c r="K1807" s="163" t="s">
        <v>218</v>
      </c>
      <c r="L1807" s="163" t="s">
        <v>4895</v>
      </c>
      <c r="M1807" s="160" t="s">
        <v>61</v>
      </c>
      <c r="N1807" s="51" t="s">
        <v>4449</v>
      </c>
      <c r="O1807" s="160" t="s">
        <v>503</v>
      </c>
      <c r="P1807" s="160">
        <v>796</v>
      </c>
      <c r="Q1807" s="160" t="s">
        <v>46</v>
      </c>
      <c r="R1807" s="53">
        <v>2</v>
      </c>
      <c r="S1807" s="106">
        <v>250000</v>
      </c>
      <c r="T1807" s="40">
        <f>S1807*R1807</f>
        <v>500000</v>
      </c>
      <c r="U1807" s="40">
        <f>T1807*1.12</f>
        <v>560000</v>
      </c>
      <c r="V1807" s="282"/>
      <c r="W1807" s="160">
        <v>2017</v>
      </c>
      <c r="X1807" s="160"/>
    </row>
    <row r="1808" spans="1:24" ht="50.1" customHeight="1">
      <c r="A1808" s="34" t="s">
        <v>5535</v>
      </c>
      <c r="B1808" s="157" t="s">
        <v>35</v>
      </c>
      <c r="C1808" s="278" t="s">
        <v>3370</v>
      </c>
      <c r="D1808" s="279" t="s">
        <v>3371</v>
      </c>
      <c r="E1808" s="280" t="s">
        <v>3372</v>
      </c>
      <c r="F1808" s="281" t="s">
        <v>5536</v>
      </c>
      <c r="G1808" s="157" t="s">
        <v>39</v>
      </c>
      <c r="H1808" s="160">
        <v>30</v>
      </c>
      <c r="I1808" s="34">
        <v>590000000</v>
      </c>
      <c r="J1808" s="46" t="s">
        <v>5534</v>
      </c>
      <c r="K1808" s="163" t="s">
        <v>218</v>
      </c>
      <c r="L1808" s="163" t="s">
        <v>4895</v>
      </c>
      <c r="M1808" s="160" t="s">
        <v>61</v>
      </c>
      <c r="N1808" s="51" t="s">
        <v>4449</v>
      </c>
      <c r="O1808" s="160" t="s">
        <v>503</v>
      </c>
      <c r="P1808" s="160">
        <v>796</v>
      </c>
      <c r="Q1808" s="160" t="s">
        <v>46</v>
      </c>
      <c r="R1808" s="53">
        <v>19</v>
      </c>
      <c r="S1808" s="106">
        <v>220000</v>
      </c>
      <c r="T1808" s="40">
        <f>S1808*R1808</f>
        <v>4180000</v>
      </c>
      <c r="U1808" s="40">
        <f>T1808*1.12</f>
        <v>4681600</v>
      </c>
      <c r="V1808" s="282"/>
      <c r="W1808" s="160">
        <v>2017</v>
      </c>
      <c r="X1808" s="160"/>
    </row>
    <row r="1809" spans="1:24" ht="50.1" customHeight="1">
      <c r="A1809" s="34" t="s">
        <v>5537</v>
      </c>
      <c r="B1809" s="49" t="s">
        <v>35</v>
      </c>
      <c r="C1809" s="38" t="s">
        <v>2689</v>
      </c>
      <c r="D1809" s="56" t="s">
        <v>2690</v>
      </c>
      <c r="E1809" s="38" t="s">
        <v>2691</v>
      </c>
      <c r="F1809" s="38" t="s">
        <v>2695</v>
      </c>
      <c r="G1809" s="35" t="s">
        <v>39</v>
      </c>
      <c r="H1809" s="49">
        <v>30</v>
      </c>
      <c r="I1809" s="34">
        <v>590000000</v>
      </c>
      <c r="J1809" s="35" t="s">
        <v>53</v>
      </c>
      <c r="K1809" s="35" t="s">
        <v>5433</v>
      </c>
      <c r="L1809" s="35" t="s">
        <v>42</v>
      </c>
      <c r="M1809" s="35" t="s">
        <v>61</v>
      </c>
      <c r="N1809" s="35" t="s">
        <v>2693</v>
      </c>
      <c r="O1809" s="35" t="s">
        <v>503</v>
      </c>
      <c r="P1809" s="35">
        <v>796</v>
      </c>
      <c r="Q1809" s="35" t="s">
        <v>46</v>
      </c>
      <c r="R1809" s="39">
        <v>10</v>
      </c>
      <c r="S1809" s="100">
        <v>190000</v>
      </c>
      <c r="T1809" s="40">
        <f t="shared" ref="T1809:T1813" si="147">R1809*S1809</f>
        <v>1900000</v>
      </c>
      <c r="U1809" s="41">
        <f t="shared" ref="U1809:U1813" si="148">T1809*1.12</f>
        <v>2128000</v>
      </c>
      <c r="V1809" s="45" t="s">
        <v>47</v>
      </c>
      <c r="W1809" s="35">
        <v>2017</v>
      </c>
      <c r="X1809" s="82"/>
    </row>
    <row r="1810" spans="1:24" ht="50.1" customHeight="1">
      <c r="A1810" s="34" t="s">
        <v>5538</v>
      </c>
      <c r="B1810" s="49" t="s">
        <v>35</v>
      </c>
      <c r="C1810" s="38" t="s">
        <v>2689</v>
      </c>
      <c r="D1810" s="56" t="s">
        <v>2690</v>
      </c>
      <c r="E1810" s="38" t="s">
        <v>2691</v>
      </c>
      <c r="F1810" s="38" t="s">
        <v>2697</v>
      </c>
      <c r="G1810" s="35" t="s">
        <v>39</v>
      </c>
      <c r="H1810" s="49">
        <v>30</v>
      </c>
      <c r="I1810" s="34">
        <v>590000000</v>
      </c>
      <c r="J1810" s="35" t="s">
        <v>53</v>
      </c>
      <c r="K1810" s="35" t="s">
        <v>5433</v>
      </c>
      <c r="L1810" s="35" t="s">
        <v>42</v>
      </c>
      <c r="M1810" s="35" t="s">
        <v>61</v>
      </c>
      <c r="N1810" s="35" t="s">
        <v>2693</v>
      </c>
      <c r="O1810" s="35" t="s">
        <v>503</v>
      </c>
      <c r="P1810" s="35">
        <v>796</v>
      </c>
      <c r="Q1810" s="35" t="s">
        <v>46</v>
      </c>
      <c r="R1810" s="39">
        <v>10</v>
      </c>
      <c r="S1810" s="100">
        <v>230000</v>
      </c>
      <c r="T1810" s="40">
        <f t="shared" si="147"/>
        <v>2300000</v>
      </c>
      <c r="U1810" s="41">
        <f t="shared" si="148"/>
        <v>2576000.0000000005</v>
      </c>
      <c r="V1810" s="45" t="s">
        <v>47</v>
      </c>
      <c r="W1810" s="35">
        <v>2017</v>
      </c>
      <c r="X1810" s="82"/>
    </row>
    <row r="1811" spans="1:24" ht="50.1" customHeight="1">
      <c r="A1811" s="34" t="s">
        <v>5539</v>
      </c>
      <c r="B1811" s="49" t="s">
        <v>35</v>
      </c>
      <c r="C1811" s="38" t="s">
        <v>2689</v>
      </c>
      <c r="D1811" s="56" t="s">
        <v>2690</v>
      </c>
      <c r="E1811" s="38" t="s">
        <v>2691</v>
      </c>
      <c r="F1811" s="38" t="s">
        <v>2699</v>
      </c>
      <c r="G1811" s="35" t="s">
        <v>39</v>
      </c>
      <c r="H1811" s="49">
        <v>30</v>
      </c>
      <c r="I1811" s="34">
        <v>590000000</v>
      </c>
      <c r="J1811" s="35" t="s">
        <v>53</v>
      </c>
      <c r="K1811" s="35" t="s">
        <v>5433</v>
      </c>
      <c r="L1811" s="35" t="s">
        <v>42</v>
      </c>
      <c r="M1811" s="35" t="s">
        <v>61</v>
      </c>
      <c r="N1811" s="35" t="s">
        <v>2693</v>
      </c>
      <c r="O1811" s="35" t="s">
        <v>503</v>
      </c>
      <c r="P1811" s="35">
        <v>796</v>
      </c>
      <c r="Q1811" s="35" t="s">
        <v>46</v>
      </c>
      <c r="R1811" s="39">
        <v>10</v>
      </c>
      <c r="S1811" s="100">
        <v>258000</v>
      </c>
      <c r="T1811" s="40">
        <f t="shared" si="147"/>
        <v>2580000</v>
      </c>
      <c r="U1811" s="41">
        <f t="shared" si="148"/>
        <v>2889600.0000000005</v>
      </c>
      <c r="V1811" s="45" t="s">
        <v>47</v>
      </c>
      <c r="W1811" s="35">
        <v>2017</v>
      </c>
      <c r="X1811" s="82"/>
    </row>
    <row r="1812" spans="1:24" ht="50.1" customHeight="1">
      <c r="A1812" s="34" t="s">
        <v>5540</v>
      </c>
      <c r="B1812" s="49" t="s">
        <v>35</v>
      </c>
      <c r="C1812" s="38" t="s">
        <v>2701</v>
      </c>
      <c r="D1812" s="56" t="s">
        <v>2690</v>
      </c>
      <c r="E1812" s="38" t="s">
        <v>2702</v>
      </c>
      <c r="F1812" s="38" t="s">
        <v>2703</v>
      </c>
      <c r="G1812" s="35" t="s">
        <v>39</v>
      </c>
      <c r="H1812" s="49">
        <v>30</v>
      </c>
      <c r="I1812" s="34">
        <v>590000000</v>
      </c>
      <c r="J1812" s="35" t="s">
        <v>53</v>
      </c>
      <c r="K1812" s="35" t="s">
        <v>5433</v>
      </c>
      <c r="L1812" s="35" t="s">
        <v>42</v>
      </c>
      <c r="M1812" s="35" t="s">
        <v>61</v>
      </c>
      <c r="N1812" s="35" t="s">
        <v>2693</v>
      </c>
      <c r="O1812" s="35" t="s">
        <v>503</v>
      </c>
      <c r="P1812" s="35">
        <v>796</v>
      </c>
      <c r="Q1812" s="35" t="s">
        <v>46</v>
      </c>
      <c r="R1812" s="39">
        <v>10</v>
      </c>
      <c r="S1812" s="100">
        <v>423000</v>
      </c>
      <c r="T1812" s="40">
        <f t="shared" si="147"/>
        <v>4230000</v>
      </c>
      <c r="U1812" s="41">
        <f t="shared" si="148"/>
        <v>4737600</v>
      </c>
      <c r="V1812" s="45" t="s">
        <v>47</v>
      </c>
      <c r="W1812" s="35">
        <v>2017</v>
      </c>
      <c r="X1812" s="82"/>
    </row>
    <row r="1813" spans="1:24" ht="50.1" customHeight="1">
      <c r="A1813" s="34" t="s">
        <v>5541</v>
      </c>
      <c r="B1813" s="49" t="s">
        <v>35</v>
      </c>
      <c r="C1813" s="38" t="s">
        <v>2701</v>
      </c>
      <c r="D1813" s="56" t="s">
        <v>2690</v>
      </c>
      <c r="E1813" s="38" t="s">
        <v>2702</v>
      </c>
      <c r="F1813" s="38" t="s">
        <v>2705</v>
      </c>
      <c r="G1813" s="35" t="s">
        <v>39</v>
      </c>
      <c r="H1813" s="49">
        <v>30</v>
      </c>
      <c r="I1813" s="34">
        <v>590000000</v>
      </c>
      <c r="J1813" s="35" t="s">
        <v>53</v>
      </c>
      <c r="K1813" s="35" t="s">
        <v>5433</v>
      </c>
      <c r="L1813" s="35" t="s">
        <v>42</v>
      </c>
      <c r="M1813" s="35" t="s">
        <v>61</v>
      </c>
      <c r="N1813" s="35" t="s">
        <v>2693</v>
      </c>
      <c r="O1813" s="35" t="s">
        <v>503</v>
      </c>
      <c r="P1813" s="35">
        <v>796</v>
      </c>
      <c r="Q1813" s="35" t="s">
        <v>46</v>
      </c>
      <c r="R1813" s="39">
        <v>60</v>
      </c>
      <c r="S1813" s="100">
        <v>124000</v>
      </c>
      <c r="T1813" s="40">
        <f t="shared" si="147"/>
        <v>7440000</v>
      </c>
      <c r="U1813" s="41">
        <f t="shared" si="148"/>
        <v>8332800.0000000009</v>
      </c>
      <c r="V1813" s="45" t="s">
        <v>47</v>
      </c>
      <c r="W1813" s="35">
        <v>2017</v>
      </c>
      <c r="X1813" s="82"/>
    </row>
    <row r="1814" spans="1:24" ht="50.1" customHeight="1">
      <c r="A1814" s="34" t="s">
        <v>5542</v>
      </c>
      <c r="B1814" s="49" t="s">
        <v>35</v>
      </c>
      <c r="C1814" s="50" t="s">
        <v>5543</v>
      </c>
      <c r="D1814" s="56" t="s">
        <v>5544</v>
      </c>
      <c r="E1814" s="50" t="s">
        <v>5545</v>
      </c>
      <c r="F1814" s="50" t="s">
        <v>5546</v>
      </c>
      <c r="G1814" s="49" t="s">
        <v>5547</v>
      </c>
      <c r="H1814" s="49">
        <v>0</v>
      </c>
      <c r="I1814" s="34">
        <v>590000000</v>
      </c>
      <c r="J1814" s="35" t="s">
        <v>42</v>
      </c>
      <c r="K1814" s="49" t="s">
        <v>5433</v>
      </c>
      <c r="L1814" s="35" t="s">
        <v>42</v>
      </c>
      <c r="M1814" s="49" t="s">
        <v>84</v>
      </c>
      <c r="N1814" s="49" t="s">
        <v>1437</v>
      </c>
      <c r="O1814" s="49" t="s">
        <v>1424</v>
      </c>
      <c r="P1814" s="35">
        <v>796</v>
      </c>
      <c r="Q1814" s="49" t="s">
        <v>46</v>
      </c>
      <c r="R1814" s="53">
        <v>1</v>
      </c>
      <c r="S1814" s="153">
        <v>1325000</v>
      </c>
      <c r="T1814" s="54">
        <f>R1814*S1814</f>
        <v>1325000</v>
      </c>
      <c r="U1814" s="54">
        <f>T1814*1.12</f>
        <v>1484000.0000000002</v>
      </c>
      <c r="V1814" s="247"/>
      <c r="W1814" s="35">
        <v>2017</v>
      </c>
      <c r="X1814" s="49"/>
    </row>
    <row r="1815" spans="1:24" ht="50.1" customHeight="1">
      <c r="A1815" s="34" t="s">
        <v>5548</v>
      </c>
      <c r="B1815" s="35" t="s">
        <v>35</v>
      </c>
      <c r="C1815" s="38" t="s">
        <v>5270</v>
      </c>
      <c r="D1815" s="56" t="s">
        <v>5271</v>
      </c>
      <c r="E1815" s="38" t="s">
        <v>5272</v>
      </c>
      <c r="F1815" s="38" t="s">
        <v>5549</v>
      </c>
      <c r="G1815" s="49" t="s">
        <v>39</v>
      </c>
      <c r="H1815" s="49">
        <v>0</v>
      </c>
      <c r="I1815" s="34">
        <v>590000000</v>
      </c>
      <c r="J1815" s="35" t="s">
        <v>53</v>
      </c>
      <c r="K1815" s="229" t="s">
        <v>218</v>
      </c>
      <c r="L1815" s="35" t="s">
        <v>53</v>
      </c>
      <c r="M1815" s="46" t="s">
        <v>43</v>
      </c>
      <c r="N1815" s="49" t="s">
        <v>5312</v>
      </c>
      <c r="O1815" s="52" t="s">
        <v>2052</v>
      </c>
      <c r="P1815" s="35">
        <v>625</v>
      </c>
      <c r="Q1815" s="49" t="s">
        <v>2086</v>
      </c>
      <c r="R1815" s="54">
        <v>2</v>
      </c>
      <c r="S1815" s="81">
        <v>13571.43</v>
      </c>
      <c r="T1815" s="54">
        <f>R1815*S1815</f>
        <v>27142.86</v>
      </c>
      <c r="U1815" s="54">
        <f>T1815*1.12</f>
        <v>30400.003200000003</v>
      </c>
      <c r="V1815" s="35"/>
      <c r="W1815" s="35">
        <v>2017</v>
      </c>
      <c r="X1815" s="90"/>
    </row>
    <row r="1816" spans="1:24" ht="50.1" customHeight="1">
      <c r="A1816" s="34" t="s">
        <v>5550</v>
      </c>
      <c r="B1816" s="35" t="s">
        <v>35</v>
      </c>
      <c r="C1816" s="38" t="s">
        <v>5270</v>
      </c>
      <c r="D1816" s="56" t="s">
        <v>5271</v>
      </c>
      <c r="E1816" s="38" t="s">
        <v>5272</v>
      </c>
      <c r="F1816" s="38" t="s">
        <v>5551</v>
      </c>
      <c r="G1816" s="49" t="s">
        <v>39</v>
      </c>
      <c r="H1816" s="49">
        <v>0</v>
      </c>
      <c r="I1816" s="34">
        <v>590000000</v>
      </c>
      <c r="J1816" s="35" t="s">
        <v>53</v>
      </c>
      <c r="K1816" s="229" t="s">
        <v>218</v>
      </c>
      <c r="L1816" s="35" t="s">
        <v>53</v>
      </c>
      <c r="M1816" s="46" t="s">
        <v>43</v>
      </c>
      <c r="N1816" s="49" t="s">
        <v>5312</v>
      </c>
      <c r="O1816" s="52" t="s">
        <v>2052</v>
      </c>
      <c r="P1816" s="35">
        <v>625</v>
      </c>
      <c r="Q1816" s="49" t="s">
        <v>2086</v>
      </c>
      <c r="R1816" s="54">
        <v>1</v>
      </c>
      <c r="S1816" s="81">
        <v>21071.43</v>
      </c>
      <c r="T1816" s="54">
        <f>R1816*S1816</f>
        <v>21071.43</v>
      </c>
      <c r="U1816" s="54">
        <f>T1816*1.12</f>
        <v>23600.001600000003</v>
      </c>
      <c r="V1816" s="49"/>
      <c r="W1816" s="49">
        <v>2017</v>
      </c>
      <c r="X1816" s="90"/>
    </row>
    <row r="1817" spans="1:24" ht="50.1" customHeight="1">
      <c r="A1817" s="34" t="s">
        <v>5552</v>
      </c>
      <c r="B1817" s="35" t="s">
        <v>35</v>
      </c>
      <c r="C1817" s="78" t="s">
        <v>491</v>
      </c>
      <c r="D1817" s="36" t="s">
        <v>492</v>
      </c>
      <c r="E1817" s="78" t="s">
        <v>493</v>
      </c>
      <c r="F1817" s="78" t="s">
        <v>5553</v>
      </c>
      <c r="G1817" s="35" t="s">
        <v>196</v>
      </c>
      <c r="H1817" s="35">
        <v>0</v>
      </c>
      <c r="I1817" s="34">
        <v>590000000</v>
      </c>
      <c r="J1817" s="35" t="s">
        <v>53</v>
      </c>
      <c r="K1817" s="35" t="s">
        <v>218</v>
      </c>
      <c r="L1817" s="35" t="s">
        <v>83</v>
      </c>
      <c r="M1817" s="35" t="s">
        <v>84</v>
      </c>
      <c r="N1817" s="35" t="s">
        <v>143</v>
      </c>
      <c r="O1817" s="51" t="s">
        <v>5448</v>
      </c>
      <c r="P1817" s="35">
        <v>796</v>
      </c>
      <c r="Q1817" s="35" t="s">
        <v>46</v>
      </c>
      <c r="R1817" s="53">
        <v>18</v>
      </c>
      <c r="S1817" s="77">
        <v>192600</v>
      </c>
      <c r="T1817" s="74">
        <f t="shared" ref="T1817" si="149">R1817*S1817</f>
        <v>3466800</v>
      </c>
      <c r="U1817" s="75">
        <f t="shared" ref="U1817" si="150">T1817*1.12</f>
        <v>3882816.0000000005</v>
      </c>
      <c r="V1817" s="35"/>
      <c r="W1817" s="35">
        <v>2017</v>
      </c>
      <c r="X1817" s="76"/>
    </row>
    <row r="1818" spans="1:24" ht="50.1" customHeight="1">
      <c r="A1818" s="34" t="s">
        <v>5554</v>
      </c>
      <c r="B1818" s="49" t="s">
        <v>35</v>
      </c>
      <c r="C1818" s="50" t="s">
        <v>5555</v>
      </c>
      <c r="D1818" s="56" t="s">
        <v>5556</v>
      </c>
      <c r="E1818" s="50" t="s">
        <v>5557</v>
      </c>
      <c r="F1818" s="266" t="s">
        <v>5558</v>
      </c>
      <c r="G1818" s="49" t="s">
        <v>39</v>
      </c>
      <c r="H1818" s="49">
        <v>0</v>
      </c>
      <c r="I1818" s="34">
        <v>590000000</v>
      </c>
      <c r="J1818" s="35" t="s">
        <v>42</v>
      </c>
      <c r="K1818" s="49" t="s">
        <v>3616</v>
      </c>
      <c r="L1818" s="35" t="s">
        <v>1423</v>
      </c>
      <c r="M1818" s="49" t="s">
        <v>84</v>
      </c>
      <c r="N1818" s="49" t="s">
        <v>1437</v>
      </c>
      <c r="O1818" s="49" t="s">
        <v>1424</v>
      </c>
      <c r="P1818" s="35">
        <v>796</v>
      </c>
      <c r="Q1818" s="49" t="s">
        <v>46</v>
      </c>
      <c r="R1818" s="53">
        <v>10</v>
      </c>
      <c r="S1818" s="227">
        <v>28500</v>
      </c>
      <c r="T1818" s="54">
        <f>S1818*R1818</f>
        <v>285000</v>
      </c>
      <c r="U1818" s="54">
        <f>T1818*1.12</f>
        <v>319200.00000000006</v>
      </c>
      <c r="V1818" s="247"/>
      <c r="W1818" s="35">
        <v>2017</v>
      </c>
      <c r="X1818" s="97"/>
    </row>
    <row r="1819" spans="1:24" ht="50.1" customHeight="1">
      <c r="A1819" s="34" t="s">
        <v>5559</v>
      </c>
      <c r="B1819" s="49" t="s">
        <v>35</v>
      </c>
      <c r="C1819" s="50" t="s">
        <v>5560</v>
      </c>
      <c r="D1819" s="56" t="s">
        <v>5561</v>
      </c>
      <c r="E1819" s="50" t="s">
        <v>5562</v>
      </c>
      <c r="F1819" s="50" t="s">
        <v>5563</v>
      </c>
      <c r="G1819" s="49" t="s">
        <v>39</v>
      </c>
      <c r="H1819" s="49">
        <v>0</v>
      </c>
      <c r="I1819" s="34">
        <v>590000000</v>
      </c>
      <c r="J1819" s="35" t="s">
        <v>1423</v>
      </c>
      <c r="K1819" s="49" t="s">
        <v>3616</v>
      </c>
      <c r="L1819" s="35" t="s">
        <v>42</v>
      </c>
      <c r="M1819" s="49" t="s">
        <v>84</v>
      </c>
      <c r="N1819" s="49" t="s">
        <v>1437</v>
      </c>
      <c r="O1819" s="49" t="s">
        <v>1424</v>
      </c>
      <c r="P1819" s="35">
        <v>796</v>
      </c>
      <c r="Q1819" s="49" t="s">
        <v>46</v>
      </c>
      <c r="R1819" s="53">
        <v>2</v>
      </c>
      <c r="S1819" s="227">
        <v>18303.57</v>
      </c>
      <c r="T1819" s="54">
        <f>S1819*R1819</f>
        <v>36607.14</v>
      </c>
      <c r="U1819" s="54">
        <f t="shared" ref="U1819:U1829" si="151">T1819*1.12</f>
        <v>40999.996800000001</v>
      </c>
      <c r="V1819" s="247"/>
      <c r="W1819" s="35">
        <v>2017</v>
      </c>
      <c r="X1819" s="49"/>
    </row>
    <row r="1820" spans="1:24" ht="50.1" customHeight="1">
      <c r="A1820" s="34" t="s">
        <v>5564</v>
      </c>
      <c r="B1820" s="49" t="s">
        <v>35</v>
      </c>
      <c r="C1820" s="50" t="s">
        <v>5565</v>
      </c>
      <c r="D1820" s="56" t="s">
        <v>5561</v>
      </c>
      <c r="E1820" s="50" t="s">
        <v>5566</v>
      </c>
      <c r="F1820" s="50" t="s">
        <v>5567</v>
      </c>
      <c r="G1820" s="49" t="s">
        <v>39</v>
      </c>
      <c r="H1820" s="49">
        <v>0</v>
      </c>
      <c r="I1820" s="34">
        <v>590000000</v>
      </c>
      <c r="J1820" s="35" t="s">
        <v>42</v>
      </c>
      <c r="K1820" s="49" t="s">
        <v>3616</v>
      </c>
      <c r="L1820" s="35" t="s">
        <v>42</v>
      </c>
      <c r="M1820" s="49" t="s">
        <v>84</v>
      </c>
      <c r="N1820" s="49" t="s">
        <v>1437</v>
      </c>
      <c r="O1820" s="49" t="s">
        <v>1424</v>
      </c>
      <c r="P1820" s="35">
        <v>796</v>
      </c>
      <c r="Q1820" s="49" t="s">
        <v>46</v>
      </c>
      <c r="R1820" s="53">
        <v>2</v>
      </c>
      <c r="S1820" s="227">
        <v>18303.57</v>
      </c>
      <c r="T1820" s="54">
        <f>S1820*R1820</f>
        <v>36607.14</v>
      </c>
      <c r="U1820" s="54">
        <f t="shared" si="151"/>
        <v>40999.996800000001</v>
      </c>
      <c r="V1820" s="247"/>
      <c r="W1820" s="35">
        <v>2017</v>
      </c>
      <c r="X1820" s="49"/>
    </row>
    <row r="1821" spans="1:24" ht="50.1" customHeight="1">
      <c r="A1821" s="34" t="s">
        <v>5568</v>
      </c>
      <c r="B1821" s="49" t="s">
        <v>35</v>
      </c>
      <c r="C1821" s="50" t="s">
        <v>5569</v>
      </c>
      <c r="D1821" s="56" t="s">
        <v>5561</v>
      </c>
      <c r="E1821" s="50" t="s">
        <v>5570</v>
      </c>
      <c r="F1821" s="50" t="s">
        <v>5571</v>
      </c>
      <c r="G1821" s="49" t="s">
        <v>39</v>
      </c>
      <c r="H1821" s="49">
        <v>0</v>
      </c>
      <c r="I1821" s="34">
        <v>590000000</v>
      </c>
      <c r="J1821" s="35" t="s">
        <v>1423</v>
      </c>
      <c r="K1821" s="49" t="s">
        <v>3616</v>
      </c>
      <c r="L1821" s="35" t="s">
        <v>1423</v>
      </c>
      <c r="M1821" s="49" t="s">
        <v>84</v>
      </c>
      <c r="N1821" s="49" t="s">
        <v>1437</v>
      </c>
      <c r="O1821" s="49" t="s">
        <v>1424</v>
      </c>
      <c r="P1821" s="35">
        <v>796</v>
      </c>
      <c r="Q1821" s="49" t="s">
        <v>46</v>
      </c>
      <c r="R1821" s="53">
        <v>2</v>
      </c>
      <c r="S1821" s="227">
        <v>17857.150000000001</v>
      </c>
      <c r="T1821" s="54">
        <f>S1821*R1821</f>
        <v>35714.300000000003</v>
      </c>
      <c r="U1821" s="54">
        <f t="shared" si="151"/>
        <v>40000.016000000011</v>
      </c>
      <c r="V1821" s="247"/>
      <c r="W1821" s="35">
        <v>2017</v>
      </c>
      <c r="X1821" s="49"/>
    </row>
    <row r="1822" spans="1:24" ht="50.1" customHeight="1">
      <c r="A1822" s="34" t="s">
        <v>5572</v>
      </c>
      <c r="B1822" s="49" t="s">
        <v>35</v>
      </c>
      <c r="C1822" s="50" t="s">
        <v>5573</v>
      </c>
      <c r="D1822" s="56" t="s">
        <v>862</v>
      </c>
      <c r="E1822" s="50" t="s">
        <v>5574</v>
      </c>
      <c r="F1822" s="50" t="s">
        <v>5575</v>
      </c>
      <c r="G1822" s="49" t="s">
        <v>39</v>
      </c>
      <c r="H1822" s="49">
        <v>0</v>
      </c>
      <c r="I1822" s="34">
        <v>590000000</v>
      </c>
      <c r="J1822" s="35" t="s">
        <v>42</v>
      </c>
      <c r="K1822" s="49" t="s">
        <v>3616</v>
      </c>
      <c r="L1822" s="35" t="s">
        <v>1423</v>
      </c>
      <c r="M1822" s="49" t="s">
        <v>84</v>
      </c>
      <c r="N1822" s="49" t="s">
        <v>1437</v>
      </c>
      <c r="O1822" s="49" t="s">
        <v>1424</v>
      </c>
      <c r="P1822" s="35">
        <v>796</v>
      </c>
      <c r="Q1822" s="49" t="s">
        <v>46</v>
      </c>
      <c r="R1822" s="53">
        <v>5</v>
      </c>
      <c r="S1822" s="227">
        <v>15625</v>
      </c>
      <c r="T1822" s="54">
        <f>S1822*R1822</f>
        <v>78125</v>
      </c>
      <c r="U1822" s="54">
        <f t="shared" si="151"/>
        <v>87500.000000000015</v>
      </c>
      <c r="V1822" s="247"/>
      <c r="W1822" s="35">
        <v>2017</v>
      </c>
      <c r="X1822" s="49"/>
    </row>
    <row r="1823" spans="1:24" ht="50.1" customHeight="1">
      <c r="A1823" s="34" t="s">
        <v>5576</v>
      </c>
      <c r="B1823" s="49" t="s">
        <v>35</v>
      </c>
      <c r="C1823" s="38" t="s">
        <v>5577</v>
      </c>
      <c r="D1823" s="56" t="s">
        <v>2216</v>
      </c>
      <c r="E1823" s="38" t="s">
        <v>5578</v>
      </c>
      <c r="F1823" s="38" t="s">
        <v>5579</v>
      </c>
      <c r="G1823" s="49" t="s">
        <v>39</v>
      </c>
      <c r="H1823" s="49">
        <v>0</v>
      </c>
      <c r="I1823" s="34">
        <v>590000000</v>
      </c>
      <c r="J1823" s="49" t="s">
        <v>53</v>
      </c>
      <c r="K1823" s="49" t="s">
        <v>218</v>
      </c>
      <c r="L1823" s="49" t="s">
        <v>42</v>
      </c>
      <c r="M1823" s="49" t="s">
        <v>84</v>
      </c>
      <c r="N1823" s="49" t="s">
        <v>5580</v>
      </c>
      <c r="O1823" s="49" t="s">
        <v>1424</v>
      </c>
      <c r="P1823" s="49">
        <v>796</v>
      </c>
      <c r="Q1823" s="49" t="s">
        <v>46</v>
      </c>
      <c r="R1823" s="53">
        <v>1</v>
      </c>
      <c r="S1823" s="81">
        <v>14285.71</v>
      </c>
      <c r="T1823" s="54">
        <f t="shared" ref="T1823:T1829" si="152">R1823*S1823</f>
        <v>14285.71</v>
      </c>
      <c r="U1823" s="54">
        <f t="shared" si="151"/>
        <v>15999.995200000001</v>
      </c>
      <c r="V1823" s="49"/>
      <c r="W1823" s="49">
        <v>2017</v>
      </c>
      <c r="X1823" s="49"/>
    </row>
    <row r="1824" spans="1:24" ht="50.1" customHeight="1">
      <c r="A1824" s="34" t="s">
        <v>5581</v>
      </c>
      <c r="B1824" s="49" t="s">
        <v>35</v>
      </c>
      <c r="C1824" s="38" t="s">
        <v>5577</v>
      </c>
      <c r="D1824" s="56" t="s">
        <v>2216</v>
      </c>
      <c r="E1824" s="38" t="s">
        <v>5578</v>
      </c>
      <c r="F1824" s="38" t="s">
        <v>5582</v>
      </c>
      <c r="G1824" s="49" t="s">
        <v>39</v>
      </c>
      <c r="H1824" s="49">
        <v>0</v>
      </c>
      <c r="I1824" s="34">
        <v>590000000</v>
      </c>
      <c r="J1824" s="49" t="s">
        <v>53</v>
      </c>
      <c r="K1824" s="49" t="s">
        <v>218</v>
      </c>
      <c r="L1824" s="49" t="s">
        <v>42</v>
      </c>
      <c r="M1824" s="49" t="s">
        <v>84</v>
      </c>
      <c r="N1824" s="49" t="s">
        <v>5580</v>
      </c>
      <c r="O1824" s="49" t="s">
        <v>1424</v>
      </c>
      <c r="P1824" s="49">
        <v>796</v>
      </c>
      <c r="Q1824" s="49" t="s">
        <v>46</v>
      </c>
      <c r="R1824" s="53">
        <v>2</v>
      </c>
      <c r="S1824" s="81">
        <v>35714.29</v>
      </c>
      <c r="T1824" s="54">
        <f t="shared" si="152"/>
        <v>71428.58</v>
      </c>
      <c r="U1824" s="54">
        <f t="shared" si="151"/>
        <v>80000.009600000005</v>
      </c>
      <c r="V1824" s="49"/>
      <c r="W1824" s="49">
        <v>2017</v>
      </c>
      <c r="X1824" s="49"/>
    </row>
    <row r="1825" spans="1:24" ht="50.1" customHeight="1">
      <c r="A1825" s="34" t="s">
        <v>5583</v>
      </c>
      <c r="B1825" s="49" t="s">
        <v>35</v>
      </c>
      <c r="C1825" s="38" t="s">
        <v>5584</v>
      </c>
      <c r="D1825" s="56" t="s">
        <v>5585</v>
      </c>
      <c r="E1825" s="38" t="s">
        <v>5586</v>
      </c>
      <c r="F1825" s="38" t="s">
        <v>5587</v>
      </c>
      <c r="G1825" s="49" t="s">
        <v>39</v>
      </c>
      <c r="H1825" s="49">
        <v>0</v>
      </c>
      <c r="I1825" s="49">
        <v>590000000</v>
      </c>
      <c r="J1825" s="49" t="s">
        <v>53</v>
      </c>
      <c r="K1825" s="49" t="s">
        <v>218</v>
      </c>
      <c r="L1825" s="49" t="s">
        <v>42</v>
      </c>
      <c r="M1825" s="49" t="s">
        <v>84</v>
      </c>
      <c r="N1825" s="49" t="s">
        <v>5580</v>
      </c>
      <c r="O1825" s="49" t="s">
        <v>1424</v>
      </c>
      <c r="P1825" s="49">
        <v>796</v>
      </c>
      <c r="Q1825" s="49" t="s">
        <v>46</v>
      </c>
      <c r="R1825" s="53">
        <v>1</v>
      </c>
      <c r="S1825" s="81">
        <v>6160.71</v>
      </c>
      <c r="T1825" s="54">
        <f t="shared" si="152"/>
        <v>6160.71</v>
      </c>
      <c r="U1825" s="54">
        <f t="shared" si="151"/>
        <v>6899.9952000000003</v>
      </c>
      <c r="V1825" s="49"/>
      <c r="W1825" s="49">
        <v>2017</v>
      </c>
      <c r="X1825" s="49"/>
    </row>
    <row r="1826" spans="1:24" ht="50.1" customHeight="1">
      <c r="A1826" s="34" t="s">
        <v>5588</v>
      </c>
      <c r="B1826" s="49" t="s">
        <v>35</v>
      </c>
      <c r="C1826" s="38" t="s">
        <v>5584</v>
      </c>
      <c r="D1826" s="56" t="s">
        <v>5585</v>
      </c>
      <c r="E1826" s="38" t="s">
        <v>5586</v>
      </c>
      <c r="F1826" s="38" t="s">
        <v>5589</v>
      </c>
      <c r="G1826" s="49" t="s">
        <v>39</v>
      </c>
      <c r="H1826" s="49">
        <v>0</v>
      </c>
      <c r="I1826" s="49">
        <v>590000000</v>
      </c>
      <c r="J1826" s="49" t="s">
        <v>53</v>
      </c>
      <c r="K1826" s="49" t="s">
        <v>218</v>
      </c>
      <c r="L1826" s="49" t="s">
        <v>42</v>
      </c>
      <c r="M1826" s="49" t="s">
        <v>84</v>
      </c>
      <c r="N1826" s="49" t="s">
        <v>5580</v>
      </c>
      <c r="O1826" s="49" t="s">
        <v>1424</v>
      </c>
      <c r="P1826" s="49">
        <v>796</v>
      </c>
      <c r="Q1826" s="49" t="s">
        <v>46</v>
      </c>
      <c r="R1826" s="53">
        <v>1</v>
      </c>
      <c r="S1826" s="81">
        <v>10982.14</v>
      </c>
      <c r="T1826" s="54">
        <f t="shared" si="152"/>
        <v>10982.14</v>
      </c>
      <c r="U1826" s="54">
        <f t="shared" si="151"/>
        <v>12299.996800000001</v>
      </c>
      <c r="V1826" s="49"/>
      <c r="W1826" s="49">
        <v>2017</v>
      </c>
      <c r="X1826" s="49"/>
    </row>
    <row r="1827" spans="1:24" ht="50.1" customHeight="1">
      <c r="A1827" s="34" t="s">
        <v>5590</v>
      </c>
      <c r="B1827" s="49" t="s">
        <v>35</v>
      </c>
      <c r="C1827" s="38" t="s">
        <v>5584</v>
      </c>
      <c r="D1827" s="56" t="s">
        <v>5585</v>
      </c>
      <c r="E1827" s="38" t="s">
        <v>5586</v>
      </c>
      <c r="F1827" s="38" t="s">
        <v>5591</v>
      </c>
      <c r="G1827" s="49" t="s">
        <v>39</v>
      </c>
      <c r="H1827" s="49">
        <v>0</v>
      </c>
      <c r="I1827" s="49">
        <v>590000000</v>
      </c>
      <c r="J1827" s="49" t="s">
        <v>53</v>
      </c>
      <c r="K1827" s="49" t="s">
        <v>218</v>
      </c>
      <c r="L1827" s="49" t="s">
        <v>42</v>
      </c>
      <c r="M1827" s="49" t="s">
        <v>84</v>
      </c>
      <c r="N1827" s="49" t="s">
        <v>5580</v>
      </c>
      <c r="O1827" s="49" t="s">
        <v>1424</v>
      </c>
      <c r="P1827" s="49">
        <v>796</v>
      </c>
      <c r="Q1827" s="49" t="s">
        <v>46</v>
      </c>
      <c r="R1827" s="53">
        <v>1</v>
      </c>
      <c r="S1827" s="81">
        <v>32500</v>
      </c>
      <c r="T1827" s="54">
        <f t="shared" si="152"/>
        <v>32500</v>
      </c>
      <c r="U1827" s="54">
        <f t="shared" si="151"/>
        <v>36400</v>
      </c>
      <c r="V1827" s="49"/>
      <c r="W1827" s="49">
        <v>2017</v>
      </c>
      <c r="X1827" s="49"/>
    </row>
    <row r="1828" spans="1:24" ht="50.1" customHeight="1">
      <c r="A1828" s="34" t="s">
        <v>5592</v>
      </c>
      <c r="B1828" s="49" t="s">
        <v>35</v>
      </c>
      <c r="C1828" s="38" t="s">
        <v>5584</v>
      </c>
      <c r="D1828" s="56" t="s">
        <v>5585</v>
      </c>
      <c r="E1828" s="38" t="s">
        <v>5586</v>
      </c>
      <c r="F1828" s="38" t="s">
        <v>5593</v>
      </c>
      <c r="G1828" s="49" t="s">
        <v>39</v>
      </c>
      <c r="H1828" s="49">
        <v>0</v>
      </c>
      <c r="I1828" s="49">
        <v>590000000</v>
      </c>
      <c r="J1828" s="49" t="s">
        <v>53</v>
      </c>
      <c r="K1828" s="49" t="s">
        <v>218</v>
      </c>
      <c r="L1828" s="49" t="s">
        <v>42</v>
      </c>
      <c r="M1828" s="49" t="s">
        <v>84</v>
      </c>
      <c r="N1828" s="49" t="s">
        <v>5580</v>
      </c>
      <c r="O1828" s="49" t="s">
        <v>1424</v>
      </c>
      <c r="P1828" s="49">
        <v>796</v>
      </c>
      <c r="Q1828" s="49" t="s">
        <v>46</v>
      </c>
      <c r="R1828" s="53">
        <v>2</v>
      </c>
      <c r="S1828" s="81">
        <v>36116.07</v>
      </c>
      <c r="T1828" s="54">
        <f t="shared" si="152"/>
        <v>72232.14</v>
      </c>
      <c r="U1828" s="54">
        <f t="shared" si="151"/>
        <v>80899.996800000008</v>
      </c>
      <c r="V1828" s="49"/>
      <c r="W1828" s="49">
        <v>2017</v>
      </c>
      <c r="X1828" s="49"/>
    </row>
    <row r="1829" spans="1:24" ht="50.1" customHeight="1">
      <c r="A1829" s="34" t="s">
        <v>5594</v>
      </c>
      <c r="B1829" s="49" t="s">
        <v>35</v>
      </c>
      <c r="C1829" s="38" t="s">
        <v>5584</v>
      </c>
      <c r="D1829" s="56" t="s">
        <v>5585</v>
      </c>
      <c r="E1829" s="38" t="s">
        <v>5586</v>
      </c>
      <c r="F1829" s="38" t="s">
        <v>5595</v>
      </c>
      <c r="G1829" s="49" t="s">
        <v>39</v>
      </c>
      <c r="H1829" s="49">
        <v>0</v>
      </c>
      <c r="I1829" s="49">
        <v>590000000</v>
      </c>
      <c r="J1829" s="49" t="s">
        <v>53</v>
      </c>
      <c r="K1829" s="49" t="s">
        <v>218</v>
      </c>
      <c r="L1829" s="49" t="s">
        <v>42</v>
      </c>
      <c r="M1829" s="49" t="s">
        <v>84</v>
      </c>
      <c r="N1829" s="49" t="s">
        <v>5580</v>
      </c>
      <c r="O1829" s="49" t="s">
        <v>1424</v>
      </c>
      <c r="P1829" s="49">
        <v>796</v>
      </c>
      <c r="Q1829" s="49" t="s">
        <v>46</v>
      </c>
      <c r="R1829" s="53">
        <v>4</v>
      </c>
      <c r="S1829" s="81">
        <v>12053.58</v>
      </c>
      <c r="T1829" s="54">
        <f t="shared" si="152"/>
        <v>48214.32</v>
      </c>
      <c r="U1829" s="54">
        <f t="shared" si="151"/>
        <v>54000.038400000005</v>
      </c>
      <c r="V1829" s="49"/>
      <c r="W1829" s="49">
        <v>2017</v>
      </c>
      <c r="X1829" s="49"/>
    </row>
    <row r="1830" spans="1:24" ht="50.1" customHeight="1">
      <c r="A1830" s="839" t="s">
        <v>5596</v>
      </c>
      <c r="B1830" s="49" t="s">
        <v>35</v>
      </c>
      <c r="C1830" s="38" t="s">
        <v>5597</v>
      </c>
      <c r="D1830" s="56" t="s">
        <v>3837</v>
      </c>
      <c r="E1830" s="38" t="s">
        <v>5598</v>
      </c>
      <c r="F1830" s="38" t="s">
        <v>5599</v>
      </c>
      <c r="G1830" s="49" t="s">
        <v>39</v>
      </c>
      <c r="H1830" s="49">
        <v>0</v>
      </c>
      <c r="I1830" s="52">
        <v>590000000</v>
      </c>
      <c r="J1830" s="35" t="s">
        <v>53</v>
      </c>
      <c r="K1830" s="229" t="s">
        <v>218</v>
      </c>
      <c r="L1830" s="35" t="s">
        <v>53</v>
      </c>
      <c r="M1830" s="46" t="s">
        <v>43</v>
      </c>
      <c r="N1830" s="49" t="s">
        <v>75</v>
      </c>
      <c r="O1830" s="52" t="s">
        <v>5275</v>
      </c>
      <c r="P1830" s="35">
        <v>796</v>
      </c>
      <c r="Q1830" s="46" t="s">
        <v>46</v>
      </c>
      <c r="R1830" s="53">
        <v>12</v>
      </c>
      <c r="S1830" s="81">
        <v>383.93</v>
      </c>
      <c r="T1830" s="54">
        <f>R1830*S1830</f>
        <v>4607.16</v>
      </c>
      <c r="U1830" s="54">
        <f>T1830*1.12</f>
        <v>5160.0192000000006</v>
      </c>
      <c r="V1830" s="46"/>
      <c r="W1830" s="35">
        <v>2017</v>
      </c>
      <c r="X1830" s="49"/>
    </row>
    <row r="1831" spans="1:24" ht="50.1" customHeight="1">
      <c r="A1831" s="34" t="s">
        <v>5600</v>
      </c>
      <c r="B1831" s="49" t="s">
        <v>35</v>
      </c>
      <c r="C1831" s="50" t="s">
        <v>5601</v>
      </c>
      <c r="D1831" s="56" t="s">
        <v>2343</v>
      </c>
      <c r="E1831" s="50" t="s">
        <v>5602</v>
      </c>
      <c r="F1831" s="50" t="s">
        <v>5603</v>
      </c>
      <c r="G1831" s="49" t="s">
        <v>196</v>
      </c>
      <c r="H1831" s="49">
        <v>0</v>
      </c>
      <c r="I1831" s="35">
        <v>590000000</v>
      </c>
      <c r="J1831" s="35" t="s">
        <v>42</v>
      </c>
      <c r="K1831" s="49" t="s">
        <v>218</v>
      </c>
      <c r="L1831" s="35" t="s">
        <v>42</v>
      </c>
      <c r="M1831" s="49" t="s">
        <v>61</v>
      </c>
      <c r="N1831" s="49" t="s">
        <v>952</v>
      </c>
      <c r="O1831" s="49" t="s">
        <v>5604</v>
      </c>
      <c r="P1831" s="35">
        <v>796</v>
      </c>
      <c r="Q1831" s="49" t="s">
        <v>46</v>
      </c>
      <c r="R1831" s="53">
        <v>1</v>
      </c>
      <c r="S1831" s="77">
        <v>2813839.29</v>
      </c>
      <c r="T1831" s="54">
        <f>R1831*S1831</f>
        <v>2813839.29</v>
      </c>
      <c r="U1831" s="54">
        <f>T1831*1.12</f>
        <v>3151500.0048000002</v>
      </c>
      <c r="V1831" s="247"/>
      <c r="W1831" s="35">
        <v>2017</v>
      </c>
      <c r="X1831" s="49"/>
    </row>
    <row r="1832" spans="1:24" ht="50.1" customHeight="1">
      <c r="A1832" s="34" t="s">
        <v>5605</v>
      </c>
      <c r="B1832" s="58" t="s">
        <v>35</v>
      </c>
      <c r="C1832" s="50" t="s">
        <v>5606</v>
      </c>
      <c r="D1832" s="56" t="s">
        <v>1370</v>
      </c>
      <c r="E1832" s="50" t="s">
        <v>5607</v>
      </c>
      <c r="F1832" s="50" t="s">
        <v>5608</v>
      </c>
      <c r="G1832" s="49" t="s">
        <v>92</v>
      </c>
      <c r="H1832" s="105">
        <v>0</v>
      </c>
      <c r="I1832" s="80">
        <v>590000000</v>
      </c>
      <c r="J1832" s="51" t="s">
        <v>293</v>
      </c>
      <c r="K1832" s="49" t="s">
        <v>218</v>
      </c>
      <c r="L1832" s="49" t="s">
        <v>295</v>
      </c>
      <c r="M1832" s="49" t="s">
        <v>84</v>
      </c>
      <c r="N1832" s="49" t="s">
        <v>5454</v>
      </c>
      <c r="O1832" s="49" t="s">
        <v>542</v>
      </c>
      <c r="P1832" s="43">
        <v>796</v>
      </c>
      <c r="Q1832" s="49" t="s">
        <v>46</v>
      </c>
      <c r="R1832" s="53">
        <v>8</v>
      </c>
      <c r="S1832" s="77">
        <v>1521100</v>
      </c>
      <c r="T1832" s="54">
        <f>R1832*S1832</f>
        <v>12168800</v>
      </c>
      <c r="U1832" s="54">
        <f>T1832*1.12</f>
        <v>13629056.000000002</v>
      </c>
      <c r="V1832" s="98"/>
      <c r="W1832" s="51">
        <v>2017</v>
      </c>
      <c r="X1832" s="49"/>
    </row>
    <row r="1833" spans="1:24" ht="50.1" customHeight="1">
      <c r="A1833" s="34" t="s">
        <v>5609</v>
      </c>
      <c r="B1833" s="58" t="s">
        <v>35</v>
      </c>
      <c r="C1833" s="78" t="s">
        <v>3205</v>
      </c>
      <c r="D1833" s="36" t="s">
        <v>3160</v>
      </c>
      <c r="E1833" s="78" t="s">
        <v>3206</v>
      </c>
      <c r="F1833" s="50" t="s">
        <v>5610</v>
      </c>
      <c r="G1833" s="35" t="s">
        <v>92</v>
      </c>
      <c r="H1833" s="49">
        <v>0</v>
      </c>
      <c r="I1833" s="80">
        <v>590000000</v>
      </c>
      <c r="J1833" s="51" t="s">
        <v>293</v>
      </c>
      <c r="K1833" s="49" t="s">
        <v>218</v>
      </c>
      <c r="L1833" s="49" t="s">
        <v>189</v>
      </c>
      <c r="M1833" s="49" t="s">
        <v>84</v>
      </c>
      <c r="N1833" s="49" t="s">
        <v>143</v>
      </c>
      <c r="O1833" s="49" t="s">
        <v>283</v>
      </c>
      <c r="P1833" s="49">
        <v>796</v>
      </c>
      <c r="Q1833" s="49" t="s">
        <v>46</v>
      </c>
      <c r="R1833" s="53">
        <v>2</v>
      </c>
      <c r="S1833" s="77">
        <v>1050</v>
      </c>
      <c r="T1833" s="54">
        <f t="shared" ref="T1833:T1847" si="153">R1833*S1833</f>
        <v>2100</v>
      </c>
      <c r="U1833" s="54">
        <f t="shared" ref="U1833:U1847" si="154">T1833*1.12</f>
        <v>2352</v>
      </c>
      <c r="V1833" s="98"/>
      <c r="W1833" s="43">
        <v>2017</v>
      </c>
      <c r="X1833" s="98"/>
    </row>
    <row r="1834" spans="1:24" ht="50.1" customHeight="1">
      <c r="A1834" s="34" t="s">
        <v>5611</v>
      </c>
      <c r="B1834" s="58" t="s">
        <v>35</v>
      </c>
      <c r="C1834" s="78" t="s">
        <v>3205</v>
      </c>
      <c r="D1834" s="36" t="s">
        <v>3160</v>
      </c>
      <c r="E1834" s="78" t="s">
        <v>3206</v>
      </c>
      <c r="F1834" s="50" t="s">
        <v>5612</v>
      </c>
      <c r="G1834" s="35" t="s">
        <v>92</v>
      </c>
      <c r="H1834" s="49">
        <v>0</v>
      </c>
      <c r="I1834" s="80">
        <v>590000000</v>
      </c>
      <c r="J1834" s="51" t="s">
        <v>293</v>
      </c>
      <c r="K1834" s="49" t="s">
        <v>218</v>
      </c>
      <c r="L1834" s="49" t="s">
        <v>189</v>
      </c>
      <c r="M1834" s="49" t="s">
        <v>84</v>
      </c>
      <c r="N1834" s="49" t="s">
        <v>143</v>
      </c>
      <c r="O1834" s="49" t="s">
        <v>283</v>
      </c>
      <c r="P1834" s="49">
        <v>796</v>
      </c>
      <c r="Q1834" s="49" t="s">
        <v>46</v>
      </c>
      <c r="R1834" s="53">
        <v>50</v>
      </c>
      <c r="S1834" s="77">
        <v>1100</v>
      </c>
      <c r="T1834" s="54">
        <f t="shared" si="153"/>
        <v>55000</v>
      </c>
      <c r="U1834" s="54">
        <f t="shared" si="154"/>
        <v>61600.000000000007</v>
      </c>
      <c r="V1834" s="98"/>
      <c r="W1834" s="43">
        <v>2017</v>
      </c>
      <c r="X1834" s="98"/>
    </row>
    <row r="1835" spans="1:24" ht="50.1" customHeight="1">
      <c r="A1835" s="34" t="s">
        <v>5613</v>
      </c>
      <c r="B1835" s="58" t="s">
        <v>35</v>
      </c>
      <c r="C1835" s="78" t="s">
        <v>3090</v>
      </c>
      <c r="D1835" s="36" t="s">
        <v>3033</v>
      </c>
      <c r="E1835" s="78" t="s">
        <v>3091</v>
      </c>
      <c r="F1835" s="50" t="s">
        <v>5614</v>
      </c>
      <c r="G1835" s="35" t="s">
        <v>92</v>
      </c>
      <c r="H1835" s="49">
        <v>0</v>
      </c>
      <c r="I1835" s="80">
        <v>590000000</v>
      </c>
      <c r="J1835" s="51" t="s">
        <v>293</v>
      </c>
      <c r="K1835" s="49" t="s">
        <v>218</v>
      </c>
      <c r="L1835" s="49" t="s">
        <v>189</v>
      </c>
      <c r="M1835" s="49" t="s">
        <v>84</v>
      </c>
      <c r="N1835" s="49" t="s">
        <v>143</v>
      </c>
      <c r="O1835" s="49" t="s">
        <v>283</v>
      </c>
      <c r="P1835" s="49">
        <v>796</v>
      </c>
      <c r="Q1835" s="49" t="s">
        <v>46</v>
      </c>
      <c r="R1835" s="53">
        <v>18</v>
      </c>
      <c r="S1835" s="77">
        <v>2000</v>
      </c>
      <c r="T1835" s="54">
        <f t="shared" si="153"/>
        <v>36000</v>
      </c>
      <c r="U1835" s="54">
        <f t="shared" si="154"/>
        <v>40320.000000000007</v>
      </c>
      <c r="V1835" s="98"/>
      <c r="W1835" s="43">
        <v>2017</v>
      </c>
      <c r="X1835" s="98"/>
    </row>
    <row r="1836" spans="1:24" ht="50.1" customHeight="1">
      <c r="A1836" s="34" t="s">
        <v>5615</v>
      </c>
      <c r="B1836" s="58" t="s">
        <v>35</v>
      </c>
      <c r="C1836" s="78" t="s">
        <v>3090</v>
      </c>
      <c r="D1836" s="36" t="s">
        <v>3033</v>
      </c>
      <c r="E1836" s="78" t="s">
        <v>3091</v>
      </c>
      <c r="F1836" s="50" t="s">
        <v>5616</v>
      </c>
      <c r="G1836" s="35" t="s">
        <v>92</v>
      </c>
      <c r="H1836" s="49">
        <v>0</v>
      </c>
      <c r="I1836" s="80">
        <v>590000000</v>
      </c>
      <c r="J1836" s="51" t="s">
        <v>293</v>
      </c>
      <c r="K1836" s="49" t="s">
        <v>218</v>
      </c>
      <c r="L1836" s="49" t="s">
        <v>189</v>
      </c>
      <c r="M1836" s="49" t="s">
        <v>84</v>
      </c>
      <c r="N1836" s="49" t="s">
        <v>143</v>
      </c>
      <c r="O1836" s="49" t="s">
        <v>283</v>
      </c>
      <c r="P1836" s="49">
        <v>796</v>
      </c>
      <c r="Q1836" s="49" t="s">
        <v>46</v>
      </c>
      <c r="R1836" s="53">
        <v>12</v>
      </c>
      <c r="S1836" s="77">
        <v>19000</v>
      </c>
      <c r="T1836" s="54">
        <f t="shared" si="153"/>
        <v>228000</v>
      </c>
      <c r="U1836" s="54">
        <f t="shared" si="154"/>
        <v>255360.00000000003</v>
      </c>
      <c r="V1836" s="98"/>
      <c r="W1836" s="43">
        <v>2017</v>
      </c>
      <c r="X1836" s="98"/>
    </row>
    <row r="1837" spans="1:24" ht="50.1" customHeight="1">
      <c r="A1837" s="34" t="s">
        <v>5617</v>
      </c>
      <c r="B1837" s="58" t="s">
        <v>35</v>
      </c>
      <c r="C1837" s="78" t="s">
        <v>3090</v>
      </c>
      <c r="D1837" s="36" t="s">
        <v>3033</v>
      </c>
      <c r="E1837" s="78" t="s">
        <v>3091</v>
      </c>
      <c r="F1837" s="50" t="s">
        <v>5618</v>
      </c>
      <c r="G1837" s="35" t="s">
        <v>92</v>
      </c>
      <c r="H1837" s="49">
        <v>0</v>
      </c>
      <c r="I1837" s="80">
        <v>590000000</v>
      </c>
      <c r="J1837" s="51" t="s">
        <v>293</v>
      </c>
      <c r="K1837" s="49" t="s">
        <v>218</v>
      </c>
      <c r="L1837" s="49" t="s">
        <v>189</v>
      </c>
      <c r="M1837" s="49" t="s">
        <v>84</v>
      </c>
      <c r="N1837" s="49" t="s">
        <v>143</v>
      </c>
      <c r="O1837" s="49" t="s">
        <v>283</v>
      </c>
      <c r="P1837" s="49">
        <v>796</v>
      </c>
      <c r="Q1837" s="49" t="s">
        <v>46</v>
      </c>
      <c r="R1837" s="53">
        <v>8</v>
      </c>
      <c r="S1837" s="77">
        <v>350</v>
      </c>
      <c r="T1837" s="54">
        <f t="shared" si="153"/>
        <v>2800</v>
      </c>
      <c r="U1837" s="54">
        <f t="shared" si="154"/>
        <v>3136.0000000000005</v>
      </c>
      <c r="V1837" s="98"/>
      <c r="W1837" s="43">
        <v>2017</v>
      </c>
      <c r="X1837" s="98"/>
    </row>
    <row r="1838" spans="1:24" ht="50.1" customHeight="1">
      <c r="A1838" s="34" t="s">
        <v>5619</v>
      </c>
      <c r="B1838" s="58" t="s">
        <v>35</v>
      </c>
      <c r="C1838" s="78" t="s">
        <v>3090</v>
      </c>
      <c r="D1838" s="36" t="s">
        <v>3033</v>
      </c>
      <c r="E1838" s="78" t="s">
        <v>3091</v>
      </c>
      <c r="F1838" s="50" t="s">
        <v>5620</v>
      </c>
      <c r="G1838" s="35" t="s">
        <v>92</v>
      </c>
      <c r="H1838" s="49">
        <v>0</v>
      </c>
      <c r="I1838" s="80">
        <v>590000000</v>
      </c>
      <c r="J1838" s="51" t="s">
        <v>293</v>
      </c>
      <c r="K1838" s="49" t="s">
        <v>218</v>
      </c>
      <c r="L1838" s="49" t="s">
        <v>189</v>
      </c>
      <c r="M1838" s="49" t="s">
        <v>84</v>
      </c>
      <c r="N1838" s="49" t="s">
        <v>143</v>
      </c>
      <c r="O1838" s="49" t="s">
        <v>283</v>
      </c>
      <c r="P1838" s="49">
        <v>796</v>
      </c>
      <c r="Q1838" s="49" t="s">
        <v>46</v>
      </c>
      <c r="R1838" s="53">
        <v>64</v>
      </c>
      <c r="S1838" s="77">
        <v>200</v>
      </c>
      <c r="T1838" s="54">
        <f t="shared" si="153"/>
        <v>12800</v>
      </c>
      <c r="U1838" s="54">
        <f t="shared" si="154"/>
        <v>14336.000000000002</v>
      </c>
      <c r="V1838" s="98"/>
      <c r="W1838" s="43">
        <v>2017</v>
      </c>
      <c r="X1838" s="98"/>
    </row>
    <row r="1839" spans="1:24" ht="50.1" customHeight="1">
      <c r="A1839" s="34" t="s">
        <v>5621</v>
      </c>
      <c r="B1839" s="58" t="s">
        <v>35</v>
      </c>
      <c r="C1839" s="50" t="s">
        <v>3051</v>
      </c>
      <c r="D1839" s="36" t="s">
        <v>3033</v>
      </c>
      <c r="E1839" s="50" t="s">
        <v>3052</v>
      </c>
      <c r="F1839" s="50" t="s">
        <v>5622</v>
      </c>
      <c r="G1839" s="35" t="s">
        <v>92</v>
      </c>
      <c r="H1839" s="49">
        <v>0</v>
      </c>
      <c r="I1839" s="80">
        <v>590000000</v>
      </c>
      <c r="J1839" s="51" t="s">
        <v>293</v>
      </c>
      <c r="K1839" s="49" t="s">
        <v>218</v>
      </c>
      <c r="L1839" s="49" t="s">
        <v>189</v>
      </c>
      <c r="M1839" s="49" t="s">
        <v>84</v>
      </c>
      <c r="N1839" s="49" t="s">
        <v>143</v>
      </c>
      <c r="O1839" s="49" t="s">
        <v>283</v>
      </c>
      <c r="P1839" s="49">
        <v>796</v>
      </c>
      <c r="Q1839" s="49" t="s">
        <v>46</v>
      </c>
      <c r="R1839" s="53">
        <v>3</v>
      </c>
      <c r="S1839" s="77">
        <v>15280</v>
      </c>
      <c r="T1839" s="54">
        <f t="shared" si="153"/>
        <v>45840</v>
      </c>
      <c r="U1839" s="54">
        <f t="shared" si="154"/>
        <v>51340.800000000003</v>
      </c>
      <c r="V1839" s="98"/>
      <c r="W1839" s="43">
        <v>2017</v>
      </c>
      <c r="X1839" s="98"/>
    </row>
    <row r="1840" spans="1:24" ht="50.1" customHeight="1">
      <c r="A1840" s="34" t="s">
        <v>5623</v>
      </c>
      <c r="B1840" s="58" t="s">
        <v>35</v>
      </c>
      <c r="C1840" s="50" t="s">
        <v>3051</v>
      </c>
      <c r="D1840" s="36" t="s">
        <v>3033</v>
      </c>
      <c r="E1840" s="50" t="s">
        <v>3052</v>
      </c>
      <c r="F1840" s="50" t="s">
        <v>5624</v>
      </c>
      <c r="G1840" s="35" t="s">
        <v>92</v>
      </c>
      <c r="H1840" s="49">
        <v>0</v>
      </c>
      <c r="I1840" s="80">
        <v>590000000</v>
      </c>
      <c r="J1840" s="51" t="s">
        <v>293</v>
      </c>
      <c r="K1840" s="49" t="s">
        <v>218</v>
      </c>
      <c r="L1840" s="49" t="s">
        <v>189</v>
      </c>
      <c r="M1840" s="49" t="s">
        <v>84</v>
      </c>
      <c r="N1840" s="49" t="s">
        <v>143</v>
      </c>
      <c r="O1840" s="49" t="s">
        <v>283</v>
      </c>
      <c r="P1840" s="49">
        <v>796</v>
      </c>
      <c r="Q1840" s="49" t="s">
        <v>46</v>
      </c>
      <c r="R1840" s="53">
        <v>3</v>
      </c>
      <c r="S1840" s="77">
        <v>2000</v>
      </c>
      <c r="T1840" s="54">
        <f t="shared" si="153"/>
        <v>6000</v>
      </c>
      <c r="U1840" s="54">
        <f t="shared" si="154"/>
        <v>6720.0000000000009</v>
      </c>
      <c r="V1840" s="98"/>
      <c r="W1840" s="43">
        <v>2017</v>
      </c>
      <c r="X1840" s="98"/>
    </row>
    <row r="1841" spans="1:24" ht="50.1" customHeight="1">
      <c r="A1841" s="34" t="s">
        <v>5625</v>
      </c>
      <c r="B1841" s="58" t="s">
        <v>35</v>
      </c>
      <c r="C1841" s="50" t="s">
        <v>3073</v>
      </c>
      <c r="D1841" s="36" t="s">
        <v>3033</v>
      </c>
      <c r="E1841" s="50" t="s">
        <v>3074</v>
      </c>
      <c r="F1841" s="50" t="s">
        <v>5626</v>
      </c>
      <c r="G1841" s="35" t="s">
        <v>92</v>
      </c>
      <c r="H1841" s="49">
        <v>0</v>
      </c>
      <c r="I1841" s="80">
        <v>590000000</v>
      </c>
      <c r="J1841" s="51" t="s">
        <v>293</v>
      </c>
      <c r="K1841" s="49" t="s">
        <v>218</v>
      </c>
      <c r="L1841" s="49" t="s">
        <v>189</v>
      </c>
      <c r="M1841" s="49" t="s">
        <v>84</v>
      </c>
      <c r="N1841" s="49" t="s">
        <v>143</v>
      </c>
      <c r="O1841" s="49" t="s">
        <v>283</v>
      </c>
      <c r="P1841" s="49">
        <v>796</v>
      </c>
      <c r="Q1841" s="49" t="s">
        <v>46</v>
      </c>
      <c r="R1841" s="53">
        <v>12</v>
      </c>
      <c r="S1841" s="77">
        <v>12300</v>
      </c>
      <c r="T1841" s="54">
        <f t="shared" si="153"/>
        <v>147600</v>
      </c>
      <c r="U1841" s="54">
        <f t="shared" si="154"/>
        <v>165312.00000000003</v>
      </c>
      <c r="V1841" s="98"/>
      <c r="W1841" s="43">
        <v>2017</v>
      </c>
      <c r="X1841" s="98"/>
    </row>
    <row r="1842" spans="1:24" ht="50.1" customHeight="1">
      <c r="A1842" s="34" t="s">
        <v>5627</v>
      </c>
      <c r="B1842" s="58" t="s">
        <v>35</v>
      </c>
      <c r="C1842" s="50" t="s">
        <v>3073</v>
      </c>
      <c r="D1842" s="36" t="s">
        <v>3033</v>
      </c>
      <c r="E1842" s="50" t="s">
        <v>3074</v>
      </c>
      <c r="F1842" s="50" t="s">
        <v>5628</v>
      </c>
      <c r="G1842" s="35" t="s">
        <v>92</v>
      </c>
      <c r="H1842" s="49">
        <v>0</v>
      </c>
      <c r="I1842" s="80">
        <v>590000000</v>
      </c>
      <c r="J1842" s="51" t="s">
        <v>293</v>
      </c>
      <c r="K1842" s="49" t="s">
        <v>218</v>
      </c>
      <c r="L1842" s="49" t="s">
        <v>189</v>
      </c>
      <c r="M1842" s="49" t="s">
        <v>84</v>
      </c>
      <c r="N1842" s="49" t="s">
        <v>143</v>
      </c>
      <c r="O1842" s="49" t="s">
        <v>283</v>
      </c>
      <c r="P1842" s="49">
        <v>796</v>
      </c>
      <c r="Q1842" s="49" t="s">
        <v>46</v>
      </c>
      <c r="R1842" s="53">
        <v>12</v>
      </c>
      <c r="S1842" s="77">
        <v>2050</v>
      </c>
      <c r="T1842" s="54">
        <f t="shared" si="153"/>
        <v>24600</v>
      </c>
      <c r="U1842" s="54">
        <f t="shared" si="154"/>
        <v>27552.000000000004</v>
      </c>
      <c r="V1842" s="98"/>
      <c r="W1842" s="43">
        <v>2017</v>
      </c>
      <c r="X1842" s="98"/>
    </row>
    <row r="1843" spans="1:24" ht="50.1" customHeight="1">
      <c r="A1843" s="34" t="s">
        <v>5629</v>
      </c>
      <c r="B1843" s="58" t="s">
        <v>35</v>
      </c>
      <c r="C1843" s="50" t="s">
        <v>3073</v>
      </c>
      <c r="D1843" s="36" t="s">
        <v>3033</v>
      </c>
      <c r="E1843" s="50" t="s">
        <v>3074</v>
      </c>
      <c r="F1843" s="50" t="s">
        <v>5630</v>
      </c>
      <c r="G1843" s="35" t="s">
        <v>92</v>
      </c>
      <c r="H1843" s="49">
        <v>0</v>
      </c>
      <c r="I1843" s="80">
        <v>590000000</v>
      </c>
      <c r="J1843" s="51" t="s">
        <v>293</v>
      </c>
      <c r="K1843" s="49" t="s">
        <v>218</v>
      </c>
      <c r="L1843" s="49" t="s">
        <v>189</v>
      </c>
      <c r="M1843" s="49" t="s">
        <v>84</v>
      </c>
      <c r="N1843" s="49" t="s">
        <v>143</v>
      </c>
      <c r="O1843" s="49" t="s">
        <v>283</v>
      </c>
      <c r="P1843" s="49">
        <v>796</v>
      </c>
      <c r="Q1843" s="49" t="s">
        <v>46</v>
      </c>
      <c r="R1843" s="53">
        <v>40</v>
      </c>
      <c r="S1843" s="77">
        <v>2200</v>
      </c>
      <c r="T1843" s="54">
        <f t="shared" si="153"/>
        <v>88000</v>
      </c>
      <c r="U1843" s="54">
        <f t="shared" si="154"/>
        <v>98560.000000000015</v>
      </c>
      <c r="V1843" s="98"/>
      <c r="W1843" s="43">
        <v>2017</v>
      </c>
      <c r="X1843" s="98"/>
    </row>
    <row r="1844" spans="1:24" ht="50.1" customHeight="1">
      <c r="A1844" s="34" t="s">
        <v>5631</v>
      </c>
      <c r="B1844" s="58" t="s">
        <v>35</v>
      </c>
      <c r="C1844" s="50" t="s">
        <v>3073</v>
      </c>
      <c r="D1844" s="36" t="s">
        <v>3033</v>
      </c>
      <c r="E1844" s="50" t="s">
        <v>3074</v>
      </c>
      <c r="F1844" s="50" t="s">
        <v>5632</v>
      </c>
      <c r="G1844" s="35" t="s">
        <v>92</v>
      </c>
      <c r="H1844" s="49">
        <v>0</v>
      </c>
      <c r="I1844" s="80">
        <v>590000000</v>
      </c>
      <c r="J1844" s="51" t="s">
        <v>293</v>
      </c>
      <c r="K1844" s="49" t="s">
        <v>218</v>
      </c>
      <c r="L1844" s="49" t="s">
        <v>189</v>
      </c>
      <c r="M1844" s="49" t="s">
        <v>84</v>
      </c>
      <c r="N1844" s="49" t="s">
        <v>143</v>
      </c>
      <c r="O1844" s="49" t="s">
        <v>283</v>
      </c>
      <c r="P1844" s="49">
        <v>796</v>
      </c>
      <c r="Q1844" s="49" t="s">
        <v>46</v>
      </c>
      <c r="R1844" s="53">
        <v>90</v>
      </c>
      <c r="S1844" s="77">
        <v>2600</v>
      </c>
      <c r="T1844" s="54">
        <f t="shared" si="153"/>
        <v>234000</v>
      </c>
      <c r="U1844" s="54">
        <f t="shared" si="154"/>
        <v>262080.00000000003</v>
      </c>
      <c r="V1844" s="98"/>
      <c r="W1844" s="43">
        <v>2017</v>
      </c>
      <c r="X1844" s="98"/>
    </row>
    <row r="1845" spans="1:24" ht="50.1" customHeight="1">
      <c r="A1845" s="34" t="s">
        <v>5633</v>
      </c>
      <c r="B1845" s="58" t="s">
        <v>35</v>
      </c>
      <c r="C1845" s="50" t="s">
        <v>3073</v>
      </c>
      <c r="D1845" s="36" t="s">
        <v>3033</v>
      </c>
      <c r="E1845" s="50" t="s">
        <v>3074</v>
      </c>
      <c r="F1845" s="50" t="s">
        <v>5634</v>
      </c>
      <c r="G1845" s="35" t="s">
        <v>92</v>
      </c>
      <c r="H1845" s="49">
        <v>0</v>
      </c>
      <c r="I1845" s="80">
        <v>590000000</v>
      </c>
      <c r="J1845" s="51" t="s">
        <v>293</v>
      </c>
      <c r="K1845" s="49" t="s">
        <v>218</v>
      </c>
      <c r="L1845" s="49" t="s">
        <v>189</v>
      </c>
      <c r="M1845" s="49" t="s">
        <v>84</v>
      </c>
      <c r="N1845" s="49" t="s">
        <v>143</v>
      </c>
      <c r="O1845" s="49" t="s">
        <v>283</v>
      </c>
      <c r="P1845" s="49">
        <v>796</v>
      </c>
      <c r="Q1845" s="49" t="s">
        <v>46</v>
      </c>
      <c r="R1845" s="53">
        <v>10</v>
      </c>
      <c r="S1845" s="77">
        <v>3700</v>
      </c>
      <c r="T1845" s="54">
        <f t="shared" si="153"/>
        <v>37000</v>
      </c>
      <c r="U1845" s="54">
        <f t="shared" si="154"/>
        <v>41440.000000000007</v>
      </c>
      <c r="V1845" s="98"/>
      <c r="W1845" s="43">
        <v>2017</v>
      </c>
      <c r="X1845" s="98"/>
    </row>
    <row r="1846" spans="1:24" ht="50.1" customHeight="1">
      <c r="A1846" s="34" t="s">
        <v>5635</v>
      </c>
      <c r="B1846" s="58" t="s">
        <v>35</v>
      </c>
      <c r="C1846" s="50" t="s">
        <v>3073</v>
      </c>
      <c r="D1846" s="36" t="s">
        <v>3033</v>
      </c>
      <c r="E1846" s="50" t="s">
        <v>3074</v>
      </c>
      <c r="F1846" s="50" t="s">
        <v>5636</v>
      </c>
      <c r="G1846" s="35" t="s">
        <v>92</v>
      </c>
      <c r="H1846" s="49">
        <v>0</v>
      </c>
      <c r="I1846" s="80">
        <v>590000000</v>
      </c>
      <c r="J1846" s="51" t="s">
        <v>293</v>
      </c>
      <c r="K1846" s="49" t="s">
        <v>218</v>
      </c>
      <c r="L1846" s="49" t="s">
        <v>189</v>
      </c>
      <c r="M1846" s="49" t="s">
        <v>84</v>
      </c>
      <c r="N1846" s="49" t="s">
        <v>143</v>
      </c>
      <c r="O1846" s="49" t="s">
        <v>283</v>
      </c>
      <c r="P1846" s="49">
        <v>796</v>
      </c>
      <c r="Q1846" s="49" t="s">
        <v>46</v>
      </c>
      <c r="R1846" s="53">
        <v>3</v>
      </c>
      <c r="S1846" s="77">
        <v>2600</v>
      </c>
      <c r="T1846" s="54">
        <f t="shared" si="153"/>
        <v>7800</v>
      </c>
      <c r="U1846" s="54">
        <f t="shared" si="154"/>
        <v>8736</v>
      </c>
      <c r="V1846" s="98"/>
      <c r="W1846" s="43">
        <v>2017</v>
      </c>
      <c r="X1846" s="98"/>
    </row>
    <row r="1847" spans="1:24" ht="50.1" customHeight="1">
      <c r="A1847" s="34" t="s">
        <v>5637</v>
      </c>
      <c r="B1847" s="58" t="s">
        <v>35</v>
      </c>
      <c r="C1847" s="50" t="s">
        <v>3073</v>
      </c>
      <c r="D1847" s="36" t="s">
        <v>3033</v>
      </c>
      <c r="E1847" s="50" t="s">
        <v>3074</v>
      </c>
      <c r="F1847" s="50" t="s">
        <v>5638</v>
      </c>
      <c r="G1847" s="35" t="s">
        <v>92</v>
      </c>
      <c r="H1847" s="49">
        <v>0</v>
      </c>
      <c r="I1847" s="80">
        <v>590000000</v>
      </c>
      <c r="J1847" s="51" t="s">
        <v>293</v>
      </c>
      <c r="K1847" s="49" t="s">
        <v>218</v>
      </c>
      <c r="L1847" s="49" t="s">
        <v>189</v>
      </c>
      <c r="M1847" s="49" t="s">
        <v>84</v>
      </c>
      <c r="N1847" s="49" t="s">
        <v>143</v>
      </c>
      <c r="O1847" s="49" t="s">
        <v>283</v>
      </c>
      <c r="P1847" s="49">
        <v>796</v>
      </c>
      <c r="Q1847" s="49" t="s">
        <v>46</v>
      </c>
      <c r="R1847" s="53">
        <v>3</v>
      </c>
      <c r="S1847" s="77">
        <v>2350</v>
      </c>
      <c r="T1847" s="54">
        <f t="shared" si="153"/>
        <v>7050</v>
      </c>
      <c r="U1847" s="54">
        <f t="shared" si="154"/>
        <v>7896.0000000000009</v>
      </c>
      <c r="V1847" s="98"/>
      <c r="W1847" s="43">
        <v>2017</v>
      </c>
      <c r="X1847" s="98"/>
    </row>
    <row r="1848" spans="1:24" ht="50.1" customHeight="1">
      <c r="A1848" s="34" t="s">
        <v>5639</v>
      </c>
      <c r="B1848" s="128" t="s">
        <v>35</v>
      </c>
      <c r="C1848" s="38" t="s">
        <v>2842</v>
      </c>
      <c r="D1848" s="65" t="s">
        <v>2799</v>
      </c>
      <c r="E1848" s="38" t="s">
        <v>2843</v>
      </c>
      <c r="F1848" s="42" t="s">
        <v>5640</v>
      </c>
      <c r="G1848" s="46" t="s">
        <v>196</v>
      </c>
      <c r="H1848" s="59">
        <v>0</v>
      </c>
      <c r="I1848" s="35">
        <v>590000000</v>
      </c>
      <c r="J1848" s="46" t="s">
        <v>40</v>
      </c>
      <c r="K1848" s="35" t="s">
        <v>108</v>
      </c>
      <c r="L1848" s="46" t="s">
        <v>40</v>
      </c>
      <c r="M1848" s="49" t="s">
        <v>84</v>
      </c>
      <c r="N1848" s="46" t="s">
        <v>2825</v>
      </c>
      <c r="O1848" s="35" t="s">
        <v>94</v>
      </c>
      <c r="P1848" s="51">
        <v>796</v>
      </c>
      <c r="Q1848" s="46" t="s">
        <v>46</v>
      </c>
      <c r="R1848" s="53">
        <v>15</v>
      </c>
      <c r="S1848" s="100">
        <v>26000</v>
      </c>
      <c r="T1848" s="54">
        <f>S1848*R1848</f>
        <v>390000</v>
      </c>
      <c r="U1848" s="54">
        <f>T1848*1.12</f>
        <v>436800.00000000006</v>
      </c>
      <c r="V1848" s="46"/>
      <c r="W1848" s="51">
        <v>2017</v>
      </c>
      <c r="X1848" s="46"/>
    </row>
    <row r="1849" spans="1:24" ht="50.1" customHeight="1">
      <c r="A1849" s="34" t="s">
        <v>5641</v>
      </c>
      <c r="B1849" s="35" t="s">
        <v>35</v>
      </c>
      <c r="C1849" s="78" t="s">
        <v>245</v>
      </c>
      <c r="D1849" s="36" t="s">
        <v>239</v>
      </c>
      <c r="E1849" s="78" t="s">
        <v>246</v>
      </c>
      <c r="F1849" s="50" t="s">
        <v>5642</v>
      </c>
      <c r="G1849" s="49" t="s">
        <v>39</v>
      </c>
      <c r="H1849" s="105">
        <v>0</v>
      </c>
      <c r="I1849" s="80">
        <v>590000000</v>
      </c>
      <c r="J1849" s="51" t="s">
        <v>293</v>
      </c>
      <c r="K1849" s="49" t="s">
        <v>218</v>
      </c>
      <c r="L1849" s="49" t="s">
        <v>295</v>
      </c>
      <c r="M1849" s="49" t="s">
        <v>84</v>
      </c>
      <c r="N1849" s="49" t="s">
        <v>302</v>
      </c>
      <c r="O1849" s="49" t="s">
        <v>503</v>
      </c>
      <c r="P1849" s="35">
        <v>796</v>
      </c>
      <c r="Q1849" s="35" t="s">
        <v>46</v>
      </c>
      <c r="R1849" s="53">
        <v>1</v>
      </c>
      <c r="S1849" s="77">
        <v>70000</v>
      </c>
      <c r="T1849" s="54">
        <f>R1849*S1849</f>
        <v>70000</v>
      </c>
      <c r="U1849" s="54">
        <f>T1849*1.12</f>
        <v>78400.000000000015</v>
      </c>
      <c r="V1849" s="90"/>
      <c r="W1849" s="51">
        <v>2017</v>
      </c>
      <c r="X1849" s="90"/>
    </row>
    <row r="1850" spans="1:24" ht="50.1" customHeight="1">
      <c r="A1850" s="34" t="s">
        <v>5643</v>
      </c>
      <c r="B1850" s="35" t="s">
        <v>35</v>
      </c>
      <c r="C1850" s="50" t="s">
        <v>5644</v>
      </c>
      <c r="D1850" s="56" t="s">
        <v>5645</v>
      </c>
      <c r="E1850" s="50" t="s">
        <v>5646</v>
      </c>
      <c r="F1850" s="283"/>
      <c r="G1850" s="51" t="s">
        <v>39</v>
      </c>
      <c r="H1850" s="51">
        <v>0</v>
      </c>
      <c r="I1850" s="125">
        <v>590000000</v>
      </c>
      <c r="J1850" s="51" t="s">
        <v>53</v>
      </c>
      <c r="K1850" s="51" t="s">
        <v>1445</v>
      </c>
      <c r="L1850" s="51" t="s">
        <v>53</v>
      </c>
      <c r="M1850" s="51" t="s">
        <v>61</v>
      </c>
      <c r="N1850" s="49" t="s">
        <v>44</v>
      </c>
      <c r="O1850" s="49" t="s">
        <v>1424</v>
      </c>
      <c r="P1850" s="43">
        <v>796</v>
      </c>
      <c r="Q1850" s="43" t="s">
        <v>46</v>
      </c>
      <c r="R1850" s="236">
        <v>30</v>
      </c>
      <c r="S1850" s="77">
        <v>530</v>
      </c>
      <c r="T1850" s="133">
        <f>R1850*S1850</f>
        <v>15900</v>
      </c>
      <c r="U1850" s="133">
        <f>T1850*1.12</f>
        <v>17808</v>
      </c>
      <c r="V1850" s="155"/>
      <c r="W1850" s="35">
        <v>2017</v>
      </c>
      <c r="X1850" s="156"/>
    </row>
    <row r="1851" spans="1:24" ht="50.1" customHeight="1">
      <c r="A1851" s="34" t="s">
        <v>5647</v>
      </c>
      <c r="B1851" s="35" t="s">
        <v>35</v>
      </c>
      <c r="C1851" s="50" t="s">
        <v>5648</v>
      </c>
      <c r="D1851" s="48" t="s">
        <v>5649</v>
      </c>
      <c r="E1851" s="50" t="s">
        <v>5650</v>
      </c>
      <c r="F1851" s="50"/>
      <c r="G1851" s="51" t="s">
        <v>39</v>
      </c>
      <c r="H1851" s="51">
        <v>0</v>
      </c>
      <c r="I1851" s="125">
        <v>590000000</v>
      </c>
      <c r="J1851" s="51" t="s">
        <v>53</v>
      </c>
      <c r="K1851" s="51" t="s">
        <v>1445</v>
      </c>
      <c r="L1851" s="51" t="s">
        <v>53</v>
      </c>
      <c r="M1851" s="51" t="s">
        <v>61</v>
      </c>
      <c r="N1851" s="49" t="s">
        <v>44</v>
      </c>
      <c r="O1851" s="49" t="s">
        <v>503</v>
      </c>
      <c r="P1851" s="35">
        <v>796</v>
      </c>
      <c r="Q1851" s="49" t="s">
        <v>46</v>
      </c>
      <c r="R1851" s="53">
        <v>1</v>
      </c>
      <c r="S1851" s="77">
        <v>7000</v>
      </c>
      <c r="T1851" s="54">
        <f>S1851*R1851</f>
        <v>7000</v>
      </c>
      <c r="U1851" s="63">
        <f>T1851*1.12</f>
        <v>7840.0000000000009</v>
      </c>
      <c r="V1851" s="155"/>
      <c r="W1851" s="35">
        <v>2017</v>
      </c>
      <c r="X1851" s="156"/>
    </row>
    <row r="1852" spans="1:24" ht="50.1" customHeight="1">
      <c r="A1852" s="34" t="s">
        <v>5651</v>
      </c>
      <c r="B1852" s="49" t="s">
        <v>35</v>
      </c>
      <c r="C1852" s="50" t="s">
        <v>2701</v>
      </c>
      <c r="D1852" s="56" t="s">
        <v>2690</v>
      </c>
      <c r="E1852" s="50" t="s">
        <v>2702</v>
      </c>
      <c r="F1852" s="50" t="s">
        <v>2705</v>
      </c>
      <c r="G1852" s="35" t="s">
        <v>39</v>
      </c>
      <c r="H1852" s="49">
        <v>50</v>
      </c>
      <c r="I1852" s="52">
        <v>590000000</v>
      </c>
      <c r="J1852" s="35" t="s">
        <v>53</v>
      </c>
      <c r="K1852" s="35" t="s">
        <v>218</v>
      </c>
      <c r="L1852" s="35" t="s">
        <v>42</v>
      </c>
      <c r="M1852" s="35" t="s">
        <v>84</v>
      </c>
      <c r="N1852" s="35" t="s">
        <v>5652</v>
      </c>
      <c r="O1852" s="35" t="s">
        <v>503</v>
      </c>
      <c r="P1852" s="35">
        <v>796</v>
      </c>
      <c r="Q1852" s="35" t="s">
        <v>46</v>
      </c>
      <c r="R1852" s="39">
        <v>100</v>
      </c>
      <c r="S1852" s="100">
        <v>123900</v>
      </c>
      <c r="T1852" s="40">
        <f t="shared" ref="T1852" si="155">R1852*S1852</f>
        <v>12390000</v>
      </c>
      <c r="U1852" s="41">
        <f t="shared" ref="U1852" si="156">T1852*1.12</f>
        <v>13876800.000000002</v>
      </c>
      <c r="V1852" s="45" t="s">
        <v>47</v>
      </c>
      <c r="W1852" s="35">
        <v>2017</v>
      </c>
      <c r="X1852" s="82"/>
    </row>
    <row r="1853" spans="1:24" ht="50.1" customHeight="1">
      <c r="A1853" s="34" t="s">
        <v>5653</v>
      </c>
      <c r="B1853" s="35" t="s">
        <v>35</v>
      </c>
      <c r="C1853" s="50" t="s">
        <v>5654</v>
      </c>
      <c r="D1853" s="56" t="s">
        <v>5645</v>
      </c>
      <c r="E1853" s="50" t="s">
        <v>5655</v>
      </c>
      <c r="F1853" s="50" t="s">
        <v>5656</v>
      </c>
      <c r="G1853" s="267" t="s">
        <v>39</v>
      </c>
      <c r="H1853" s="35">
        <v>0</v>
      </c>
      <c r="I1853" s="35">
        <v>590000000</v>
      </c>
      <c r="J1853" s="35" t="s">
        <v>53</v>
      </c>
      <c r="K1853" s="51" t="s">
        <v>218</v>
      </c>
      <c r="L1853" s="35" t="s">
        <v>42</v>
      </c>
      <c r="M1853" s="51" t="s">
        <v>43</v>
      </c>
      <c r="N1853" s="51" t="s">
        <v>2687</v>
      </c>
      <c r="O1853" s="35" t="s">
        <v>2052</v>
      </c>
      <c r="P1853" s="35">
        <v>796</v>
      </c>
      <c r="Q1853" s="35" t="s">
        <v>46</v>
      </c>
      <c r="R1853" s="53">
        <v>2</v>
      </c>
      <c r="S1853" s="284">
        <v>4669.6428571400002</v>
      </c>
      <c r="T1853" s="74">
        <f>S1853*R1853</f>
        <v>9339.2857142800003</v>
      </c>
      <c r="U1853" s="74">
        <f>T1853*1.12</f>
        <v>10459.999999993601</v>
      </c>
      <c r="V1853" s="35"/>
      <c r="W1853" s="35">
        <v>2017</v>
      </c>
      <c r="X1853" s="90"/>
    </row>
    <row r="1854" spans="1:24" ht="50.1" customHeight="1">
      <c r="A1854" s="34" t="s">
        <v>5657</v>
      </c>
      <c r="B1854" s="49" t="s">
        <v>35</v>
      </c>
      <c r="C1854" s="50" t="s">
        <v>5658</v>
      </c>
      <c r="D1854" s="56" t="s">
        <v>5659</v>
      </c>
      <c r="E1854" s="50" t="s">
        <v>5660</v>
      </c>
      <c r="F1854" s="50" t="s">
        <v>5661</v>
      </c>
      <c r="G1854" s="267" t="s">
        <v>39</v>
      </c>
      <c r="H1854" s="59">
        <v>0</v>
      </c>
      <c r="I1854" s="52">
        <v>590000000</v>
      </c>
      <c r="J1854" s="35" t="s">
        <v>53</v>
      </c>
      <c r="K1854" s="232" t="s">
        <v>1445</v>
      </c>
      <c r="L1854" s="35" t="s">
        <v>42</v>
      </c>
      <c r="M1854" s="285" t="s">
        <v>43</v>
      </c>
      <c r="N1854" s="35" t="s">
        <v>75</v>
      </c>
      <c r="O1854" s="35" t="s">
        <v>5448</v>
      </c>
      <c r="P1854" s="35">
        <v>796</v>
      </c>
      <c r="Q1854" s="35" t="s">
        <v>46</v>
      </c>
      <c r="R1854" s="53">
        <v>2</v>
      </c>
      <c r="S1854" s="286">
        <v>5357.1428571400002</v>
      </c>
      <c r="T1854" s="107">
        <f>S1854*R1854</f>
        <v>10714.28571428</v>
      </c>
      <c r="U1854" s="287">
        <f t="shared" ref="U1854:U1864" si="157">T1854*1.12</f>
        <v>11999.999999993601</v>
      </c>
      <c r="V1854" s="288"/>
      <c r="W1854" s="231">
        <v>2017</v>
      </c>
      <c r="X1854" s="289"/>
    </row>
    <row r="1855" spans="1:24" ht="50.1" customHeight="1">
      <c r="A1855" s="34" t="s">
        <v>5662</v>
      </c>
      <c r="B1855" s="49" t="s">
        <v>35</v>
      </c>
      <c r="C1855" s="50" t="s">
        <v>5663</v>
      </c>
      <c r="D1855" s="56" t="s">
        <v>5664</v>
      </c>
      <c r="E1855" s="50" t="s">
        <v>5665</v>
      </c>
      <c r="F1855" s="50" t="s">
        <v>5666</v>
      </c>
      <c r="G1855" s="35" t="s">
        <v>39</v>
      </c>
      <c r="H1855" s="59">
        <v>0</v>
      </c>
      <c r="I1855" s="52">
        <v>590000000</v>
      </c>
      <c r="J1855" s="35" t="s">
        <v>53</v>
      </c>
      <c r="K1855" s="232" t="s">
        <v>1445</v>
      </c>
      <c r="L1855" s="35" t="s">
        <v>42</v>
      </c>
      <c r="M1855" s="285" t="s">
        <v>43</v>
      </c>
      <c r="N1855" s="35" t="s">
        <v>75</v>
      </c>
      <c r="O1855" s="35" t="s">
        <v>5448</v>
      </c>
      <c r="P1855" s="35">
        <v>796</v>
      </c>
      <c r="Q1855" s="35" t="s">
        <v>46</v>
      </c>
      <c r="R1855" s="53">
        <v>1</v>
      </c>
      <c r="S1855" s="286">
        <v>23214.285714199999</v>
      </c>
      <c r="T1855" s="107">
        <f>R1855*S1855</f>
        <v>23214.285714199999</v>
      </c>
      <c r="U1855" s="287">
        <f t="shared" si="157"/>
        <v>25999.999999904001</v>
      </c>
      <c r="V1855" s="288"/>
      <c r="W1855" s="231">
        <v>2017</v>
      </c>
      <c r="X1855" s="289"/>
    </row>
    <row r="1856" spans="1:24" ht="50.1" customHeight="1">
      <c r="A1856" s="34" t="s">
        <v>5667</v>
      </c>
      <c r="B1856" s="49" t="s">
        <v>35</v>
      </c>
      <c r="C1856" s="50" t="s">
        <v>5668</v>
      </c>
      <c r="D1856" s="56" t="s">
        <v>5669</v>
      </c>
      <c r="E1856" s="50" t="s">
        <v>5670</v>
      </c>
      <c r="F1856" s="50" t="s">
        <v>5671</v>
      </c>
      <c r="G1856" s="267" t="s">
        <v>39</v>
      </c>
      <c r="H1856" s="59">
        <v>0</v>
      </c>
      <c r="I1856" s="52">
        <v>590000000</v>
      </c>
      <c r="J1856" s="35" t="s">
        <v>53</v>
      </c>
      <c r="K1856" s="232" t="s">
        <v>1445</v>
      </c>
      <c r="L1856" s="35" t="s">
        <v>42</v>
      </c>
      <c r="M1856" s="285" t="s">
        <v>43</v>
      </c>
      <c r="N1856" s="35" t="s">
        <v>75</v>
      </c>
      <c r="O1856" s="35" t="s">
        <v>5448</v>
      </c>
      <c r="P1856" s="35">
        <v>796</v>
      </c>
      <c r="Q1856" s="35" t="s">
        <v>46</v>
      </c>
      <c r="R1856" s="53">
        <v>2</v>
      </c>
      <c r="S1856" s="286">
        <v>3392.8571428499999</v>
      </c>
      <c r="T1856" s="107">
        <f>R1856*S1856</f>
        <v>6785.7142856999999</v>
      </c>
      <c r="U1856" s="287">
        <f t="shared" si="157"/>
        <v>7599.9999999840002</v>
      </c>
      <c r="V1856" s="288"/>
      <c r="W1856" s="231">
        <v>2017</v>
      </c>
      <c r="X1856" s="289"/>
    </row>
    <row r="1857" spans="1:24" ht="50.1" customHeight="1">
      <c r="A1857" s="34" t="s">
        <v>5672</v>
      </c>
      <c r="B1857" s="49" t="s">
        <v>35</v>
      </c>
      <c r="C1857" s="50" t="s">
        <v>5673</v>
      </c>
      <c r="D1857" s="56" t="s">
        <v>5674</v>
      </c>
      <c r="E1857" s="50" t="s">
        <v>5675</v>
      </c>
      <c r="F1857" s="50" t="s">
        <v>5676</v>
      </c>
      <c r="G1857" s="267" t="s">
        <v>39</v>
      </c>
      <c r="H1857" s="59">
        <v>0</v>
      </c>
      <c r="I1857" s="52">
        <v>590000000</v>
      </c>
      <c r="J1857" s="35" t="s">
        <v>53</v>
      </c>
      <c r="K1857" s="232" t="s">
        <v>1445</v>
      </c>
      <c r="L1857" s="35" t="s">
        <v>42</v>
      </c>
      <c r="M1857" s="285" t="s">
        <v>43</v>
      </c>
      <c r="N1857" s="35" t="s">
        <v>75</v>
      </c>
      <c r="O1857" s="35" t="s">
        <v>5448</v>
      </c>
      <c r="P1857" s="35">
        <v>796</v>
      </c>
      <c r="Q1857" s="35" t="s">
        <v>46</v>
      </c>
      <c r="R1857" s="53">
        <v>1</v>
      </c>
      <c r="S1857" s="286">
        <v>2142.8571428499999</v>
      </c>
      <c r="T1857" s="107">
        <f>S1857*R1857</f>
        <v>2142.8571428499999</v>
      </c>
      <c r="U1857" s="287">
        <f t="shared" si="157"/>
        <v>2399.9999999920001</v>
      </c>
      <c r="V1857" s="288"/>
      <c r="W1857" s="231">
        <v>2017</v>
      </c>
      <c r="X1857" s="289"/>
    </row>
    <row r="1858" spans="1:24" ht="50.1" customHeight="1">
      <c r="A1858" s="34" t="s">
        <v>5677</v>
      </c>
      <c r="B1858" s="49" t="s">
        <v>35</v>
      </c>
      <c r="C1858" s="50" t="s">
        <v>5673</v>
      </c>
      <c r="D1858" s="56" t="s">
        <v>5674</v>
      </c>
      <c r="E1858" s="50" t="s">
        <v>5675</v>
      </c>
      <c r="F1858" s="50" t="s">
        <v>5678</v>
      </c>
      <c r="G1858" s="267" t="s">
        <v>39</v>
      </c>
      <c r="H1858" s="59">
        <v>0</v>
      </c>
      <c r="I1858" s="52">
        <v>590000000</v>
      </c>
      <c r="J1858" s="35" t="s">
        <v>53</v>
      </c>
      <c r="K1858" s="232" t="s">
        <v>1445</v>
      </c>
      <c r="L1858" s="35" t="s">
        <v>42</v>
      </c>
      <c r="M1858" s="285" t="s">
        <v>43</v>
      </c>
      <c r="N1858" s="35" t="s">
        <v>75</v>
      </c>
      <c r="O1858" s="35" t="s">
        <v>5448</v>
      </c>
      <c r="P1858" s="35">
        <v>796</v>
      </c>
      <c r="Q1858" s="35" t="s">
        <v>46</v>
      </c>
      <c r="R1858" s="53">
        <v>2</v>
      </c>
      <c r="S1858" s="286">
        <v>3571.42857142</v>
      </c>
      <c r="T1858" s="107">
        <f>S1858*R1858</f>
        <v>7142.8571428400001</v>
      </c>
      <c r="U1858" s="287">
        <f t="shared" si="157"/>
        <v>7999.9999999808006</v>
      </c>
      <c r="V1858" s="288"/>
      <c r="W1858" s="231">
        <v>2017</v>
      </c>
      <c r="X1858" s="289"/>
    </row>
    <row r="1859" spans="1:24" ht="50.1" customHeight="1">
      <c r="A1859" s="34" t="s">
        <v>5679</v>
      </c>
      <c r="B1859" s="49" t="s">
        <v>35</v>
      </c>
      <c r="C1859" s="50" t="s">
        <v>5680</v>
      </c>
      <c r="D1859" s="56" t="s">
        <v>5681</v>
      </c>
      <c r="E1859" s="50" t="s">
        <v>5682</v>
      </c>
      <c r="F1859" s="50" t="s">
        <v>5683</v>
      </c>
      <c r="G1859" s="267" t="s">
        <v>39</v>
      </c>
      <c r="H1859" s="59">
        <v>0</v>
      </c>
      <c r="I1859" s="52">
        <v>590000000</v>
      </c>
      <c r="J1859" s="35" t="s">
        <v>53</v>
      </c>
      <c r="K1859" s="232" t="s">
        <v>1445</v>
      </c>
      <c r="L1859" s="35" t="s">
        <v>42</v>
      </c>
      <c r="M1859" s="285" t="s">
        <v>43</v>
      </c>
      <c r="N1859" s="35" t="s">
        <v>75</v>
      </c>
      <c r="O1859" s="35" t="s">
        <v>5448</v>
      </c>
      <c r="P1859" s="35">
        <v>839</v>
      </c>
      <c r="Q1859" s="35" t="s">
        <v>612</v>
      </c>
      <c r="R1859" s="54">
        <v>1</v>
      </c>
      <c r="S1859" s="290">
        <v>5000</v>
      </c>
      <c r="T1859" s="262">
        <f>R1859*S1859</f>
        <v>5000</v>
      </c>
      <c r="U1859" s="291">
        <f t="shared" si="157"/>
        <v>5600.0000000000009</v>
      </c>
      <c r="V1859" s="288"/>
      <c r="W1859" s="231">
        <v>2017</v>
      </c>
      <c r="X1859" s="289"/>
    </row>
    <row r="1860" spans="1:24" ht="50.1" customHeight="1">
      <c r="A1860" s="34" t="s">
        <v>5684</v>
      </c>
      <c r="B1860" s="49" t="s">
        <v>35</v>
      </c>
      <c r="C1860" s="50" t="s">
        <v>5685</v>
      </c>
      <c r="D1860" s="56" t="s">
        <v>5686</v>
      </c>
      <c r="E1860" s="50" t="s">
        <v>5687</v>
      </c>
      <c r="F1860" s="50" t="s">
        <v>5688</v>
      </c>
      <c r="G1860" s="267" t="s">
        <v>39</v>
      </c>
      <c r="H1860" s="59">
        <v>0</v>
      </c>
      <c r="I1860" s="52">
        <v>590000000</v>
      </c>
      <c r="J1860" s="35" t="s">
        <v>53</v>
      </c>
      <c r="K1860" s="232" t="s">
        <v>1445</v>
      </c>
      <c r="L1860" s="35" t="s">
        <v>42</v>
      </c>
      <c r="M1860" s="285" t="s">
        <v>43</v>
      </c>
      <c r="N1860" s="35" t="s">
        <v>75</v>
      </c>
      <c r="O1860" s="35" t="s">
        <v>5448</v>
      </c>
      <c r="P1860" s="35">
        <v>796</v>
      </c>
      <c r="Q1860" s="35" t="s">
        <v>46</v>
      </c>
      <c r="R1860" s="53">
        <v>1</v>
      </c>
      <c r="S1860" s="286">
        <v>8035.7142857099998</v>
      </c>
      <c r="T1860" s="107">
        <f>R1860*S1860</f>
        <v>8035.7142857099998</v>
      </c>
      <c r="U1860" s="287">
        <f t="shared" si="157"/>
        <v>8999.9999999952015</v>
      </c>
      <c r="V1860" s="288"/>
      <c r="W1860" s="231">
        <v>2017</v>
      </c>
      <c r="X1860" s="289"/>
    </row>
    <row r="1861" spans="1:24" ht="50.1" customHeight="1">
      <c r="A1861" s="34" t="s">
        <v>5689</v>
      </c>
      <c r="B1861" s="49" t="s">
        <v>35</v>
      </c>
      <c r="C1861" s="50" t="s">
        <v>5690</v>
      </c>
      <c r="D1861" s="56" t="s">
        <v>5664</v>
      </c>
      <c r="E1861" s="50" t="s">
        <v>5691</v>
      </c>
      <c r="F1861" s="50" t="s">
        <v>5692</v>
      </c>
      <c r="G1861" s="267" t="s">
        <v>39</v>
      </c>
      <c r="H1861" s="59">
        <v>0</v>
      </c>
      <c r="I1861" s="52">
        <v>590000000</v>
      </c>
      <c r="J1861" s="35" t="s">
        <v>53</v>
      </c>
      <c r="K1861" s="232" t="s">
        <v>1445</v>
      </c>
      <c r="L1861" s="35" t="s">
        <v>42</v>
      </c>
      <c r="M1861" s="285" t="s">
        <v>43</v>
      </c>
      <c r="N1861" s="35" t="s">
        <v>75</v>
      </c>
      <c r="O1861" s="35" t="s">
        <v>5448</v>
      </c>
      <c r="P1861" s="35">
        <v>796</v>
      </c>
      <c r="Q1861" s="35" t="s">
        <v>46</v>
      </c>
      <c r="R1861" s="53">
        <v>1</v>
      </c>
      <c r="S1861" s="286">
        <v>17857.1428571</v>
      </c>
      <c r="T1861" s="107">
        <f>R1861*S1861</f>
        <v>17857.1428571</v>
      </c>
      <c r="U1861" s="287">
        <f t="shared" si="157"/>
        <v>19999.999999952001</v>
      </c>
      <c r="V1861" s="288"/>
      <c r="W1861" s="231">
        <v>2017</v>
      </c>
      <c r="X1861" s="289"/>
    </row>
    <row r="1862" spans="1:24" ht="50.1" customHeight="1">
      <c r="A1862" s="34" t="s">
        <v>5693</v>
      </c>
      <c r="B1862" s="49" t="s">
        <v>35</v>
      </c>
      <c r="C1862" s="50" t="s">
        <v>5694</v>
      </c>
      <c r="D1862" s="56" t="s">
        <v>5695</v>
      </c>
      <c r="E1862" s="50" t="s">
        <v>5696</v>
      </c>
      <c r="F1862" s="50" t="s">
        <v>5697</v>
      </c>
      <c r="G1862" s="35" t="s">
        <v>39</v>
      </c>
      <c r="H1862" s="59">
        <v>0</v>
      </c>
      <c r="I1862" s="52">
        <v>590000000</v>
      </c>
      <c r="J1862" s="35" t="s">
        <v>53</v>
      </c>
      <c r="K1862" s="49" t="s">
        <v>1445</v>
      </c>
      <c r="L1862" s="35" t="s">
        <v>42</v>
      </c>
      <c r="M1862" s="49" t="s">
        <v>43</v>
      </c>
      <c r="N1862" s="35" t="s">
        <v>75</v>
      </c>
      <c r="O1862" s="35" t="s">
        <v>5448</v>
      </c>
      <c r="P1862" s="35">
        <v>796</v>
      </c>
      <c r="Q1862" s="35" t="s">
        <v>46</v>
      </c>
      <c r="R1862" s="53">
        <v>1</v>
      </c>
      <c r="S1862" s="286">
        <v>26785.7142857</v>
      </c>
      <c r="T1862" s="107">
        <f>S1862*R1862</f>
        <v>26785.7142857</v>
      </c>
      <c r="U1862" s="287">
        <f t="shared" si="157"/>
        <v>29999.999999984004</v>
      </c>
      <c r="V1862" s="288"/>
      <c r="W1862" s="231">
        <v>2017</v>
      </c>
      <c r="X1862" s="289"/>
    </row>
    <row r="1863" spans="1:24" ht="50.1" customHeight="1">
      <c r="A1863" s="34" t="s">
        <v>5698</v>
      </c>
      <c r="B1863" s="49" t="s">
        <v>35</v>
      </c>
      <c r="C1863" s="50" t="s">
        <v>5699</v>
      </c>
      <c r="D1863" s="56" t="s">
        <v>5659</v>
      </c>
      <c r="E1863" s="50" t="s">
        <v>5700</v>
      </c>
      <c r="F1863" s="50" t="s">
        <v>5701</v>
      </c>
      <c r="G1863" s="267" t="s">
        <v>39</v>
      </c>
      <c r="H1863" s="59">
        <v>0</v>
      </c>
      <c r="I1863" s="52">
        <v>590000000</v>
      </c>
      <c r="J1863" s="35" t="s">
        <v>53</v>
      </c>
      <c r="K1863" s="232" t="s">
        <v>1445</v>
      </c>
      <c r="L1863" s="35" t="s">
        <v>42</v>
      </c>
      <c r="M1863" s="285" t="s">
        <v>43</v>
      </c>
      <c r="N1863" s="35" t="s">
        <v>75</v>
      </c>
      <c r="O1863" s="35" t="s">
        <v>5448</v>
      </c>
      <c r="P1863" s="35">
        <v>796</v>
      </c>
      <c r="Q1863" s="35" t="s">
        <v>46</v>
      </c>
      <c r="R1863" s="53">
        <v>3</v>
      </c>
      <c r="S1863" s="284">
        <v>9821.4285714199996</v>
      </c>
      <c r="T1863" s="54">
        <f>S1863*R1863</f>
        <v>29464.285714259997</v>
      </c>
      <c r="U1863" s="63">
        <f t="shared" si="157"/>
        <v>32999.999999971202</v>
      </c>
      <c r="V1863" s="292" t="s">
        <v>47</v>
      </c>
      <c r="W1863" s="231">
        <v>2017</v>
      </c>
      <c r="X1863" s="82"/>
    </row>
    <row r="1864" spans="1:24" ht="50.1" customHeight="1">
      <c r="A1864" s="34" t="s">
        <v>5702</v>
      </c>
      <c r="B1864" s="49" t="s">
        <v>35</v>
      </c>
      <c r="C1864" s="50" t="s">
        <v>5703</v>
      </c>
      <c r="D1864" s="56" t="s">
        <v>5704</v>
      </c>
      <c r="E1864" s="50" t="s">
        <v>5705</v>
      </c>
      <c r="F1864" s="50" t="s">
        <v>5706</v>
      </c>
      <c r="G1864" s="35" t="s">
        <v>39</v>
      </c>
      <c r="H1864" s="59">
        <v>0</v>
      </c>
      <c r="I1864" s="52">
        <v>590000000</v>
      </c>
      <c r="J1864" s="35" t="s">
        <v>53</v>
      </c>
      <c r="K1864" s="49" t="s">
        <v>1445</v>
      </c>
      <c r="L1864" s="35" t="s">
        <v>42</v>
      </c>
      <c r="M1864" s="97" t="s">
        <v>43</v>
      </c>
      <c r="N1864" s="35" t="s">
        <v>75</v>
      </c>
      <c r="O1864" s="35" t="s">
        <v>5448</v>
      </c>
      <c r="P1864" s="35">
        <v>796</v>
      </c>
      <c r="Q1864" s="35" t="s">
        <v>46</v>
      </c>
      <c r="R1864" s="53">
        <v>1</v>
      </c>
      <c r="S1864" s="77">
        <v>25000</v>
      </c>
      <c r="T1864" s="54">
        <f>S1864*R1864</f>
        <v>25000</v>
      </c>
      <c r="U1864" s="54">
        <f t="shared" si="157"/>
        <v>28000.000000000004</v>
      </c>
      <c r="V1864" s="217" t="s">
        <v>47</v>
      </c>
      <c r="W1864" s="43">
        <v>2017</v>
      </c>
      <c r="X1864" s="82" t="s">
        <v>47</v>
      </c>
    </row>
    <row r="1865" spans="1:24" ht="50.1" customHeight="1">
      <c r="A1865" s="34" t="s">
        <v>5707</v>
      </c>
      <c r="B1865" s="49" t="s">
        <v>35</v>
      </c>
      <c r="C1865" s="50" t="s">
        <v>5708</v>
      </c>
      <c r="D1865" s="56" t="s">
        <v>5709</v>
      </c>
      <c r="E1865" s="50" t="s">
        <v>5710</v>
      </c>
      <c r="F1865" s="50" t="s">
        <v>5711</v>
      </c>
      <c r="G1865" s="49" t="s">
        <v>39</v>
      </c>
      <c r="H1865" s="49">
        <v>0</v>
      </c>
      <c r="I1865" s="35">
        <v>590000000</v>
      </c>
      <c r="J1865" s="35" t="s">
        <v>42</v>
      </c>
      <c r="K1865" s="49" t="s">
        <v>1445</v>
      </c>
      <c r="L1865" s="35" t="s">
        <v>1423</v>
      </c>
      <c r="M1865" s="49" t="s">
        <v>43</v>
      </c>
      <c r="N1865" s="49" t="s">
        <v>566</v>
      </c>
      <c r="O1865" s="49" t="s">
        <v>1424</v>
      </c>
      <c r="P1865" s="35">
        <v>796</v>
      </c>
      <c r="Q1865" s="49" t="s">
        <v>46</v>
      </c>
      <c r="R1865" s="53">
        <v>6</v>
      </c>
      <c r="S1865" s="153">
        <v>4598.22</v>
      </c>
      <c r="T1865" s="54">
        <f>R1865*S1865</f>
        <v>27589.32</v>
      </c>
      <c r="U1865" s="54">
        <f>T1865*1.12</f>
        <v>30900.038400000001</v>
      </c>
      <c r="V1865" s="293"/>
      <c r="W1865" s="35">
        <v>2017</v>
      </c>
      <c r="X1865" s="49"/>
    </row>
    <row r="1866" spans="1:24" ht="50.1" customHeight="1">
      <c r="A1866" s="34" t="s">
        <v>5712</v>
      </c>
      <c r="B1866" s="49" t="s">
        <v>35</v>
      </c>
      <c r="C1866" s="50" t="s">
        <v>5713</v>
      </c>
      <c r="D1866" s="56" t="s">
        <v>5064</v>
      </c>
      <c r="E1866" s="50" t="s">
        <v>5714</v>
      </c>
      <c r="F1866" s="50" t="s">
        <v>5715</v>
      </c>
      <c r="G1866" s="49" t="s">
        <v>39</v>
      </c>
      <c r="H1866" s="49">
        <v>0</v>
      </c>
      <c r="I1866" s="35">
        <v>590000000</v>
      </c>
      <c r="J1866" s="35" t="s">
        <v>1423</v>
      </c>
      <c r="K1866" s="49" t="s">
        <v>1445</v>
      </c>
      <c r="L1866" s="35" t="s">
        <v>42</v>
      </c>
      <c r="M1866" s="49" t="s">
        <v>43</v>
      </c>
      <c r="N1866" s="49" t="s">
        <v>566</v>
      </c>
      <c r="O1866" s="49" t="s">
        <v>1424</v>
      </c>
      <c r="P1866" s="35">
        <v>166</v>
      </c>
      <c r="Q1866" s="49" t="s">
        <v>103</v>
      </c>
      <c r="R1866" s="185">
        <v>8.9649999999999999</v>
      </c>
      <c r="S1866" s="77">
        <v>1354.48</v>
      </c>
      <c r="T1866" s="54">
        <f t="shared" ref="T1866:T1867" si="158">R1866*S1866</f>
        <v>12142.913200000001</v>
      </c>
      <c r="U1866" s="54">
        <f t="shared" ref="U1866:U1867" si="159">T1866*1.12</f>
        <v>13600.062784000002</v>
      </c>
      <c r="V1866" s="293"/>
      <c r="W1866" s="35">
        <v>2017</v>
      </c>
      <c r="X1866" s="49"/>
    </row>
    <row r="1867" spans="1:24" ht="50.1" customHeight="1">
      <c r="A1867" s="34" t="s">
        <v>5716</v>
      </c>
      <c r="B1867" s="49" t="s">
        <v>35</v>
      </c>
      <c r="C1867" s="50" t="s">
        <v>11580</v>
      </c>
      <c r="D1867" s="56" t="s">
        <v>4839</v>
      </c>
      <c r="E1867" s="50" t="s">
        <v>11579</v>
      </c>
      <c r="F1867" s="50" t="s">
        <v>5719</v>
      </c>
      <c r="G1867" s="49" t="s">
        <v>39</v>
      </c>
      <c r="H1867" s="49">
        <v>0</v>
      </c>
      <c r="I1867" s="35">
        <v>590000000</v>
      </c>
      <c r="J1867" s="35" t="s">
        <v>1423</v>
      </c>
      <c r="K1867" s="49" t="s">
        <v>1445</v>
      </c>
      <c r="L1867" s="35" t="s">
        <v>42</v>
      </c>
      <c r="M1867" s="49" t="s">
        <v>43</v>
      </c>
      <c r="N1867" s="49" t="s">
        <v>566</v>
      </c>
      <c r="O1867" s="49" t="s">
        <v>1424</v>
      </c>
      <c r="P1867" s="35">
        <v>796</v>
      </c>
      <c r="Q1867" s="49" t="s">
        <v>46</v>
      </c>
      <c r="R1867" s="53">
        <v>30</v>
      </c>
      <c r="S1867" s="77">
        <v>50.6</v>
      </c>
      <c r="T1867" s="54">
        <f t="shared" si="158"/>
        <v>1518</v>
      </c>
      <c r="U1867" s="54">
        <f t="shared" si="159"/>
        <v>1700.16</v>
      </c>
      <c r="V1867" s="293"/>
      <c r="W1867" s="35">
        <v>2017</v>
      </c>
      <c r="X1867" s="49"/>
    </row>
    <row r="1868" spans="1:24" ht="50.1" customHeight="1">
      <c r="A1868" s="34" t="s">
        <v>5720</v>
      </c>
      <c r="B1868" s="35" t="s">
        <v>35</v>
      </c>
      <c r="C1868" s="78" t="s">
        <v>943</v>
      </c>
      <c r="D1868" s="36" t="s">
        <v>944</v>
      </c>
      <c r="E1868" s="78" t="s">
        <v>332</v>
      </c>
      <c r="F1868" s="78" t="s">
        <v>945</v>
      </c>
      <c r="G1868" s="49" t="s">
        <v>39</v>
      </c>
      <c r="H1868" s="105">
        <v>0</v>
      </c>
      <c r="I1868" s="80">
        <v>590000000</v>
      </c>
      <c r="J1868" s="51" t="s">
        <v>293</v>
      </c>
      <c r="K1868" s="49" t="s">
        <v>1445</v>
      </c>
      <c r="L1868" s="49" t="s">
        <v>295</v>
      </c>
      <c r="M1868" s="49" t="s">
        <v>84</v>
      </c>
      <c r="N1868" s="49" t="s">
        <v>328</v>
      </c>
      <c r="O1868" s="49" t="s">
        <v>1424</v>
      </c>
      <c r="P1868" s="35">
        <v>796</v>
      </c>
      <c r="Q1868" s="35" t="s">
        <v>46</v>
      </c>
      <c r="R1868" s="53">
        <v>4</v>
      </c>
      <c r="S1868" s="81">
        <v>6500</v>
      </c>
      <c r="T1868" s="54">
        <f>R1868*S1868</f>
        <v>26000</v>
      </c>
      <c r="U1868" s="54">
        <f>T1868*1.12</f>
        <v>29120.000000000004</v>
      </c>
      <c r="V1868" s="90"/>
      <c r="W1868" s="51">
        <v>2017</v>
      </c>
      <c r="X1868" s="90"/>
    </row>
    <row r="1869" spans="1:24" ht="50.1" customHeight="1">
      <c r="A1869" s="34" t="s">
        <v>5721</v>
      </c>
      <c r="B1869" s="35" t="s">
        <v>35</v>
      </c>
      <c r="C1869" s="78" t="s">
        <v>943</v>
      </c>
      <c r="D1869" s="36" t="s">
        <v>944</v>
      </c>
      <c r="E1869" s="78" t="s">
        <v>332</v>
      </c>
      <c r="F1869" s="50" t="s">
        <v>5722</v>
      </c>
      <c r="G1869" s="49" t="s">
        <v>39</v>
      </c>
      <c r="H1869" s="105">
        <v>0</v>
      </c>
      <c r="I1869" s="80">
        <v>590000000</v>
      </c>
      <c r="J1869" s="51" t="s">
        <v>293</v>
      </c>
      <c r="K1869" s="49" t="s">
        <v>1445</v>
      </c>
      <c r="L1869" s="49" t="s">
        <v>295</v>
      </c>
      <c r="M1869" s="49" t="s">
        <v>84</v>
      </c>
      <c r="N1869" s="49" t="s">
        <v>328</v>
      </c>
      <c r="O1869" s="49" t="s">
        <v>1424</v>
      </c>
      <c r="P1869" s="35">
        <v>796</v>
      </c>
      <c r="Q1869" s="35" t="s">
        <v>46</v>
      </c>
      <c r="R1869" s="53">
        <v>6</v>
      </c>
      <c r="S1869" s="81">
        <v>6500</v>
      </c>
      <c r="T1869" s="54">
        <f>R1869*S1869</f>
        <v>39000</v>
      </c>
      <c r="U1869" s="54">
        <f>T1869*1.12</f>
        <v>43680.000000000007</v>
      </c>
      <c r="V1869" s="98"/>
      <c r="W1869" s="51">
        <v>2017</v>
      </c>
      <c r="X1869" s="98"/>
    </row>
    <row r="1870" spans="1:24" ht="50.1" customHeight="1">
      <c r="A1870" s="34" t="s">
        <v>5723</v>
      </c>
      <c r="B1870" s="35" t="s">
        <v>35</v>
      </c>
      <c r="C1870" s="50" t="s">
        <v>5724</v>
      </c>
      <c r="D1870" s="56" t="s">
        <v>5725</v>
      </c>
      <c r="E1870" s="50" t="s">
        <v>5726</v>
      </c>
      <c r="F1870" s="50" t="s">
        <v>5727</v>
      </c>
      <c r="G1870" s="49" t="s">
        <v>39</v>
      </c>
      <c r="H1870" s="105">
        <v>0</v>
      </c>
      <c r="I1870" s="80">
        <v>590000000</v>
      </c>
      <c r="J1870" s="51" t="s">
        <v>293</v>
      </c>
      <c r="K1870" s="49" t="s">
        <v>1445</v>
      </c>
      <c r="L1870" s="49" t="s">
        <v>295</v>
      </c>
      <c r="M1870" s="49" t="s">
        <v>84</v>
      </c>
      <c r="N1870" s="49" t="s">
        <v>328</v>
      </c>
      <c r="O1870" s="49" t="s">
        <v>1424</v>
      </c>
      <c r="P1870" s="35">
        <v>704</v>
      </c>
      <c r="Q1870" s="35" t="s">
        <v>2510</v>
      </c>
      <c r="R1870" s="53">
        <v>14</v>
      </c>
      <c r="S1870" s="81">
        <v>52000</v>
      </c>
      <c r="T1870" s="54">
        <f>R1870*S1870</f>
        <v>728000</v>
      </c>
      <c r="U1870" s="54">
        <f>T1870*1.12</f>
        <v>815360.00000000012</v>
      </c>
      <c r="V1870" s="98"/>
      <c r="W1870" s="51">
        <v>2017</v>
      </c>
      <c r="X1870" s="98"/>
    </row>
    <row r="1871" spans="1:24" ht="50.1" customHeight="1">
      <c r="A1871" s="34" t="s">
        <v>5728</v>
      </c>
      <c r="B1871" s="49" t="s">
        <v>35</v>
      </c>
      <c r="C1871" s="50" t="s">
        <v>5729</v>
      </c>
      <c r="D1871" s="56" t="s">
        <v>4383</v>
      </c>
      <c r="E1871" s="50" t="s">
        <v>5730</v>
      </c>
      <c r="F1871" s="50" t="s">
        <v>5731</v>
      </c>
      <c r="G1871" s="49" t="s">
        <v>39</v>
      </c>
      <c r="H1871" s="49">
        <v>0</v>
      </c>
      <c r="I1871" s="52">
        <v>590000000</v>
      </c>
      <c r="J1871" s="35" t="s">
        <v>53</v>
      </c>
      <c r="K1871" s="229" t="s">
        <v>1445</v>
      </c>
      <c r="L1871" s="35" t="s">
        <v>53</v>
      </c>
      <c r="M1871" s="46" t="s">
        <v>43</v>
      </c>
      <c r="N1871" s="49" t="s">
        <v>44</v>
      </c>
      <c r="O1871" s="52" t="s">
        <v>503</v>
      </c>
      <c r="P1871" s="35">
        <v>166</v>
      </c>
      <c r="Q1871" s="46" t="s">
        <v>103</v>
      </c>
      <c r="R1871" s="54">
        <v>33.799999999999997</v>
      </c>
      <c r="S1871" s="77">
        <v>1875</v>
      </c>
      <c r="T1871" s="54">
        <f>R1871*S1871</f>
        <v>63374.999999999993</v>
      </c>
      <c r="U1871" s="54">
        <f>T1871*1.12</f>
        <v>70980</v>
      </c>
      <c r="V1871" s="49"/>
      <c r="W1871" s="49">
        <v>2017</v>
      </c>
      <c r="X1871" s="49"/>
    </row>
    <row r="1872" spans="1:24" ht="50.1" customHeight="1">
      <c r="A1872" s="34" t="s">
        <v>5732</v>
      </c>
      <c r="B1872" s="49" t="s">
        <v>35</v>
      </c>
      <c r="C1872" s="50" t="s">
        <v>5729</v>
      </c>
      <c r="D1872" s="56" t="s">
        <v>4383</v>
      </c>
      <c r="E1872" s="50" t="s">
        <v>5730</v>
      </c>
      <c r="F1872" s="50" t="s">
        <v>5733</v>
      </c>
      <c r="G1872" s="49" t="s">
        <v>39</v>
      </c>
      <c r="H1872" s="49">
        <v>0</v>
      </c>
      <c r="I1872" s="52">
        <v>590000000</v>
      </c>
      <c r="J1872" s="35" t="s">
        <v>53</v>
      </c>
      <c r="K1872" s="229" t="s">
        <v>1445</v>
      </c>
      <c r="L1872" s="35" t="s">
        <v>53</v>
      </c>
      <c r="M1872" s="46" t="s">
        <v>43</v>
      </c>
      <c r="N1872" s="49" t="s">
        <v>44</v>
      </c>
      <c r="O1872" s="52" t="s">
        <v>503</v>
      </c>
      <c r="P1872" s="35">
        <v>166</v>
      </c>
      <c r="Q1872" s="46" t="s">
        <v>103</v>
      </c>
      <c r="R1872" s="54">
        <v>2.2999999999999998</v>
      </c>
      <c r="S1872" s="77">
        <v>1696.43</v>
      </c>
      <c r="T1872" s="54">
        <f>S1872*R1872</f>
        <v>3901.7889999999998</v>
      </c>
      <c r="U1872" s="54">
        <f>T1872*1.12</f>
        <v>4370.0036799999998</v>
      </c>
      <c r="V1872" s="46"/>
      <c r="W1872" s="35">
        <v>2017</v>
      </c>
      <c r="X1872" s="49"/>
    </row>
    <row r="1873" spans="1:24" ht="50.1" customHeight="1">
      <c r="A1873" s="34" t="s">
        <v>5734</v>
      </c>
      <c r="B1873" s="35" t="s">
        <v>35</v>
      </c>
      <c r="C1873" s="93" t="s">
        <v>1900</v>
      </c>
      <c r="D1873" s="36" t="s">
        <v>1516</v>
      </c>
      <c r="E1873" s="93" t="s">
        <v>1901</v>
      </c>
      <c r="F1873" s="38"/>
      <c r="G1873" s="49" t="s">
        <v>39</v>
      </c>
      <c r="H1873" s="49">
        <v>0</v>
      </c>
      <c r="I1873" s="34">
        <v>590000000</v>
      </c>
      <c r="J1873" s="35" t="s">
        <v>53</v>
      </c>
      <c r="K1873" s="219" t="s">
        <v>1445</v>
      </c>
      <c r="L1873" s="35" t="s">
        <v>446</v>
      </c>
      <c r="M1873" s="49" t="s">
        <v>61</v>
      </c>
      <c r="N1873" s="49" t="s">
        <v>1437</v>
      </c>
      <c r="O1873" s="35" t="s">
        <v>2052</v>
      </c>
      <c r="P1873" s="49">
        <v>168</v>
      </c>
      <c r="Q1873" s="59" t="s">
        <v>117</v>
      </c>
      <c r="R1873" s="188">
        <v>1.46</v>
      </c>
      <c r="S1873" s="294">
        <v>370000</v>
      </c>
      <c r="T1873" s="74">
        <f t="shared" ref="T1873:T1880" si="160">S1873*R1873</f>
        <v>540200</v>
      </c>
      <c r="U1873" s="74">
        <f t="shared" ref="U1873:U1903" si="161">T1873*1.12</f>
        <v>605024</v>
      </c>
      <c r="V1873" s="197"/>
      <c r="W1873" s="34">
        <v>2017</v>
      </c>
      <c r="X1873" s="197"/>
    </row>
    <row r="1874" spans="1:24" ht="50.1" customHeight="1">
      <c r="A1874" s="34" t="s">
        <v>5735</v>
      </c>
      <c r="B1874" s="46" t="s">
        <v>35</v>
      </c>
      <c r="C1874" s="47" t="s">
        <v>2200</v>
      </c>
      <c r="D1874" s="48" t="s">
        <v>2086</v>
      </c>
      <c r="E1874" s="38" t="s">
        <v>2201</v>
      </c>
      <c r="F1874" s="38" t="s">
        <v>47</v>
      </c>
      <c r="G1874" s="51" t="s">
        <v>39</v>
      </c>
      <c r="H1874" s="52">
        <v>0</v>
      </c>
      <c r="I1874" s="136">
        <v>590000000</v>
      </c>
      <c r="J1874" s="35" t="s">
        <v>40</v>
      </c>
      <c r="K1874" s="219" t="s">
        <v>1445</v>
      </c>
      <c r="L1874" s="35" t="s">
        <v>42</v>
      </c>
      <c r="M1874" s="46" t="s">
        <v>61</v>
      </c>
      <c r="N1874" s="49" t="s">
        <v>1437</v>
      </c>
      <c r="O1874" s="35" t="s">
        <v>2052</v>
      </c>
      <c r="P1874" s="34">
        <v>166</v>
      </c>
      <c r="Q1874" s="49" t="s">
        <v>103</v>
      </c>
      <c r="R1874" s="188">
        <v>37</v>
      </c>
      <c r="S1874" s="81">
        <v>2300</v>
      </c>
      <c r="T1874" s="74">
        <f t="shared" si="160"/>
        <v>85100</v>
      </c>
      <c r="U1874" s="41">
        <f t="shared" si="161"/>
        <v>95312.000000000015</v>
      </c>
      <c r="V1874" s="70" t="s">
        <v>47</v>
      </c>
      <c r="W1874" s="51">
        <v>2017</v>
      </c>
      <c r="X1874" s="42"/>
    </row>
    <row r="1875" spans="1:24" ht="50.1" customHeight="1">
      <c r="A1875" s="34" t="s">
        <v>5736</v>
      </c>
      <c r="B1875" s="35" t="s">
        <v>35</v>
      </c>
      <c r="C1875" s="38" t="s">
        <v>4965</v>
      </c>
      <c r="D1875" s="56" t="s">
        <v>4961</v>
      </c>
      <c r="E1875" s="38" t="s">
        <v>4966</v>
      </c>
      <c r="F1875" s="233"/>
      <c r="G1875" s="49" t="s">
        <v>39</v>
      </c>
      <c r="H1875" s="49">
        <v>0</v>
      </c>
      <c r="I1875" s="34">
        <v>590000000</v>
      </c>
      <c r="J1875" s="35" t="s">
        <v>53</v>
      </c>
      <c r="K1875" s="219" t="s">
        <v>1445</v>
      </c>
      <c r="L1875" s="35" t="s">
        <v>446</v>
      </c>
      <c r="M1875" s="49" t="s">
        <v>61</v>
      </c>
      <c r="N1875" s="49" t="s">
        <v>1437</v>
      </c>
      <c r="O1875" s="35" t="s">
        <v>2052</v>
      </c>
      <c r="P1875" s="49">
        <v>168</v>
      </c>
      <c r="Q1875" s="59" t="s">
        <v>117</v>
      </c>
      <c r="R1875" s="188">
        <v>3.3000000000000002E-2</v>
      </c>
      <c r="S1875" s="294">
        <v>425000</v>
      </c>
      <c r="T1875" s="74">
        <f t="shared" si="160"/>
        <v>14025</v>
      </c>
      <c r="U1875" s="74">
        <f t="shared" si="161"/>
        <v>15708.000000000002</v>
      </c>
      <c r="V1875" s="197"/>
      <c r="W1875" s="34">
        <v>2017</v>
      </c>
      <c r="X1875" s="197"/>
    </row>
    <row r="1876" spans="1:24" ht="50.1" customHeight="1">
      <c r="A1876" s="34" t="s">
        <v>5737</v>
      </c>
      <c r="B1876" s="35" t="s">
        <v>35</v>
      </c>
      <c r="C1876" s="38" t="s">
        <v>5738</v>
      </c>
      <c r="D1876" s="56" t="s">
        <v>4465</v>
      </c>
      <c r="E1876" s="38" t="s">
        <v>5739</v>
      </c>
      <c r="F1876" s="295"/>
      <c r="G1876" s="49" t="s">
        <v>39</v>
      </c>
      <c r="H1876" s="49">
        <v>0</v>
      </c>
      <c r="I1876" s="34">
        <v>590000000</v>
      </c>
      <c r="J1876" s="35" t="s">
        <v>53</v>
      </c>
      <c r="K1876" s="219" t="s">
        <v>1445</v>
      </c>
      <c r="L1876" s="35" t="s">
        <v>446</v>
      </c>
      <c r="M1876" s="49" t="s">
        <v>61</v>
      </c>
      <c r="N1876" s="49" t="s">
        <v>1437</v>
      </c>
      <c r="O1876" s="35" t="s">
        <v>2052</v>
      </c>
      <c r="P1876" s="49">
        <v>168</v>
      </c>
      <c r="Q1876" s="59" t="s">
        <v>117</v>
      </c>
      <c r="R1876" s="188">
        <v>0.52600000000000002</v>
      </c>
      <c r="S1876" s="294">
        <v>435000</v>
      </c>
      <c r="T1876" s="74">
        <f t="shared" si="160"/>
        <v>228810</v>
      </c>
      <c r="U1876" s="74">
        <f t="shared" si="161"/>
        <v>256267.2</v>
      </c>
      <c r="V1876" s="197"/>
      <c r="W1876" s="34">
        <v>2017</v>
      </c>
      <c r="X1876" s="197"/>
    </row>
    <row r="1877" spans="1:24" ht="50.1" customHeight="1">
      <c r="A1877" s="34" t="s">
        <v>5740</v>
      </c>
      <c r="B1877" s="35" t="s">
        <v>35</v>
      </c>
      <c r="C1877" s="93" t="s">
        <v>1900</v>
      </c>
      <c r="D1877" s="36" t="s">
        <v>1516</v>
      </c>
      <c r="E1877" s="93" t="s">
        <v>1901</v>
      </c>
      <c r="F1877" s="295"/>
      <c r="G1877" s="49" t="s">
        <v>39</v>
      </c>
      <c r="H1877" s="49">
        <v>0</v>
      </c>
      <c r="I1877" s="34">
        <v>590000000</v>
      </c>
      <c r="J1877" s="35" t="s">
        <v>53</v>
      </c>
      <c r="K1877" s="219" t="s">
        <v>1445</v>
      </c>
      <c r="L1877" s="35" t="s">
        <v>446</v>
      </c>
      <c r="M1877" s="49" t="s">
        <v>61</v>
      </c>
      <c r="N1877" s="49" t="s">
        <v>1437</v>
      </c>
      <c r="O1877" s="35" t="s">
        <v>2052</v>
      </c>
      <c r="P1877" s="49">
        <v>168</v>
      </c>
      <c r="Q1877" s="59" t="s">
        <v>117</v>
      </c>
      <c r="R1877" s="188">
        <v>0.08</v>
      </c>
      <c r="S1877" s="294">
        <v>600000</v>
      </c>
      <c r="T1877" s="74">
        <f t="shared" si="160"/>
        <v>48000</v>
      </c>
      <c r="U1877" s="74">
        <f t="shared" si="161"/>
        <v>53760.000000000007</v>
      </c>
      <c r="V1877" s="197"/>
      <c r="W1877" s="34">
        <v>2017</v>
      </c>
      <c r="X1877" s="197"/>
    </row>
    <row r="1878" spans="1:24" ht="50.1" customHeight="1">
      <c r="A1878" s="34" t="s">
        <v>5741</v>
      </c>
      <c r="B1878" s="35" t="s">
        <v>35</v>
      </c>
      <c r="C1878" s="38" t="s">
        <v>5742</v>
      </c>
      <c r="D1878" s="56" t="s">
        <v>2086</v>
      </c>
      <c r="E1878" s="38" t="s">
        <v>5743</v>
      </c>
      <c r="F1878" s="295"/>
      <c r="G1878" s="49" t="s">
        <v>39</v>
      </c>
      <c r="H1878" s="49">
        <v>0</v>
      </c>
      <c r="I1878" s="34">
        <v>590000000</v>
      </c>
      <c r="J1878" s="35" t="s">
        <v>53</v>
      </c>
      <c r="K1878" s="219" t="s">
        <v>1445</v>
      </c>
      <c r="L1878" s="35" t="s">
        <v>446</v>
      </c>
      <c r="M1878" s="49" t="s">
        <v>61</v>
      </c>
      <c r="N1878" s="49" t="s">
        <v>1437</v>
      </c>
      <c r="O1878" s="35" t="s">
        <v>2052</v>
      </c>
      <c r="P1878" s="49">
        <v>168</v>
      </c>
      <c r="Q1878" s="59" t="s">
        <v>117</v>
      </c>
      <c r="R1878" s="188">
        <v>0.08</v>
      </c>
      <c r="S1878" s="294">
        <v>600000</v>
      </c>
      <c r="T1878" s="74">
        <f t="shared" si="160"/>
        <v>48000</v>
      </c>
      <c r="U1878" s="74">
        <f t="shared" si="161"/>
        <v>53760.000000000007</v>
      </c>
      <c r="V1878" s="197"/>
      <c r="W1878" s="34">
        <v>2017</v>
      </c>
      <c r="X1878" s="197"/>
    </row>
    <row r="1879" spans="1:24" ht="50.1" customHeight="1">
      <c r="A1879" s="34" t="s">
        <v>5744</v>
      </c>
      <c r="B1879" s="35" t="s">
        <v>35</v>
      </c>
      <c r="C1879" s="38" t="s">
        <v>5745</v>
      </c>
      <c r="D1879" s="56" t="s">
        <v>2086</v>
      </c>
      <c r="E1879" s="38" t="s">
        <v>5746</v>
      </c>
      <c r="F1879" s="295"/>
      <c r="G1879" s="49" t="s">
        <v>39</v>
      </c>
      <c r="H1879" s="49">
        <v>0</v>
      </c>
      <c r="I1879" s="34">
        <v>590000000</v>
      </c>
      <c r="J1879" s="35" t="s">
        <v>53</v>
      </c>
      <c r="K1879" s="219" t="s">
        <v>1445</v>
      </c>
      <c r="L1879" s="35" t="s">
        <v>446</v>
      </c>
      <c r="M1879" s="49" t="s">
        <v>61</v>
      </c>
      <c r="N1879" s="49" t="s">
        <v>1437</v>
      </c>
      <c r="O1879" s="35" t="s">
        <v>2052</v>
      </c>
      <c r="P1879" s="49">
        <v>166</v>
      </c>
      <c r="Q1879" s="59" t="s">
        <v>103</v>
      </c>
      <c r="R1879" s="188">
        <v>32</v>
      </c>
      <c r="S1879" s="294">
        <v>1600</v>
      </c>
      <c r="T1879" s="74">
        <f t="shared" si="160"/>
        <v>51200</v>
      </c>
      <c r="U1879" s="74">
        <f t="shared" si="161"/>
        <v>57344.000000000007</v>
      </c>
      <c r="V1879" s="197"/>
      <c r="W1879" s="34">
        <v>2017</v>
      </c>
      <c r="X1879" s="197"/>
    </row>
    <row r="1880" spans="1:24" ht="50.1" customHeight="1">
      <c r="A1880" s="34" t="s">
        <v>5747</v>
      </c>
      <c r="B1880" s="35" t="s">
        <v>35</v>
      </c>
      <c r="C1880" s="38" t="s">
        <v>5748</v>
      </c>
      <c r="D1880" s="56" t="s">
        <v>4926</v>
      </c>
      <c r="E1880" s="38" t="s">
        <v>5749</v>
      </c>
      <c r="F1880" s="295"/>
      <c r="G1880" s="49" t="s">
        <v>39</v>
      </c>
      <c r="H1880" s="49">
        <v>0</v>
      </c>
      <c r="I1880" s="34">
        <v>590000000</v>
      </c>
      <c r="J1880" s="35" t="s">
        <v>53</v>
      </c>
      <c r="K1880" s="219" t="s">
        <v>1445</v>
      </c>
      <c r="L1880" s="35" t="s">
        <v>446</v>
      </c>
      <c r="M1880" s="49" t="s">
        <v>61</v>
      </c>
      <c r="N1880" s="49" t="s">
        <v>1437</v>
      </c>
      <c r="O1880" s="35" t="s">
        <v>2052</v>
      </c>
      <c r="P1880" s="49">
        <v>168</v>
      </c>
      <c r="Q1880" s="59" t="s">
        <v>117</v>
      </c>
      <c r="R1880" s="188">
        <v>1.4</v>
      </c>
      <c r="S1880" s="294">
        <v>300000</v>
      </c>
      <c r="T1880" s="74">
        <f t="shared" si="160"/>
        <v>420000</v>
      </c>
      <c r="U1880" s="74">
        <f t="shared" si="161"/>
        <v>470400.00000000006</v>
      </c>
      <c r="V1880" s="197"/>
      <c r="W1880" s="34">
        <v>2017</v>
      </c>
      <c r="X1880" s="197"/>
    </row>
    <row r="1881" spans="1:24" ht="50.1" customHeight="1">
      <c r="A1881" s="34" t="s">
        <v>5750</v>
      </c>
      <c r="B1881" s="35" t="s">
        <v>35</v>
      </c>
      <c r="C1881" s="50" t="s">
        <v>5751</v>
      </c>
      <c r="D1881" s="56" t="s">
        <v>5645</v>
      </c>
      <c r="E1881" s="50" t="s">
        <v>5752</v>
      </c>
      <c r="F1881" s="50" t="s">
        <v>5753</v>
      </c>
      <c r="G1881" s="51" t="s">
        <v>39</v>
      </c>
      <c r="H1881" s="51">
        <v>0</v>
      </c>
      <c r="I1881" s="125">
        <v>590000000</v>
      </c>
      <c r="J1881" s="51" t="s">
        <v>53</v>
      </c>
      <c r="K1881" s="51" t="s">
        <v>1445</v>
      </c>
      <c r="L1881" s="51" t="s">
        <v>53</v>
      </c>
      <c r="M1881" s="51" t="s">
        <v>61</v>
      </c>
      <c r="N1881" s="49" t="s">
        <v>44</v>
      </c>
      <c r="O1881" s="49" t="s">
        <v>1424</v>
      </c>
      <c r="P1881" s="43">
        <v>796</v>
      </c>
      <c r="Q1881" s="43" t="s">
        <v>46</v>
      </c>
      <c r="R1881" s="53">
        <v>1700</v>
      </c>
      <c r="S1881" s="77">
        <v>12</v>
      </c>
      <c r="T1881" s="40">
        <f t="shared" ref="T1881:T1903" si="162">R1881*S1881</f>
        <v>20400</v>
      </c>
      <c r="U1881" s="40">
        <f t="shared" si="161"/>
        <v>22848.000000000004</v>
      </c>
      <c r="V1881" s="241"/>
      <c r="W1881" s="35">
        <v>2017</v>
      </c>
      <c r="X1881" s="156"/>
    </row>
    <row r="1882" spans="1:24" ht="50.1" customHeight="1">
      <c r="A1882" s="34" t="s">
        <v>5754</v>
      </c>
      <c r="B1882" s="35" t="s">
        <v>35</v>
      </c>
      <c r="C1882" s="50" t="s">
        <v>5755</v>
      </c>
      <c r="D1882" s="56" t="s">
        <v>5756</v>
      </c>
      <c r="E1882" s="50" t="s">
        <v>5757</v>
      </c>
      <c r="F1882" s="212" t="s">
        <v>5758</v>
      </c>
      <c r="G1882" s="51" t="s">
        <v>39</v>
      </c>
      <c r="H1882" s="51">
        <v>0</v>
      </c>
      <c r="I1882" s="125">
        <v>590000000</v>
      </c>
      <c r="J1882" s="51" t="s">
        <v>53</v>
      </c>
      <c r="K1882" s="51" t="s">
        <v>1445</v>
      </c>
      <c r="L1882" s="51" t="s">
        <v>53</v>
      </c>
      <c r="M1882" s="51" t="s">
        <v>61</v>
      </c>
      <c r="N1882" s="49" t="s">
        <v>44</v>
      </c>
      <c r="O1882" s="49" t="s">
        <v>1424</v>
      </c>
      <c r="P1882" s="43">
        <v>778</v>
      </c>
      <c r="Q1882" s="43" t="s">
        <v>1085</v>
      </c>
      <c r="R1882" s="53">
        <v>34</v>
      </c>
      <c r="S1882" s="77">
        <v>46.429000000000002</v>
      </c>
      <c r="T1882" s="40">
        <f t="shared" si="162"/>
        <v>1578.586</v>
      </c>
      <c r="U1882" s="40">
        <f t="shared" si="161"/>
        <v>1768.0163200000002</v>
      </c>
      <c r="V1882" s="241"/>
      <c r="W1882" s="35">
        <v>2017</v>
      </c>
      <c r="X1882" s="156"/>
    </row>
    <row r="1883" spans="1:24" ht="50.1" customHeight="1">
      <c r="A1883" s="34" t="s">
        <v>5759</v>
      </c>
      <c r="B1883" s="35" t="s">
        <v>35</v>
      </c>
      <c r="C1883" s="296" t="s">
        <v>5760</v>
      </c>
      <c r="D1883" s="279" t="s">
        <v>5761</v>
      </c>
      <c r="E1883" s="296" t="s">
        <v>5762</v>
      </c>
      <c r="F1883" s="50" t="s">
        <v>5763</v>
      </c>
      <c r="G1883" s="51" t="s">
        <v>39</v>
      </c>
      <c r="H1883" s="51">
        <v>0</v>
      </c>
      <c r="I1883" s="125">
        <v>590000000</v>
      </c>
      <c r="J1883" s="51" t="s">
        <v>53</v>
      </c>
      <c r="K1883" s="51" t="s">
        <v>1445</v>
      </c>
      <c r="L1883" s="51" t="s">
        <v>53</v>
      </c>
      <c r="M1883" s="51" t="s">
        <v>61</v>
      </c>
      <c r="N1883" s="49" t="s">
        <v>44</v>
      </c>
      <c r="O1883" s="49" t="s">
        <v>1424</v>
      </c>
      <c r="P1883" s="43">
        <v>796</v>
      </c>
      <c r="Q1883" s="43" t="s">
        <v>46</v>
      </c>
      <c r="R1883" s="53">
        <v>250</v>
      </c>
      <c r="S1883" s="77">
        <v>50</v>
      </c>
      <c r="T1883" s="40">
        <f t="shared" si="162"/>
        <v>12500</v>
      </c>
      <c r="U1883" s="40">
        <f t="shared" si="161"/>
        <v>14000.000000000002</v>
      </c>
      <c r="V1883" s="241"/>
      <c r="W1883" s="35">
        <v>2017</v>
      </c>
      <c r="X1883" s="156"/>
    </row>
    <row r="1884" spans="1:24" ht="50.1" customHeight="1">
      <c r="A1884" s="34" t="s">
        <v>5764</v>
      </c>
      <c r="B1884" s="35" t="s">
        <v>35</v>
      </c>
      <c r="C1884" s="50" t="s">
        <v>5765</v>
      </c>
      <c r="D1884" s="56" t="s">
        <v>5766</v>
      </c>
      <c r="E1884" s="50" t="s">
        <v>5767</v>
      </c>
      <c r="F1884" s="50" t="s">
        <v>5768</v>
      </c>
      <c r="G1884" s="51" t="s">
        <v>39</v>
      </c>
      <c r="H1884" s="51">
        <v>0</v>
      </c>
      <c r="I1884" s="125">
        <v>590000000</v>
      </c>
      <c r="J1884" s="51" t="s">
        <v>53</v>
      </c>
      <c r="K1884" s="51" t="s">
        <v>1445</v>
      </c>
      <c r="L1884" s="51" t="s">
        <v>53</v>
      </c>
      <c r="M1884" s="51" t="s">
        <v>61</v>
      </c>
      <c r="N1884" s="49" t="s">
        <v>44</v>
      </c>
      <c r="O1884" s="49" t="s">
        <v>1424</v>
      </c>
      <c r="P1884" s="43">
        <v>796</v>
      </c>
      <c r="Q1884" s="43" t="s">
        <v>46</v>
      </c>
      <c r="R1884" s="53">
        <v>18</v>
      </c>
      <c r="S1884" s="77">
        <v>142.857</v>
      </c>
      <c r="T1884" s="40">
        <f t="shared" si="162"/>
        <v>2571.4259999999999</v>
      </c>
      <c r="U1884" s="40">
        <f t="shared" si="161"/>
        <v>2879.99712</v>
      </c>
      <c r="V1884" s="241"/>
      <c r="W1884" s="35">
        <v>2017</v>
      </c>
      <c r="X1884" s="156"/>
    </row>
    <row r="1885" spans="1:24" ht="50.1" customHeight="1">
      <c r="A1885" s="34" t="s">
        <v>5769</v>
      </c>
      <c r="B1885" s="35" t="s">
        <v>35</v>
      </c>
      <c r="C1885" s="50" t="s">
        <v>5765</v>
      </c>
      <c r="D1885" s="56" t="s">
        <v>5766</v>
      </c>
      <c r="E1885" s="50" t="s">
        <v>5767</v>
      </c>
      <c r="F1885" s="50" t="s">
        <v>5770</v>
      </c>
      <c r="G1885" s="51" t="s">
        <v>39</v>
      </c>
      <c r="H1885" s="51">
        <v>0</v>
      </c>
      <c r="I1885" s="125">
        <v>590000000</v>
      </c>
      <c r="J1885" s="51" t="s">
        <v>53</v>
      </c>
      <c r="K1885" s="51" t="s">
        <v>1445</v>
      </c>
      <c r="L1885" s="51" t="s">
        <v>53</v>
      </c>
      <c r="M1885" s="51" t="s">
        <v>61</v>
      </c>
      <c r="N1885" s="49" t="s">
        <v>44</v>
      </c>
      <c r="O1885" s="49" t="s">
        <v>1424</v>
      </c>
      <c r="P1885" s="43">
        <v>796</v>
      </c>
      <c r="Q1885" s="43" t="s">
        <v>46</v>
      </c>
      <c r="R1885" s="53">
        <v>12</v>
      </c>
      <c r="S1885" s="77">
        <v>142.857</v>
      </c>
      <c r="T1885" s="40">
        <f t="shared" si="162"/>
        <v>1714.2840000000001</v>
      </c>
      <c r="U1885" s="40">
        <f t="shared" si="161"/>
        <v>1919.9980800000003</v>
      </c>
      <c r="V1885" s="241"/>
      <c r="W1885" s="35">
        <v>2017</v>
      </c>
      <c r="X1885" s="156"/>
    </row>
    <row r="1886" spans="1:24" ht="50.1" customHeight="1">
      <c r="A1886" s="34" t="s">
        <v>5771</v>
      </c>
      <c r="B1886" s="35" t="s">
        <v>35</v>
      </c>
      <c r="C1886" s="50" t="s">
        <v>5772</v>
      </c>
      <c r="D1886" s="56" t="s">
        <v>771</v>
      </c>
      <c r="E1886" s="50" t="s">
        <v>5773</v>
      </c>
      <c r="F1886" s="50" t="s">
        <v>5774</v>
      </c>
      <c r="G1886" s="51" t="s">
        <v>39</v>
      </c>
      <c r="H1886" s="51">
        <v>0</v>
      </c>
      <c r="I1886" s="125">
        <v>590000000</v>
      </c>
      <c r="J1886" s="51" t="s">
        <v>53</v>
      </c>
      <c r="K1886" s="51" t="s">
        <v>1445</v>
      </c>
      <c r="L1886" s="51" t="s">
        <v>53</v>
      </c>
      <c r="M1886" s="51" t="s">
        <v>61</v>
      </c>
      <c r="N1886" s="49" t="s">
        <v>44</v>
      </c>
      <c r="O1886" s="49" t="s">
        <v>1424</v>
      </c>
      <c r="P1886" s="43">
        <v>796</v>
      </c>
      <c r="Q1886" s="43" t="s">
        <v>46</v>
      </c>
      <c r="R1886" s="53">
        <v>396</v>
      </c>
      <c r="S1886" s="77">
        <v>20</v>
      </c>
      <c r="T1886" s="40">
        <f t="shared" si="162"/>
        <v>7920</v>
      </c>
      <c r="U1886" s="40">
        <f t="shared" si="161"/>
        <v>8870.4000000000015</v>
      </c>
      <c r="V1886" s="241"/>
      <c r="W1886" s="35">
        <v>2017</v>
      </c>
      <c r="X1886" s="156"/>
    </row>
    <row r="1887" spans="1:24" ht="50.1" customHeight="1">
      <c r="A1887" s="34" t="s">
        <v>5775</v>
      </c>
      <c r="B1887" s="35" t="s">
        <v>35</v>
      </c>
      <c r="C1887" s="50" t="s">
        <v>5776</v>
      </c>
      <c r="D1887" s="56" t="s">
        <v>771</v>
      </c>
      <c r="E1887" s="50" t="s">
        <v>5777</v>
      </c>
      <c r="F1887" s="50" t="s">
        <v>5778</v>
      </c>
      <c r="G1887" s="51" t="s">
        <v>39</v>
      </c>
      <c r="H1887" s="51">
        <v>0</v>
      </c>
      <c r="I1887" s="125">
        <v>590000000</v>
      </c>
      <c r="J1887" s="51" t="s">
        <v>53</v>
      </c>
      <c r="K1887" s="51" t="s">
        <v>1445</v>
      </c>
      <c r="L1887" s="51" t="s">
        <v>53</v>
      </c>
      <c r="M1887" s="51" t="s">
        <v>61</v>
      </c>
      <c r="N1887" s="49" t="s">
        <v>44</v>
      </c>
      <c r="O1887" s="49" t="s">
        <v>1424</v>
      </c>
      <c r="P1887" s="43">
        <v>796</v>
      </c>
      <c r="Q1887" s="43" t="s">
        <v>46</v>
      </c>
      <c r="R1887" s="53">
        <v>396</v>
      </c>
      <c r="S1887" s="77">
        <v>25</v>
      </c>
      <c r="T1887" s="40">
        <f t="shared" si="162"/>
        <v>9900</v>
      </c>
      <c r="U1887" s="40">
        <f t="shared" si="161"/>
        <v>11088.000000000002</v>
      </c>
      <c r="V1887" s="241"/>
      <c r="W1887" s="35">
        <v>2017</v>
      </c>
      <c r="X1887" s="156"/>
    </row>
    <row r="1888" spans="1:24" ht="50.1" customHeight="1">
      <c r="A1888" s="34" t="s">
        <v>5779</v>
      </c>
      <c r="B1888" s="35" t="s">
        <v>35</v>
      </c>
      <c r="C1888" s="50" t="s">
        <v>5780</v>
      </c>
      <c r="D1888" s="56" t="s">
        <v>5781</v>
      </c>
      <c r="E1888" s="50" t="s">
        <v>5782</v>
      </c>
      <c r="F1888" s="50" t="s">
        <v>5783</v>
      </c>
      <c r="G1888" s="51" t="s">
        <v>39</v>
      </c>
      <c r="H1888" s="51">
        <v>0</v>
      </c>
      <c r="I1888" s="125">
        <v>590000000</v>
      </c>
      <c r="J1888" s="51" t="s">
        <v>53</v>
      </c>
      <c r="K1888" s="51" t="s">
        <v>1445</v>
      </c>
      <c r="L1888" s="51" t="s">
        <v>53</v>
      </c>
      <c r="M1888" s="51" t="s">
        <v>61</v>
      </c>
      <c r="N1888" s="49" t="s">
        <v>44</v>
      </c>
      <c r="O1888" s="49" t="s">
        <v>1424</v>
      </c>
      <c r="P1888" s="43">
        <v>796</v>
      </c>
      <c r="Q1888" s="43" t="s">
        <v>46</v>
      </c>
      <c r="R1888" s="53">
        <v>25</v>
      </c>
      <c r="S1888" s="77">
        <v>125</v>
      </c>
      <c r="T1888" s="40">
        <f t="shared" si="162"/>
        <v>3125</v>
      </c>
      <c r="U1888" s="40">
        <f t="shared" si="161"/>
        <v>3500.0000000000005</v>
      </c>
      <c r="V1888" s="241"/>
      <c r="W1888" s="35">
        <v>2017</v>
      </c>
      <c r="X1888" s="156"/>
    </row>
    <row r="1889" spans="1:24" ht="50.1" customHeight="1">
      <c r="A1889" s="34" t="s">
        <v>5784</v>
      </c>
      <c r="B1889" s="35" t="s">
        <v>35</v>
      </c>
      <c r="C1889" s="50" t="s">
        <v>5785</v>
      </c>
      <c r="D1889" s="56" t="s">
        <v>5786</v>
      </c>
      <c r="E1889" s="50" t="s">
        <v>5787</v>
      </c>
      <c r="F1889" s="50" t="s">
        <v>5788</v>
      </c>
      <c r="G1889" s="51" t="s">
        <v>39</v>
      </c>
      <c r="H1889" s="51">
        <v>0</v>
      </c>
      <c r="I1889" s="125">
        <v>590000000</v>
      </c>
      <c r="J1889" s="51" t="s">
        <v>53</v>
      </c>
      <c r="K1889" s="51" t="s">
        <v>1445</v>
      </c>
      <c r="L1889" s="51" t="s">
        <v>53</v>
      </c>
      <c r="M1889" s="51" t="s">
        <v>61</v>
      </c>
      <c r="N1889" s="49" t="s">
        <v>44</v>
      </c>
      <c r="O1889" s="49" t="s">
        <v>1424</v>
      </c>
      <c r="P1889" s="43">
        <v>778</v>
      </c>
      <c r="Q1889" s="43" t="s">
        <v>1085</v>
      </c>
      <c r="R1889" s="53">
        <v>34</v>
      </c>
      <c r="S1889" s="77">
        <v>71.430000000000007</v>
      </c>
      <c r="T1889" s="40">
        <f t="shared" si="162"/>
        <v>2428.6200000000003</v>
      </c>
      <c r="U1889" s="40">
        <f t="shared" si="161"/>
        <v>2720.0544000000004</v>
      </c>
      <c r="V1889" s="241"/>
      <c r="W1889" s="35">
        <v>2017</v>
      </c>
      <c r="X1889" s="156"/>
    </row>
    <row r="1890" spans="1:24" ht="50.1" customHeight="1">
      <c r="A1890" s="34" t="s">
        <v>5789</v>
      </c>
      <c r="B1890" s="35" t="s">
        <v>35</v>
      </c>
      <c r="C1890" s="50" t="s">
        <v>5790</v>
      </c>
      <c r="D1890" s="56" t="s">
        <v>5791</v>
      </c>
      <c r="E1890" s="50" t="s">
        <v>5792</v>
      </c>
      <c r="F1890" s="50" t="s">
        <v>5793</v>
      </c>
      <c r="G1890" s="51" t="s">
        <v>39</v>
      </c>
      <c r="H1890" s="51">
        <v>0</v>
      </c>
      <c r="I1890" s="125">
        <v>590000000</v>
      </c>
      <c r="J1890" s="51" t="s">
        <v>53</v>
      </c>
      <c r="K1890" s="51" t="s">
        <v>1445</v>
      </c>
      <c r="L1890" s="51" t="s">
        <v>53</v>
      </c>
      <c r="M1890" s="51" t="s">
        <v>61</v>
      </c>
      <c r="N1890" s="49" t="s">
        <v>44</v>
      </c>
      <c r="O1890" s="49" t="s">
        <v>1424</v>
      </c>
      <c r="P1890" s="43">
        <v>796</v>
      </c>
      <c r="Q1890" s="43" t="s">
        <v>46</v>
      </c>
      <c r="R1890" s="53">
        <v>25</v>
      </c>
      <c r="S1890" s="77">
        <v>150</v>
      </c>
      <c r="T1890" s="40">
        <f t="shared" si="162"/>
        <v>3750</v>
      </c>
      <c r="U1890" s="40">
        <f t="shared" si="161"/>
        <v>4200</v>
      </c>
      <c r="V1890" s="241"/>
      <c r="W1890" s="35">
        <v>2017</v>
      </c>
      <c r="X1890" s="156"/>
    </row>
    <row r="1891" spans="1:24" ht="50.1" customHeight="1">
      <c r="A1891" s="34" t="s">
        <v>5794</v>
      </c>
      <c r="B1891" s="35" t="s">
        <v>35</v>
      </c>
      <c r="C1891" s="50" t="s">
        <v>5795</v>
      </c>
      <c r="D1891" s="56" t="s">
        <v>5796</v>
      </c>
      <c r="E1891" s="50" t="s">
        <v>5797</v>
      </c>
      <c r="F1891" s="50" t="s">
        <v>5798</v>
      </c>
      <c r="G1891" s="51" t="s">
        <v>39</v>
      </c>
      <c r="H1891" s="51">
        <v>0</v>
      </c>
      <c r="I1891" s="125">
        <v>590000000</v>
      </c>
      <c r="J1891" s="51" t="s">
        <v>53</v>
      </c>
      <c r="K1891" s="51" t="s">
        <v>1445</v>
      </c>
      <c r="L1891" s="51" t="s">
        <v>53</v>
      </c>
      <c r="M1891" s="51" t="s">
        <v>61</v>
      </c>
      <c r="N1891" s="49" t="s">
        <v>44</v>
      </c>
      <c r="O1891" s="49" t="s">
        <v>1424</v>
      </c>
      <c r="P1891" s="43">
        <v>796</v>
      </c>
      <c r="Q1891" s="43" t="s">
        <v>46</v>
      </c>
      <c r="R1891" s="53">
        <v>18</v>
      </c>
      <c r="S1891" s="77">
        <v>450</v>
      </c>
      <c r="T1891" s="40">
        <f t="shared" si="162"/>
        <v>8100</v>
      </c>
      <c r="U1891" s="40">
        <f t="shared" si="161"/>
        <v>9072</v>
      </c>
      <c r="V1891" s="241"/>
      <c r="W1891" s="35">
        <v>2017</v>
      </c>
      <c r="X1891" s="156"/>
    </row>
    <row r="1892" spans="1:24" ht="50.1" customHeight="1">
      <c r="A1892" s="34" t="s">
        <v>5799</v>
      </c>
      <c r="B1892" s="35" t="s">
        <v>35</v>
      </c>
      <c r="C1892" s="50" t="s">
        <v>5800</v>
      </c>
      <c r="D1892" s="56" t="s">
        <v>2081</v>
      </c>
      <c r="E1892" s="50" t="s">
        <v>5801</v>
      </c>
      <c r="F1892" s="50" t="s">
        <v>5802</v>
      </c>
      <c r="G1892" s="51" t="s">
        <v>39</v>
      </c>
      <c r="H1892" s="51">
        <v>0</v>
      </c>
      <c r="I1892" s="125">
        <v>590000000</v>
      </c>
      <c r="J1892" s="51" t="s">
        <v>53</v>
      </c>
      <c r="K1892" s="51" t="s">
        <v>1445</v>
      </c>
      <c r="L1892" s="51" t="s">
        <v>53</v>
      </c>
      <c r="M1892" s="51" t="s">
        <v>61</v>
      </c>
      <c r="N1892" s="49" t="s">
        <v>44</v>
      </c>
      <c r="O1892" s="49" t="s">
        <v>1424</v>
      </c>
      <c r="P1892" s="43">
        <v>796</v>
      </c>
      <c r="Q1892" s="43" t="s">
        <v>46</v>
      </c>
      <c r="R1892" s="53">
        <v>1</v>
      </c>
      <c r="S1892" s="77">
        <v>84.82</v>
      </c>
      <c r="T1892" s="40">
        <f t="shared" si="162"/>
        <v>84.82</v>
      </c>
      <c r="U1892" s="40">
        <f t="shared" si="161"/>
        <v>94.998400000000004</v>
      </c>
      <c r="V1892" s="155"/>
      <c r="W1892" s="35">
        <v>2017</v>
      </c>
      <c r="X1892" s="156"/>
    </row>
    <row r="1893" spans="1:24" ht="50.1" customHeight="1">
      <c r="A1893" s="34" t="s">
        <v>5803</v>
      </c>
      <c r="B1893" s="35" t="s">
        <v>35</v>
      </c>
      <c r="C1893" s="50" t="s">
        <v>5804</v>
      </c>
      <c r="D1893" s="56" t="s">
        <v>5645</v>
      </c>
      <c r="E1893" s="50" t="s">
        <v>5805</v>
      </c>
      <c r="F1893" s="50" t="s">
        <v>5806</v>
      </c>
      <c r="G1893" s="51" t="s">
        <v>39</v>
      </c>
      <c r="H1893" s="51">
        <v>0</v>
      </c>
      <c r="I1893" s="125">
        <v>590000000</v>
      </c>
      <c r="J1893" s="51" t="s">
        <v>53</v>
      </c>
      <c r="K1893" s="51" t="s">
        <v>1445</v>
      </c>
      <c r="L1893" s="51" t="s">
        <v>53</v>
      </c>
      <c r="M1893" s="51" t="s">
        <v>61</v>
      </c>
      <c r="N1893" s="49" t="s">
        <v>44</v>
      </c>
      <c r="O1893" s="49" t="s">
        <v>1424</v>
      </c>
      <c r="P1893" s="43">
        <v>796</v>
      </c>
      <c r="Q1893" s="43" t="s">
        <v>46</v>
      </c>
      <c r="R1893" s="53">
        <v>5</v>
      </c>
      <c r="S1893" s="77">
        <v>490</v>
      </c>
      <c r="T1893" s="40">
        <f t="shared" si="162"/>
        <v>2450</v>
      </c>
      <c r="U1893" s="40">
        <f t="shared" si="161"/>
        <v>2744.0000000000005</v>
      </c>
      <c r="V1893" s="155"/>
      <c r="W1893" s="35">
        <v>2017</v>
      </c>
      <c r="X1893" s="156"/>
    </row>
    <row r="1894" spans="1:24" ht="50.1" customHeight="1">
      <c r="A1894" s="34" t="s">
        <v>5807</v>
      </c>
      <c r="B1894" s="35" t="s">
        <v>35</v>
      </c>
      <c r="C1894" s="50" t="s">
        <v>5808</v>
      </c>
      <c r="D1894" s="56" t="s">
        <v>5809</v>
      </c>
      <c r="E1894" s="50" t="s">
        <v>5810</v>
      </c>
      <c r="F1894" s="50" t="s">
        <v>5811</v>
      </c>
      <c r="G1894" s="51" t="s">
        <v>39</v>
      </c>
      <c r="H1894" s="51">
        <v>0</v>
      </c>
      <c r="I1894" s="125">
        <v>590000000</v>
      </c>
      <c r="J1894" s="51" t="s">
        <v>53</v>
      </c>
      <c r="K1894" s="51" t="s">
        <v>1445</v>
      </c>
      <c r="L1894" s="51" t="s">
        <v>53</v>
      </c>
      <c r="M1894" s="51" t="s">
        <v>61</v>
      </c>
      <c r="N1894" s="49" t="s">
        <v>44</v>
      </c>
      <c r="O1894" s="49" t="s">
        <v>1424</v>
      </c>
      <c r="P1894" s="43">
        <v>796</v>
      </c>
      <c r="Q1894" s="43" t="s">
        <v>46</v>
      </c>
      <c r="R1894" s="53">
        <v>16</v>
      </c>
      <c r="S1894" s="77">
        <v>496.42899999999997</v>
      </c>
      <c r="T1894" s="40">
        <f t="shared" si="162"/>
        <v>7942.8639999999996</v>
      </c>
      <c r="U1894" s="40">
        <f t="shared" si="161"/>
        <v>8896.0076800000006</v>
      </c>
      <c r="V1894" s="155"/>
      <c r="W1894" s="35">
        <v>2017</v>
      </c>
      <c r="X1894" s="156"/>
    </row>
    <row r="1895" spans="1:24" ht="50.1" customHeight="1">
      <c r="A1895" s="34" t="s">
        <v>5812</v>
      </c>
      <c r="B1895" s="35" t="s">
        <v>35</v>
      </c>
      <c r="C1895" s="50" t="s">
        <v>5813</v>
      </c>
      <c r="D1895" s="56" t="s">
        <v>5814</v>
      </c>
      <c r="E1895" s="50" t="s">
        <v>5815</v>
      </c>
      <c r="F1895" s="50" t="s">
        <v>5816</v>
      </c>
      <c r="G1895" s="51" t="s">
        <v>39</v>
      </c>
      <c r="H1895" s="51">
        <v>0</v>
      </c>
      <c r="I1895" s="125">
        <v>590000000</v>
      </c>
      <c r="J1895" s="51" t="s">
        <v>53</v>
      </c>
      <c r="K1895" s="51" t="s">
        <v>1445</v>
      </c>
      <c r="L1895" s="51" t="s">
        <v>53</v>
      </c>
      <c r="M1895" s="51" t="s">
        <v>61</v>
      </c>
      <c r="N1895" s="49" t="s">
        <v>44</v>
      </c>
      <c r="O1895" s="49" t="s">
        <v>1424</v>
      </c>
      <c r="P1895" s="43">
        <v>796</v>
      </c>
      <c r="Q1895" s="43" t="s">
        <v>46</v>
      </c>
      <c r="R1895" s="53">
        <v>43</v>
      </c>
      <c r="S1895" s="77">
        <v>165.179</v>
      </c>
      <c r="T1895" s="40">
        <f t="shared" si="162"/>
        <v>7102.6970000000001</v>
      </c>
      <c r="U1895" s="40">
        <f t="shared" si="161"/>
        <v>7955.0206400000006</v>
      </c>
      <c r="V1895" s="155"/>
      <c r="W1895" s="35">
        <v>2017</v>
      </c>
      <c r="X1895" s="156"/>
    </row>
    <row r="1896" spans="1:24" ht="50.1" customHeight="1">
      <c r="A1896" s="839" t="s">
        <v>5817</v>
      </c>
      <c r="B1896" s="58" t="s">
        <v>35</v>
      </c>
      <c r="C1896" s="272" t="s">
        <v>5818</v>
      </c>
      <c r="D1896" s="273" t="s">
        <v>3837</v>
      </c>
      <c r="E1896" s="272" t="s">
        <v>5819</v>
      </c>
      <c r="F1896" s="272" t="s">
        <v>5820</v>
      </c>
      <c r="G1896" s="51" t="s">
        <v>39</v>
      </c>
      <c r="H1896" s="35">
        <v>0</v>
      </c>
      <c r="I1896" s="125">
        <v>590000000</v>
      </c>
      <c r="J1896" s="51" t="s">
        <v>53</v>
      </c>
      <c r="K1896" s="229" t="s">
        <v>1445</v>
      </c>
      <c r="L1896" s="51" t="s">
        <v>295</v>
      </c>
      <c r="M1896" s="51" t="s">
        <v>61</v>
      </c>
      <c r="N1896" s="51" t="s">
        <v>280</v>
      </c>
      <c r="O1896" s="176" t="s">
        <v>2988</v>
      </c>
      <c r="P1896" s="51">
        <v>796</v>
      </c>
      <c r="Q1896" s="58" t="s">
        <v>46</v>
      </c>
      <c r="R1896" s="274">
        <v>1</v>
      </c>
      <c r="S1896" s="275">
        <v>23000</v>
      </c>
      <c r="T1896" s="154">
        <f t="shared" si="162"/>
        <v>23000</v>
      </c>
      <c r="U1896" s="154">
        <f t="shared" si="161"/>
        <v>25760.000000000004</v>
      </c>
      <c r="V1896" s="195"/>
      <c r="W1896" s="195">
        <v>2017</v>
      </c>
      <c r="X1896" s="277"/>
    </row>
    <row r="1897" spans="1:24" ht="50.1" customHeight="1">
      <c r="A1897" s="34" t="s">
        <v>5821</v>
      </c>
      <c r="B1897" s="58" t="s">
        <v>35</v>
      </c>
      <c r="C1897" s="272" t="s">
        <v>5822</v>
      </c>
      <c r="D1897" s="273" t="s">
        <v>3959</v>
      </c>
      <c r="E1897" s="272" t="s">
        <v>5823</v>
      </c>
      <c r="F1897" s="272" t="s">
        <v>5820</v>
      </c>
      <c r="G1897" s="51" t="s">
        <v>39</v>
      </c>
      <c r="H1897" s="35">
        <v>0</v>
      </c>
      <c r="I1897" s="125">
        <v>590000000</v>
      </c>
      <c r="J1897" s="51" t="s">
        <v>53</v>
      </c>
      <c r="K1897" s="229" t="s">
        <v>1445</v>
      </c>
      <c r="L1897" s="51" t="s">
        <v>295</v>
      </c>
      <c r="M1897" s="51" t="s">
        <v>61</v>
      </c>
      <c r="N1897" s="51" t="s">
        <v>280</v>
      </c>
      <c r="O1897" s="176" t="s">
        <v>2988</v>
      </c>
      <c r="P1897" s="51">
        <v>796</v>
      </c>
      <c r="Q1897" s="58" t="s">
        <v>46</v>
      </c>
      <c r="R1897" s="274">
        <v>2</v>
      </c>
      <c r="S1897" s="275">
        <v>15000</v>
      </c>
      <c r="T1897" s="154">
        <f t="shared" si="162"/>
        <v>30000</v>
      </c>
      <c r="U1897" s="154">
        <f t="shared" si="161"/>
        <v>33600</v>
      </c>
      <c r="V1897" s="195"/>
      <c r="W1897" s="297">
        <v>2017</v>
      </c>
      <c r="X1897" s="277"/>
    </row>
    <row r="1898" spans="1:24" ht="50.1" customHeight="1">
      <c r="A1898" s="34" t="s">
        <v>5824</v>
      </c>
      <c r="B1898" s="58" t="s">
        <v>35</v>
      </c>
      <c r="C1898" s="272" t="s">
        <v>5825</v>
      </c>
      <c r="D1898" s="273" t="s">
        <v>5826</v>
      </c>
      <c r="E1898" s="272" t="s">
        <v>5827</v>
      </c>
      <c r="F1898" s="272" t="s">
        <v>5820</v>
      </c>
      <c r="G1898" s="51" t="s">
        <v>39</v>
      </c>
      <c r="H1898" s="35">
        <v>0</v>
      </c>
      <c r="I1898" s="125">
        <v>590000000</v>
      </c>
      <c r="J1898" s="51" t="s">
        <v>53</v>
      </c>
      <c r="K1898" s="229" t="s">
        <v>1445</v>
      </c>
      <c r="L1898" s="51" t="s">
        <v>295</v>
      </c>
      <c r="M1898" s="51" t="s">
        <v>61</v>
      </c>
      <c r="N1898" s="51" t="s">
        <v>280</v>
      </c>
      <c r="O1898" s="176" t="s">
        <v>2988</v>
      </c>
      <c r="P1898" s="51">
        <v>796</v>
      </c>
      <c r="Q1898" s="58" t="s">
        <v>46</v>
      </c>
      <c r="R1898" s="274">
        <v>1</v>
      </c>
      <c r="S1898" s="275">
        <v>28000</v>
      </c>
      <c r="T1898" s="154">
        <f t="shared" si="162"/>
        <v>28000</v>
      </c>
      <c r="U1898" s="154">
        <f t="shared" si="161"/>
        <v>31360.000000000004</v>
      </c>
      <c r="V1898" s="195"/>
      <c r="W1898" s="297">
        <v>2017</v>
      </c>
      <c r="X1898" s="277"/>
    </row>
    <row r="1899" spans="1:24" ht="50.1" customHeight="1">
      <c r="A1899" s="34" t="s">
        <v>5828</v>
      </c>
      <c r="B1899" s="58" t="s">
        <v>35</v>
      </c>
      <c r="C1899" s="272" t="s">
        <v>5829</v>
      </c>
      <c r="D1899" s="273" t="s">
        <v>3959</v>
      </c>
      <c r="E1899" s="272" t="s">
        <v>5830</v>
      </c>
      <c r="F1899" s="272" t="s">
        <v>5820</v>
      </c>
      <c r="G1899" s="51" t="s">
        <v>39</v>
      </c>
      <c r="H1899" s="35">
        <v>0</v>
      </c>
      <c r="I1899" s="125">
        <v>590000000</v>
      </c>
      <c r="J1899" s="51" t="s">
        <v>53</v>
      </c>
      <c r="K1899" s="229" t="s">
        <v>1445</v>
      </c>
      <c r="L1899" s="51" t="s">
        <v>295</v>
      </c>
      <c r="M1899" s="51" t="s">
        <v>61</v>
      </c>
      <c r="N1899" s="51" t="s">
        <v>280</v>
      </c>
      <c r="O1899" s="176" t="s">
        <v>2988</v>
      </c>
      <c r="P1899" s="51">
        <v>796</v>
      </c>
      <c r="Q1899" s="58" t="s">
        <v>46</v>
      </c>
      <c r="R1899" s="274">
        <v>1</v>
      </c>
      <c r="S1899" s="275">
        <v>17500</v>
      </c>
      <c r="T1899" s="154">
        <f t="shared" si="162"/>
        <v>17500</v>
      </c>
      <c r="U1899" s="154">
        <f t="shared" si="161"/>
        <v>19600.000000000004</v>
      </c>
      <c r="V1899" s="195"/>
      <c r="W1899" s="297">
        <v>2017</v>
      </c>
      <c r="X1899" s="277"/>
    </row>
    <row r="1900" spans="1:24" ht="50.1" customHeight="1">
      <c r="A1900" s="34" t="s">
        <v>5831</v>
      </c>
      <c r="B1900" s="58" t="s">
        <v>35</v>
      </c>
      <c r="C1900" s="272" t="s">
        <v>5832</v>
      </c>
      <c r="D1900" s="273" t="s">
        <v>5833</v>
      </c>
      <c r="E1900" s="272" t="s">
        <v>5834</v>
      </c>
      <c r="F1900" s="272" t="s">
        <v>5820</v>
      </c>
      <c r="G1900" s="51" t="s">
        <v>39</v>
      </c>
      <c r="H1900" s="35">
        <v>0</v>
      </c>
      <c r="I1900" s="125">
        <v>590000000</v>
      </c>
      <c r="J1900" s="51" t="s">
        <v>53</v>
      </c>
      <c r="K1900" s="229" t="s">
        <v>1445</v>
      </c>
      <c r="L1900" s="51" t="s">
        <v>295</v>
      </c>
      <c r="M1900" s="51" t="s">
        <v>61</v>
      </c>
      <c r="N1900" s="51" t="s">
        <v>280</v>
      </c>
      <c r="O1900" s="176" t="s">
        <v>2988</v>
      </c>
      <c r="P1900" s="51">
        <v>796</v>
      </c>
      <c r="Q1900" s="58" t="s">
        <v>46</v>
      </c>
      <c r="R1900" s="274">
        <v>1</v>
      </c>
      <c r="S1900" s="275">
        <v>47000</v>
      </c>
      <c r="T1900" s="154">
        <f t="shared" si="162"/>
        <v>47000</v>
      </c>
      <c r="U1900" s="154">
        <f t="shared" si="161"/>
        <v>52640.000000000007</v>
      </c>
      <c r="V1900" s="195"/>
      <c r="W1900" s="297">
        <v>2017</v>
      </c>
      <c r="X1900" s="277"/>
    </row>
    <row r="1901" spans="1:24" ht="50.1" customHeight="1">
      <c r="A1901" s="34" t="s">
        <v>5835</v>
      </c>
      <c r="B1901" s="58" t="s">
        <v>35</v>
      </c>
      <c r="C1901" s="272" t="s">
        <v>5836</v>
      </c>
      <c r="D1901" s="273" t="s">
        <v>5837</v>
      </c>
      <c r="E1901" s="272" t="s">
        <v>5834</v>
      </c>
      <c r="F1901" s="272" t="s">
        <v>5838</v>
      </c>
      <c r="G1901" s="51" t="s">
        <v>39</v>
      </c>
      <c r="H1901" s="35">
        <v>0</v>
      </c>
      <c r="I1901" s="125">
        <v>590000000</v>
      </c>
      <c r="J1901" s="51" t="s">
        <v>53</v>
      </c>
      <c r="K1901" s="229" t="s">
        <v>1445</v>
      </c>
      <c r="L1901" s="51" t="s">
        <v>295</v>
      </c>
      <c r="M1901" s="51" t="s">
        <v>61</v>
      </c>
      <c r="N1901" s="51" t="s">
        <v>280</v>
      </c>
      <c r="O1901" s="176" t="s">
        <v>2988</v>
      </c>
      <c r="P1901" s="51">
        <v>796</v>
      </c>
      <c r="Q1901" s="58" t="s">
        <v>46</v>
      </c>
      <c r="R1901" s="274">
        <v>1</v>
      </c>
      <c r="S1901" s="275">
        <v>71000</v>
      </c>
      <c r="T1901" s="154">
        <f t="shared" si="162"/>
        <v>71000</v>
      </c>
      <c r="U1901" s="154">
        <f t="shared" si="161"/>
        <v>79520.000000000015</v>
      </c>
      <c r="V1901" s="195"/>
      <c r="W1901" s="297">
        <v>2017</v>
      </c>
      <c r="X1901" s="277"/>
    </row>
    <row r="1902" spans="1:24" ht="50.1" customHeight="1">
      <c r="A1902" s="839" t="s">
        <v>5839</v>
      </c>
      <c r="B1902" s="58" t="s">
        <v>35</v>
      </c>
      <c r="C1902" s="272" t="s">
        <v>5840</v>
      </c>
      <c r="D1902" s="273" t="s">
        <v>3837</v>
      </c>
      <c r="E1902" s="272" t="s">
        <v>5841</v>
      </c>
      <c r="F1902" s="272" t="s">
        <v>5820</v>
      </c>
      <c r="G1902" s="51" t="s">
        <v>39</v>
      </c>
      <c r="H1902" s="35">
        <v>0</v>
      </c>
      <c r="I1902" s="125">
        <v>590000000</v>
      </c>
      <c r="J1902" s="51" t="s">
        <v>53</v>
      </c>
      <c r="K1902" s="229" t="s">
        <v>1445</v>
      </c>
      <c r="L1902" s="51" t="s">
        <v>295</v>
      </c>
      <c r="M1902" s="51" t="s">
        <v>61</v>
      </c>
      <c r="N1902" s="51" t="s">
        <v>280</v>
      </c>
      <c r="O1902" s="176" t="s">
        <v>2988</v>
      </c>
      <c r="P1902" s="51">
        <v>796</v>
      </c>
      <c r="Q1902" s="58" t="s">
        <v>46</v>
      </c>
      <c r="R1902" s="274">
        <v>1</v>
      </c>
      <c r="S1902" s="275">
        <v>14500</v>
      </c>
      <c r="T1902" s="154">
        <f t="shared" si="162"/>
        <v>14500</v>
      </c>
      <c r="U1902" s="154">
        <f t="shared" si="161"/>
        <v>16240.000000000002</v>
      </c>
      <c r="V1902" s="195"/>
      <c r="W1902" s="297">
        <v>2017</v>
      </c>
      <c r="X1902" s="277"/>
    </row>
    <row r="1903" spans="1:24" ht="50.1" customHeight="1">
      <c r="A1903" s="34" t="s">
        <v>5842</v>
      </c>
      <c r="B1903" s="58" t="s">
        <v>35</v>
      </c>
      <c r="C1903" s="78" t="s">
        <v>713</v>
      </c>
      <c r="D1903" s="298" t="s">
        <v>714</v>
      </c>
      <c r="E1903" s="299" t="s">
        <v>715</v>
      </c>
      <c r="F1903" s="299" t="s">
        <v>5843</v>
      </c>
      <c r="G1903" s="51" t="s">
        <v>39</v>
      </c>
      <c r="H1903" s="35">
        <v>0</v>
      </c>
      <c r="I1903" s="125">
        <v>590000000</v>
      </c>
      <c r="J1903" s="51" t="s">
        <v>53</v>
      </c>
      <c r="K1903" s="229" t="s">
        <v>1445</v>
      </c>
      <c r="L1903" s="51" t="s">
        <v>295</v>
      </c>
      <c r="M1903" s="51" t="s">
        <v>61</v>
      </c>
      <c r="N1903" s="51" t="s">
        <v>280</v>
      </c>
      <c r="O1903" s="176" t="s">
        <v>2988</v>
      </c>
      <c r="P1903" s="34">
        <v>112</v>
      </c>
      <c r="Q1903" s="300" t="s">
        <v>129</v>
      </c>
      <c r="R1903" s="276">
        <v>1</v>
      </c>
      <c r="S1903" s="275">
        <v>3500</v>
      </c>
      <c r="T1903" s="154">
        <f t="shared" si="162"/>
        <v>3500</v>
      </c>
      <c r="U1903" s="154">
        <f t="shared" si="161"/>
        <v>3920.0000000000005</v>
      </c>
      <c r="V1903" s="195"/>
      <c r="W1903" s="297">
        <v>2017</v>
      </c>
      <c r="X1903" s="277"/>
    </row>
    <row r="1904" spans="1:24" ht="50.1" customHeight="1">
      <c r="A1904" s="34" t="s">
        <v>5844</v>
      </c>
      <c r="B1904" s="49" t="s">
        <v>35</v>
      </c>
      <c r="C1904" s="50" t="s">
        <v>5845</v>
      </c>
      <c r="D1904" s="56" t="s">
        <v>5846</v>
      </c>
      <c r="E1904" s="50" t="s">
        <v>5847</v>
      </c>
      <c r="F1904" s="50" t="s">
        <v>5848</v>
      </c>
      <c r="G1904" s="51" t="s">
        <v>39</v>
      </c>
      <c r="H1904" s="51">
        <v>0</v>
      </c>
      <c r="I1904" s="51">
        <v>590000000</v>
      </c>
      <c r="J1904" s="51" t="s">
        <v>53</v>
      </c>
      <c r="K1904" s="51" t="s">
        <v>1445</v>
      </c>
      <c r="L1904" s="51" t="s">
        <v>53</v>
      </c>
      <c r="M1904" s="49" t="s">
        <v>84</v>
      </c>
      <c r="N1904" s="49" t="s">
        <v>1437</v>
      </c>
      <c r="O1904" s="49" t="s">
        <v>227</v>
      </c>
      <c r="P1904" s="49">
        <v>736</v>
      </c>
      <c r="Q1904" s="49" t="s">
        <v>512</v>
      </c>
      <c r="R1904" s="53">
        <v>1</v>
      </c>
      <c r="S1904" s="77">
        <v>415000</v>
      </c>
      <c r="T1904" s="54">
        <f>R1904*S1904</f>
        <v>415000</v>
      </c>
      <c r="U1904" s="54">
        <f>T1904*1.12</f>
        <v>464800.00000000006</v>
      </c>
      <c r="V1904" s="49"/>
      <c r="W1904" s="49">
        <v>2017</v>
      </c>
      <c r="X1904" s="49"/>
    </row>
    <row r="1905" spans="1:24" ht="50.1" customHeight="1">
      <c r="A1905" s="34" t="s">
        <v>5849</v>
      </c>
      <c r="B1905" s="35" t="s">
        <v>35</v>
      </c>
      <c r="C1905" s="78" t="s">
        <v>3573</v>
      </c>
      <c r="D1905" s="56" t="s">
        <v>3567</v>
      </c>
      <c r="E1905" s="50" t="s">
        <v>3574</v>
      </c>
      <c r="F1905" s="50" t="s">
        <v>5850</v>
      </c>
      <c r="G1905" s="49" t="s">
        <v>39</v>
      </c>
      <c r="H1905" s="49">
        <v>0</v>
      </c>
      <c r="I1905" s="82">
        <v>590000000</v>
      </c>
      <c r="J1905" s="35" t="s">
        <v>53</v>
      </c>
      <c r="K1905" s="35" t="s">
        <v>1445</v>
      </c>
      <c r="L1905" s="35" t="s">
        <v>446</v>
      </c>
      <c r="M1905" s="49" t="s">
        <v>61</v>
      </c>
      <c r="N1905" s="58" t="s">
        <v>3582</v>
      </c>
      <c r="O1905" s="35" t="s">
        <v>468</v>
      </c>
      <c r="P1905" s="49">
        <v>168</v>
      </c>
      <c r="Q1905" s="59" t="s">
        <v>117</v>
      </c>
      <c r="R1905" s="185">
        <v>0.61199999999999999</v>
      </c>
      <c r="S1905" s="77">
        <v>2060000</v>
      </c>
      <c r="T1905" s="74">
        <f>S1905*R1905</f>
        <v>1260720</v>
      </c>
      <c r="U1905" s="74">
        <f t="shared" ref="U1905:U1928" si="163">T1905*1.12</f>
        <v>1412006.4000000001</v>
      </c>
      <c r="V1905" s="35"/>
      <c r="W1905" s="35">
        <v>2017</v>
      </c>
      <c r="X1905" s="43"/>
    </row>
    <row r="1906" spans="1:24" ht="50.1" customHeight="1">
      <c r="A1906" s="34" t="s">
        <v>5851</v>
      </c>
      <c r="B1906" s="58" t="s">
        <v>35</v>
      </c>
      <c r="C1906" s="299" t="s">
        <v>5852</v>
      </c>
      <c r="D1906" s="298" t="s">
        <v>1046</v>
      </c>
      <c r="E1906" s="299" t="s">
        <v>5853</v>
      </c>
      <c r="F1906" s="272" t="s">
        <v>5854</v>
      </c>
      <c r="G1906" s="51" t="s">
        <v>39</v>
      </c>
      <c r="H1906" s="35">
        <v>0</v>
      </c>
      <c r="I1906" s="125">
        <v>590000000</v>
      </c>
      <c r="J1906" s="51" t="s">
        <v>53</v>
      </c>
      <c r="K1906" s="229" t="s">
        <v>313</v>
      </c>
      <c r="L1906" s="51" t="s">
        <v>295</v>
      </c>
      <c r="M1906" s="51" t="s">
        <v>61</v>
      </c>
      <c r="N1906" s="51" t="s">
        <v>280</v>
      </c>
      <c r="O1906" s="176" t="s">
        <v>227</v>
      </c>
      <c r="P1906" s="51">
        <v>796</v>
      </c>
      <c r="Q1906" s="58" t="s">
        <v>46</v>
      </c>
      <c r="R1906" s="274">
        <v>1</v>
      </c>
      <c r="S1906" s="275">
        <v>5500</v>
      </c>
      <c r="T1906" s="154">
        <f>R1906*S1906</f>
        <v>5500</v>
      </c>
      <c r="U1906" s="276">
        <f t="shared" si="163"/>
        <v>6160.0000000000009</v>
      </c>
      <c r="V1906" s="195"/>
      <c r="W1906" s="195">
        <v>2017</v>
      </c>
      <c r="X1906" s="277"/>
    </row>
    <row r="1907" spans="1:24" ht="50.1" customHeight="1">
      <c r="A1907" s="34" t="s">
        <v>5855</v>
      </c>
      <c r="B1907" s="58" t="s">
        <v>35</v>
      </c>
      <c r="C1907" s="299" t="s">
        <v>5856</v>
      </c>
      <c r="D1907" s="298" t="s">
        <v>5857</v>
      </c>
      <c r="E1907" s="299" t="s">
        <v>5858</v>
      </c>
      <c r="F1907" s="272" t="s">
        <v>5854</v>
      </c>
      <c r="G1907" s="51" t="s">
        <v>39</v>
      </c>
      <c r="H1907" s="35">
        <v>0</v>
      </c>
      <c r="I1907" s="125">
        <v>590000000</v>
      </c>
      <c r="J1907" s="51" t="s">
        <v>53</v>
      </c>
      <c r="K1907" s="229" t="s">
        <v>313</v>
      </c>
      <c r="L1907" s="51" t="s">
        <v>295</v>
      </c>
      <c r="M1907" s="51" t="s">
        <v>61</v>
      </c>
      <c r="N1907" s="51" t="s">
        <v>280</v>
      </c>
      <c r="O1907" s="176" t="s">
        <v>227</v>
      </c>
      <c r="P1907" s="51">
        <v>796</v>
      </c>
      <c r="Q1907" s="58" t="s">
        <v>46</v>
      </c>
      <c r="R1907" s="274">
        <v>1</v>
      </c>
      <c r="S1907" s="275">
        <v>19900</v>
      </c>
      <c r="T1907" s="154">
        <f>R1907*S1907</f>
        <v>19900</v>
      </c>
      <c r="U1907" s="276">
        <f t="shared" si="163"/>
        <v>22288.000000000004</v>
      </c>
      <c r="V1907" s="195"/>
      <c r="W1907" s="195">
        <v>2017</v>
      </c>
      <c r="X1907" s="277"/>
    </row>
    <row r="1908" spans="1:24" ht="50.1" customHeight="1">
      <c r="A1908" s="34" t="s">
        <v>5859</v>
      </c>
      <c r="B1908" s="58" t="s">
        <v>35</v>
      </c>
      <c r="C1908" s="299" t="s">
        <v>5860</v>
      </c>
      <c r="D1908" s="273" t="s">
        <v>5861</v>
      </c>
      <c r="E1908" s="272" t="s">
        <v>5862</v>
      </c>
      <c r="F1908" s="272" t="s">
        <v>5863</v>
      </c>
      <c r="G1908" s="51" t="s">
        <v>39</v>
      </c>
      <c r="H1908" s="35">
        <v>0</v>
      </c>
      <c r="I1908" s="125">
        <v>590000000</v>
      </c>
      <c r="J1908" s="51" t="s">
        <v>53</v>
      </c>
      <c r="K1908" s="229" t="s">
        <v>313</v>
      </c>
      <c r="L1908" s="51" t="s">
        <v>295</v>
      </c>
      <c r="M1908" s="51" t="s">
        <v>61</v>
      </c>
      <c r="N1908" s="51" t="s">
        <v>280</v>
      </c>
      <c r="O1908" s="176" t="s">
        <v>227</v>
      </c>
      <c r="P1908" s="51">
        <v>796</v>
      </c>
      <c r="Q1908" s="58" t="s">
        <v>46</v>
      </c>
      <c r="R1908" s="53">
        <v>2</v>
      </c>
      <c r="S1908" s="275">
        <v>15800</v>
      </c>
      <c r="T1908" s="54">
        <f>R1908*S1908</f>
        <v>31600</v>
      </c>
      <c r="U1908" s="54">
        <f t="shared" si="163"/>
        <v>35392</v>
      </c>
      <c r="V1908" s="195"/>
      <c r="W1908" s="195">
        <v>2017</v>
      </c>
      <c r="X1908" s="277"/>
    </row>
    <row r="1909" spans="1:24" ht="50.1" customHeight="1">
      <c r="A1909" s="34" t="s">
        <v>5864</v>
      </c>
      <c r="B1909" s="58" t="s">
        <v>35</v>
      </c>
      <c r="C1909" s="299" t="s">
        <v>5865</v>
      </c>
      <c r="D1909" s="298" t="s">
        <v>5024</v>
      </c>
      <c r="E1909" s="299" t="s">
        <v>5866</v>
      </c>
      <c r="F1909" s="272" t="s">
        <v>5867</v>
      </c>
      <c r="G1909" s="51" t="s">
        <v>39</v>
      </c>
      <c r="H1909" s="35">
        <v>0</v>
      </c>
      <c r="I1909" s="125">
        <v>590000000</v>
      </c>
      <c r="J1909" s="51" t="s">
        <v>53</v>
      </c>
      <c r="K1909" s="229" t="s">
        <v>313</v>
      </c>
      <c r="L1909" s="51" t="s">
        <v>295</v>
      </c>
      <c r="M1909" s="51" t="s">
        <v>61</v>
      </c>
      <c r="N1909" s="51" t="s">
        <v>280</v>
      </c>
      <c r="O1909" s="176" t="s">
        <v>227</v>
      </c>
      <c r="P1909" s="51">
        <v>796</v>
      </c>
      <c r="Q1909" s="58" t="s">
        <v>46</v>
      </c>
      <c r="R1909" s="274">
        <v>2</v>
      </c>
      <c r="S1909" s="275">
        <v>88000</v>
      </c>
      <c r="T1909" s="54">
        <f>R1909*S1909</f>
        <v>176000</v>
      </c>
      <c r="U1909" s="54">
        <f t="shared" si="163"/>
        <v>197120.00000000003</v>
      </c>
      <c r="V1909" s="195"/>
      <c r="W1909" s="195">
        <v>2017</v>
      </c>
      <c r="X1909" s="277"/>
    </row>
    <row r="1910" spans="1:24" ht="50.1" customHeight="1">
      <c r="A1910" s="34" t="s">
        <v>5868</v>
      </c>
      <c r="B1910" s="128" t="s">
        <v>35</v>
      </c>
      <c r="C1910" s="50" t="s">
        <v>1582</v>
      </c>
      <c r="D1910" s="56" t="s">
        <v>1516</v>
      </c>
      <c r="E1910" s="50" t="s">
        <v>1583</v>
      </c>
      <c r="F1910" s="50" t="s">
        <v>5869</v>
      </c>
      <c r="G1910" s="46" t="s">
        <v>196</v>
      </c>
      <c r="H1910" s="59">
        <v>0</v>
      </c>
      <c r="I1910" s="35">
        <v>590000000</v>
      </c>
      <c r="J1910" s="46" t="s">
        <v>40</v>
      </c>
      <c r="K1910" s="46" t="s">
        <v>831</v>
      </c>
      <c r="L1910" s="46" t="s">
        <v>40</v>
      </c>
      <c r="M1910" s="46" t="s">
        <v>61</v>
      </c>
      <c r="N1910" s="46" t="s">
        <v>328</v>
      </c>
      <c r="O1910" s="46" t="s">
        <v>4918</v>
      </c>
      <c r="P1910" s="51">
        <v>796</v>
      </c>
      <c r="Q1910" s="46" t="s">
        <v>46</v>
      </c>
      <c r="R1910" s="53">
        <v>70</v>
      </c>
      <c r="S1910" s="81">
        <v>245</v>
      </c>
      <c r="T1910" s="54">
        <f>S1910*R1910</f>
        <v>17150</v>
      </c>
      <c r="U1910" s="54">
        <f t="shared" si="163"/>
        <v>19208.000000000004</v>
      </c>
      <c r="V1910" s="46"/>
      <c r="W1910" s="51">
        <v>2017</v>
      </c>
      <c r="X1910" s="46"/>
    </row>
    <row r="1911" spans="1:24" ht="50.1" customHeight="1">
      <c r="A1911" s="34" t="s">
        <v>5870</v>
      </c>
      <c r="B1911" s="35" t="s">
        <v>35</v>
      </c>
      <c r="C1911" s="50" t="s">
        <v>5871</v>
      </c>
      <c r="D1911" s="36" t="s">
        <v>5872</v>
      </c>
      <c r="E1911" s="78" t="s">
        <v>5873</v>
      </c>
      <c r="F1911" s="50" t="s">
        <v>5874</v>
      </c>
      <c r="G1911" s="51" t="s">
        <v>39</v>
      </c>
      <c r="H1911" s="51">
        <v>0</v>
      </c>
      <c r="I1911" s="125">
        <v>590000000</v>
      </c>
      <c r="J1911" s="51" t="s">
        <v>53</v>
      </c>
      <c r="K1911" s="51" t="s">
        <v>313</v>
      </c>
      <c r="L1911" s="51" t="s">
        <v>53</v>
      </c>
      <c r="M1911" s="51" t="s">
        <v>43</v>
      </c>
      <c r="N1911" s="49" t="s">
        <v>85</v>
      </c>
      <c r="O1911" s="49" t="s">
        <v>1424</v>
      </c>
      <c r="P1911" s="35">
        <v>796</v>
      </c>
      <c r="Q1911" s="35" t="s">
        <v>46</v>
      </c>
      <c r="R1911" s="53">
        <v>50</v>
      </c>
      <c r="S1911" s="81">
        <v>90</v>
      </c>
      <c r="T1911" s="74">
        <f t="shared" ref="T1911:T1923" si="164">S1911*R1911</f>
        <v>4500</v>
      </c>
      <c r="U1911" s="133">
        <f t="shared" si="163"/>
        <v>5040.0000000000009</v>
      </c>
      <c r="V1911" s="155"/>
      <c r="W1911" s="35">
        <v>2017</v>
      </c>
      <c r="X1911" s="156"/>
    </row>
    <row r="1912" spans="1:24" ht="50.1" customHeight="1">
      <c r="A1912" s="34" t="s">
        <v>5875</v>
      </c>
      <c r="B1912" s="35" t="s">
        <v>35</v>
      </c>
      <c r="C1912" s="50" t="s">
        <v>5876</v>
      </c>
      <c r="D1912" s="36" t="s">
        <v>5872</v>
      </c>
      <c r="E1912" s="50" t="s">
        <v>5877</v>
      </c>
      <c r="F1912" s="50" t="s">
        <v>5878</v>
      </c>
      <c r="G1912" s="51" t="s">
        <v>39</v>
      </c>
      <c r="H1912" s="51">
        <v>0</v>
      </c>
      <c r="I1912" s="125">
        <v>590000000</v>
      </c>
      <c r="J1912" s="51" t="s">
        <v>53</v>
      </c>
      <c r="K1912" s="51" t="s">
        <v>313</v>
      </c>
      <c r="L1912" s="51" t="s">
        <v>53</v>
      </c>
      <c r="M1912" s="51" t="s">
        <v>43</v>
      </c>
      <c r="N1912" s="49" t="s">
        <v>85</v>
      </c>
      <c r="O1912" s="49" t="s">
        <v>1424</v>
      </c>
      <c r="P1912" s="35">
        <v>796</v>
      </c>
      <c r="Q1912" s="35" t="s">
        <v>46</v>
      </c>
      <c r="R1912" s="53">
        <v>1500</v>
      </c>
      <c r="S1912" s="81">
        <v>75</v>
      </c>
      <c r="T1912" s="74">
        <f t="shared" si="164"/>
        <v>112500</v>
      </c>
      <c r="U1912" s="133">
        <f t="shared" si="163"/>
        <v>126000.00000000001</v>
      </c>
      <c r="V1912" s="155"/>
      <c r="W1912" s="35">
        <v>2017</v>
      </c>
      <c r="X1912" s="156"/>
    </row>
    <row r="1913" spans="1:24" ht="50.1" customHeight="1">
      <c r="A1913" s="34" t="s">
        <v>5879</v>
      </c>
      <c r="B1913" s="35" t="s">
        <v>35</v>
      </c>
      <c r="C1913" s="50" t="s">
        <v>5880</v>
      </c>
      <c r="D1913" s="36" t="s">
        <v>5881</v>
      </c>
      <c r="E1913" s="78" t="s">
        <v>5882</v>
      </c>
      <c r="F1913" s="50" t="s">
        <v>5883</v>
      </c>
      <c r="G1913" s="51" t="s">
        <v>39</v>
      </c>
      <c r="H1913" s="51">
        <v>0</v>
      </c>
      <c r="I1913" s="125">
        <v>590000000</v>
      </c>
      <c r="J1913" s="51" t="s">
        <v>53</v>
      </c>
      <c r="K1913" s="51" t="s">
        <v>313</v>
      </c>
      <c r="L1913" s="51" t="s">
        <v>53</v>
      </c>
      <c r="M1913" s="51" t="s">
        <v>43</v>
      </c>
      <c r="N1913" s="49" t="s">
        <v>85</v>
      </c>
      <c r="O1913" s="49" t="s">
        <v>1424</v>
      </c>
      <c r="P1913" s="35">
        <v>5111</v>
      </c>
      <c r="Q1913" s="35" t="s">
        <v>210</v>
      </c>
      <c r="R1913" s="53">
        <v>50</v>
      </c>
      <c r="S1913" s="81">
        <v>200</v>
      </c>
      <c r="T1913" s="74">
        <f t="shared" si="164"/>
        <v>10000</v>
      </c>
      <c r="U1913" s="133">
        <f t="shared" si="163"/>
        <v>11200.000000000002</v>
      </c>
      <c r="V1913" s="155"/>
      <c r="W1913" s="35">
        <v>2017</v>
      </c>
      <c r="X1913" s="156"/>
    </row>
    <row r="1914" spans="1:24" ht="50.1" customHeight="1">
      <c r="A1914" s="34" t="s">
        <v>5884</v>
      </c>
      <c r="B1914" s="35" t="s">
        <v>35</v>
      </c>
      <c r="C1914" s="50" t="s">
        <v>5885</v>
      </c>
      <c r="D1914" s="36" t="s">
        <v>5886</v>
      </c>
      <c r="E1914" s="50" t="s">
        <v>5887</v>
      </c>
      <c r="F1914" s="50" t="s">
        <v>5888</v>
      </c>
      <c r="G1914" s="51" t="s">
        <v>39</v>
      </c>
      <c r="H1914" s="51">
        <v>0</v>
      </c>
      <c r="I1914" s="125">
        <v>590000000</v>
      </c>
      <c r="J1914" s="51" t="s">
        <v>53</v>
      </c>
      <c r="K1914" s="51" t="s">
        <v>313</v>
      </c>
      <c r="L1914" s="51" t="s">
        <v>53</v>
      </c>
      <c r="M1914" s="51" t="s">
        <v>43</v>
      </c>
      <c r="N1914" s="49" t="s">
        <v>85</v>
      </c>
      <c r="O1914" s="49" t="s">
        <v>1424</v>
      </c>
      <c r="P1914" s="35">
        <v>868</v>
      </c>
      <c r="Q1914" s="35" t="s">
        <v>739</v>
      </c>
      <c r="R1914" s="53">
        <v>50</v>
      </c>
      <c r="S1914" s="81">
        <v>410</v>
      </c>
      <c r="T1914" s="74">
        <f t="shared" si="164"/>
        <v>20500</v>
      </c>
      <c r="U1914" s="133">
        <f t="shared" si="163"/>
        <v>22960.000000000004</v>
      </c>
      <c r="V1914" s="155"/>
      <c r="W1914" s="35">
        <v>2017</v>
      </c>
      <c r="X1914" s="156"/>
    </row>
    <row r="1915" spans="1:24" ht="50.1" customHeight="1">
      <c r="A1915" s="34" t="s">
        <v>5889</v>
      </c>
      <c r="B1915" s="35" t="s">
        <v>35</v>
      </c>
      <c r="C1915" s="50" t="s">
        <v>5890</v>
      </c>
      <c r="D1915" s="36" t="s">
        <v>5886</v>
      </c>
      <c r="E1915" s="50" t="s">
        <v>5891</v>
      </c>
      <c r="F1915" s="50" t="s">
        <v>5892</v>
      </c>
      <c r="G1915" s="51" t="s">
        <v>39</v>
      </c>
      <c r="H1915" s="51">
        <v>0</v>
      </c>
      <c r="I1915" s="125">
        <v>590000000</v>
      </c>
      <c r="J1915" s="51" t="s">
        <v>53</v>
      </c>
      <c r="K1915" s="51" t="s">
        <v>313</v>
      </c>
      <c r="L1915" s="51" t="s">
        <v>53</v>
      </c>
      <c r="M1915" s="51" t="s">
        <v>43</v>
      </c>
      <c r="N1915" s="49" t="s">
        <v>85</v>
      </c>
      <c r="O1915" s="49" t="s">
        <v>1424</v>
      </c>
      <c r="P1915" s="35">
        <v>868</v>
      </c>
      <c r="Q1915" s="35" t="s">
        <v>739</v>
      </c>
      <c r="R1915" s="53">
        <v>100</v>
      </c>
      <c r="S1915" s="81">
        <v>375</v>
      </c>
      <c r="T1915" s="74">
        <f t="shared" si="164"/>
        <v>37500</v>
      </c>
      <c r="U1915" s="133">
        <f t="shared" si="163"/>
        <v>42000.000000000007</v>
      </c>
      <c r="V1915" s="155"/>
      <c r="W1915" s="35">
        <v>2017</v>
      </c>
      <c r="X1915" s="156"/>
    </row>
    <row r="1916" spans="1:24" ht="50.1" customHeight="1">
      <c r="A1916" s="34" t="s">
        <v>5893</v>
      </c>
      <c r="B1916" s="35" t="s">
        <v>35</v>
      </c>
      <c r="C1916" s="50" t="s">
        <v>5894</v>
      </c>
      <c r="D1916" s="36" t="s">
        <v>5895</v>
      </c>
      <c r="E1916" s="50" t="s">
        <v>5896</v>
      </c>
      <c r="F1916" s="50" t="s">
        <v>5897</v>
      </c>
      <c r="G1916" s="51" t="s">
        <v>39</v>
      </c>
      <c r="H1916" s="51">
        <v>0</v>
      </c>
      <c r="I1916" s="125">
        <v>590000000</v>
      </c>
      <c r="J1916" s="51" t="s">
        <v>53</v>
      </c>
      <c r="K1916" s="51" t="s">
        <v>313</v>
      </c>
      <c r="L1916" s="51" t="s">
        <v>53</v>
      </c>
      <c r="M1916" s="51" t="s">
        <v>43</v>
      </c>
      <c r="N1916" s="49" t="s">
        <v>85</v>
      </c>
      <c r="O1916" s="49" t="s">
        <v>1424</v>
      </c>
      <c r="P1916" s="35">
        <v>796</v>
      </c>
      <c r="Q1916" s="35" t="s">
        <v>46</v>
      </c>
      <c r="R1916" s="53">
        <v>100</v>
      </c>
      <c r="S1916" s="81">
        <v>220</v>
      </c>
      <c r="T1916" s="74">
        <f t="shared" si="164"/>
        <v>22000</v>
      </c>
      <c r="U1916" s="133">
        <f t="shared" si="163"/>
        <v>24640.000000000004</v>
      </c>
      <c r="V1916" s="155"/>
      <c r="W1916" s="35">
        <v>2017</v>
      </c>
      <c r="X1916" s="156"/>
    </row>
    <row r="1917" spans="1:24" ht="50.1" customHeight="1">
      <c r="A1917" s="34" t="s">
        <v>5898</v>
      </c>
      <c r="B1917" s="35" t="s">
        <v>35</v>
      </c>
      <c r="C1917" s="50" t="s">
        <v>5899</v>
      </c>
      <c r="D1917" s="36" t="s">
        <v>5900</v>
      </c>
      <c r="E1917" s="50" t="s">
        <v>5901</v>
      </c>
      <c r="F1917" s="50" t="s">
        <v>5902</v>
      </c>
      <c r="G1917" s="51" t="s">
        <v>39</v>
      </c>
      <c r="H1917" s="51">
        <v>0</v>
      </c>
      <c r="I1917" s="125">
        <v>590000000</v>
      </c>
      <c r="J1917" s="51" t="s">
        <v>53</v>
      </c>
      <c r="K1917" s="51" t="s">
        <v>313</v>
      </c>
      <c r="L1917" s="51" t="s">
        <v>53</v>
      </c>
      <c r="M1917" s="51" t="s">
        <v>43</v>
      </c>
      <c r="N1917" s="49" t="s">
        <v>85</v>
      </c>
      <c r="O1917" s="49" t="s">
        <v>1424</v>
      </c>
      <c r="P1917" s="35">
        <v>796</v>
      </c>
      <c r="Q1917" s="35" t="s">
        <v>46</v>
      </c>
      <c r="R1917" s="53">
        <v>10</v>
      </c>
      <c r="S1917" s="81">
        <v>275</v>
      </c>
      <c r="T1917" s="74">
        <f t="shared" si="164"/>
        <v>2750</v>
      </c>
      <c r="U1917" s="133">
        <f t="shared" si="163"/>
        <v>3080.0000000000005</v>
      </c>
      <c r="V1917" s="155"/>
      <c r="W1917" s="35">
        <v>2017</v>
      </c>
      <c r="X1917" s="156"/>
    </row>
    <row r="1918" spans="1:24" ht="50.1" customHeight="1">
      <c r="A1918" s="34" t="s">
        <v>5903</v>
      </c>
      <c r="B1918" s="35" t="s">
        <v>35</v>
      </c>
      <c r="C1918" s="50" t="s">
        <v>5904</v>
      </c>
      <c r="D1918" s="36" t="s">
        <v>5886</v>
      </c>
      <c r="E1918" s="78" t="s">
        <v>5905</v>
      </c>
      <c r="F1918" s="50" t="s">
        <v>5906</v>
      </c>
      <c r="G1918" s="51" t="s">
        <v>39</v>
      </c>
      <c r="H1918" s="51">
        <v>0</v>
      </c>
      <c r="I1918" s="125">
        <v>590000000</v>
      </c>
      <c r="J1918" s="51" t="s">
        <v>53</v>
      </c>
      <c r="K1918" s="51" t="s">
        <v>313</v>
      </c>
      <c r="L1918" s="51" t="s">
        <v>53</v>
      </c>
      <c r="M1918" s="51" t="s">
        <v>43</v>
      </c>
      <c r="N1918" s="49" t="s">
        <v>85</v>
      </c>
      <c r="O1918" s="49" t="s">
        <v>1424</v>
      </c>
      <c r="P1918" s="35">
        <v>796</v>
      </c>
      <c r="Q1918" s="35" t="s">
        <v>46</v>
      </c>
      <c r="R1918" s="53">
        <v>20</v>
      </c>
      <c r="S1918" s="81">
        <v>310</v>
      </c>
      <c r="T1918" s="74">
        <f t="shared" si="164"/>
        <v>6200</v>
      </c>
      <c r="U1918" s="133">
        <f t="shared" si="163"/>
        <v>6944.0000000000009</v>
      </c>
      <c r="V1918" s="155"/>
      <c r="W1918" s="35">
        <v>2017</v>
      </c>
      <c r="X1918" s="156"/>
    </row>
    <row r="1919" spans="1:24" ht="50.1" customHeight="1">
      <c r="A1919" s="34" t="s">
        <v>5907</v>
      </c>
      <c r="B1919" s="35" t="s">
        <v>35</v>
      </c>
      <c r="C1919" s="50" t="s">
        <v>5908</v>
      </c>
      <c r="D1919" s="36" t="s">
        <v>5909</v>
      </c>
      <c r="E1919" s="78" t="s">
        <v>5910</v>
      </c>
      <c r="F1919" s="50" t="s">
        <v>5911</v>
      </c>
      <c r="G1919" s="51" t="s">
        <v>39</v>
      </c>
      <c r="H1919" s="51">
        <v>0</v>
      </c>
      <c r="I1919" s="125">
        <v>590000000</v>
      </c>
      <c r="J1919" s="51" t="s">
        <v>53</v>
      </c>
      <c r="K1919" s="51" t="s">
        <v>313</v>
      </c>
      <c r="L1919" s="51" t="s">
        <v>53</v>
      </c>
      <c r="M1919" s="51" t="s">
        <v>43</v>
      </c>
      <c r="N1919" s="49" t="s">
        <v>85</v>
      </c>
      <c r="O1919" s="49" t="s">
        <v>1424</v>
      </c>
      <c r="P1919" s="35">
        <v>868</v>
      </c>
      <c r="Q1919" s="35" t="s">
        <v>739</v>
      </c>
      <c r="R1919" s="53">
        <v>200</v>
      </c>
      <c r="S1919" s="81">
        <v>120</v>
      </c>
      <c r="T1919" s="74">
        <f t="shared" si="164"/>
        <v>24000</v>
      </c>
      <c r="U1919" s="133">
        <f t="shared" si="163"/>
        <v>26880.000000000004</v>
      </c>
      <c r="V1919" s="155"/>
      <c r="W1919" s="35">
        <v>2017</v>
      </c>
      <c r="X1919" s="156"/>
    </row>
    <row r="1920" spans="1:24" ht="50.1" customHeight="1">
      <c r="A1920" s="34" t="s">
        <v>5912</v>
      </c>
      <c r="B1920" s="35" t="s">
        <v>35</v>
      </c>
      <c r="C1920" s="50" t="s">
        <v>5913</v>
      </c>
      <c r="D1920" s="36" t="s">
        <v>206</v>
      </c>
      <c r="E1920" s="78" t="s">
        <v>5914</v>
      </c>
      <c r="F1920" s="50" t="s">
        <v>5915</v>
      </c>
      <c r="G1920" s="51" t="s">
        <v>39</v>
      </c>
      <c r="H1920" s="51">
        <v>0</v>
      </c>
      <c r="I1920" s="125">
        <v>590000000</v>
      </c>
      <c r="J1920" s="51" t="s">
        <v>53</v>
      </c>
      <c r="K1920" s="51" t="s">
        <v>313</v>
      </c>
      <c r="L1920" s="51" t="s">
        <v>53</v>
      </c>
      <c r="M1920" s="51" t="s">
        <v>43</v>
      </c>
      <c r="N1920" s="49" t="s">
        <v>85</v>
      </c>
      <c r="O1920" s="49" t="s">
        <v>1424</v>
      </c>
      <c r="P1920" s="35">
        <v>778</v>
      </c>
      <c r="Q1920" s="35" t="s">
        <v>1085</v>
      </c>
      <c r="R1920" s="53">
        <v>30</v>
      </c>
      <c r="S1920" s="81">
        <v>265</v>
      </c>
      <c r="T1920" s="74">
        <f t="shared" si="164"/>
        <v>7950</v>
      </c>
      <c r="U1920" s="133">
        <f t="shared" si="163"/>
        <v>8904</v>
      </c>
      <c r="V1920" s="155"/>
      <c r="W1920" s="35">
        <v>2017</v>
      </c>
      <c r="X1920" s="156"/>
    </row>
    <row r="1921" spans="1:24" ht="50.1" customHeight="1">
      <c r="A1921" s="34" t="s">
        <v>5916</v>
      </c>
      <c r="B1921" s="35" t="s">
        <v>35</v>
      </c>
      <c r="C1921" s="50" t="s">
        <v>5917</v>
      </c>
      <c r="D1921" s="36" t="s">
        <v>5918</v>
      </c>
      <c r="E1921" s="78" t="s">
        <v>5919</v>
      </c>
      <c r="F1921" s="50" t="s">
        <v>5920</v>
      </c>
      <c r="G1921" s="51" t="s">
        <v>39</v>
      </c>
      <c r="H1921" s="51">
        <v>0</v>
      </c>
      <c r="I1921" s="125">
        <v>590000000</v>
      </c>
      <c r="J1921" s="51" t="s">
        <v>53</v>
      </c>
      <c r="K1921" s="51" t="s">
        <v>313</v>
      </c>
      <c r="L1921" s="51" t="s">
        <v>53</v>
      </c>
      <c r="M1921" s="51" t="s">
        <v>43</v>
      </c>
      <c r="N1921" s="49" t="s">
        <v>85</v>
      </c>
      <c r="O1921" s="49" t="s">
        <v>1424</v>
      </c>
      <c r="P1921" s="35">
        <v>778</v>
      </c>
      <c r="Q1921" s="35" t="s">
        <v>1085</v>
      </c>
      <c r="R1921" s="53">
        <v>20</v>
      </c>
      <c r="S1921" s="81">
        <v>315</v>
      </c>
      <c r="T1921" s="74">
        <f t="shared" si="164"/>
        <v>6300</v>
      </c>
      <c r="U1921" s="133">
        <f t="shared" si="163"/>
        <v>7056.0000000000009</v>
      </c>
      <c r="V1921" s="155"/>
      <c r="W1921" s="35">
        <v>2017</v>
      </c>
      <c r="X1921" s="156"/>
    </row>
    <row r="1922" spans="1:24" ht="50.1" customHeight="1">
      <c r="A1922" s="34" t="s">
        <v>5921</v>
      </c>
      <c r="B1922" s="35" t="s">
        <v>35</v>
      </c>
      <c r="C1922" s="50" t="s">
        <v>5922</v>
      </c>
      <c r="D1922" s="36" t="s">
        <v>5886</v>
      </c>
      <c r="E1922" s="78" t="s">
        <v>5923</v>
      </c>
      <c r="F1922" s="50" t="s">
        <v>5924</v>
      </c>
      <c r="G1922" s="51" t="s">
        <v>39</v>
      </c>
      <c r="H1922" s="51">
        <v>0</v>
      </c>
      <c r="I1922" s="125">
        <v>590000000</v>
      </c>
      <c r="J1922" s="51" t="s">
        <v>53</v>
      </c>
      <c r="K1922" s="51" t="s">
        <v>313</v>
      </c>
      <c r="L1922" s="51" t="s">
        <v>53</v>
      </c>
      <c r="M1922" s="51" t="s">
        <v>43</v>
      </c>
      <c r="N1922" s="49" t="s">
        <v>85</v>
      </c>
      <c r="O1922" s="49" t="s">
        <v>1424</v>
      </c>
      <c r="P1922" s="35">
        <v>868</v>
      </c>
      <c r="Q1922" s="35" t="s">
        <v>739</v>
      </c>
      <c r="R1922" s="53">
        <v>50</v>
      </c>
      <c r="S1922" s="81">
        <v>300</v>
      </c>
      <c r="T1922" s="74">
        <f t="shared" si="164"/>
        <v>15000</v>
      </c>
      <c r="U1922" s="133">
        <f t="shared" si="163"/>
        <v>16800</v>
      </c>
      <c r="V1922" s="155"/>
      <c r="W1922" s="35">
        <v>2017</v>
      </c>
      <c r="X1922" s="156"/>
    </row>
    <row r="1923" spans="1:24" ht="50.1" customHeight="1">
      <c r="A1923" s="34" t="s">
        <v>5925</v>
      </c>
      <c r="B1923" s="35" t="s">
        <v>35</v>
      </c>
      <c r="C1923" s="50" t="s">
        <v>5926</v>
      </c>
      <c r="D1923" s="36" t="s">
        <v>5872</v>
      </c>
      <c r="E1923" s="78" t="s">
        <v>5927</v>
      </c>
      <c r="F1923" s="50" t="s">
        <v>5928</v>
      </c>
      <c r="G1923" s="51" t="s">
        <v>39</v>
      </c>
      <c r="H1923" s="51">
        <v>0</v>
      </c>
      <c r="I1923" s="125">
        <v>590000000</v>
      </c>
      <c r="J1923" s="51" t="s">
        <v>53</v>
      </c>
      <c r="K1923" s="51" t="s">
        <v>313</v>
      </c>
      <c r="L1923" s="51" t="s">
        <v>53</v>
      </c>
      <c r="M1923" s="51" t="s">
        <v>43</v>
      </c>
      <c r="N1923" s="49" t="s">
        <v>85</v>
      </c>
      <c r="O1923" s="49" t="s">
        <v>1424</v>
      </c>
      <c r="P1923" s="35">
        <v>868</v>
      </c>
      <c r="Q1923" s="35" t="s">
        <v>739</v>
      </c>
      <c r="R1923" s="53">
        <v>10</v>
      </c>
      <c r="S1923" s="81">
        <v>400</v>
      </c>
      <c r="T1923" s="74">
        <f t="shared" si="164"/>
        <v>4000</v>
      </c>
      <c r="U1923" s="133">
        <f t="shared" si="163"/>
        <v>4480</v>
      </c>
      <c r="V1923" s="155"/>
      <c r="W1923" s="35">
        <v>2017</v>
      </c>
      <c r="X1923" s="156"/>
    </row>
    <row r="1924" spans="1:24" ht="50.1" customHeight="1">
      <c r="A1924" s="34" t="s">
        <v>5929</v>
      </c>
      <c r="B1924" s="35" t="s">
        <v>35</v>
      </c>
      <c r="C1924" s="50" t="s">
        <v>5930</v>
      </c>
      <c r="D1924" s="56" t="s">
        <v>206</v>
      </c>
      <c r="E1924" s="50" t="s">
        <v>5931</v>
      </c>
      <c r="F1924" s="50" t="s">
        <v>5932</v>
      </c>
      <c r="G1924" s="51" t="s">
        <v>39</v>
      </c>
      <c r="H1924" s="51">
        <v>0</v>
      </c>
      <c r="I1924" s="125">
        <v>590000000</v>
      </c>
      <c r="J1924" s="51" t="s">
        <v>53</v>
      </c>
      <c r="K1924" s="51" t="s">
        <v>313</v>
      </c>
      <c r="L1924" s="51" t="s">
        <v>53</v>
      </c>
      <c r="M1924" s="51" t="s">
        <v>43</v>
      </c>
      <c r="N1924" s="49" t="s">
        <v>5933</v>
      </c>
      <c r="O1924" s="49" t="s">
        <v>503</v>
      </c>
      <c r="P1924" s="51">
        <v>5111</v>
      </c>
      <c r="Q1924" s="49" t="s">
        <v>210</v>
      </c>
      <c r="R1924" s="236">
        <v>500</v>
      </c>
      <c r="S1924" s="228">
        <v>892</v>
      </c>
      <c r="T1924" s="74">
        <f>S1924*R1924</f>
        <v>446000</v>
      </c>
      <c r="U1924" s="133">
        <f t="shared" si="163"/>
        <v>499520.00000000006</v>
      </c>
      <c r="V1924" s="155"/>
      <c r="W1924" s="35">
        <v>2017</v>
      </c>
      <c r="X1924" s="156"/>
    </row>
    <row r="1925" spans="1:24" ht="50.1" customHeight="1">
      <c r="A1925" s="34" t="s">
        <v>5934</v>
      </c>
      <c r="B1925" s="49" t="s">
        <v>35</v>
      </c>
      <c r="C1925" s="50" t="s">
        <v>2689</v>
      </c>
      <c r="D1925" s="56" t="s">
        <v>2690</v>
      </c>
      <c r="E1925" s="50" t="s">
        <v>2691</v>
      </c>
      <c r="F1925" s="50" t="s">
        <v>2695</v>
      </c>
      <c r="G1925" s="35" t="s">
        <v>39</v>
      </c>
      <c r="H1925" s="49">
        <v>30</v>
      </c>
      <c r="I1925" s="52">
        <v>590000000</v>
      </c>
      <c r="J1925" s="35" t="s">
        <v>53</v>
      </c>
      <c r="K1925" s="35" t="s">
        <v>1445</v>
      </c>
      <c r="L1925" s="35" t="s">
        <v>42</v>
      </c>
      <c r="M1925" s="35" t="s">
        <v>84</v>
      </c>
      <c r="N1925" s="35" t="s">
        <v>2693</v>
      </c>
      <c r="O1925" s="35" t="s">
        <v>962</v>
      </c>
      <c r="P1925" s="35">
        <v>796</v>
      </c>
      <c r="Q1925" s="35" t="s">
        <v>46</v>
      </c>
      <c r="R1925" s="39">
        <v>11</v>
      </c>
      <c r="S1925" s="100">
        <v>190000</v>
      </c>
      <c r="T1925" s="40">
        <f t="shared" ref="T1925:T1928" si="165">R1925*S1925</f>
        <v>2090000</v>
      </c>
      <c r="U1925" s="41">
        <f t="shared" si="163"/>
        <v>2340800</v>
      </c>
      <c r="V1925" s="45" t="s">
        <v>47</v>
      </c>
      <c r="W1925" s="35">
        <v>2017</v>
      </c>
      <c r="X1925" s="82"/>
    </row>
    <row r="1926" spans="1:24" ht="50.1" customHeight="1">
      <c r="A1926" s="34" t="s">
        <v>5935</v>
      </c>
      <c r="B1926" s="49" t="s">
        <v>35</v>
      </c>
      <c r="C1926" s="50" t="s">
        <v>2689</v>
      </c>
      <c r="D1926" s="56" t="s">
        <v>2690</v>
      </c>
      <c r="E1926" s="50" t="s">
        <v>2691</v>
      </c>
      <c r="F1926" s="50" t="s">
        <v>2697</v>
      </c>
      <c r="G1926" s="35" t="s">
        <v>39</v>
      </c>
      <c r="H1926" s="49">
        <v>30</v>
      </c>
      <c r="I1926" s="52">
        <v>590000000</v>
      </c>
      <c r="J1926" s="35" t="s">
        <v>53</v>
      </c>
      <c r="K1926" s="35" t="s">
        <v>1445</v>
      </c>
      <c r="L1926" s="35" t="s">
        <v>42</v>
      </c>
      <c r="M1926" s="35" t="s">
        <v>84</v>
      </c>
      <c r="N1926" s="35" t="s">
        <v>2693</v>
      </c>
      <c r="O1926" s="35" t="s">
        <v>962</v>
      </c>
      <c r="P1926" s="35">
        <v>796</v>
      </c>
      <c r="Q1926" s="35" t="s">
        <v>46</v>
      </c>
      <c r="R1926" s="39">
        <v>11</v>
      </c>
      <c r="S1926" s="100">
        <v>226000</v>
      </c>
      <c r="T1926" s="40">
        <f t="shared" si="165"/>
        <v>2486000</v>
      </c>
      <c r="U1926" s="41">
        <f t="shared" si="163"/>
        <v>2784320.0000000005</v>
      </c>
      <c r="V1926" s="45" t="s">
        <v>47</v>
      </c>
      <c r="W1926" s="35">
        <v>2017</v>
      </c>
      <c r="X1926" s="82"/>
    </row>
    <row r="1927" spans="1:24" ht="50.1" customHeight="1">
      <c r="A1927" s="34" t="s">
        <v>5936</v>
      </c>
      <c r="B1927" s="49" t="s">
        <v>35</v>
      </c>
      <c r="C1927" s="50" t="s">
        <v>2689</v>
      </c>
      <c r="D1927" s="56" t="s">
        <v>2690</v>
      </c>
      <c r="E1927" s="50" t="s">
        <v>2691</v>
      </c>
      <c r="F1927" s="50" t="s">
        <v>2699</v>
      </c>
      <c r="G1927" s="35" t="s">
        <v>39</v>
      </c>
      <c r="H1927" s="49">
        <v>30</v>
      </c>
      <c r="I1927" s="52">
        <v>590000000</v>
      </c>
      <c r="J1927" s="35" t="s">
        <v>53</v>
      </c>
      <c r="K1927" s="35" t="s">
        <v>1445</v>
      </c>
      <c r="L1927" s="35" t="s">
        <v>42</v>
      </c>
      <c r="M1927" s="35" t="s">
        <v>84</v>
      </c>
      <c r="N1927" s="35" t="s">
        <v>2693</v>
      </c>
      <c r="O1927" s="35" t="s">
        <v>962</v>
      </c>
      <c r="P1927" s="35">
        <v>796</v>
      </c>
      <c r="Q1927" s="35" t="s">
        <v>46</v>
      </c>
      <c r="R1927" s="39">
        <v>11</v>
      </c>
      <c r="S1927" s="100">
        <v>253000</v>
      </c>
      <c r="T1927" s="40">
        <f t="shared" si="165"/>
        <v>2783000</v>
      </c>
      <c r="U1927" s="41">
        <f t="shared" si="163"/>
        <v>3116960.0000000005</v>
      </c>
      <c r="V1927" s="45" t="s">
        <v>47</v>
      </c>
      <c r="W1927" s="35">
        <v>2017</v>
      </c>
      <c r="X1927" s="82"/>
    </row>
    <row r="1928" spans="1:24" ht="50.1" customHeight="1">
      <c r="A1928" s="34" t="s">
        <v>5937</v>
      </c>
      <c r="B1928" s="49" t="s">
        <v>35</v>
      </c>
      <c r="C1928" s="50" t="s">
        <v>2701</v>
      </c>
      <c r="D1928" s="56" t="s">
        <v>2690</v>
      </c>
      <c r="E1928" s="50" t="s">
        <v>2702</v>
      </c>
      <c r="F1928" s="50" t="s">
        <v>2703</v>
      </c>
      <c r="G1928" s="35" t="s">
        <v>39</v>
      </c>
      <c r="H1928" s="49">
        <v>30</v>
      </c>
      <c r="I1928" s="52">
        <v>590000000</v>
      </c>
      <c r="J1928" s="35" t="s">
        <v>53</v>
      </c>
      <c r="K1928" s="35" t="s">
        <v>1445</v>
      </c>
      <c r="L1928" s="35" t="s">
        <v>42</v>
      </c>
      <c r="M1928" s="35" t="s">
        <v>84</v>
      </c>
      <c r="N1928" s="35" t="s">
        <v>2693</v>
      </c>
      <c r="O1928" s="35" t="s">
        <v>962</v>
      </c>
      <c r="P1928" s="35">
        <v>796</v>
      </c>
      <c r="Q1928" s="35" t="s">
        <v>46</v>
      </c>
      <c r="R1928" s="39">
        <v>11</v>
      </c>
      <c r="S1928" s="100">
        <v>416000</v>
      </c>
      <c r="T1928" s="40">
        <f t="shared" si="165"/>
        <v>4576000</v>
      </c>
      <c r="U1928" s="41">
        <f t="shared" si="163"/>
        <v>5125120.0000000009</v>
      </c>
      <c r="V1928" s="45" t="s">
        <v>47</v>
      </c>
      <c r="W1928" s="35">
        <v>2017</v>
      </c>
      <c r="X1928" s="82"/>
    </row>
    <row r="1929" spans="1:24" ht="50.1" customHeight="1">
      <c r="A1929" s="34" t="s">
        <v>5938</v>
      </c>
      <c r="B1929" s="49" t="s">
        <v>35</v>
      </c>
      <c r="C1929" s="245" t="s">
        <v>5939</v>
      </c>
      <c r="D1929" s="246" t="s">
        <v>5940</v>
      </c>
      <c r="E1929" s="245" t="s">
        <v>5941</v>
      </c>
      <c r="F1929" s="50" t="s">
        <v>5942</v>
      </c>
      <c r="G1929" s="35" t="s">
        <v>39</v>
      </c>
      <c r="H1929" s="35">
        <v>0</v>
      </c>
      <c r="I1929" s="35">
        <v>590000000</v>
      </c>
      <c r="J1929" s="35" t="s">
        <v>53</v>
      </c>
      <c r="K1929" s="35" t="s">
        <v>313</v>
      </c>
      <c r="L1929" s="35" t="s">
        <v>42</v>
      </c>
      <c r="M1929" s="51" t="s">
        <v>84</v>
      </c>
      <c r="N1929" s="35" t="s">
        <v>143</v>
      </c>
      <c r="O1929" s="35" t="s">
        <v>45</v>
      </c>
      <c r="P1929" s="35">
        <v>796</v>
      </c>
      <c r="Q1929" s="35" t="s">
        <v>46</v>
      </c>
      <c r="R1929" s="53">
        <v>1</v>
      </c>
      <c r="S1929" s="77">
        <v>263000</v>
      </c>
      <c r="T1929" s="74">
        <f>R1929*S1929</f>
        <v>263000</v>
      </c>
      <c r="U1929" s="74">
        <f>T1929*1.12</f>
        <v>294560</v>
      </c>
      <c r="V1929" s="35"/>
      <c r="W1929" s="35">
        <v>2017</v>
      </c>
      <c r="X1929" s="35"/>
    </row>
    <row r="1930" spans="1:24" ht="50.1" customHeight="1">
      <c r="A1930" s="34" t="s">
        <v>5943</v>
      </c>
      <c r="B1930" s="58" t="s">
        <v>35</v>
      </c>
      <c r="C1930" s="38" t="s">
        <v>5944</v>
      </c>
      <c r="D1930" s="56" t="s">
        <v>5945</v>
      </c>
      <c r="E1930" s="38" t="s">
        <v>5946</v>
      </c>
      <c r="F1930" s="38" t="s">
        <v>5947</v>
      </c>
      <c r="G1930" s="49" t="s">
        <v>39</v>
      </c>
      <c r="H1930" s="105">
        <v>0</v>
      </c>
      <c r="I1930" s="80">
        <v>590000000</v>
      </c>
      <c r="J1930" s="51" t="s">
        <v>293</v>
      </c>
      <c r="K1930" s="49" t="s">
        <v>313</v>
      </c>
      <c r="L1930" s="49" t="s">
        <v>189</v>
      </c>
      <c r="M1930" s="49" t="s">
        <v>61</v>
      </c>
      <c r="N1930" s="49" t="s">
        <v>102</v>
      </c>
      <c r="O1930" s="49" t="s">
        <v>4918</v>
      </c>
      <c r="P1930" s="43">
        <v>796</v>
      </c>
      <c r="Q1930" s="49" t="s">
        <v>46</v>
      </c>
      <c r="R1930" s="53">
        <v>8</v>
      </c>
      <c r="S1930" s="77">
        <v>38750</v>
      </c>
      <c r="T1930" s="54">
        <f>R1930*S1930</f>
        <v>310000</v>
      </c>
      <c r="U1930" s="54">
        <f>T1930*1.12</f>
        <v>347200.00000000006</v>
      </c>
      <c r="V1930" s="98"/>
      <c r="W1930" s="51">
        <v>2017</v>
      </c>
      <c r="X1930" s="49"/>
    </row>
    <row r="1931" spans="1:24" ht="50.1" customHeight="1">
      <c r="A1931" s="34" t="s">
        <v>5948</v>
      </c>
      <c r="B1931" s="58" t="s">
        <v>35</v>
      </c>
      <c r="C1931" s="38" t="s">
        <v>5949</v>
      </c>
      <c r="D1931" s="56" t="s">
        <v>5950</v>
      </c>
      <c r="E1931" s="38" t="s">
        <v>5951</v>
      </c>
      <c r="F1931" s="38" t="s">
        <v>5952</v>
      </c>
      <c r="G1931" s="49" t="s">
        <v>39</v>
      </c>
      <c r="H1931" s="79">
        <v>0</v>
      </c>
      <c r="I1931" s="80">
        <v>590000000</v>
      </c>
      <c r="J1931" s="51" t="s">
        <v>293</v>
      </c>
      <c r="K1931" s="49" t="s">
        <v>502</v>
      </c>
      <c r="L1931" s="49" t="s">
        <v>189</v>
      </c>
      <c r="M1931" s="49" t="s">
        <v>84</v>
      </c>
      <c r="N1931" s="49" t="s">
        <v>5953</v>
      </c>
      <c r="O1931" s="49" t="s">
        <v>1424</v>
      </c>
      <c r="P1931" s="49">
        <v>796</v>
      </c>
      <c r="Q1931" s="49" t="s">
        <v>46</v>
      </c>
      <c r="R1931" s="53">
        <v>2</v>
      </c>
      <c r="S1931" s="77">
        <v>1012000</v>
      </c>
      <c r="T1931" s="54">
        <f>R1931*S1931</f>
        <v>2024000</v>
      </c>
      <c r="U1931" s="54">
        <f>T1931*1.12</f>
        <v>2266880</v>
      </c>
      <c r="V1931" s="49"/>
      <c r="W1931" s="51">
        <v>2017</v>
      </c>
      <c r="X1931" s="71"/>
    </row>
    <row r="1932" spans="1:24" ht="50.1" customHeight="1">
      <c r="A1932" s="34" t="s">
        <v>5954</v>
      </c>
      <c r="B1932" s="58" t="s">
        <v>35</v>
      </c>
      <c r="C1932" s="93" t="s">
        <v>496</v>
      </c>
      <c r="D1932" s="36" t="s">
        <v>497</v>
      </c>
      <c r="E1932" s="93" t="s">
        <v>332</v>
      </c>
      <c r="F1932" s="38" t="s">
        <v>5955</v>
      </c>
      <c r="G1932" s="49" t="s">
        <v>39</v>
      </c>
      <c r="H1932" s="79">
        <v>0</v>
      </c>
      <c r="I1932" s="80">
        <v>590000000</v>
      </c>
      <c r="J1932" s="51" t="s">
        <v>293</v>
      </c>
      <c r="K1932" s="49" t="s">
        <v>502</v>
      </c>
      <c r="L1932" s="49" t="s">
        <v>189</v>
      </c>
      <c r="M1932" s="49" t="s">
        <v>84</v>
      </c>
      <c r="N1932" s="49" t="s">
        <v>5953</v>
      </c>
      <c r="O1932" s="49" t="s">
        <v>503</v>
      </c>
      <c r="P1932" s="49">
        <v>796</v>
      </c>
      <c r="Q1932" s="49" t="s">
        <v>46</v>
      </c>
      <c r="R1932" s="53">
        <v>6</v>
      </c>
      <c r="S1932" s="77">
        <v>88000</v>
      </c>
      <c r="T1932" s="54">
        <f>R1932*S1932</f>
        <v>528000</v>
      </c>
      <c r="U1932" s="54">
        <f>T1932*1.12</f>
        <v>591360</v>
      </c>
      <c r="V1932" s="47"/>
      <c r="W1932" s="51">
        <v>2017</v>
      </c>
      <c r="X1932" s="49"/>
    </row>
    <row r="1933" spans="1:24" ht="50.1" customHeight="1">
      <c r="A1933" s="34" t="s">
        <v>5956</v>
      </c>
      <c r="B1933" s="35" t="s">
        <v>35</v>
      </c>
      <c r="C1933" s="301" t="s">
        <v>5957</v>
      </c>
      <c r="D1933" s="302" t="s">
        <v>5958</v>
      </c>
      <c r="E1933" s="301" t="s">
        <v>5959</v>
      </c>
      <c r="F1933" s="301" t="s">
        <v>5960</v>
      </c>
      <c r="G1933" s="49" t="s">
        <v>39</v>
      </c>
      <c r="H1933" s="49">
        <v>0</v>
      </c>
      <c r="I1933" s="82">
        <v>590000000</v>
      </c>
      <c r="J1933" s="35" t="s">
        <v>53</v>
      </c>
      <c r="K1933" s="35" t="s">
        <v>313</v>
      </c>
      <c r="L1933" s="35" t="s">
        <v>446</v>
      </c>
      <c r="M1933" s="49" t="s">
        <v>61</v>
      </c>
      <c r="N1933" s="58" t="s">
        <v>1437</v>
      </c>
      <c r="O1933" s="35" t="s">
        <v>503</v>
      </c>
      <c r="P1933" s="59">
        <v>796</v>
      </c>
      <c r="Q1933" s="59" t="s">
        <v>46</v>
      </c>
      <c r="R1933" s="53">
        <v>3654</v>
      </c>
      <c r="S1933" s="77">
        <v>6.5</v>
      </c>
      <c r="T1933" s="74">
        <f>S1933*R1933</f>
        <v>23751</v>
      </c>
      <c r="U1933" s="74">
        <f t="shared" ref="U1933:U1935" si="166">T1933*1.12</f>
        <v>26601.120000000003</v>
      </c>
      <c r="V1933" s="59"/>
      <c r="W1933" s="35">
        <v>2017</v>
      </c>
      <c r="X1933" s="59"/>
    </row>
    <row r="1934" spans="1:24" ht="50.1" customHeight="1">
      <c r="A1934" s="34" t="s">
        <v>5961</v>
      </c>
      <c r="B1934" s="90" t="s">
        <v>35</v>
      </c>
      <c r="C1934" s="303" t="s">
        <v>5962</v>
      </c>
      <c r="D1934" s="304" t="s">
        <v>5963</v>
      </c>
      <c r="E1934" s="303" t="s">
        <v>5964</v>
      </c>
      <c r="F1934" s="303"/>
      <c r="G1934" s="90" t="s">
        <v>39</v>
      </c>
      <c r="H1934" s="277">
        <v>0</v>
      </c>
      <c r="I1934" s="34">
        <v>590000000</v>
      </c>
      <c r="J1934" s="90" t="s">
        <v>53</v>
      </c>
      <c r="K1934" s="35" t="s">
        <v>313</v>
      </c>
      <c r="L1934" s="90" t="s">
        <v>446</v>
      </c>
      <c r="M1934" s="90" t="s">
        <v>61</v>
      </c>
      <c r="N1934" s="305" t="s">
        <v>1437</v>
      </c>
      <c r="O1934" s="35" t="s">
        <v>503</v>
      </c>
      <c r="P1934" s="35">
        <v>166</v>
      </c>
      <c r="Q1934" s="90" t="s">
        <v>103</v>
      </c>
      <c r="R1934" s="54">
        <v>7.7</v>
      </c>
      <c r="S1934" s="77">
        <v>1700</v>
      </c>
      <c r="T1934" s="74">
        <f>S1934*R1934</f>
        <v>13090</v>
      </c>
      <c r="U1934" s="74">
        <f t="shared" si="166"/>
        <v>14660.800000000001</v>
      </c>
      <c r="V1934" s="90"/>
      <c r="W1934" s="35">
        <v>2017</v>
      </c>
      <c r="X1934" s="90"/>
    </row>
    <row r="1935" spans="1:24" ht="50.1" customHeight="1">
      <c r="A1935" s="34" t="s">
        <v>5965</v>
      </c>
      <c r="B1935" s="35" t="s">
        <v>35</v>
      </c>
      <c r="C1935" s="78" t="s">
        <v>5966</v>
      </c>
      <c r="D1935" s="56" t="s">
        <v>3567</v>
      </c>
      <c r="E1935" s="50" t="s">
        <v>5967</v>
      </c>
      <c r="F1935" s="50" t="s">
        <v>5968</v>
      </c>
      <c r="G1935" s="49" t="s">
        <v>39</v>
      </c>
      <c r="H1935" s="49">
        <v>0</v>
      </c>
      <c r="I1935" s="82">
        <v>590000000</v>
      </c>
      <c r="J1935" s="35" t="s">
        <v>53</v>
      </c>
      <c r="K1935" s="35" t="s">
        <v>313</v>
      </c>
      <c r="L1935" s="35" t="s">
        <v>446</v>
      </c>
      <c r="M1935" s="49" t="s">
        <v>61</v>
      </c>
      <c r="N1935" s="58" t="s">
        <v>1437</v>
      </c>
      <c r="O1935" s="35" t="s">
        <v>503</v>
      </c>
      <c r="P1935" s="49">
        <v>166</v>
      </c>
      <c r="Q1935" s="90" t="s">
        <v>103</v>
      </c>
      <c r="R1935" s="54">
        <v>100</v>
      </c>
      <c r="S1935" s="77">
        <v>5400</v>
      </c>
      <c r="T1935" s="74">
        <f>S1935*R1935</f>
        <v>540000</v>
      </c>
      <c r="U1935" s="74">
        <f t="shared" si="166"/>
        <v>604800</v>
      </c>
      <c r="V1935" s="35"/>
      <c r="W1935" s="35">
        <v>2017</v>
      </c>
      <c r="X1935" s="43"/>
    </row>
    <row r="1936" spans="1:24" ht="50.1" customHeight="1">
      <c r="A1936" s="34" t="s">
        <v>5969</v>
      </c>
      <c r="B1936" s="35" t="s">
        <v>35</v>
      </c>
      <c r="C1936" s="306" t="s">
        <v>4787</v>
      </c>
      <c r="D1936" s="307" t="s">
        <v>4767</v>
      </c>
      <c r="E1936" s="306" t="s">
        <v>4788</v>
      </c>
      <c r="F1936" s="306" t="s">
        <v>4795</v>
      </c>
      <c r="G1936" s="49" t="s">
        <v>39</v>
      </c>
      <c r="H1936" s="105">
        <v>0</v>
      </c>
      <c r="I1936" s="80">
        <v>590000000</v>
      </c>
      <c r="J1936" s="51" t="s">
        <v>293</v>
      </c>
      <c r="K1936" s="49" t="s">
        <v>313</v>
      </c>
      <c r="L1936" s="49" t="s">
        <v>295</v>
      </c>
      <c r="M1936" s="49" t="s">
        <v>84</v>
      </c>
      <c r="N1936" s="49" t="s">
        <v>310</v>
      </c>
      <c r="O1936" s="49" t="s">
        <v>1424</v>
      </c>
      <c r="P1936" s="35">
        <v>796</v>
      </c>
      <c r="Q1936" s="35" t="s">
        <v>46</v>
      </c>
      <c r="R1936" s="53">
        <v>20</v>
      </c>
      <c r="S1936" s="77">
        <v>750</v>
      </c>
      <c r="T1936" s="54">
        <f>R1936*S1936</f>
        <v>15000</v>
      </c>
      <c r="U1936" s="54">
        <f>T1936*1.12</f>
        <v>16800</v>
      </c>
      <c r="V1936" s="90"/>
      <c r="W1936" s="51">
        <v>2017</v>
      </c>
      <c r="X1936" s="90"/>
    </row>
    <row r="1937" spans="1:24" ht="50.1" customHeight="1">
      <c r="A1937" s="34" t="s">
        <v>5970</v>
      </c>
      <c r="B1937" s="35" t="s">
        <v>35</v>
      </c>
      <c r="C1937" s="78" t="s">
        <v>4150</v>
      </c>
      <c r="D1937" s="36" t="s">
        <v>4151</v>
      </c>
      <c r="E1937" s="78" t="s">
        <v>4152</v>
      </c>
      <c r="F1937" s="50" t="s">
        <v>5971</v>
      </c>
      <c r="G1937" s="49" t="s">
        <v>39</v>
      </c>
      <c r="H1937" s="105">
        <v>0</v>
      </c>
      <c r="I1937" s="80">
        <v>590000000</v>
      </c>
      <c r="J1937" s="51" t="s">
        <v>293</v>
      </c>
      <c r="K1937" s="49" t="s">
        <v>313</v>
      </c>
      <c r="L1937" s="49" t="s">
        <v>295</v>
      </c>
      <c r="M1937" s="49" t="s">
        <v>84</v>
      </c>
      <c r="N1937" s="49" t="s">
        <v>310</v>
      </c>
      <c r="O1937" s="49" t="s">
        <v>1424</v>
      </c>
      <c r="P1937" s="35">
        <v>796</v>
      </c>
      <c r="Q1937" s="35" t="s">
        <v>46</v>
      </c>
      <c r="R1937" s="53">
        <v>2</v>
      </c>
      <c r="S1937" s="77">
        <v>4500</v>
      </c>
      <c r="T1937" s="54">
        <f>R1937*S1937</f>
        <v>9000</v>
      </c>
      <c r="U1937" s="54">
        <f>T1937*1.12</f>
        <v>10080.000000000002</v>
      </c>
      <c r="V1937" s="98"/>
      <c r="W1937" s="51">
        <v>2017</v>
      </c>
      <c r="X1937" s="98"/>
    </row>
    <row r="1938" spans="1:24" ht="50.1" customHeight="1">
      <c r="A1938" s="34" t="s">
        <v>5972</v>
      </c>
      <c r="B1938" s="35" t="s">
        <v>35</v>
      </c>
      <c r="C1938" s="50" t="s">
        <v>5973</v>
      </c>
      <c r="D1938" s="56" t="s">
        <v>4649</v>
      </c>
      <c r="E1938" s="50" t="s">
        <v>5974</v>
      </c>
      <c r="F1938" s="303" t="s">
        <v>5975</v>
      </c>
      <c r="G1938" s="49" t="s">
        <v>39</v>
      </c>
      <c r="H1938" s="105">
        <v>0</v>
      </c>
      <c r="I1938" s="80">
        <v>590000000</v>
      </c>
      <c r="J1938" s="51" t="s">
        <v>293</v>
      </c>
      <c r="K1938" s="49" t="s">
        <v>313</v>
      </c>
      <c r="L1938" s="49" t="s">
        <v>295</v>
      </c>
      <c r="M1938" s="49" t="s">
        <v>84</v>
      </c>
      <c r="N1938" s="49" t="s">
        <v>310</v>
      </c>
      <c r="O1938" s="49" t="s">
        <v>1424</v>
      </c>
      <c r="P1938" s="35">
        <v>796</v>
      </c>
      <c r="Q1938" s="35" t="s">
        <v>46</v>
      </c>
      <c r="R1938" s="53">
        <v>14</v>
      </c>
      <c r="S1938" s="77">
        <v>9000</v>
      </c>
      <c r="T1938" s="54">
        <f>R1938*S1938</f>
        <v>126000</v>
      </c>
      <c r="U1938" s="54">
        <f>T1938*1.12</f>
        <v>141120</v>
      </c>
      <c r="V1938" s="98"/>
      <c r="W1938" s="51">
        <v>2017</v>
      </c>
      <c r="X1938" s="98"/>
    </row>
    <row r="1939" spans="1:24" ht="50.1" customHeight="1">
      <c r="A1939" s="34" t="s">
        <v>5976</v>
      </c>
      <c r="B1939" s="35" t="s">
        <v>35</v>
      </c>
      <c r="C1939" s="50" t="s">
        <v>5977</v>
      </c>
      <c r="D1939" s="56" t="s">
        <v>5978</v>
      </c>
      <c r="E1939" s="50" t="s">
        <v>5979</v>
      </c>
      <c r="F1939" s="303" t="s">
        <v>5980</v>
      </c>
      <c r="G1939" s="49" t="s">
        <v>39</v>
      </c>
      <c r="H1939" s="105">
        <v>0</v>
      </c>
      <c r="I1939" s="80">
        <v>590000000</v>
      </c>
      <c r="J1939" s="51" t="s">
        <v>293</v>
      </c>
      <c r="K1939" s="49" t="s">
        <v>313</v>
      </c>
      <c r="L1939" s="49" t="s">
        <v>295</v>
      </c>
      <c r="M1939" s="49" t="s">
        <v>84</v>
      </c>
      <c r="N1939" s="49" t="s">
        <v>310</v>
      </c>
      <c r="O1939" s="49" t="s">
        <v>1424</v>
      </c>
      <c r="P1939" s="35">
        <v>796</v>
      </c>
      <c r="Q1939" s="35" t="s">
        <v>46</v>
      </c>
      <c r="R1939" s="53">
        <v>8</v>
      </c>
      <c r="S1939" s="77">
        <v>23000</v>
      </c>
      <c r="T1939" s="54">
        <f>R1939*S1939</f>
        <v>184000</v>
      </c>
      <c r="U1939" s="54">
        <f>T1939*1.12</f>
        <v>206080.00000000003</v>
      </c>
      <c r="V1939" s="98"/>
      <c r="W1939" s="51">
        <v>2017</v>
      </c>
      <c r="X1939" s="98"/>
    </row>
    <row r="1940" spans="1:24" ht="50.1" customHeight="1">
      <c r="A1940" s="34" t="s">
        <v>5981</v>
      </c>
      <c r="B1940" s="35" t="s">
        <v>35</v>
      </c>
      <c r="C1940" s="50" t="s">
        <v>5982</v>
      </c>
      <c r="D1940" s="56" t="s">
        <v>5983</v>
      </c>
      <c r="E1940" s="50" t="s">
        <v>5834</v>
      </c>
      <c r="F1940" s="303" t="s">
        <v>5984</v>
      </c>
      <c r="G1940" s="49" t="s">
        <v>39</v>
      </c>
      <c r="H1940" s="105">
        <v>0</v>
      </c>
      <c r="I1940" s="80">
        <v>590000000</v>
      </c>
      <c r="J1940" s="51" t="s">
        <v>293</v>
      </c>
      <c r="K1940" s="49" t="s">
        <v>313</v>
      </c>
      <c r="L1940" s="49" t="s">
        <v>295</v>
      </c>
      <c r="M1940" s="49" t="s">
        <v>84</v>
      </c>
      <c r="N1940" s="49" t="s">
        <v>310</v>
      </c>
      <c r="O1940" s="49" t="s">
        <v>1424</v>
      </c>
      <c r="P1940" s="35">
        <v>796</v>
      </c>
      <c r="Q1940" s="35" t="s">
        <v>46</v>
      </c>
      <c r="R1940" s="53">
        <v>8</v>
      </c>
      <c r="S1940" s="77">
        <v>180000</v>
      </c>
      <c r="T1940" s="54">
        <f>R1940*S1940</f>
        <v>1440000</v>
      </c>
      <c r="U1940" s="54">
        <f>T1940*1.12</f>
        <v>1612800.0000000002</v>
      </c>
      <c r="V1940" s="98"/>
      <c r="W1940" s="51">
        <v>2017</v>
      </c>
      <c r="X1940" s="98"/>
    </row>
    <row r="1941" spans="1:24" ht="50.1" customHeight="1">
      <c r="A1941" s="34" t="s">
        <v>5985</v>
      </c>
      <c r="B1941" s="58" t="s">
        <v>35</v>
      </c>
      <c r="C1941" s="50" t="s">
        <v>5986</v>
      </c>
      <c r="D1941" s="56" t="s">
        <v>5987</v>
      </c>
      <c r="E1941" s="50" t="s">
        <v>5988</v>
      </c>
      <c r="F1941" s="50" t="s">
        <v>5989</v>
      </c>
      <c r="G1941" s="51" t="s">
        <v>39</v>
      </c>
      <c r="H1941" s="51">
        <v>0</v>
      </c>
      <c r="I1941" s="125">
        <v>590000000</v>
      </c>
      <c r="J1941" s="51" t="s">
        <v>53</v>
      </c>
      <c r="K1941" s="49" t="s">
        <v>313</v>
      </c>
      <c r="L1941" s="51" t="s">
        <v>53</v>
      </c>
      <c r="M1941" s="51" t="s">
        <v>43</v>
      </c>
      <c r="N1941" s="51" t="s">
        <v>5990</v>
      </c>
      <c r="O1941" s="176" t="s">
        <v>110</v>
      </c>
      <c r="P1941" s="49">
        <v>796</v>
      </c>
      <c r="Q1941" s="49" t="s">
        <v>46</v>
      </c>
      <c r="R1941" s="236">
        <v>500</v>
      </c>
      <c r="S1941" s="237">
        <v>1.8</v>
      </c>
      <c r="T1941" s="74">
        <f>S1941*R1941</f>
        <v>900</v>
      </c>
      <c r="U1941" s="133">
        <f t="shared" ref="U1941" si="167">T1941*1.12</f>
        <v>1008.0000000000001</v>
      </c>
      <c r="V1941" s="155"/>
      <c r="W1941" s="35">
        <v>2017</v>
      </c>
      <c r="X1941" s="156"/>
    </row>
    <row r="1942" spans="1:24" ht="50.1" customHeight="1">
      <c r="A1942" s="34" t="s">
        <v>5991</v>
      </c>
      <c r="B1942" s="128" t="s">
        <v>35</v>
      </c>
      <c r="C1942" s="50" t="s">
        <v>4066</v>
      </c>
      <c r="D1942" s="56" t="s">
        <v>4038</v>
      </c>
      <c r="E1942" s="50" t="s">
        <v>4067</v>
      </c>
      <c r="F1942" s="248" t="s">
        <v>4040</v>
      </c>
      <c r="G1942" s="46" t="s">
        <v>39</v>
      </c>
      <c r="H1942" s="59">
        <v>0</v>
      </c>
      <c r="I1942" s="35">
        <v>590000000</v>
      </c>
      <c r="J1942" s="46" t="s">
        <v>40</v>
      </c>
      <c r="K1942" s="46" t="s">
        <v>831</v>
      </c>
      <c r="L1942" s="46" t="s">
        <v>40</v>
      </c>
      <c r="M1942" s="46" t="s">
        <v>61</v>
      </c>
      <c r="N1942" s="46" t="s">
        <v>328</v>
      </c>
      <c r="O1942" s="46" t="s">
        <v>5992</v>
      </c>
      <c r="P1942" s="51">
        <v>796</v>
      </c>
      <c r="Q1942" s="46" t="s">
        <v>46</v>
      </c>
      <c r="R1942" s="53">
        <v>20</v>
      </c>
      <c r="S1942" s="81">
        <v>75</v>
      </c>
      <c r="T1942" s="54">
        <f>S1942*R1942</f>
        <v>1500</v>
      </c>
      <c r="U1942" s="54">
        <f>T1942*1.12</f>
        <v>1680.0000000000002</v>
      </c>
      <c r="V1942" s="46"/>
      <c r="W1942" s="51">
        <v>2017</v>
      </c>
      <c r="X1942" s="46"/>
    </row>
    <row r="1943" spans="1:24" ht="50.1" customHeight="1">
      <c r="A1943" s="34" t="s">
        <v>5993</v>
      </c>
      <c r="B1943" s="128" t="s">
        <v>35</v>
      </c>
      <c r="C1943" s="50" t="s">
        <v>5994</v>
      </c>
      <c r="D1943" s="56" t="s">
        <v>4038</v>
      </c>
      <c r="E1943" s="50" t="s">
        <v>5995</v>
      </c>
      <c r="F1943" s="248" t="s">
        <v>4040</v>
      </c>
      <c r="G1943" s="46" t="s">
        <v>39</v>
      </c>
      <c r="H1943" s="59">
        <v>0</v>
      </c>
      <c r="I1943" s="35">
        <v>590000000</v>
      </c>
      <c r="J1943" s="46" t="s">
        <v>40</v>
      </c>
      <c r="K1943" s="46" t="s">
        <v>831</v>
      </c>
      <c r="L1943" s="46" t="s">
        <v>40</v>
      </c>
      <c r="M1943" s="46" t="s">
        <v>61</v>
      </c>
      <c r="N1943" s="46" t="s">
        <v>328</v>
      </c>
      <c r="O1943" s="46" t="s">
        <v>5992</v>
      </c>
      <c r="P1943" s="51">
        <v>796</v>
      </c>
      <c r="Q1943" s="46" t="s">
        <v>46</v>
      </c>
      <c r="R1943" s="53">
        <v>15</v>
      </c>
      <c r="S1943" s="81">
        <v>85</v>
      </c>
      <c r="T1943" s="54">
        <f t="shared" ref="T1943:T1949" si="168">S1943*R1943</f>
        <v>1275</v>
      </c>
      <c r="U1943" s="54">
        <f t="shared" ref="U1943:U1949" si="169">T1943*1.12</f>
        <v>1428.0000000000002</v>
      </c>
      <c r="V1943" s="46"/>
      <c r="W1943" s="51">
        <v>2017</v>
      </c>
      <c r="X1943" s="46"/>
    </row>
    <row r="1944" spans="1:24" ht="50.1" customHeight="1">
      <c r="A1944" s="34" t="s">
        <v>5996</v>
      </c>
      <c r="B1944" s="128" t="s">
        <v>35</v>
      </c>
      <c r="C1944" s="50" t="s">
        <v>5997</v>
      </c>
      <c r="D1944" s="56" t="s">
        <v>4038</v>
      </c>
      <c r="E1944" s="50" t="s">
        <v>5998</v>
      </c>
      <c r="F1944" s="248" t="s">
        <v>4040</v>
      </c>
      <c r="G1944" s="46" t="s">
        <v>39</v>
      </c>
      <c r="H1944" s="59">
        <v>0</v>
      </c>
      <c r="I1944" s="35">
        <v>590000000</v>
      </c>
      <c r="J1944" s="46" t="s">
        <v>40</v>
      </c>
      <c r="K1944" s="46" t="s">
        <v>831</v>
      </c>
      <c r="L1944" s="46" t="s">
        <v>5999</v>
      </c>
      <c r="M1944" s="46" t="s">
        <v>61</v>
      </c>
      <c r="N1944" s="46" t="s">
        <v>328</v>
      </c>
      <c r="O1944" s="46" t="s">
        <v>5992</v>
      </c>
      <c r="P1944" s="51">
        <v>796</v>
      </c>
      <c r="Q1944" s="46" t="s">
        <v>46</v>
      </c>
      <c r="R1944" s="53">
        <v>15</v>
      </c>
      <c r="S1944" s="81">
        <v>85</v>
      </c>
      <c r="T1944" s="54">
        <f t="shared" si="168"/>
        <v>1275</v>
      </c>
      <c r="U1944" s="54">
        <f t="shared" si="169"/>
        <v>1428.0000000000002</v>
      </c>
      <c r="V1944" s="46"/>
      <c r="W1944" s="51">
        <v>2017</v>
      </c>
      <c r="X1944" s="46"/>
    </row>
    <row r="1945" spans="1:24" ht="50.1" customHeight="1">
      <c r="A1945" s="34" t="s">
        <v>6000</v>
      </c>
      <c r="B1945" s="128" t="s">
        <v>35</v>
      </c>
      <c r="C1945" s="50" t="s">
        <v>6001</v>
      </c>
      <c r="D1945" s="56" t="s">
        <v>4038</v>
      </c>
      <c r="E1945" s="50" t="s">
        <v>6002</v>
      </c>
      <c r="F1945" s="248" t="s">
        <v>4040</v>
      </c>
      <c r="G1945" s="46" t="s">
        <v>39</v>
      </c>
      <c r="H1945" s="59">
        <v>0</v>
      </c>
      <c r="I1945" s="35">
        <v>590000000</v>
      </c>
      <c r="J1945" s="46" t="s">
        <v>40</v>
      </c>
      <c r="K1945" s="46" t="s">
        <v>831</v>
      </c>
      <c r="L1945" s="46" t="s">
        <v>5999</v>
      </c>
      <c r="M1945" s="46" t="s">
        <v>61</v>
      </c>
      <c r="N1945" s="46" t="s">
        <v>328</v>
      </c>
      <c r="O1945" s="46" t="s">
        <v>5992</v>
      </c>
      <c r="P1945" s="51">
        <v>796</v>
      </c>
      <c r="Q1945" s="46" t="s">
        <v>46</v>
      </c>
      <c r="R1945" s="53">
        <v>15</v>
      </c>
      <c r="S1945" s="81">
        <v>95</v>
      </c>
      <c r="T1945" s="54">
        <f t="shared" si="168"/>
        <v>1425</v>
      </c>
      <c r="U1945" s="54">
        <f t="shared" si="169"/>
        <v>1596.0000000000002</v>
      </c>
      <c r="V1945" s="46"/>
      <c r="W1945" s="51">
        <v>2017</v>
      </c>
      <c r="X1945" s="46"/>
    </row>
    <row r="1946" spans="1:24" ht="50.1" customHeight="1">
      <c r="A1946" s="34" t="s">
        <v>6003</v>
      </c>
      <c r="B1946" s="128" t="s">
        <v>35</v>
      </c>
      <c r="C1946" s="50" t="s">
        <v>6004</v>
      </c>
      <c r="D1946" s="56" t="s">
        <v>4038</v>
      </c>
      <c r="E1946" s="50" t="s">
        <v>6005</v>
      </c>
      <c r="F1946" s="248" t="s">
        <v>4040</v>
      </c>
      <c r="G1946" s="46" t="s">
        <v>39</v>
      </c>
      <c r="H1946" s="59">
        <v>0</v>
      </c>
      <c r="I1946" s="35">
        <v>590000000</v>
      </c>
      <c r="J1946" s="46" t="s">
        <v>40</v>
      </c>
      <c r="K1946" s="46" t="s">
        <v>831</v>
      </c>
      <c r="L1946" s="46" t="s">
        <v>5999</v>
      </c>
      <c r="M1946" s="46" t="s">
        <v>61</v>
      </c>
      <c r="N1946" s="46" t="s">
        <v>328</v>
      </c>
      <c r="O1946" s="46" t="s">
        <v>5992</v>
      </c>
      <c r="P1946" s="51">
        <v>796</v>
      </c>
      <c r="Q1946" s="46" t="s">
        <v>46</v>
      </c>
      <c r="R1946" s="53">
        <v>15</v>
      </c>
      <c r="S1946" s="81">
        <v>100</v>
      </c>
      <c r="T1946" s="54">
        <f t="shared" si="168"/>
        <v>1500</v>
      </c>
      <c r="U1946" s="54">
        <f t="shared" si="169"/>
        <v>1680.0000000000002</v>
      </c>
      <c r="V1946" s="46"/>
      <c r="W1946" s="51">
        <v>2017</v>
      </c>
      <c r="X1946" s="46"/>
    </row>
    <row r="1947" spans="1:24" ht="50.1" customHeight="1">
      <c r="A1947" s="34" t="s">
        <v>6006</v>
      </c>
      <c r="B1947" s="128" t="s">
        <v>35</v>
      </c>
      <c r="C1947" s="50" t="s">
        <v>6007</v>
      </c>
      <c r="D1947" s="56" t="s">
        <v>4038</v>
      </c>
      <c r="E1947" s="50" t="s">
        <v>6008</v>
      </c>
      <c r="F1947" s="248" t="s">
        <v>4040</v>
      </c>
      <c r="G1947" s="46" t="s">
        <v>39</v>
      </c>
      <c r="H1947" s="59">
        <v>0</v>
      </c>
      <c r="I1947" s="35">
        <v>590000000</v>
      </c>
      <c r="J1947" s="46" t="s">
        <v>40</v>
      </c>
      <c r="K1947" s="46" t="s">
        <v>831</v>
      </c>
      <c r="L1947" s="46" t="s">
        <v>5999</v>
      </c>
      <c r="M1947" s="46" t="s">
        <v>61</v>
      </c>
      <c r="N1947" s="46" t="s">
        <v>328</v>
      </c>
      <c r="O1947" s="46" t="s">
        <v>5992</v>
      </c>
      <c r="P1947" s="51">
        <v>796</v>
      </c>
      <c r="Q1947" s="46" t="s">
        <v>46</v>
      </c>
      <c r="R1947" s="53">
        <v>10</v>
      </c>
      <c r="S1947" s="81">
        <v>400</v>
      </c>
      <c r="T1947" s="54">
        <f t="shared" si="168"/>
        <v>4000</v>
      </c>
      <c r="U1947" s="54">
        <f t="shared" si="169"/>
        <v>4480</v>
      </c>
      <c r="V1947" s="46"/>
      <c r="W1947" s="51">
        <v>2017</v>
      </c>
      <c r="X1947" s="46"/>
    </row>
    <row r="1948" spans="1:24" ht="50.1" customHeight="1">
      <c r="A1948" s="34" t="s">
        <v>6009</v>
      </c>
      <c r="B1948" s="128" t="s">
        <v>35</v>
      </c>
      <c r="C1948" s="50" t="s">
        <v>4078</v>
      </c>
      <c r="D1948" s="56" t="s">
        <v>4038</v>
      </c>
      <c r="E1948" s="50" t="s">
        <v>4079</v>
      </c>
      <c r="F1948" s="66" t="s">
        <v>6010</v>
      </c>
      <c r="G1948" s="46" t="s">
        <v>39</v>
      </c>
      <c r="H1948" s="59">
        <v>0</v>
      </c>
      <c r="I1948" s="35">
        <v>590000000</v>
      </c>
      <c r="J1948" s="46" t="s">
        <v>40</v>
      </c>
      <c r="K1948" s="46" t="s">
        <v>831</v>
      </c>
      <c r="L1948" s="46" t="s">
        <v>40</v>
      </c>
      <c r="M1948" s="46" t="s">
        <v>61</v>
      </c>
      <c r="N1948" s="46" t="s">
        <v>328</v>
      </c>
      <c r="O1948" s="46" t="s">
        <v>5992</v>
      </c>
      <c r="P1948" s="51">
        <v>796</v>
      </c>
      <c r="Q1948" s="46" t="s">
        <v>46</v>
      </c>
      <c r="R1948" s="53">
        <v>10</v>
      </c>
      <c r="S1948" s="81">
        <v>540</v>
      </c>
      <c r="T1948" s="54">
        <f t="shared" si="168"/>
        <v>5400</v>
      </c>
      <c r="U1948" s="54">
        <f t="shared" si="169"/>
        <v>6048.0000000000009</v>
      </c>
      <c r="V1948" s="46"/>
      <c r="W1948" s="51">
        <v>2017</v>
      </c>
      <c r="X1948" s="46"/>
    </row>
    <row r="1949" spans="1:24" ht="50.1" customHeight="1">
      <c r="A1949" s="34" t="s">
        <v>6011</v>
      </c>
      <c r="B1949" s="128" t="s">
        <v>35</v>
      </c>
      <c r="C1949" s="50" t="s">
        <v>4087</v>
      </c>
      <c r="D1949" s="56" t="s">
        <v>4038</v>
      </c>
      <c r="E1949" s="50" t="s">
        <v>4088</v>
      </c>
      <c r="F1949" s="66" t="s">
        <v>6010</v>
      </c>
      <c r="G1949" s="46" t="s">
        <v>39</v>
      </c>
      <c r="H1949" s="59">
        <v>0</v>
      </c>
      <c r="I1949" s="35">
        <v>590000000</v>
      </c>
      <c r="J1949" s="46" t="s">
        <v>40</v>
      </c>
      <c r="K1949" s="46" t="s">
        <v>831</v>
      </c>
      <c r="L1949" s="46" t="s">
        <v>40</v>
      </c>
      <c r="M1949" s="46" t="s">
        <v>61</v>
      </c>
      <c r="N1949" s="46" t="s">
        <v>328</v>
      </c>
      <c r="O1949" s="46" t="s">
        <v>5992</v>
      </c>
      <c r="P1949" s="51">
        <v>796</v>
      </c>
      <c r="Q1949" s="46" t="s">
        <v>46</v>
      </c>
      <c r="R1949" s="53">
        <v>15</v>
      </c>
      <c r="S1949" s="81">
        <v>935</v>
      </c>
      <c r="T1949" s="54">
        <f t="shared" si="168"/>
        <v>14025</v>
      </c>
      <c r="U1949" s="54">
        <f t="shared" si="169"/>
        <v>15708.000000000002</v>
      </c>
      <c r="V1949" s="46"/>
      <c r="W1949" s="51">
        <v>2017</v>
      </c>
      <c r="X1949" s="46"/>
    </row>
    <row r="1950" spans="1:24" ht="50.1" customHeight="1">
      <c r="A1950" s="34" t="s">
        <v>6012</v>
      </c>
      <c r="B1950" s="58" t="s">
        <v>35</v>
      </c>
      <c r="C1950" s="50" t="s">
        <v>5949</v>
      </c>
      <c r="D1950" s="56" t="s">
        <v>5950</v>
      </c>
      <c r="E1950" s="50" t="s">
        <v>5951</v>
      </c>
      <c r="F1950" s="50" t="s">
        <v>5952</v>
      </c>
      <c r="G1950" s="49" t="s">
        <v>92</v>
      </c>
      <c r="H1950" s="79">
        <v>0</v>
      </c>
      <c r="I1950" s="80">
        <v>590000000</v>
      </c>
      <c r="J1950" s="51" t="s">
        <v>293</v>
      </c>
      <c r="K1950" s="49" t="s">
        <v>313</v>
      </c>
      <c r="L1950" s="49" t="s">
        <v>189</v>
      </c>
      <c r="M1950" s="49" t="s">
        <v>84</v>
      </c>
      <c r="N1950" s="49" t="s">
        <v>5953</v>
      </c>
      <c r="O1950" s="49" t="s">
        <v>542</v>
      </c>
      <c r="P1950" s="49">
        <v>796</v>
      </c>
      <c r="Q1950" s="49" t="s">
        <v>46</v>
      </c>
      <c r="R1950" s="53">
        <v>6</v>
      </c>
      <c r="S1950" s="77">
        <v>1100000</v>
      </c>
      <c r="T1950" s="54">
        <f>R1950*S1950</f>
        <v>6600000</v>
      </c>
      <c r="U1950" s="54">
        <f>T1950*1.12</f>
        <v>7392000.0000000009</v>
      </c>
      <c r="V1950" s="49"/>
      <c r="W1950" s="51">
        <v>2017</v>
      </c>
      <c r="X1950" s="49"/>
    </row>
    <row r="1951" spans="1:24" ht="50.1" customHeight="1">
      <c r="A1951" s="34" t="s">
        <v>6013</v>
      </c>
      <c r="B1951" s="49" t="s">
        <v>35</v>
      </c>
      <c r="C1951" s="50" t="s">
        <v>6014</v>
      </c>
      <c r="D1951" s="56" t="s">
        <v>6015</v>
      </c>
      <c r="E1951" s="50" t="s">
        <v>6016</v>
      </c>
      <c r="F1951" s="50" t="s">
        <v>6017</v>
      </c>
      <c r="G1951" s="49" t="s">
        <v>39</v>
      </c>
      <c r="H1951" s="49">
        <v>0</v>
      </c>
      <c r="I1951" s="46">
        <v>590000000</v>
      </c>
      <c r="J1951" s="35" t="s">
        <v>53</v>
      </c>
      <c r="K1951" s="49" t="s">
        <v>313</v>
      </c>
      <c r="L1951" s="35" t="s">
        <v>53</v>
      </c>
      <c r="M1951" s="49" t="s">
        <v>61</v>
      </c>
      <c r="N1951" s="49" t="s">
        <v>1256</v>
      </c>
      <c r="O1951" s="49" t="s">
        <v>1424</v>
      </c>
      <c r="P1951" s="43">
        <v>839</v>
      </c>
      <c r="Q1951" s="49" t="s">
        <v>612</v>
      </c>
      <c r="R1951" s="54">
        <v>1</v>
      </c>
      <c r="S1951" s="77">
        <v>1450000</v>
      </c>
      <c r="T1951" s="54">
        <f>R1951*S1951</f>
        <v>1450000</v>
      </c>
      <c r="U1951" s="54">
        <f>T1951*1.12</f>
        <v>1624000.0000000002</v>
      </c>
      <c r="V1951" s="135"/>
      <c r="W1951" s="35">
        <v>2017</v>
      </c>
      <c r="X1951" s="43"/>
    </row>
    <row r="1952" spans="1:24" ht="50.1" customHeight="1">
      <c r="A1952" s="34" t="s">
        <v>6018</v>
      </c>
      <c r="B1952" s="49" t="s">
        <v>35</v>
      </c>
      <c r="C1952" s="50" t="s">
        <v>5116</v>
      </c>
      <c r="D1952" s="56" t="s">
        <v>5117</v>
      </c>
      <c r="E1952" s="50" t="s">
        <v>5118</v>
      </c>
      <c r="F1952" s="50" t="s">
        <v>6019</v>
      </c>
      <c r="G1952" s="49" t="s">
        <v>39</v>
      </c>
      <c r="H1952" s="49">
        <v>0</v>
      </c>
      <c r="I1952" s="35">
        <v>590000000</v>
      </c>
      <c r="J1952" s="35" t="s">
        <v>42</v>
      </c>
      <c r="K1952" s="49" t="s">
        <v>313</v>
      </c>
      <c r="L1952" s="35" t="s">
        <v>42</v>
      </c>
      <c r="M1952" s="49" t="s">
        <v>43</v>
      </c>
      <c r="N1952" s="49" t="s">
        <v>566</v>
      </c>
      <c r="O1952" s="49" t="s">
        <v>227</v>
      </c>
      <c r="P1952" s="35">
        <v>796</v>
      </c>
      <c r="Q1952" s="49" t="s">
        <v>46</v>
      </c>
      <c r="R1952" s="53">
        <v>40</v>
      </c>
      <c r="S1952" s="153">
        <v>600</v>
      </c>
      <c r="T1952" s="54">
        <f>S1952*R1952</f>
        <v>24000</v>
      </c>
      <c r="U1952" s="54">
        <f>T1952*1.12</f>
        <v>26880.000000000004</v>
      </c>
      <c r="V1952" s="247"/>
      <c r="W1952" s="35">
        <v>2017</v>
      </c>
      <c r="X1952" s="49"/>
    </row>
    <row r="1953" spans="1:24" ht="50.1" customHeight="1">
      <c r="A1953" s="34" t="s">
        <v>6020</v>
      </c>
      <c r="B1953" s="58" t="s">
        <v>35</v>
      </c>
      <c r="C1953" s="78" t="s">
        <v>6021</v>
      </c>
      <c r="D1953" s="36" t="s">
        <v>3371</v>
      </c>
      <c r="E1953" s="78" t="s">
        <v>6022</v>
      </c>
      <c r="F1953" s="50" t="s">
        <v>6023</v>
      </c>
      <c r="G1953" s="49" t="s">
        <v>39</v>
      </c>
      <c r="H1953" s="35">
        <v>0</v>
      </c>
      <c r="I1953" s="52">
        <v>590000000</v>
      </c>
      <c r="J1953" s="51" t="s">
        <v>53</v>
      </c>
      <c r="K1953" s="51" t="s">
        <v>313</v>
      </c>
      <c r="L1953" s="51" t="s">
        <v>53</v>
      </c>
      <c r="M1953" s="51" t="s">
        <v>84</v>
      </c>
      <c r="N1953" s="49" t="s">
        <v>1256</v>
      </c>
      <c r="O1953" s="52" t="s">
        <v>5448</v>
      </c>
      <c r="P1953" s="49">
        <v>796</v>
      </c>
      <c r="Q1953" s="49" t="s">
        <v>46</v>
      </c>
      <c r="R1953" s="53">
        <v>22</v>
      </c>
      <c r="S1953" s="77">
        <v>378000</v>
      </c>
      <c r="T1953" s="54">
        <f t="shared" ref="T1953" si="170">S1953*R1953</f>
        <v>8316000</v>
      </c>
      <c r="U1953" s="54">
        <f t="shared" ref="U1953:U1962" si="171">T1953*1.12</f>
        <v>9313920</v>
      </c>
      <c r="V1953" s="47"/>
      <c r="W1953" s="49">
        <v>2017</v>
      </c>
      <c r="X1953" s="47"/>
    </row>
    <row r="1954" spans="1:24" ht="50.1" customHeight="1">
      <c r="A1954" s="34" t="s">
        <v>6024</v>
      </c>
      <c r="B1954" s="58" t="s">
        <v>35</v>
      </c>
      <c r="C1954" s="78" t="s">
        <v>304</v>
      </c>
      <c r="D1954" s="73" t="s">
        <v>305</v>
      </c>
      <c r="E1954" s="78" t="s">
        <v>306</v>
      </c>
      <c r="F1954" s="78" t="s">
        <v>6025</v>
      </c>
      <c r="G1954" s="49" t="s">
        <v>39</v>
      </c>
      <c r="H1954" s="105">
        <v>0</v>
      </c>
      <c r="I1954" s="80">
        <v>590000000</v>
      </c>
      <c r="J1954" s="51" t="s">
        <v>293</v>
      </c>
      <c r="K1954" s="49" t="s">
        <v>313</v>
      </c>
      <c r="L1954" s="49" t="s">
        <v>189</v>
      </c>
      <c r="M1954" s="35" t="s">
        <v>84</v>
      </c>
      <c r="N1954" s="49" t="s">
        <v>143</v>
      </c>
      <c r="O1954" s="49" t="s">
        <v>4918</v>
      </c>
      <c r="P1954" s="43">
        <v>796</v>
      </c>
      <c r="Q1954" s="49" t="s">
        <v>46</v>
      </c>
      <c r="R1954" s="53">
        <v>16</v>
      </c>
      <c r="S1954" s="77">
        <v>8500</v>
      </c>
      <c r="T1954" s="54">
        <f>S1954*16</f>
        <v>136000</v>
      </c>
      <c r="U1954" s="54">
        <f t="shared" si="171"/>
        <v>152320</v>
      </c>
      <c r="V1954" s="98"/>
      <c r="W1954" s="51">
        <v>2017</v>
      </c>
      <c r="X1954" s="49"/>
    </row>
    <row r="1955" spans="1:24" ht="50.1" customHeight="1">
      <c r="A1955" s="34" t="s">
        <v>6026</v>
      </c>
      <c r="B1955" s="58" t="s">
        <v>35</v>
      </c>
      <c r="C1955" s="78" t="s">
        <v>428</v>
      </c>
      <c r="D1955" s="36" t="s">
        <v>361</v>
      </c>
      <c r="E1955" s="78" t="s">
        <v>429</v>
      </c>
      <c r="F1955" s="50" t="s">
        <v>6027</v>
      </c>
      <c r="G1955" s="49" t="s">
        <v>39</v>
      </c>
      <c r="H1955" s="105">
        <v>0</v>
      </c>
      <c r="I1955" s="80">
        <v>590000000</v>
      </c>
      <c r="J1955" s="51" t="s">
        <v>293</v>
      </c>
      <c r="K1955" s="49" t="s">
        <v>313</v>
      </c>
      <c r="L1955" s="49" t="s">
        <v>189</v>
      </c>
      <c r="M1955" s="35" t="s">
        <v>84</v>
      </c>
      <c r="N1955" s="49" t="s">
        <v>143</v>
      </c>
      <c r="O1955" s="49" t="s">
        <v>4918</v>
      </c>
      <c r="P1955" s="43">
        <v>796</v>
      </c>
      <c r="Q1955" s="49" t="s">
        <v>46</v>
      </c>
      <c r="R1955" s="53">
        <v>18</v>
      </c>
      <c r="S1955" s="77">
        <v>16100</v>
      </c>
      <c r="T1955" s="54">
        <f>S1955*18</f>
        <v>289800</v>
      </c>
      <c r="U1955" s="54">
        <f t="shared" si="171"/>
        <v>324576.00000000006</v>
      </c>
      <c r="V1955" s="98"/>
      <c r="W1955" s="51">
        <v>2017</v>
      </c>
      <c r="X1955" s="49"/>
    </row>
    <row r="1956" spans="1:24" ht="50.1" customHeight="1">
      <c r="A1956" s="34" t="s">
        <v>6028</v>
      </c>
      <c r="B1956" s="58" t="s">
        <v>35</v>
      </c>
      <c r="C1956" s="50" t="s">
        <v>1360</v>
      </c>
      <c r="D1956" s="56" t="s">
        <v>1342</v>
      </c>
      <c r="E1956" s="50" t="s">
        <v>1361</v>
      </c>
      <c r="F1956" s="50" t="s">
        <v>6029</v>
      </c>
      <c r="G1956" s="49" t="s">
        <v>39</v>
      </c>
      <c r="H1956" s="105">
        <v>0</v>
      </c>
      <c r="I1956" s="80">
        <v>590000000</v>
      </c>
      <c r="J1956" s="51" t="s">
        <v>293</v>
      </c>
      <c r="K1956" s="49" t="s">
        <v>313</v>
      </c>
      <c r="L1956" s="49" t="s">
        <v>189</v>
      </c>
      <c r="M1956" s="35" t="s">
        <v>84</v>
      </c>
      <c r="N1956" s="49" t="s">
        <v>143</v>
      </c>
      <c r="O1956" s="49" t="s">
        <v>4918</v>
      </c>
      <c r="P1956" s="43">
        <v>796</v>
      </c>
      <c r="Q1956" s="49" t="s">
        <v>46</v>
      </c>
      <c r="R1956" s="53">
        <v>6</v>
      </c>
      <c r="S1956" s="77">
        <v>9350</v>
      </c>
      <c r="T1956" s="54">
        <f>S1956*R1956</f>
        <v>56100</v>
      </c>
      <c r="U1956" s="54">
        <f t="shared" si="171"/>
        <v>62832.000000000007</v>
      </c>
      <c r="V1956" s="98"/>
      <c r="W1956" s="51">
        <v>2017</v>
      </c>
      <c r="X1956" s="49"/>
    </row>
    <row r="1957" spans="1:24" ht="50.1" customHeight="1">
      <c r="A1957" s="34" t="s">
        <v>6030</v>
      </c>
      <c r="B1957" s="58" t="s">
        <v>35</v>
      </c>
      <c r="C1957" s="50" t="s">
        <v>1360</v>
      </c>
      <c r="D1957" s="56" t="s">
        <v>1342</v>
      </c>
      <c r="E1957" s="50" t="s">
        <v>1361</v>
      </c>
      <c r="F1957" s="50" t="s">
        <v>6031</v>
      </c>
      <c r="G1957" s="49" t="s">
        <v>39</v>
      </c>
      <c r="H1957" s="105">
        <v>0</v>
      </c>
      <c r="I1957" s="80">
        <v>590000000</v>
      </c>
      <c r="J1957" s="51" t="s">
        <v>293</v>
      </c>
      <c r="K1957" s="49" t="s">
        <v>313</v>
      </c>
      <c r="L1957" s="49" t="s">
        <v>189</v>
      </c>
      <c r="M1957" s="35" t="s">
        <v>84</v>
      </c>
      <c r="N1957" s="49" t="s">
        <v>143</v>
      </c>
      <c r="O1957" s="49" t="s">
        <v>4918</v>
      </c>
      <c r="P1957" s="43">
        <v>796</v>
      </c>
      <c r="Q1957" s="49" t="s">
        <v>46</v>
      </c>
      <c r="R1957" s="53">
        <v>6</v>
      </c>
      <c r="S1957" s="77">
        <v>11100</v>
      </c>
      <c r="T1957" s="54">
        <f>S1957*R1957</f>
        <v>66600</v>
      </c>
      <c r="U1957" s="54">
        <f t="shared" si="171"/>
        <v>74592</v>
      </c>
      <c r="V1957" s="98"/>
      <c r="W1957" s="51">
        <v>2017</v>
      </c>
      <c r="X1957" s="49"/>
    </row>
    <row r="1958" spans="1:24" ht="50.1" customHeight="1">
      <c r="A1958" s="34" t="s">
        <v>6032</v>
      </c>
      <c r="B1958" s="58" t="s">
        <v>35</v>
      </c>
      <c r="C1958" s="78" t="s">
        <v>3412</v>
      </c>
      <c r="D1958" s="36" t="s">
        <v>3413</v>
      </c>
      <c r="E1958" s="78" t="s">
        <v>3414</v>
      </c>
      <c r="F1958" s="50" t="s">
        <v>6033</v>
      </c>
      <c r="G1958" s="49" t="s">
        <v>39</v>
      </c>
      <c r="H1958" s="105">
        <v>0</v>
      </c>
      <c r="I1958" s="80">
        <v>590000000</v>
      </c>
      <c r="J1958" s="51" t="s">
        <v>293</v>
      </c>
      <c r="K1958" s="49" t="s">
        <v>313</v>
      </c>
      <c r="L1958" s="49" t="s">
        <v>189</v>
      </c>
      <c r="M1958" s="35" t="s">
        <v>84</v>
      </c>
      <c r="N1958" s="49" t="s">
        <v>143</v>
      </c>
      <c r="O1958" s="49" t="s">
        <v>4918</v>
      </c>
      <c r="P1958" s="43">
        <v>796</v>
      </c>
      <c r="Q1958" s="49" t="s">
        <v>46</v>
      </c>
      <c r="R1958" s="53">
        <v>6</v>
      </c>
      <c r="S1958" s="77">
        <v>26700</v>
      </c>
      <c r="T1958" s="54">
        <f>S1958*R1958</f>
        <v>160200</v>
      </c>
      <c r="U1958" s="54">
        <f t="shared" si="171"/>
        <v>179424.00000000003</v>
      </c>
      <c r="V1958" s="98"/>
      <c r="W1958" s="51">
        <v>2017</v>
      </c>
      <c r="X1958" s="49"/>
    </row>
    <row r="1959" spans="1:24" ht="50.1" customHeight="1">
      <c r="A1959" s="34" t="s">
        <v>6034</v>
      </c>
      <c r="B1959" s="58" t="s">
        <v>35</v>
      </c>
      <c r="C1959" s="78" t="s">
        <v>5198</v>
      </c>
      <c r="D1959" s="36" t="s">
        <v>5199</v>
      </c>
      <c r="E1959" s="78" t="s">
        <v>5200</v>
      </c>
      <c r="F1959" s="50" t="s">
        <v>6035</v>
      </c>
      <c r="G1959" s="49" t="s">
        <v>39</v>
      </c>
      <c r="H1959" s="105">
        <v>0</v>
      </c>
      <c r="I1959" s="80">
        <v>590000000</v>
      </c>
      <c r="J1959" s="51" t="s">
        <v>293</v>
      </c>
      <c r="K1959" s="49" t="s">
        <v>313</v>
      </c>
      <c r="L1959" s="49" t="s">
        <v>189</v>
      </c>
      <c r="M1959" s="35" t="s">
        <v>84</v>
      </c>
      <c r="N1959" s="49" t="s">
        <v>143</v>
      </c>
      <c r="O1959" s="49" t="s">
        <v>4918</v>
      </c>
      <c r="P1959" s="43">
        <v>796</v>
      </c>
      <c r="Q1959" s="49" t="s">
        <v>46</v>
      </c>
      <c r="R1959" s="53">
        <v>8</v>
      </c>
      <c r="S1959" s="77">
        <v>9200</v>
      </c>
      <c r="T1959" s="54">
        <f>S1959*R1959</f>
        <v>73600</v>
      </c>
      <c r="U1959" s="54">
        <f t="shared" si="171"/>
        <v>82432.000000000015</v>
      </c>
      <c r="V1959" s="98"/>
      <c r="W1959" s="51">
        <v>2017</v>
      </c>
      <c r="X1959" s="49"/>
    </row>
    <row r="1960" spans="1:24" ht="50.1" customHeight="1">
      <c r="A1960" s="34" t="s">
        <v>6036</v>
      </c>
      <c r="B1960" s="93" t="s">
        <v>35</v>
      </c>
      <c r="C1960" s="50" t="s">
        <v>6037</v>
      </c>
      <c r="D1960" s="56" t="s">
        <v>4465</v>
      </c>
      <c r="E1960" s="50" t="s">
        <v>6038</v>
      </c>
      <c r="F1960" s="50"/>
      <c r="G1960" s="49" t="s">
        <v>39</v>
      </c>
      <c r="H1960" s="49">
        <v>0</v>
      </c>
      <c r="I1960" s="34">
        <v>590000000</v>
      </c>
      <c r="J1960" s="35" t="s">
        <v>53</v>
      </c>
      <c r="K1960" s="219" t="s">
        <v>313</v>
      </c>
      <c r="L1960" s="35" t="s">
        <v>446</v>
      </c>
      <c r="M1960" s="49" t="s">
        <v>61</v>
      </c>
      <c r="N1960" s="58" t="s">
        <v>109</v>
      </c>
      <c r="O1960" s="114" t="s">
        <v>110</v>
      </c>
      <c r="P1960" s="49">
        <v>168</v>
      </c>
      <c r="Q1960" s="49" t="s">
        <v>117</v>
      </c>
      <c r="R1960" s="185">
        <v>7.8209999999999997</v>
      </c>
      <c r="S1960" s="244">
        <v>797000</v>
      </c>
      <c r="T1960" s="74">
        <f t="shared" ref="T1960:T1962" si="172">S1960*R1960</f>
        <v>6233337</v>
      </c>
      <c r="U1960" s="74">
        <f t="shared" si="171"/>
        <v>6981337.4400000004</v>
      </c>
      <c r="V1960" s="197"/>
      <c r="W1960" s="34">
        <v>2017</v>
      </c>
      <c r="X1960" s="197"/>
    </row>
    <row r="1961" spans="1:24" ht="50.1" customHeight="1">
      <c r="A1961" s="34" t="s">
        <v>6039</v>
      </c>
      <c r="B1961" s="93" t="s">
        <v>35</v>
      </c>
      <c r="C1961" s="50" t="s">
        <v>6040</v>
      </c>
      <c r="D1961" s="56" t="s">
        <v>4465</v>
      </c>
      <c r="E1961" s="50" t="s">
        <v>6041</v>
      </c>
      <c r="F1961" s="308"/>
      <c r="G1961" s="49" t="s">
        <v>39</v>
      </c>
      <c r="H1961" s="49">
        <v>0</v>
      </c>
      <c r="I1961" s="34">
        <v>590000000</v>
      </c>
      <c r="J1961" s="35" t="s">
        <v>53</v>
      </c>
      <c r="K1961" s="219" t="s">
        <v>313</v>
      </c>
      <c r="L1961" s="35" t="s">
        <v>446</v>
      </c>
      <c r="M1961" s="49" t="s">
        <v>61</v>
      </c>
      <c r="N1961" s="58" t="s">
        <v>109</v>
      </c>
      <c r="O1961" s="114" t="s">
        <v>110</v>
      </c>
      <c r="P1961" s="49">
        <v>168</v>
      </c>
      <c r="Q1961" s="49" t="s">
        <v>117</v>
      </c>
      <c r="R1961" s="185">
        <v>1.7649999999999999</v>
      </c>
      <c r="S1961" s="244">
        <v>265000</v>
      </c>
      <c r="T1961" s="74">
        <f t="shared" si="172"/>
        <v>467725</v>
      </c>
      <c r="U1961" s="74">
        <f t="shared" si="171"/>
        <v>523852.00000000006</v>
      </c>
      <c r="V1961" s="197"/>
      <c r="W1961" s="34">
        <v>2017</v>
      </c>
      <c r="X1961" s="197"/>
    </row>
    <row r="1962" spans="1:24" ht="50.1" customHeight="1">
      <c r="A1962" s="34" t="s">
        <v>6042</v>
      </c>
      <c r="B1962" s="93" t="s">
        <v>35</v>
      </c>
      <c r="C1962" s="50" t="s">
        <v>6043</v>
      </c>
      <c r="D1962" s="56" t="s">
        <v>2086</v>
      </c>
      <c r="E1962" s="50" t="s">
        <v>6044</v>
      </c>
      <c r="F1962" s="210"/>
      <c r="G1962" s="49" t="s">
        <v>39</v>
      </c>
      <c r="H1962" s="49">
        <v>0</v>
      </c>
      <c r="I1962" s="34">
        <v>590000000</v>
      </c>
      <c r="J1962" s="35" t="s">
        <v>53</v>
      </c>
      <c r="K1962" s="219" t="s">
        <v>313</v>
      </c>
      <c r="L1962" s="35" t="s">
        <v>446</v>
      </c>
      <c r="M1962" s="49" t="s">
        <v>61</v>
      </c>
      <c r="N1962" s="58" t="s">
        <v>109</v>
      </c>
      <c r="O1962" s="114" t="s">
        <v>110</v>
      </c>
      <c r="P1962" s="49">
        <v>168</v>
      </c>
      <c r="Q1962" s="49" t="s">
        <v>117</v>
      </c>
      <c r="R1962" s="185">
        <v>2.2360000000000002</v>
      </c>
      <c r="S1962" s="244">
        <v>215000</v>
      </c>
      <c r="T1962" s="74">
        <f t="shared" si="172"/>
        <v>480740.00000000006</v>
      </c>
      <c r="U1962" s="74">
        <f t="shared" si="171"/>
        <v>538428.80000000016</v>
      </c>
      <c r="V1962" s="197"/>
      <c r="W1962" s="34">
        <v>2017</v>
      </c>
      <c r="X1962" s="197"/>
    </row>
    <row r="1963" spans="1:24" ht="50.1" customHeight="1">
      <c r="A1963" s="34" t="s">
        <v>6045</v>
      </c>
      <c r="B1963" s="35" t="s">
        <v>35</v>
      </c>
      <c r="C1963" s="50" t="s">
        <v>6046</v>
      </c>
      <c r="D1963" s="56" t="s">
        <v>6047</v>
      </c>
      <c r="E1963" s="50" t="s">
        <v>6048</v>
      </c>
      <c r="F1963" s="50" t="s">
        <v>6049</v>
      </c>
      <c r="G1963" s="49" t="s">
        <v>39</v>
      </c>
      <c r="H1963" s="105">
        <v>0</v>
      </c>
      <c r="I1963" s="80">
        <v>590000000</v>
      </c>
      <c r="J1963" s="51" t="s">
        <v>293</v>
      </c>
      <c r="K1963" s="49" t="s">
        <v>313</v>
      </c>
      <c r="L1963" s="49" t="s">
        <v>295</v>
      </c>
      <c r="M1963" s="49" t="s">
        <v>84</v>
      </c>
      <c r="N1963" s="49" t="s">
        <v>102</v>
      </c>
      <c r="O1963" s="49" t="s">
        <v>6050</v>
      </c>
      <c r="P1963" s="35">
        <v>796</v>
      </c>
      <c r="Q1963" s="35" t="s">
        <v>46</v>
      </c>
      <c r="R1963" s="53">
        <v>15</v>
      </c>
      <c r="S1963" s="77">
        <v>4500</v>
      </c>
      <c r="T1963" s="54">
        <f>R1963*S1963</f>
        <v>67500</v>
      </c>
      <c r="U1963" s="54">
        <f>T1963*1.12</f>
        <v>75600</v>
      </c>
      <c r="V1963" s="90"/>
      <c r="W1963" s="51">
        <v>2017</v>
      </c>
      <c r="X1963" s="90"/>
    </row>
    <row r="1964" spans="1:24" ht="50.1" customHeight="1">
      <c r="A1964" s="34" t="s">
        <v>6051</v>
      </c>
      <c r="B1964" s="35" t="s">
        <v>35</v>
      </c>
      <c r="C1964" s="50" t="s">
        <v>6052</v>
      </c>
      <c r="D1964" s="56" t="s">
        <v>6053</v>
      </c>
      <c r="E1964" s="50" t="s">
        <v>6054</v>
      </c>
      <c r="F1964" s="50" t="s">
        <v>6055</v>
      </c>
      <c r="G1964" s="49" t="s">
        <v>39</v>
      </c>
      <c r="H1964" s="105">
        <v>0</v>
      </c>
      <c r="I1964" s="80">
        <v>590000000</v>
      </c>
      <c r="J1964" s="51" t="s">
        <v>293</v>
      </c>
      <c r="K1964" s="49" t="s">
        <v>313</v>
      </c>
      <c r="L1964" s="49" t="s">
        <v>295</v>
      </c>
      <c r="M1964" s="49" t="s">
        <v>84</v>
      </c>
      <c r="N1964" s="49" t="s">
        <v>102</v>
      </c>
      <c r="O1964" s="49" t="s">
        <v>6050</v>
      </c>
      <c r="P1964" s="35">
        <v>796</v>
      </c>
      <c r="Q1964" s="35" t="s">
        <v>46</v>
      </c>
      <c r="R1964" s="53">
        <v>22</v>
      </c>
      <c r="S1964" s="77">
        <v>46000</v>
      </c>
      <c r="T1964" s="54">
        <f>R1964*S1964</f>
        <v>1012000</v>
      </c>
      <c r="U1964" s="54">
        <f>T1964*1.12</f>
        <v>1133440</v>
      </c>
      <c r="V1964" s="98"/>
      <c r="W1964" s="51">
        <v>2017</v>
      </c>
      <c r="X1964" s="98"/>
    </row>
    <row r="1965" spans="1:24" ht="50.1" customHeight="1">
      <c r="A1965" s="34" t="s">
        <v>6056</v>
      </c>
      <c r="B1965" s="49" t="s">
        <v>35</v>
      </c>
      <c r="C1965" s="50" t="s">
        <v>6057</v>
      </c>
      <c r="D1965" s="56" t="s">
        <v>2857</v>
      </c>
      <c r="E1965" s="50" t="s">
        <v>6058</v>
      </c>
      <c r="F1965" s="50" t="s">
        <v>6059</v>
      </c>
      <c r="G1965" s="49" t="s">
        <v>39</v>
      </c>
      <c r="H1965" s="49">
        <v>0</v>
      </c>
      <c r="I1965" s="52">
        <v>590000000</v>
      </c>
      <c r="J1965" s="35" t="s">
        <v>53</v>
      </c>
      <c r="K1965" s="229" t="s">
        <v>313</v>
      </c>
      <c r="L1965" s="35" t="s">
        <v>53</v>
      </c>
      <c r="M1965" s="46" t="s">
        <v>43</v>
      </c>
      <c r="N1965" s="49" t="s">
        <v>44</v>
      </c>
      <c r="O1965" s="52" t="s">
        <v>503</v>
      </c>
      <c r="P1965" s="35">
        <v>166</v>
      </c>
      <c r="Q1965" s="46" t="s">
        <v>103</v>
      </c>
      <c r="R1965" s="54">
        <v>193</v>
      </c>
      <c r="S1965" s="77">
        <v>477.678571428</v>
      </c>
      <c r="T1965" s="54">
        <f>S1965*R1965</f>
        <v>92191.964285604001</v>
      </c>
      <c r="U1965" s="54">
        <f>T1965*1.12</f>
        <v>103254.9999998765</v>
      </c>
      <c r="V1965" s="46"/>
      <c r="W1965" s="35">
        <v>2017</v>
      </c>
      <c r="X1965" s="49"/>
    </row>
    <row r="1966" spans="1:24" ht="50.1" customHeight="1">
      <c r="A1966" s="34" t="s">
        <v>6060</v>
      </c>
      <c r="B1966" s="49" t="s">
        <v>35</v>
      </c>
      <c r="C1966" s="50" t="s">
        <v>2856</v>
      </c>
      <c r="D1966" s="56" t="s">
        <v>2857</v>
      </c>
      <c r="E1966" s="50" t="s">
        <v>2858</v>
      </c>
      <c r="F1966" s="50" t="s">
        <v>6061</v>
      </c>
      <c r="G1966" s="49" t="s">
        <v>39</v>
      </c>
      <c r="H1966" s="49">
        <v>0</v>
      </c>
      <c r="I1966" s="52">
        <v>590000000</v>
      </c>
      <c r="J1966" s="35" t="s">
        <v>53</v>
      </c>
      <c r="K1966" s="229" t="s">
        <v>313</v>
      </c>
      <c r="L1966" s="35" t="s">
        <v>53</v>
      </c>
      <c r="M1966" s="46" t="s">
        <v>43</v>
      </c>
      <c r="N1966" s="49" t="s">
        <v>44</v>
      </c>
      <c r="O1966" s="52" t="s">
        <v>503</v>
      </c>
      <c r="P1966" s="35">
        <v>166</v>
      </c>
      <c r="Q1966" s="46" t="s">
        <v>103</v>
      </c>
      <c r="R1966" s="54">
        <v>200</v>
      </c>
      <c r="S1966" s="77">
        <v>477.678571428</v>
      </c>
      <c r="T1966" s="54">
        <f>R1966*S1966</f>
        <v>95535.714285599999</v>
      </c>
      <c r="U1966" s="54">
        <f>T1966*1.12</f>
        <v>106999.99999987202</v>
      </c>
      <c r="V1966" s="49"/>
      <c r="W1966" s="49">
        <v>2017</v>
      </c>
      <c r="X1966" s="49"/>
    </row>
    <row r="1967" spans="1:24" ht="50.1" customHeight="1">
      <c r="A1967" s="34" t="s">
        <v>6062</v>
      </c>
      <c r="B1967" s="58" t="s">
        <v>35</v>
      </c>
      <c r="C1967" s="78" t="s">
        <v>378</v>
      </c>
      <c r="D1967" s="36" t="s">
        <v>361</v>
      </c>
      <c r="E1967" s="78" t="s">
        <v>379</v>
      </c>
      <c r="F1967" s="78" t="s">
        <v>380</v>
      </c>
      <c r="G1967" s="104" t="s">
        <v>39</v>
      </c>
      <c r="H1967" s="105">
        <v>0</v>
      </c>
      <c r="I1967" s="80">
        <v>590000000</v>
      </c>
      <c r="J1967" s="51" t="s">
        <v>293</v>
      </c>
      <c r="K1967" s="49" t="s">
        <v>502</v>
      </c>
      <c r="L1967" s="49" t="s">
        <v>295</v>
      </c>
      <c r="M1967" s="49" t="s">
        <v>84</v>
      </c>
      <c r="N1967" s="49" t="s">
        <v>143</v>
      </c>
      <c r="O1967" s="49" t="s">
        <v>542</v>
      </c>
      <c r="P1967" s="43">
        <v>796</v>
      </c>
      <c r="Q1967" s="49" t="s">
        <v>46</v>
      </c>
      <c r="R1967" s="53">
        <v>3</v>
      </c>
      <c r="S1967" s="77">
        <v>7400</v>
      </c>
      <c r="T1967" s="133">
        <f>R1967*S1967</f>
        <v>22200</v>
      </c>
      <c r="U1967" s="54">
        <f t="shared" ref="U1967:U1975" si="173">T1967*1.12</f>
        <v>24864.000000000004</v>
      </c>
      <c r="V1967" s="49"/>
      <c r="W1967" s="51">
        <v>2017</v>
      </c>
      <c r="X1967" s="49"/>
    </row>
    <row r="1968" spans="1:24" ht="50.1" customHeight="1">
      <c r="A1968" s="34" t="s">
        <v>6063</v>
      </c>
      <c r="B1968" s="58" t="s">
        <v>35</v>
      </c>
      <c r="C1968" s="78" t="s">
        <v>285</v>
      </c>
      <c r="D1968" s="36" t="s">
        <v>286</v>
      </c>
      <c r="E1968" s="78" t="s">
        <v>287</v>
      </c>
      <c r="F1968" s="78" t="s">
        <v>6064</v>
      </c>
      <c r="G1968" s="104" t="s">
        <v>39</v>
      </c>
      <c r="H1968" s="105">
        <v>0</v>
      </c>
      <c r="I1968" s="80">
        <v>590000000</v>
      </c>
      <c r="J1968" s="51" t="s">
        <v>293</v>
      </c>
      <c r="K1968" s="49" t="s">
        <v>502</v>
      </c>
      <c r="L1968" s="49" t="s">
        <v>295</v>
      </c>
      <c r="M1968" s="49" t="s">
        <v>84</v>
      </c>
      <c r="N1968" s="49" t="s">
        <v>143</v>
      </c>
      <c r="O1968" s="49" t="s">
        <v>542</v>
      </c>
      <c r="P1968" s="43">
        <v>796</v>
      </c>
      <c r="Q1968" s="49" t="s">
        <v>46</v>
      </c>
      <c r="R1968" s="53">
        <v>8</v>
      </c>
      <c r="S1968" s="77">
        <v>1200</v>
      </c>
      <c r="T1968" s="133">
        <f>R1968*S1968</f>
        <v>9600</v>
      </c>
      <c r="U1968" s="63">
        <f t="shared" si="173"/>
        <v>10752.000000000002</v>
      </c>
      <c r="V1968" s="49"/>
      <c r="W1968" s="51">
        <v>2017</v>
      </c>
      <c r="X1968" s="49"/>
    </row>
    <row r="1969" spans="1:24" ht="50.1" customHeight="1">
      <c r="A1969" s="34" t="s">
        <v>6065</v>
      </c>
      <c r="B1969" s="58" t="s">
        <v>35</v>
      </c>
      <c r="C1969" s="78" t="s">
        <v>1486</v>
      </c>
      <c r="D1969" s="36" t="s">
        <v>1487</v>
      </c>
      <c r="E1969" s="78" t="s">
        <v>1488</v>
      </c>
      <c r="F1969" s="78" t="s">
        <v>1489</v>
      </c>
      <c r="G1969" s="104" t="s">
        <v>39</v>
      </c>
      <c r="H1969" s="105">
        <v>0</v>
      </c>
      <c r="I1969" s="80">
        <v>590000000</v>
      </c>
      <c r="J1969" s="51" t="s">
        <v>293</v>
      </c>
      <c r="K1969" s="49" t="s">
        <v>313</v>
      </c>
      <c r="L1969" s="49" t="s">
        <v>295</v>
      </c>
      <c r="M1969" s="49" t="s">
        <v>84</v>
      </c>
      <c r="N1969" s="49" t="s">
        <v>143</v>
      </c>
      <c r="O1969" s="49" t="s">
        <v>542</v>
      </c>
      <c r="P1969" s="43">
        <v>796</v>
      </c>
      <c r="Q1969" s="49" t="s">
        <v>46</v>
      </c>
      <c r="R1969" s="39">
        <v>6</v>
      </c>
      <c r="S1969" s="100">
        <v>14000</v>
      </c>
      <c r="T1969" s="74">
        <f>R1969*S1969</f>
        <v>84000</v>
      </c>
      <c r="U1969" s="75">
        <f t="shared" si="173"/>
        <v>94080.000000000015</v>
      </c>
      <c r="V1969" s="43"/>
      <c r="W1969" s="43">
        <v>2017</v>
      </c>
      <c r="X1969" s="43"/>
    </row>
    <row r="1970" spans="1:24" ht="50.1" customHeight="1">
      <c r="A1970" s="34" t="s">
        <v>6066</v>
      </c>
      <c r="B1970" s="58" t="s">
        <v>35</v>
      </c>
      <c r="C1970" s="78" t="s">
        <v>4363</v>
      </c>
      <c r="D1970" s="36" t="s">
        <v>4364</v>
      </c>
      <c r="E1970" s="78" t="s">
        <v>4365</v>
      </c>
      <c r="F1970" s="78" t="s">
        <v>6067</v>
      </c>
      <c r="G1970" s="104" t="s">
        <v>39</v>
      </c>
      <c r="H1970" s="105">
        <v>0</v>
      </c>
      <c r="I1970" s="80">
        <v>590000000</v>
      </c>
      <c r="J1970" s="51" t="s">
        <v>293</v>
      </c>
      <c r="K1970" s="49" t="s">
        <v>313</v>
      </c>
      <c r="L1970" s="49" t="s">
        <v>295</v>
      </c>
      <c r="M1970" s="49" t="s">
        <v>84</v>
      </c>
      <c r="N1970" s="49" t="s">
        <v>143</v>
      </c>
      <c r="O1970" s="49" t="s">
        <v>542</v>
      </c>
      <c r="P1970" s="43">
        <v>796</v>
      </c>
      <c r="Q1970" s="49" t="s">
        <v>46</v>
      </c>
      <c r="R1970" s="39">
        <v>3</v>
      </c>
      <c r="S1970" s="100">
        <v>8900</v>
      </c>
      <c r="T1970" s="74">
        <f>R1970*S1970</f>
        <v>26700</v>
      </c>
      <c r="U1970" s="40">
        <f t="shared" si="173"/>
        <v>29904.000000000004</v>
      </c>
      <c r="V1970" s="98"/>
      <c r="W1970" s="51">
        <v>2017</v>
      </c>
      <c r="X1970" s="98"/>
    </row>
    <row r="1971" spans="1:24" ht="50.1" customHeight="1">
      <c r="A1971" s="34" t="s">
        <v>6068</v>
      </c>
      <c r="B1971" s="35" t="s">
        <v>35</v>
      </c>
      <c r="C1971" s="35" t="s">
        <v>1478</v>
      </c>
      <c r="D1971" s="36" t="s">
        <v>1410</v>
      </c>
      <c r="E1971" s="78" t="s">
        <v>1479</v>
      </c>
      <c r="F1971" s="78" t="s">
        <v>1480</v>
      </c>
      <c r="G1971" s="35" t="s">
        <v>39</v>
      </c>
      <c r="H1971" s="35">
        <v>0</v>
      </c>
      <c r="I1971" s="35">
        <v>590000000</v>
      </c>
      <c r="J1971" s="35" t="s">
        <v>53</v>
      </c>
      <c r="K1971" s="35" t="s">
        <v>313</v>
      </c>
      <c r="L1971" s="49" t="s">
        <v>295</v>
      </c>
      <c r="M1971" s="35" t="s">
        <v>84</v>
      </c>
      <c r="N1971" s="35" t="s">
        <v>143</v>
      </c>
      <c r="O1971" s="49" t="s">
        <v>542</v>
      </c>
      <c r="P1971" s="35">
        <v>796</v>
      </c>
      <c r="Q1971" s="35" t="s">
        <v>46</v>
      </c>
      <c r="R1971" s="124">
        <v>2</v>
      </c>
      <c r="S1971" s="77">
        <v>4000</v>
      </c>
      <c r="T1971" s="74">
        <f t="shared" ref="T1971:T1977" si="174">R1971*S1971</f>
        <v>8000</v>
      </c>
      <c r="U1971" s="75">
        <f t="shared" si="173"/>
        <v>8960</v>
      </c>
      <c r="V1971" s="35"/>
      <c r="W1971" s="35">
        <v>2017</v>
      </c>
      <c r="X1971" s="76"/>
    </row>
    <row r="1972" spans="1:24" ht="50.1" customHeight="1">
      <c r="A1972" s="34" t="s">
        <v>6069</v>
      </c>
      <c r="B1972" s="58" t="s">
        <v>35</v>
      </c>
      <c r="C1972" s="50" t="s">
        <v>6070</v>
      </c>
      <c r="D1972" s="56" t="s">
        <v>2533</v>
      </c>
      <c r="E1972" s="50" t="s">
        <v>6071</v>
      </c>
      <c r="F1972" s="78" t="s">
        <v>6072</v>
      </c>
      <c r="G1972" s="104" t="s">
        <v>39</v>
      </c>
      <c r="H1972" s="105">
        <v>0</v>
      </c>
      <c r="I1972" s="80">
        <v>590000000</v>
      </c>
      <c r="J1972" s="51" t="s">
        <v>293</v>
      </c>
      <c r="K1972" s="49" t="s">
        <v>313</v>
      </c>
      <c r="L1972" s="49" t="s">
        <v>295</v>
      </c>
      <c r="M1972" s="49" t="s">
        <v>84</v>
      </c>
      <c r="N1972" s="49" t="s">
        <v>143</v>
      </c>
      <c r="O1972" s="49" t="s">
        <v>542</v>
      </c>
      <c r="P1972" s="43">
        <v>778</v>
      </c>
      <c r="Q1972" s="49" t="s">
        <v>1085</v>
      </c>
      <c r="R1972" s="39">
        <v>13</v>
      </c>
      <c r="S1972" s="100">
        <v>300</v>
      </c>
      <c r="T1972" s="40">
        <f t="shared" si="174"/>
        <v>3900</v>
      </c>
      <c r="U1972" s="40">
        <f t="shared" si="173"/>
        <v>4368</v>
      </c>
      <c r="V1972" s="98"/>
      <c r="W1972" s="51">
        <v>2017</v>
      </c>
      <c r="X1972" s="98"/>
    </row>
    <row r="1973" spans="1:24" ht="50.1" customHeight="1">
      <c r="A1973" s="34" t="s">
        <v>6073</v>
      </c>
      <c r="B1973" s="58" t="s">
        <v>35</v>
      </c>
      <c r="C1973" s="50" t="s">
        <v>6074</v>
      </c>
      <c r="D1973" s="56" t="s">
        <v>6075</v>
      </c>
      <c r="E1973" s="50" t="s">
        <v>6076</v>
      </c>
      <c r="F1973" s="50" t="s">
        <v>6077</v>
      </c>
      <c r="G1973" s="104" t="s">
        <v>39</v>
      </c>
      <c r="H1973" s="105">
        <v>0</v>
      </c>
      <c r="I1973" s="80">
        <v>590000000</v>
      </c>
      <c r="J1973" s="51" t="s">
        <v>293</v>
      </c>
      <c r="K1973" s="49" t="s">
        <v>313</v>
      </c>
      <c r="L1973" s="49" t="s">
        <v>295</v>
      </c>
      <c r="M1973" s="49" t="s">
        <v>84</v>
      </c>
      <c r="N1973" s="49" t="s">
        <v>1043</v>
      </c>
      <c r="O1973" s="49" t="s">
        <v>4918</v>
      </c>
      <c r="P1973" s="43">
        <v>796</v>
      </c>
      <c r="Q1973" s="49" t="s">
        <v>46</v>
      </c>
      <c r="R1973" s="53">
        <v>4</v>
      </c>
      <c r="S1973" s="77">
        <v>67000</v>
      </c>
      <c r="T1973" s="133">
        <f t="shared" si="174"/>
        <v>268000</v>
      </c>
      <c r="U1973" s="54">
        <f t="shared" si="173"/>
        <v>300160</v>
      </c>
      <c r="V1973" s="98"/>
      <c r="W1973" s="43">
        <v>2017</v>
      </c>
      <c r="X1973" s="98"/>
    </row>
    <row r="1974" spans="1:24" ht="50.1" customHeight="1">
      <c r="A1974" s="34" t="s">
        <v>6078</v>
      </c>
      <c r="B1974" s="58" t="s">
        <v>35</v>
      </c>
      <c r="C1974" s="78" t="s">
        <v>850</v>
      </c>
      <c r="D1974" s="36" t="s">
        <v>851</v>
      </c>
      <c r="E1974" s="78" t="s">
        <v>852</v>
      </c>
      <c r="F1974" s="78" t="s">
        <v>853</v>
      </c>
      <c r="G1974" s="104" t="s">
        <v>39</v>
      </c>
      <c r="H1974" s="105">
        <v>0</v>
      </c>
      <c r="I1974" s="80">
        <v>590000000</v>
      </c>
      <c r="J1974" s="51" t="s">
        <v>293</v>
      </c>
      <c r="K1974" s="49" t="s">
        <v>313</v>
      </c>
      <c r="L1974" s="49" t="s">
        <v>295</v>
      </c>
      <c r="M1974" s="49" t="s">
        <v>84</v>
      </c>
      <c r="N1974" s="49" t="s">
        <v>1043</v>
      </c>
      <c r="O1974" s="49" t="s">
        <v>4918</v>
      </c>
      <c r="P1974" s="43">
        <v>796</v>
      </c>
      <c r="Q1974" s="49" t="s">
        <v>46</v>
      </c>
      <c r="R1974" s="39">
        <v>6</v>
      </c>
      <c r="S1974" s="100">
        <v>7000</v>
      </c>
      <c r="T1974" s="74">
        <f t="shared" si="174"/>
        <v>42000</v>
      </c>
      <c r="U1974" s="74">
        <f t="shared" si="173"/>
        <v>47040.000000000007</v>
      </c>
      <c r="V1974" s="98"/>
      <c r="W1974" s="51">
        <v>2017</v>
      </c>
      <c r="X1974" s="98"/>
    </row>
    <row r="1975" spans="1:24" ht="50.1" customHeight="1">
      <c r="A1975" s="34" t="s">
        <v>6079</v>
      </c>
      <c r="B1975" s="58" t="s">
        <v>35</v>
      </c>
      <c r="C1975" s="78" t="s">
        <v>1231</v>
      </c>
      <c r="D1975" s="36" t="s">
        <v>1232</v>
      </c>
      <c r="E1975" s="78" t="s">
        <v>1233</v>
      </c>
      <c r="F1975" s="78" t="s">
        <v>1244</v>
      </c>
      <c r="G1975" s="104" t="s">
        <v>39</v>
      </c>
      <c r="H1975" s="105">
        <v>0</v>
      </c>
      <c r="I1975" s="80">
        <v>590000000</v>
      </c>
      <c r="J1975" s="51" t="s">
        <v>293</v>
      </c>
      <c r="K1975" s="49" t="s">
        <v>313</v>
      </c>
      <c r="L1975" s="49" t="s">
        <v>295</v>
      </c>
      <c r="M1975" s="49" t="s">
        <v>84</v>
      </c>
      <c r="N1975" s="49" t="s">
        <v>1043</v>
      </c>
      <c r="O1975" s="49" t="s">
        <v>4918</v>
      </c>
      <c r="P1975" s="43">
        <v>796</v>
      </c>
      <c r="Q1975" s="49" t="s">
        <v>46</v>
      </c>
      <c r="R1975" s="39">
        <v>4</v>
      </c>
      <c r="S1975" s="100">
        <v>800</v>
      </c>
      <c r="T1975" s="74">
        <f t="shared" si="174"/>
        <v>3200</v>
      </c>
      <c r="U1975" s="74">
        <f t="shared" si="173"/>
        <v>3584.0000000000005</v>
      </c>
      <c r="V1975" s="98"/>
      <c r="W1975" s="51">
        <v>2017</v>
      </c>
      <c r="X1975" s="98"/>
    </row>
    <row r="1976" spans="1:24" ht="50.1" customHeight="1">
      <c r="A1976" s="34" t="s">
        <v>6080</v>
      </c>
      <c r="B1976" s="58" t="s">
        <v>35</v>
      </c>
      <c r="C1976" s="38" t="s">
        <v>6081</v>
      </c>
      <c r="D1976" s="56" t="s">
        <v>2225</v>
      </c>
      <c r="E1976" s="38" t="s">
        <v>11581</v>
      </c>
      <c r="F1976" s="38" t="s">
        <v>6082</v>
      </c>
      <c r="G1976" s="49" t="s">
        <v>39</v>
      </c>
      <c r="H1976" s="105">
        <v>0</v>
      </c>
      <c r="I1976" s="80">
        <v>590000000</v>
      </c>
      <c r="J1976" s="51" t="s">
        <v>293</v>
      </c>
      <c r="K1976" s="49" t="s">
        <v>313</v>
      </c>
      <c r="L1976" s="49" t="s">
        <v>189</v>
      </c>
      <c r="M1976" s="49" t="s">
        <v>84</v>
      </c>
      <c r="N1976" s="49" t="s">
        <v>310</v>
      </c>
      <c r="O1976" s="49" t="s">
        <v>2235</v>
      </c>
      <c r="P1976" s="43">
        <v>796</v>
      </c>
      <c r="Q1976" s="49" t="s">
        <v>46</v>
      </c>
      <c r="R1976" s="53">
        <v>8</v>
      </c>
      <c r="S1976" s="81">
        <v>4000</v>
      </c>
      <c r="T1976" s="154">
        <f t="shared" si="174"/>
        <v>32000</v>
      </c>
      <c r="U1976" s="154">
        <f>T1976*1.12</f>
        <v>35840</v>
      </c>
      <c r="V1976" s="98"/>
      <c r="W1976" s="51">
        <v>2017</v>
      </c>
      <c r="X1976" s="49"/>
    </row>
    <row r="1977" spans="1:24" ht="50.1" customHeight="1">
      <c r="A1977" s="34" t="s">
        <v>6083</v>
      </c>
      <c r="B1977" s="58" t="s">
        <v>35</v>
      </c>
      <c r="C1977" s="38" t="s">
        <v>2224</v>
      </c>
      <c r="D1977" s="56" t="s">
        <v>2225</v>
      </c>
      <c r="E1977" s="38" t="s">
        <v>2226</v>
      </c>
      <c r="F1977" s="38" t="s">
        <v>6084</v>
      </c>
      <c r="G1977" s="49" t="s">
        <v>39</v>
      </c>
      <c r="H1977" s="105">
        <v>0</v>
      </c>
      <c r="I1977" s="80">
        <v>590000000</v>
      </c>
      <c r="J1977" s="51" t="s">
        <v>293</v>
      </c>
      <c r="K1977" s="49" t="s">
        <v>313</v>
      </c>
      <c r="L1977" s="49" t="s">
        <v>189</v>
      </c>
      <c r="M1977" s="49" t="s">
        <v>84</v>
      </c>
      <c r="N1977" s="49" t="s">
        <v>310</v>
      </c>
      <c r="O1977" s="49" t="s">
        <v>2235</v>
      </c>
      <c r="P1977" s="43">
        <v>796</v>
      </c>
      <c r="Q1977" s="49" t="s">
        <v>46</v>
      </c>
      <c r="R1977" s="53">
        <v>8</v>
      </c>
      <c r="S1977" s="81">
        <v>11000</v>
      </c>
      <c r="T1977" s="154">
        <f t="shared" si="174"/>
        <v>88000</v>
      </c>
      <c r="U1977" s="154">
        <f>T1977*1.12</f>
        <v>98560.000000000015</v>
      </c>
      <c r="V1977" s="98"/>
      <c r="W1977" s="51">
        <v>2017</v>
      </c>
      <c r="X1977" s="49"/>
    </row>
    <row r="1978" spans="1:24" ht="50.1" customHeight="1">
      <c r="A1978" s="34" t="s">
        <v>6085</v>
      </c>
      <c r="B1978" s="93" t="s">
        <v>35</v>
      </c>
      <c r="C1978" s="50" t="s">
        <v>2110</v>
      </c>
      <c r="D1978" s="48" t="s">
        <v>2086</v>
      </c>
      <c r="E1978" s="50" t="s">
        <v>2111</v>
      </c>
      <c r="F1978" s="50"/>
      <c r="G1978" s="49" t="s">
        <v>39</v>
      </c>
      <c r="H1978" s="49">
        <v>0</v>
      </c>
      <c r="I1978" s="34">
        <v>590000000</v>
      </c>
      <c r="J1978" s="35" t="s">
        <v>53</v>
      </c>
      <c r="K1978" s="219" t="s">
        <v>313</v>
      </c>
      <c r="L1978" s="35" t="s">
        <v>446</v>
      </c>
      <c r="M1978" s="49" t="s">
        <v>101</v>
      </c>
      <c r="N1978" s="58" t="s">
        <v>561</v>
      </c>
      <c r="O1978" s="114" t="s">
        <v>6086</v>
      </c>
      <c r="P1978" s="49">
        <v>168</v>
      </c>
      <c r="Q1978" s="59" t="s">
        <v>117</v>
      </c>
      <c r="R1978" s="185">
        <v>10.5</v>
      </c>
      <c r="S1978" s="81">
        <v>181000</v>
      </c>
      <c r="T1978" s="74">
        <f t="shared" ref="T1978:T1983" si="175">S1978*R1978</f>
        <v>1900500</v>
      </c>
      <c r="U1978" s="74">
        <f t="shared" ref="U1978:U1983" si="176">T1978*1.12</f>
        <v>2128560</v>
      </c>
      <c r="V1978" s="197"/>
      <c r="W1978" s="34">
        <v>2017</v>
      </c>
      <c r="X1978" s="197"/>
    </row>
    <row r="1979" spans="1:24" ht="50.1" customHeight="1">
      <c r="A1979" s="34" t="s">
        <v>6087</v>
      </c>
      <c r="B1979" s="93" t="s">
        <v>35</v>
      </c>
      <c r="C1979" s="50" t="s">
        <v>6088</v>
      </c>
      <c r="D1979" s="48" t="s">
        <v>2086</v>
      </c>
      <c r="E1979" s="50" t="s">
        <v>6089</v>
      </c>
      <c r="F1979" s="308"/>
      <c r="G1979" s="49" t="s">
        <v>39</v>
      </c>
      <c r="H1979" s="49">
        <v>0</v>
      </c>
      <c r="I1979" s="34">
        <v>590000000</v>
      </c>
      <c r="J1979" s="35" t="s">
        <v>53</v>
      </c>
      <c r="K1979" s="219" t="s">
        <v>313</v>
      </c>
      <c r="L1979" s="35" t="s">
        <v>446</v>
      </c>
      <c r="M1979" s="49" t="s">
        <v>101</v>
      </c>
      <c r="N1979" s="58" t="s">
        <v>561</v>
      </c>
      <c r="O1979" s="114" t="s">
        <v>6086</v>
      </c>
      <c r="P1979" s="49">
        <v>168</v>
      </c>
      <c r="Q1979" s="59" t="s">
        <v>117</v>
      </c>
      <c r="R1979" s="185">
        <v>10.5</v>
      </c>
      <c r="S1979" s="81">
        <v>181000</v>
      </c>
      <c r="T1979" s="74">
        <f t="shared" si="175"/>
        <v>1900500</v>
      </c>
      <c r="U1979" s="74">
        <f t="shared" si="176"/>
        <v>2128560</v>
      </c>
      <c r="V1979" s="197"/>
      <c r="W1979" s="34">
        <v>2017</v>
      </c>
      <c r="X1979" s="197"/>
    </row>
    <row r="1980" spans="1:24" ht="50.1" customHeight="1">
      <c r="A1980" s="34" t="s">
        <v>6090</v>
      </c>
      <c r="B1980" s="93" t="s">
        <v>35</v>
      </c>
      <c r="C1980" s="78" t="s">
        <v>2113</v>
      </c>
      <c r="D1980" s="48" t="s">
        <v>2086</v>
      </c>
      <c r="E1980" s="78" t="s">
        <v>2114</v>
      </c>
      <c r="F1980" s="210"/>
      <c r="G1980" s="49" t="s">
        <v>39</v>
      </c>
      <c r="H1980" s="49">
        <v>0</v>
      </c>
      <c r="I1980" s="34">
        <v>590000000</v>
      </c>
      <c r="J1980" s="35" t="s">
        <v>53</v>
      </c>
      <c r="K1980" s="219" t="s">
        <v>313</v>
      </c>
      <c r="L1980" s="35" t="s">
        <v>446</v>
      </c>
      <c r="M1980" s="49" t="s">
        <v>101</v>
      </c>
      <c r="N1980" s="58" t="s">
        <v>561</v>
      </c>
      <c r="O1980" s="114" t="s">
        <v>6086</v>
      </c>
      <c r="P1980" s="49">
        <v>168</v>
      </c>
      <c r="Q1980" s="59" t="s">
        <v>117</v>
      </c>
      <c r="R1980" s="185">
        <v>10.5</v>
      </c>
      <c r="S1980" s="81">
        <v>181000</v>
      </c>
      <c r="T1980" s="74">
        <f t="shared" si="175"/>
        <v>1900500</v>
      </c>
      <c r="U1980" s="74">
        <f t="shared" si="176"/>
        <v>2128560</v>
      </c>
      <c r="V1980" s="197"/>
      <c r="W1980" s="34">
        <v>2017</v>
      </c>
      <c r="X1980" s="197"/>
    </row>
    <row r="1981" spans="1:24" ht="50.1" customHeight="1">
      <c r="A1981" s="34" t="s">
        <v>6091</v>
      </c>
      <c r="B1981" s="93" t="s">
        <v>35</v>
      </c>
      <c r="C1981" s="50" t="s">
        <v>6092</v>
      </c>
      <c r="D1981" s="48" t="s">
        <v>2086</v>
      </c>
      <c r="E1981" s="50" t="s">
        <v>6093</v>
      </c>
      <c r="F1981" s="210"/>
      <c r="G1981" s="49" t="s">
        <v>39</v>
      </c>
      <c r="H1981" s="49">
        <v>0</v>
      </c>
      <c r="I1981" s="34">
        <v>590000000</v>
      </c>
      <c r="J1981" s="35" t="s">
        <v>53</v>
      </c>
      <c r="K1981" s="219" t="s">
        <v>313</v>
      </c>
      <c r="L1981" s="35" t="s">
        <v>446</v>
      </c>
      <c r="M1981" s="49" t="s">
        <v>101</v>
      </c>
      <c r="N1981" s="58" t="s">
        <v>561</v>
      </c>
      <c r="O1981" s="114" t="s">
        <v>6086</v>
      </c>
      <c r="P1981" s="49">
        <v>168</v>
      </c>
      <c r="Q1981" s="59" t="s">
        <v>117</v>
      </c>
      <c r="R1981" s="185">
        <v>10.5</v>
      </c>
      <c r="S1981" s="81">
        <v>183000</v>
      </c>
      <c r="T1981" s="74">
        <f t="shared" si="175"/>
        <v>1921500</v>
      </c>
      <c r="U1981" s="74">
        <f t="shared" si="176"/>
        <v>2152080</v>
      </c>
      <c r="V1981" s="197"/>
      <c r="W1981" s="34">
        <v>2017</v>
      </c>
      <c r="X1981" s="197"/>
    </row>
    <row r="1982" spans="1:24" ht="50.1" customHeight="1">
      <c r="A1982" s="34" t="s">
        <v>6094</v>
      </c>
      <c r="B1982" s="93" t="s">
        <v>35</v>
      </c>
      <c r="C1982" s="50" t="s">
        <v>6095</v>
      </c>
      <c r="D1982" s="48" t="s">
        <v>2086</v>
      </c>
      <c r="E1982" s="50" t="s">
        <v>6096</v>
      </c>
      <c r="F1982" s="210"/>
      <c r="G1982" s="49" t="s">
        <v>39</v>
      </c>
      <c r="H1982" s="49">
        <v>0</v>
      </c>
      <c r="I1982" s="34">
        <v>590000000</v>
      </c>
      <c r="J1982" s="35" t="s">
        <v>53</v>
      </c>
      <c r="K1982" s="219" t="s">
        <v>313</v>
      </c>
      <c r="L1982" s="35" t="s">
        <v>446</v>
      </c>
      <c r="M1982" s="49" t="s">
        <v>101</v>
      </c>
      <c r="N1982" s="58" t="s">
        <v>561</v>
      </c>
      <c r="O1982" s="114" t="s">
        <v>6086</v>
      </c>
      <c r="P1982" s="49">
        <v>168</v>
      </c>
      <c r="Q1982" s="59" t="s">
        <v>117</v>
      </c>
      <c r="R1982" s="185">
        <v>10.5</v>
      </c>
      <c r="S1982" s="81">
        <v>183000</v>
      </c>
      <c r="T1982" s="74">
        <f t="shared" si="175"/>
        <v>1921500</v>
      </c>
      <c r="U1982" s="74">
        <f t="shared" si="176"/>
        <v>2152080</v>
      </c>
      <c r="V1982" s="197"/>
      <c r="W1982" s="34">
        <v>2017</v>
      </c>
      <c r="X1982" s="197"/>
    </row>
    <row r="1983" spans="1:24" ht="50.1" customHeight="1">
      <c r="A1983" s="34" t="s">
        <v>6097</v>
      </c>
      <c r="B1983" s="93" t="s">
        <v>35</v>
      </c>
      <c r="C1983" s="50" t="s">
        <v>6098</v>
      </c>
      <c r="D1983" s="48" t="s">
        <v>2086</v>
      </c>
      <c r="E1983" s="50" t="s">
        <v>6099</v>
      </c>
      <c r="F1983" s="210"/>
      <c r="G1983" s="49" t="s">
        <v>39</v>
      </c>
      <c r="H1983" s="49">
        <v>0</v>
      </c>
      <c r="I1983" s="34">
        <v>590000000</v>
      </c>
      <c r="J1983" s="35" t="s">
        <v>53</v>
      </c>
      <c r="K1983" s="219" t="s">
        <v>313</v>
      </c>
      <c r="L1983" s="35" t="s">
        <v>446</v>
      </c>
      <c r="M1983" s="49" t="s">
        <v>101</v>
      </c>
      <c r="N1983" s="58" t="s">
        <v>561</v>
      </c>
      <c r="O1983" s="114" t="s">
        <v>6086</v>
      </c>
      <c r="P1983" s="49">
        <v>168</v>
      </c>
      <c r="Q1983" s="59" t="s">
        <v>117</v>
      </c>
      <c r="R1983" s="185">
        <v>10.5</v>
      </c>
      <c r="S1983" s="81">
        <v>186000</v>
      </c>
      <c r="T1983" s="74">
        <f t="shared" si="175"/>
        <v>1953000</v>
      </c>
      <c r="U1983" s="74">
        <f t="shared" si="176"/>
        <v>2187360</v>
      </c>
      <c r="V1983" s="197"/>
      <c r="W1983" s="34">
        <v>2017</v>
      </c>
      <c r="X1983" s="197"/>
    </row>
    <row r="1984" spans="1:24" ht="50.1" customHeight="1">
      <c r="A1984" s="34" t="s">
        <v>6100</v>
      </c>
      <c r="B1984" s="51" t="s">
        <v>35</v>
      </c>
      <c r="C1984" s="50" t="s">
        <v>6101</v>
      </c>
      <c r="D1984" s="56" t="s">
        <v>6102</v>
      </c>
      <c r="E1984" s="50" t="s">
        <v>6103</v>
      </c>
      <c r="F1984" s="50" t="s">
        <v>6104</v>
      </c>
      <c r="G1984" s="51" t="s">
        <v>39</v>
      </c>
      <c r="H1984" s="51">
        <v>0</v>
      </c>
      <c r="I1984" s="125">
        <v>590000000</v>
      </c>
      <c r="J1984" s="51" t="s">
        <v>53</v>
      </c>
      <c r="K1984" s="51" t="s">
        <v>313</v>
      </c>
      <c r="L1984" s="51" t="s">
        <v>53</v>
      </c>
      <c r="M1984" s="51" t="s">
        <v>61</v>
      </c>
      <c r="N1984" s="49" t="s">
        <v>44</v>
      </c>
      <c r="O1984" s="49" t="s">
        <v>1424</v>
      </c>
      <c r="P1984" s="49">
        <v>796</v>
      </c>
      <c r="Q1984" s="49" t="s">
        <v>46</v>
      </c>
      <c r="R1984" s="236">
        <v>10</v>
      </c>
      <c r="S1984" s="77">
        <v>2350</v>
      </c>
      <c r="T1984" s="133">
        <f>R1984*S1984</f>
        <v>23500</v>
      </c>
      <c r="U1984" s="133">
        <f>T1984*1.12</f>
        <v>26320.000000000004</v>
      </c>
      <c r="V1984" s="309"/>
      <c r="W1984" s="136">
        <v>2017</v>
      </c>
      <c r="X1984" s="156"/>
    </row>
    <row r="1985" spans="1:24" ht="50.1" customHeight="1">
      <c r="A1985" s="34" t="s">
        <v>6105</v>
      </c>
      <c r="B1985" s="49" t="s">
        <v>35</v>
      </c>
      <c r="C1985" s="50" t="s">
        <v>5751</v>
      </c>
      <c r="D1985" s="56" t="s">
        <v>5645</v>
      </c>
      <c r="E1985" s="50" t="s">
        <v>5752</v>
      </c>
      <c r="F1985" s="50" t="s">
        <v>5753</v>
      </c>
      <c r="G1985" s="51" t="s">
        <v>39</v>
      </c>
      <c r="H1985" s="51">
        <v>0</v>
      </c>
      <c r="I1985" s="125">
        <v>590000000</v>
      </c>
      <c r="J1985" s="51" t="s">
        <v>53</v>
      </c>
      <c r="K1985" s="51" t="s">
        <v>313</v>
      </c>
      <c r="L1985" s="51" t="s">
        <v>53</v>
      </c>
      <c r="M1985" s="51" t="s">
        <v>61</v>
      </c>
      <c r="N1985" s="49" t="s">
        <v>44</v>
      </c>
      <c r="O1985" s="49" t="s">
        <v>1204</v>
      </c>
      <c r="P1985" s="49">
        <v>796</v>
      </c>
      <c r="Q1985" s="49" t="s">
        <v>46</v>
      </c>
      <c r="R1985" s="53">
        <v>800</v>
      </c>
      <c r="S1985" s="81">
        <v>8</v>
      </c>
      <c r="T1985" s="54">
        <f>R1985*S1985</f>
        <v>6400</v>
      </c>
      <c r="U1985" s="54">
        <f t="shared" ref="U1985:U1993" si="177">T1985*1.12</f>
        <v>7168.0000000000009</v>
      </c>
      <c r="V1985" s="310"/>
      <c r="W1985" s="35">
        <v>2017</v>
      </c>
      <c r="X1985" s="51"/>
    </row>
    <row r="1986" spans="1:24" ht="50.1" customHeight="1">
      <c r="A1986" s="34" t="s">
        <v>6106</v>
      </c>
      <c r="B1986" s="49" t="s">
        <v>35</v>
      </c>
      <c r="C1986" s="50" t="s">
        <v>5755</v>
      </c>
      <c r="D1986" s="56" t="s">
        <v>5756</v>
      </c>
      <c r="E1986" s="50" t="s">
        <v>5757</v>
      </c>
      <c r="F1986" s="212" t="s">
        <v>5758</v>
      </c>
      <c r="G1986" s="51" t="s">
        <v>39</v>
      </c>
      <c r="H1986" s="51">
        <v>0</v>
      </c>
      <c r="I1986" s="125">
        <v>590000000</v>
      </c>
      <c r="J1986" s="51" t="s">
        <v>53</v>
      </c>
      <c r="K1986" s="51" t="s">
        <v>313</v>
      </c>
      <c r="L1986" s="51" t="s">
        <v>53</v>
      </c>
      <c r="M1986" s="51" t="s">
        <v>61</v>
      </c>
      <c r="N1986" s="49" t="s">
        <v>44</v>
      </c>
      <c r="O1986" s="49" t="s">
        <v>1204</v>
      </c>
      <c r="P1986" s="49">
        <v>778</v>
      </c>
      <c r="Q1986" s="49" t="s">
        <v>1085</v>
      </c>
      <c r="R1986" s="53">
        <v>16</v>
      </c>
      <c r="S1986" s="81">
        <v>50</v>
      </c>
      <c r="T1986" s="54">
        <f t="shared" ref="T1986:T1993" si="178">R1986*S1986</f>
        <v>800</v>
      </c>
      <c r="U1986" s="54">
        <f t="shared" si="177"/>
        <v>896.00000000000011</v>
      </c>
      <c r="V1986" s="310"/>
      <c r="W1986" s="35">
        <v>2017</v>
      </c>
      <c r="X1986" s="51"/>
    </row>
    <row r="1987" spans="1:24" ht="50.1" customHeight="1">
      <c r="A1987" s="34" t="s">
        <v>6107</v>
      </c>
      <c r="B1987" s="49" t="s">
        <v>35</v>
      </c>
      <c r="C1987" s="50" t="s">
        <v>5785</v>
      </c>
      <c r="D1987" s="56" t="s">
        <v>5786</v>
      </c>
      <c r="E1987" s="50" t="s">
        <v>5787</v>
      </c>
      <c r="F1987" s="50" t="s">
        <v>5788</v>
      </c>
      <c r="G1987" s="51" t="s">
        <v>39</v>
      </c>
      <c r="H1987" s="51">
        <v>0</v>
      </c>
      <c r="I1987" s="125">
        <v>590000000</v>
      </c>
      <c r="J1987" s="51" t="s">
        <v>53</v>
      </c>
      <c r="K1987" s="51" t="s">
        <v>313</v>
      </c>
      <c r="L1987" s="51" t="s">
        <v>53</v>
      </c>
      <c r="M1987" s="51" t="s">
        <v>61</v>
      </c>
      <c r="N1987" s="49" t="s">
        <v>44</v>
      </c>
      <c r="O1987" s="49" t="s">
        <v>1204</v>
      </c>
      <c r="P1987" s="49">
        <v>778</v>
      </c>
      <c r="Q1987" s="49" t="s">
        <v>1085</v>
      </c>
      <c r="R1987" s="53">
        <v>8</v>
      </c>
      <c r="S1987" s="81">
        <v>75</v>
      </c>
      <c r="T1987" s="54">
        <f t="shared" si="178"/>
        <v>600</v>
      </c>
      <c r="U1987" s="54">
        <f t="shared" si="177"/>
        <v>672.00000000000011</v>
      </c>
      <c r="V1987" s="310"/>
      <c r="W1987" s="35">
        <v>2017</v>
      </c>
      <c r="X1987" s="51"/>
    </row>
    <row r="1988" spans="1:24" ht="50.1" customHeight="1">
      <c r="A1988" s="34" t="s">
        <v>6108</v>
      </c>
      <c r="B1988" s="49" t="s">
        <v>35</v>
      </c>
      <c r="C1988" s="50" t="s">
        <v>5790</v>
      </c>
      <c r="D1988" s="56" t="s">
        <v>5791</v>
      </c>
      <c r="E1988" s="50" t="s">
        <v>5792</v>
      </c>
      <c r="F1988" s="50" t="s">
        <v>5793</v>
      </c>
      <c r="G1988" s="51" t="s">
        <v>39</v>
      </c>
      <c r="H1988" s="51">
        <v>0</v>
      </c>
      <c r="I1988" s="125">
        <v>590000000</v>
      </c>
      <c r="J1988" s="51" t="s">
        <v>53</v>
      </c>
      <c r="K1988" s="51" t="s">
        <v>313</v>
      </c>
      <c r="L1988" s="51" t="s">
        <v>53</v>
      </c>
      <c r="M1988" s="51" t="s">
        <v>61</v>
      </c>
      <c r="N1988" s="49" t="s">
        <v>44</v>
      </c>
      <c r="O1988" s="49" t="s">
        <v>1204</v>
      </c>
      <c r="P1988" s="49">
        <v>796</v>
      </c>
      <c r="Q1988" s="49" t="s">
        <v>46</v>
      </c>
      <c r="R1988" s="53">
        <v>8</v>
      </c>
      <c r="S1988" s="81">
        <v>150</v>
      </c>
      <c r="T1988" s="54">
        <f t="shared" si="178"/>
        <v>1200</v>
      </c>
      <c r="U1988" s="54">
        <f t="shared" si="177"/>
        <v>1344.0000000000002</v>
      </c>
      <c r="V1988" s="310"/>
      <c r="W1988" s="35">
        <v>2017</v>
      </c>
      <c r="X1988" s="51"/>
    </row>
    <row r="1989" spans="1:24" ht="50.1" customHeight="1">
      <c r="A1989" s="34" t="s">
        <v>6109</v>
      </c>
      <c r="B1989" s="49" t="s">
        <v>35</v>
      </c>
      <c r="C1989" s="50" t="s">
        <v>5804</v>
      </c>
      <c r="D1989" s="56" t="s">
        <v>5645</v>
      </c>
      <c r="E1989" s="50" t="s">
        <v>5805</v>
      </c>
      <c r="F1989" s="50" t="s">
        <v>5806</v>
      </c>
      <c r="G1989" s="51" t="s">
        <v>39</v>
      </c>
      <c r="H1989" s="51">
        <v>0</v>
      </c>
      <c r="I1989" s="125">
        <v>590000000</v>
      </c>
      <c r="J1989" s="51" t="s">
        <v>53</v>
      </c>
      <c r="K1989" s="51" t="s">
        <v>313</v>
      </c>
      <c r="L1989" s="51" t="s">
        <v>53</v>
      </c>
      <c r="M1989" s="51" t="s">
        <v>61</v>
      </c>
      <c r="N1989" s="49" t="s">
        <v>44</v>
      </c>
      <c r="O1989" s="49" t="s">
        <v>1204</v>
      </c>
      <c r="P1989" s="49">
        <v>796</v>
      </c>
      <c r="Q1989" s="49" t="s">
        <v>46</v>
      </c>
      <c r="R1989" s="53">
        <v>8</v>
      </c>
      <c r="S1989" s="81">
        <v>500</v>
      </c>
      <c r="T1989" s="54">
        <f t="shared" si="178"/>
        <v>4000</v>
      </c>
      <c r="U1989" s="54">
        <f t="shared" si="177"/>
        <v>4480</v>
      </c>
      <c r="V1989" s="310"/>
      <c r="W1989" s="35">
        <v>2017</v>
      </c>
      <c r="X1989" s="51"/>
    </row>
    <row r="1990" spans="1:24" ht="50.1" customHeight="1">
      <c r="A1990" s="34" t="s">
        <v>6110</v>
      </c>
      <c r="B1990" s="49" t="s">
        <v>35</v>
      </c>
      <c r="C1990" s="50" t="s">
        <v>6111</v>
      </c>
      <c r="D1990" s="56" t="s">
        <v>6112</v>
      </c>
      <c r="E1990" s="50" t="s">
        <v>6113</v>
      </c>
      <c r="F1990" s="212" t="s">
        <v>6114</v>
      </c>
      <c r="G1990" s="51" t="s">
        <v>39</v>
      </c>
      <c r="H1990" s="51">
        <v>0</v>
      </c>
      <c r="I1990" s="125">
        <v>590000000</v>
      </c>
      <c r="J1990" s="51" t="s">
        <v>53</v>
      </c>
      <c r="K1990" s="51" t="s">
        <v>313</v>
      </c>
      <c r="L1990" s="51" t="s">
        <v>53</v>
      </c>
      <c r="M1990" s="51" t="s">
        <v>61</v>
      </c>
      <c r="N1990" s="49" t="s">
        <v>44</v>
      </c>
      <c r="O1990" s="49" t="s">
        <v>1204</v>
      </c>
      <c r="P1990" s="49">
        <v>796</v>
      </c>
      <c r="Q1990" s="49" t="s">
        <v>46</v>
      </c>
      <c r="R1990" s="53">
        <v>8</v>
      </c>
      <c r="S1990" s="81">
        <v>375</v>
      </c>
      <c r="T1990" s="54">
        <f t="shared" si="178"/>
        <v>3000</v>
      </c>
      <c r="U1990" s="54">
        <f t="shared" si="177"/>
        <v>3360.0000000000005</v>
      </c>
      <c r="V1990" s="310"/>
      <c r="W1990" s="35">
        <v>2017</v>
      </c>
      <c r="X1990" s="51"/>
    </row>
    <row r="1991" spans="1:24" ht="50.1" customHeight="1">
      <c r="A1991" s="34" t="s">
        <v>6115</v>
      </c>
      <c r="B1991" s="49" t="s">
        <v>35</v>
      </c>
      <c r="C1991" s="50" t="s">
        <v>5772</v>
      </c>
      <c r="D1991" s="56" t="s">
        <v>771</v>
      </c>
      <c r="E1991" s="50" t="s">
        <v>5773</v>
      </c>
      <c r="F1991" s="50" t="s">
        <v>5774</v>
      </c>
      <c r="G1991" s="51" t="s">
        <v>39</v>
      </c>
      <c r="H1991" s="51">
        <v>0</v>
      </c>
      <c r="I1991" s="125">
        <v>590000000</v>
      </c>
      <c r="J1991" s="51" t="s">
        <v>53</v>
      </c>
      <c r="K1991" s="51" t="s">
        <v>313</v>
      </c>
      <c r="L1991" s="51" t="s">
        <v>53</v>
      </c>
      <c r="M1991" s="51" t="s">
        <v>61</v>
      </c>
      <c r="N1991" s="49" t="s">
        <v>44</v>
      </c>
      <c r="O1991" s="49" t="s">
        <v>1204</v>
      </c>
      <c r="P1991" s="49">
        <v>796</v>
      </c>
      <c r="Q1991" s="49" t="s">
        <v>46</v>
      </c>
      <c r="R1991" s="53">
        <v>96</v>
      </c>
      <c r="S1991" s="81">
        <v>16.071428571399998</v>
      </c>
      <c r="T1991" s="54">
        <f t="shared" si="178"/>
        <v>1542.8571428543999</v>
      </c>
      <c r="U1991" s="54">
        <f t="shared" si="177"/>
        <v>1727.999999996928</v>
      </c>
      <c r="V1991" s="310"/>
      <c r="W1991" s="35">
        <v>2017</v>
      </c>
      <c r="X1991" s="51"/>
    </row>
    <row r="1992" spans="1:24" ht="50.1" customHeight="1">
      <c r="A1992" s="34" t="s">
        <v>6116</v>
      </c>
      <c r="B1992" s="49" t="s">
        <v>35</v>
      </c>
      <c r="C1992" s="50" t="s">
        <v>5776</v>
      </c>
      <c r="D1992" s="56" t="s">
        <v>771</v>
      </c>
      <c r="E1992" s="50" t="s">
        <v>5777</v>
      </c>
      <c r="F1992" s="50" t="s">
        <v>5778</v>
      </c>
      <c r="G1992" s="51" t="s">
        <v>39</v>
      </c>
      <c r="H1992" s="51">
        <v>0</v>
      </c>
      <c r="I1992" s="125">
        <v>590000000</v>
      </c>
      <c r="J1992" s="51" t="s">
        <v>53</v>
      </c>
      <c r="K1992" s="51" t="s">
        <v>313</v>
      </c>
      <c r="L1992" s="51" t="s">
        <v>53</v>
      </c>
      <c r="M1992" s="51" t="s">
        <v>61</v>
      </c>
      <c r="N1992" s="49" t="s">
        <v>44</v>
      </c>
      <c r="O1992" s="49" t="s">
        <v>1204</v>
      </c>
      <c r="P1992" s="49">
        <v>796</v>
      </c>
      <c r="Q1992" s="49" t="s">
        <v>46</v>
      </c>
      <c r="R1992" s="53">
        <v>96</v>
      </c>
      <c r="S1992" s="81">
        <v>26.785714285699999</v>
      </c>
      <c r="T1992" s="54">
        <f t="shared" si="178"/>
        <v>2571.4285714272</v>
      </c>
      <c r="U1992" s="54">
        <f t="shared" si="177"/>
        <v>2879.9999999984643</v>
      </c>
      <c r="V1992" s="310"/>
      <c r="W1992" s="35">
        <v>2017</v>
      </c>
      <c r="X1992" s="51"/>
    </row>
    <row r="1993" spans="1:24" ht="50.1" customHeight="1">
      <c r="A1993" s="34" t="s">
        <v>6117</v>
      </c>
      <c r="B1993" s="49" t="s">
        <v>35</v>
      </c>
      <c r="C1993" s="50" t="s">
        <v>5780</v>
      </c>
      <c r="D1993" s="56" t="s">
        <v>5781</v>
      </c>
      <c r="E1993" s="50" t="s">
        <v>5782</v>
      </c>
      <c r="F1993" s="50" t="s">
        <v>5783</v>
      </c>
      <c r="G1993" s="51" t="s">
        <v>39</v>
      </c>
      <c r="H1993" s="51">
        <v>0</v>
      </c>
      <c r="I1993" s="125">
        <v>590000000</v>
      </c>
      <c r="J1993" s="51" t="s">
        <v>53</v>
      </c>
      <c r="K1993" s="51" t="s">
        <v>313</v>
      </c>
      <c r="L1993" s="51" t="s">
        <v>53</v>
      </c>
      <c r="M1993" s="51" t="s">
        <v>61</v>
      </c>
      <c r="N1993" s="49" t="s">
        <v>44</v>
      </c>
      <c r="O1993" s="49" t="s">
        <v>1204</v>
      </c>
      <c r="P1993" s="49">
        <v>796</v>
      </c>
      <c r="Q1993" s="49" t="s">
        <v>46</v>
      </c>
      <c r="R1993" s="53">
        <v>8</v>
      </c>
      <c r="S1993" s="81">
        <v>175</v>
      </c>
      <c r="T1993" s="54">
        <f t="shared" si="178"/>
        <v>1400</v>
      </c>
      <c r="U1993" s="54">
        <f t="shared" si="177"/>
        <v>1568.0000000000002</v>
      </c>
      <c r="V1993" s="310"/>
      <c r="W1993" s="35">
        <v>2017</v>
      </c>
      <c r="X1993" s="51"/>
    </row>
    <row r="1994" spans="1:24" ht="50.1" customHeight="1">
      <c r="A1994" s="34" t="s">
        <v>6118</v>
      </c>
      <c r="B1994" s="49" t="s">
        <v>35</v>
      </c>
      <c r="C1994" s="50" t="s">
        <v>3402</v>
      </c>
      <c r="D1994" s="192" t="s">
        <v>3403</v>
      </c>
      <c r="E1994" s="50" t="s">
        <v>3404</v>
      </c>
      <c r="F1994" s="50" t="s">
        <v>6119</v>
      </c>
      <c r="G1994" s="43" t="s">
        <v>39</v>
      </c>
      <c r="H1994" s="43">
        <v>0</v>
      </c>
      <c r="I1994" s="82">
        <v>590000000</v>
      </c>
      <c r="J1994" s="51" t="s">
        <v>53</v>
      </c>
      <c r="K1994" s="51" t="s">
        <v>831</v>
      </c>
      <c r="L1994" s="51" t="s">
        <v>53</v>
      </c>
      <c r="M1994" s="43" t="s">
        <v>61</v>
      </c>
      <c r="N1994" s="43" t="s">
        <v>5434</v>
      </c>
      <c r="O1994" s="49" t="s">
        <v>1424</v>
      </c>
      <c r="P1994" s="43">
        <v>796</v>
      </c>
      <c r="Q1994" s="43" t="s">
        <v>46</v>
      </c>
      <c r="R1994" s="39">
        <v>2</v>
      </c>
      <c r="S1994" s="100">
        <v>77000</v>
      </c>
      <c r="T1994" s="40">
        <f>R1994*S1994</f>
        <v>154000</v>
      </c>
      <c r="U1994" s="40">
        <f>T1994*1.12</f>
        <v>172480.00000000003</v>
      </c>
      <c r="V1994" s="43"/>
      <c r="W1994" s="43">
        <v>2017</v>
      </c>
      <c r="X1994" s="43"/>
    </row>
    <row r="1995" spans="1:24" ht="50.1" customHeight="1">
      <c r="A1995" s="34" t="s">
        <v>6120</v>
      </c>
      <c r="B1995" s="35" t="s">
        <v>35</v>
      </c>
      <c r="C1995" s="78" t="s">
        <v>1345</v>
      </c>
      <c r="D1995" s="36" t="s">
        <v>1342</v>
      </c>
      <c r="E1995" s="78" t="s">
        <v>1346</v>
      </c>
      <c r="F1995" s="50" t="s">
        <v>6121</v>
      </c>
      <c r="G1995" s="49" t="s">
        <v>39</v>
      </c>
      <c r="H1995" s="105">
        <v>0</v>
      </c>
      <c r="I1995" s="80">
        <v>590000000</v>
      </c>
      <c r="J1995" s="51" t="s">
        <v>293</v>
      </c>
      <c r="K1995" s="49" t="s">
        <v>313</v>
      </c>
      <c r="L1995" s="49" t="s">
        <v>295</v>
      </c>
      <c r="M1995" s="49" t="s">
        <v>84</v>
      </c>
      <c r="N1995" s="49" t="s">
        <v>302</v>
      </c>
      <c r="O1995" s="49" t="s">
        <v>503</v>
      </c>
      <c r="P1995" s="35">
        <v>796</v>
      </c>
      <c r="Q1995" s="35" t="s">
        <v>46</v>
      </c>
      <c r="R1995" s="53">
        <v>18</v>
      </c>
      <c r="S1995" s="77">
        <v>12000</v>
      </c>
      <c r="T1995" s="154">
        <f>R1995*S1995</f>
        <v>216000</v>
      </c>
      <c r="U1995" s="154">
        <f>T1995*1.12</f>
        <v>241920.00000000003</v>
      </c>
      <c r="V1995" s="90"/>
      <c r="W1995" s="51">
        <v>2017</v>
      </c>
      <c r="X1995" s="90"/>
    </row>
    <row r="1996" spans="1:24" ht="50.1" customHeight="1">
      <c r="A1996" s="34" t="s">
        <v>6122</v>
      </c>
      <c r="B1996" s="35" t="s">
        <v>35</v>
      </c>
      <c r="C1996" s="78" t="s">
        <v>1345</v>
      </c>
      <c r="D1996" s="36" t="s">
        <v>1342</v>
      </c>
      <c r="E1996" s="78" t="s">
        <v>1346</v>
      </c>
      <c r="F1996" s="50" t="s">
        <v>6123</v>
      </c>
      <c r="G1996" s="49" t="s">
        <v>39</v>
      </c>
      <c r="H1996" s="105">
        <v>0</v>
      </c>
      <c r="I1996" s="80">
        <v>590000000</v>
      </c>
      <c r="J1996" s="51" t="s">
        <v>293</v>
      </c>
      <c r="K1996" s="49" t="s">
        <v>313</v>
      </c>
      <c r="L1996" s="49" t="s">
        <v>295</v>
      </c>
      <c r="M1996" s="49" t="s">
        <v>84</v>
      </c>
      <c r="N1996" s="49" t="s">
        <v>302</v>
      </c>
      <c r="O1996" s="49" t="s">
        <v>503</v>
      </c>
      <c r="P1996" s="35">
        <v>796</v>
      </c>
      <c r="Q1996" s="35" t="s">
        <v>46</v>
      </c>
      <c r="R1996" s="53">
        <v>44</v>
      </c>
      <c r="S1996" s="77">
        <v>12000</v>
      </c>
      <c r="T1996" s="154">
        <f>R1996*S1996</f>
        <v>528000</v>
      </c>
      <c r="U1996" s="154">
        <f>T1996*1.12</f>
        <v>591360</v>
      </c>
      <c r="V1996" s="98"/>
      <c r="W1996" s="51">
        <v>2017</v>
      </c>
      <c r="X1996" s="98"/>
    </row>
    <row r="1997" spans="1:24" ht="50.1" customHeight="1">
      <c r="A1997" s="34" t="s">
        <v>6124</v>
      </c>
      <c r="B1997" s="49" t="s">
        <v>35</v>
      </c>
      <c r="C1997" s="50" t="s">
        <v>138</v>
      </c>
      <c r="D1997" s="56" t="s">
        <v>139</v>
      </c>
      <c r="E1997" s="50" t="s">
        <v>140</v>
      </c>
      <c r="F1997" s="50" t="s">
        <v>6125</v>
      </c>
      <c r="G1997" s="49" t="s">
        <v>39</v>
      </c>
      <c r="H1997" s="49">
        <v>0</v>
      </c>
      <c r="I1997" s="35">
        <v>590000000</v>
      </c>
      <c r="J1997" s="35" t="s">
        <v>53</v>
      </c>
      <c r="K1997" s="49" t="s">
        <v>831</v>
      </c>
      <c r="L1997" s="35" t="s">
        <v>42</v>
      </c>
      <c r="M1997" s="34" t="s">
        <v>43</v>
      </c>
      <c r="N1997" s="35" t="s">
        <v>143</v>
      </c>
      <c r="O1997" s="35" t="s">
        <v>110</v>
      </c>
      <c r="P1997" s="34">
        <v>796</v>
      </c>
      <c r="Q1997" s="34" t="s">
        <v>46</v>
      </c>
      <c r="R1997" s="53">
        <v>400</v>
      </c>
      <c r="S1997" s="153">
        <v>23</v>
      </c>
      <c r="T1997" s="54">
        <f>R1997*S1997</f>
        <v>9200</v>
      </c>
      <c r="U1997" s="54">
        <f>T1997*1.12</f>
        <v>10304.000000000002</v>
      </c>
      <c r="V1997" s="230"/>
      <c r="W1997" s="35">
        <v>2017</v>
      </c>
      <c r="X1997" s="49"/>
    </row>
    <row r="1998" spans="1:24" ht="50.1" customHeight="1">
      <c r="A1998" s="34" t="s">
        <v>6126</v>
      </c>
      <c r="B1998" s="93" t="s">
        <v>35</v>
      </c>
      <c r="C1998" s="50" t="s">
        <v>2110</v>
      </c>
      <c r="D1998" s="48" t="s">
        <v>2086</v>
      </c>
      <c r="E1998" s="50" t="s">
        <v>2111</v>
      </c>
      <c r="F1998" s="50"/>
      <c r="G1998" s="49" t="s">
        <v>39</v>
      </c>
      <c r="H1998" s="49">
        <v>0</v>
      </c>
      <c r="I1998" s="34">
        <v>590000000</v>
      </c>
      <c r="J1998" s="35" t="s">
        <v>53</v>
      </c>
      <c r="K1998" s="59" t="s">
        <v>313</v>
      </c>
      <c r="L1998" s="35" t="s">
        <v>446</v>
      </c>
      <c r="M1998" s="49" t="s">
        <v>101</v>
      </c>
      <c r="N1998" s="58" t="s">
        <v>561</v>
      </c>
      <c r="O1998" s="114" t="s">
        <v>227</v>
      </c>
      <c r="P1998" s="49">
        <v>168</v>
      </c>
      <c r="Q1998" s="59" t="s">
        <v>117</v>
      </c>
      <c r="R1998" s="185">
        <v>0.11</v>
      </c>
      <c r="S1998" s="294">
        <v>181000</v>
      </c>
      <c r="T1998" s="74">
        <f t="shared" ref="T1998:T1999" si="179">S1998*R1998</f>
        <v>19910</v>
      </c>
      <c r="U1998" s="74">
        <f t="shared" ref="U1998:U1999" si="180">T1998*1.12</f>
        <v>22299.200000000001</v>
      </c>
      <c r="V1998" s="197"/>
      <c r="W1998" s="34">
        <v>2017</v>
      </c>
      <c r="X1998" s="197"/>
    </row>
    <row r="1999" spans="1:24" ht="50.1" customHeight="1">
      <c r="A1999" s="34" t="s">
        <v>6127</v>
      </c>
      <c r="B1999" s="93" t="s">
        <v>35</v>
      </c>
      <c r="C1999" s="78" t="s">
        <v>2113</v>
      </c>
      <c r="D1999" s="48" t="s">
        <v>2086</v>
      </c>
      <c r="E1999" s="78" t="s">
        <v>2114</v>
      </c>
      <c r="F1999" s="210"/>
      <c r="G1999" s="49" t="s">
        <v>39</v>
      </c>
      <c r="H1999" s="49">
        <v>0</v>
      </c>
      <c r="I1999" s="34">
        <v>590000000</v>
      </c>
      <c r="J1999" s="35" t="s">
        <v>53</v>
      </c>
      <c r="K1999" s="59" t="s">
        <v>313</v>
      </c>
      <c r="L1999" s="35" t="s">
        <v>446</v>
      </c>
      <c r="M1999" s="49" t="s">
        <v>101</v>
      </c>
      <c r="N1999" s="58" t="s">
        <v>561</v>
      </c>
      <c r="O1999" s="114" t="s">
        <v>227</v>
      </c>
      <c r="P1999" s="49">
        <v>168</v>
      </c>
      <c r="Q1999" s="59" t="s">
        <v>117</v>
      </c>
      <c r="R1999" s="185">
        <v>0.81</v>
      </c>
      <c r="S1999" s="294">
        <v>181000</v>
      </c>
      <c r="T1999" s="74">
        <f t="shared" si="179"/>
        <v>146610</v>
      </c>
      <c r="U1999" s="74">
        <f t="shared" si="180"/>
        <v>164203.20000000001</v>
      </c>
      <c r="V1999" s="197"/>
      <c r="W1999" s="34">
        <v>2017</v>
      </c>
      <c r="X1999" s="197"/>
    </row>
    <row r="2000" spans="1:24" ht="50.1" customHeight="1">
      <c r="A2000" s="34" t="s">
        <v>6128</v>
      </c>
      <c r="B2000" s="49" t="s">
        <v>35</v>
      </c>
      <c r="C2000" s="50" t="s">
        <v>6129</v>
      </c>
      <c r="D2000" s="56" t="s">
        <v>6130</v>
      </c>
      <c r="E2000" s="50" t="s">
        <v>6131</v>
      </c>
      <c r="F2000" s="50" t="s">
        <v>6132</v>
      </c>
      <c r="G2000" s="49" t="s">
        <v>39</v>
      </c>
      <c r="H2000" s="49">
        <v>0</v>
      </c>
      <c r="I2000" s="35">
        <v>590000000</v>
      </c>
      <c r="J2000" s="35" t="s">
        <v>53</v>
      </c>
      <c r="K2000" s="49" t="s">
        <v>313</v>
      </c>
      <c r="L2000" s="35" t="s">
        <v>42</v>
      </c>
      <c r="M2000" s="49" t="s">
        <v>61</v>
      </c>
      <c r="N2000" s="49" t="s">
        <v>952</v>
      </c>
      <c r="O2000" s="114" t="s">
        <v>1204</v>
      </c>
      <c r="P2000" s="35">
        <v>796</v>
      </c>
      <c r="Q2000" s="49" t="s">
        <v>46</v>
      </c>
      <c r="R2000" s="53">
        <v>1</v>
      </c>
      <c r="S2000" s="77">
        <v>285000</v>
      </c>
      <c r="T2000" s="54">
        <f>S2000*R2000</f>
        <v>285000</v>
      </c>
      <c r="U2000" s="54">
        <f>T2000*1.12</f>
        <v>319200.00000000006</v>
      </c>
      <c r="V2000" s="311"/>
      <c r="W2000" s="35">
        <v>2017</v>
      </c>
      <c r="X2000" s="49"/>
    </row>
    <row r="2001" spans="1:24" ht="50.1" customHeight="1">
      <c r="A2001" s="34" t="s">
        <v>6133</v>
      </c>
      <c r="B2001" s="49" t="s">
        <v>35</v>
      </c>
      <c r="C2001" s="50" t="s">
        <v>6134</v>
      </c>
      <c r="D2001" s="56" t="s">
        <v>5401</v>
      </c>
      <c r="E2001" s="50" t="s">
        <v>3960</v>
      </c>
      <c r="F2001" s="50" t="s">
        <v>6135</v>
      </c>
      <c r="G2001" s="49" t="s">
        <v>39</v>
      </c>
      <c r="H2001" s="49">
        <v>0</v>
      </c>
      <c r="I2001" s="35">
        <v>590000000</v>
      </c>
      <c r="J2001" s="35" t="s">
        <v>53</v>
      </c>
      <c r="K2001" s="49" t="s">
        <v>313</v>
      </c>
      <c r="L2001" s="35" t="s">
        <v>42</v>
      </c>
      <c r="M2001" s="49" t="s">
        <v>61</v>
      </c>
      <c r="N2001" s="49" t="s">
        <v>952</v>
      </c>
      <c r="O2001" s="114" t="s">
        <v>1204</v>
      </c>
      <c r="P2001" s="35">
        <v>796</v>
      </c>
      <c r="Q2001" s="49" t="s">
        <v>46</v>
      </c>
      <c r="R2001" s="53">
        <v>1</v>
      </c>
      <c r="S2001" s="77">
        <v>267000</v>
      </c>
      <c r="T2001" s="54">
        <f>S2001*R2001</f>
        <v>267000</v>
      </c>
      <c r="U2001" s="54">
        <f>T2001*1.12</f>
        <v>299040</v>
      </c>
      <c r="V2001" s="311"/>
      <c r="W2001" s="35">
        <v>2017</v>
      </c>
      <c r="X2001" s="49"/>
    </row>
    <row r="2002" spans="1:24" ht="50.1" customHeight="1">
      <c r="A2002" s="34" t="s">
        <v>6136</v>
      </c>
      <c r="B2002" s="35" t="s">
        <v>35</v>
      </c>
      <c r="C2002" s="50" t="s">
        <v>6137</v>
      </c>
      <c r="D2002" s="56" t="s">
        <v>5515</v>
      </c>
      <c r="E2002" s="50" t="s">
        <v>1327</v>
      </c>
      <c r="F2002" s="50" t="s">
        <v>5515</v>
      </c>
      <c r="G2002" s="35" t="s">
        <v>39</v>
      </c>
      <c r="H2002" s="35">
        <v>0</v>
      </c>
      <c r="I2002" s="59">
        <v>590000000</v>
      </c>
      <c r="J2002" s="35" t="s">
        <v>40</v>
      </c>
      <c r="K2002" s="35" t="s">
        <v>313</v>
      </c>
      <c r="L2002" s="51" t="s">
        <v>53</v>
      </c>
      <c r="M2002" s="35" t="s">
        <v>61</v>
      </c>
      <c r="N2002" s="49" t="s">
        <v>561</v>
      </c>
      <c r="O2002" s="35" t="s">
        <v>76</v>
      </c>
      <c r="P2002" s="35">
        <v>796</v>
      </c>
      <c r="Q2002" s="35" t="s">
        <v>46</v>
      </c>
      <c r="R2002" s="53">
        <v>2</v>
      </c>
      <c r="S2002" s="77">
        <v>120000</v>
      </c>
      <c r="T2002" s="40">
        <f>S2002*R2002</f>
        <v>240000</v>
      </c>
      <c r="U2002" s="41">
        <f>T2002*1.12</f>
        <v>268800</v>
      </c>
      <c r="V2002" s="70"/>
      <c r="W2002" s="34">
        <v>2017</v>
      </c>
      <c r="X2002" s="98"/>
    </row>
    <row r="2003" spans="1:24" ht="50.1" customHeight="1">
      <c r="A2003" s="34" t="s">
        <v>6138</v>
      </c>
      <c r="B2003" s="35" t="s">
        <v>35</v>
      </c>
      <c r="C2003" s="78" t="s">
        <v>3958</v>
      </c>
      <c r="D2003" s="36" t="s">
        <v>3959</v>
      </c>
      <c r="E2003" s="78" t="s">
        <v>3960</v>
      </c>
      <c r="F2003" s="78" t="s">
        <v>3961</v>
      </c>
      <c r="G2003" s="35" t="s">
        <v>39</v>
      </c>
      <c r="H2003" s="35">
        <v>0</v>
      </c>
      <c r="I2003" s="59">
        <v>590000000</v>
      </c>
      <c r="J2003" s="35" t="s">
        <v>40</v>
      </c>
      <c r="K2003" s="35" t="s">
        <v>313</v>
      </c>
      <c r="L2003" s="51" t="s">
        <v>53</v>
      </c>
      <c r="M2003" s="35" t="s">
        <v>61</v>
      </c>
      <c r="N2003" s="49" t="s">
        <v>561</v>
      </c>
      <c r="O2003" s="35" t="s">
        <v>76</v>
      </c>
      <c r="P2003" s="35">
        <v>796</v>
      </c>
      <c r="Q2003" s="35" t="s">
        <v>46</v>
      </c>
      <c r="R2003" s="39">
        <v>34</v>
      </c>
      <c r="S2003" s="100">
        <v>8100</v>
      </c>
      <c r="T2003" s="40">
        <f t="shared" ref="T2003:T2040" si="181">R2003*S2003</f>
        <v>275400</v>
      </c>
      <c r="U2003" s="40">
        <f t="shared" ref="U2003" si="182">T2003*1.12</f>
        <v>308448.00000000006</v>
      </c>
      <c r="V2003" s="34"/>
      <c r="W2003" s="34">
        <v>2017</v>
      </c>
      <c r="X2003" s="98"/>
    </row>
    <row r="2004" spans="1:24" ht="50.1" customHeight="1">
      <c r="A2004" s="34" t="s">
        <v>6139</v>
      </c>
      <c r="B2004" s="35" t="s">
        <v>35</v>
      </c>
      <c r="C2004" s="312" t="s">
        <v>4956</v>
      </c>
      <c r="D2004" s="313" t="s">
        <v>4952</v>
      </c>
      <c r="E2004" s="312" t="s">
        <v>4957</v>
      </c>
      <c r="F2004" s="50" t="s">
        <v>6140</v>
      </c>
      <c r="G2004" s="35" t="s">
        <v>39</v>
      </c>
      <c r="H2004" s="59">
        <v>0</v>
      </c>
      <c r="I2004" s="59">
        <v>590000000</v>
      </c>
      <c r="J2004" s="35" t="s">
        <v>1423</v>
      </c>
      <c r="K2004" s="35" t="s">
        <v>313</v>
      </c>
      <c r="L2004" s="35" t="s">
        <v>42</v>
      </c>
      <c r="M2004" s="51" t="s">
        <v>61</v>
      </c>
      <c r="N2004" s="49" t="s">
        <v>561</v>
      </c>
      <c r="O2004" s="49" t="s">
        <v>1204</v>
      </c>
      <c r="P2004" s="35">
        <v>796</v>
      </c>
      <c r="Q2004" s="35" t="s">
        <v>46</v>
      </c>
      <c r="R2004" s="88">
        <v>20</v>
      </c>
      <c r="S2004" s="96">
        <v>1200</v>
      </c>
      <c r="T2004" s="40">
        <f t="shared" si="181"/>
        <v>24000</v>
      </c>
      <c r="U2004" s="41">
        <f>T2004*1.12</f>
        <v>26880.000000000004</v>
      </c>
      <c r="V2004" s="51"/>
      <c r="W2004" s="34">
        <v>2017</v>
      </c>
      <c r="X2004" s="98"/>
    </row>
    <row r="2005" spans="1:24" ht="50.1" customHeight="1">
      <c r="A2005" s="34" t="s">
        <v>6141</v>
      </c>
      <c r="B2005" s="35" t="s">
        <v>35</v>
      </c>
      <c r="C2005" s="50" t="s">
        <v>2563</v>
      </c>
      <c r="D2005" s="56" t="s">
        <v>2533</v>
      </c>
      <c r="E2005" s="50" t="s">
        <v>2564</v>
      </c>
      <c r="F2005" s="78" t="s">
        <v>6142</v>
      </c>
      <c r="G2005" s="35" t="s">
        <v>39</v>
      </c>
      <c r="H2005" s="35">
        <v>0</v>
      </c>
      <c r="I2005" s="59">
        <v>590000000</v>
      </c>
      <c r="J2005" s="35" t="s">
        <v>42</v>
      </c>
      <c r="K2005" s="35" t="s">
        <v>313</v>
      </c>
      <c r="L2005" s="35" t="s">
        <v>42</v>
      </c>
      <c r="M2005" s="35" t="s">
        <v>61</v>
      </c>
      <c r="N2005" s="49" t="s">
        <v>561</v>
      </c>
      <c r="O2005" s="49" t="s">
        <v>1204</v>
      </c>
      <c r="P2005" s="35">
        <v>796</v>
      </c>
      <c r="Q2005" s="35" t="s">
        <v>46</v>
      </c>
      <c r="R2005" s="39">
        <v>300</v>
      </c>
      <c r="S2005" s="100">
        <v>400</v>
      </c>
      <c r="T2005" s="40">
        <f t="shared" si="181"/>
        <v>120000</v>
      </c>
      <c r="U2005" s="41">
        <f t="shared" ref="U2005:U2029" si="183">T2005*1.12</f>
        <v>134400</v>
      </c>
      <c r="V2005" s="34"/>
      <c r="W2005" s="34">
        <v>2017</v>
      </c>
      <c r="X2005" s="98"/>
    </row>
    <row r="2006" spans="1:24" ht="50.1" customHeight="1">
      <c r="A2006" s="34" t="s">
        <v>6143</v>
      </c>
      <c r="B2006" s="35" t="s">
        <v>35</v>
      </c>
      <c r="C2006" s="50" t="s">
        <v>6144</v>
      </c>
      <c r="D2006" s="56" t="s">
        <v>4213</v>
      </c>
      <c r="E2006" s="50" t="s">
        <v>6145</v>
      </c>
      <c r="F2006" s="78" t="s">
        <v>6146</v>
      </c>
      <c r="G2006" s="35" t="s">
        <v>39</v>
      </c>
      <c r="H2006" s="35">
        <v>0</v>
      </c>
      <c r="I2006" s="59">
        <v>590000000</v>
      </c>
      <c r="J2006" s="35" t="s">
        <v>42</v>
      </c>
      <c r="K2006" s="35" t="s">
        <v>313</v>
      </c>
      <c r="L2006" s="35" t="s">
        <v>1423</v>
      </c>
      <c r="M2006" s="35" t="s">
        <v>61</v>
      </c>
      <c r="N2006" s="49" t="s">
        <v>561</v>
      </c>
      <c r="O2006" s="49" t="s">
        <v>1204</v>
      </c>
      <c r="P2006" s="35">
        <v>796</v>
      </c>
      <c r="Q2006" s="35" t="s">
        <v>46</v>
      </c>
      <c r="R2006" s="39">
        <v>30</v>
      </c>
      <c r="S2006" s="100">
        <v>4500</v>
      </c>
      <c r="T2006" s="40">
        <f t="shared" si="181"/>
        <v>135000</v>
      </c>
      <c r="U2006" s="41">
        <f>T2006*1.12</f>
        <v>151200</v>
      </c>
      <c r="V2006" s="34"/>
      <c r="W2006" s="34">
        <v>2017</v>
      </c>
      <c r="X2006" s="98"/>
    </row>
    <row r="2007" spans="1:24" ht="50.1" customHeight="1">
      <c r="A2007" s="34" t="s">
        <v>6147</v>
      </c>
      <c r="B2007" s="35" t="s">
        <v>35</v>
      </c>
      <c r="C2007" s="50" t="s">
        <v>6148</v>
      </c>
      <c r="D2007" s="56" t="s">
        <v>6149</v>
      </c>
      <c r="E2007" s="50" t="s">
        <v>6150</v>
      </c>
      <c r="F2007" s="50" t="s">
        <v>6151</v>
      </c>
      <c r="G2007" s="35" t="s">
        <v>39</v>
      </c>
      <c r="H2007" s="59">
        <v>0</v>
      </c>
      <c r="I2007" s="59">
        <v>590000000</v>
      </c>
      <c r="J2007" s="35" t="s">
        <v>1423</v>
      </c>
      <c r="K2007" s="35" t="s">
        <v>313</v>
      </c>
      <c r="L2007" s="35" t="s">
        <v>42</v>
      </c>
      <c r="M2007" s="51" t="s">
        <v>61</v>
      </c>
      <c r="N2007" s="49" t="s">
        <v>561</v>
      </c>
      <c r="O2007" s="49" t="s">
        <v>1204</v>
      </c>
      <c r="P2007" s="35">
        <v>796</v>
      </c>
      <c r="Q2007" s="35" t="s">
        <v>46</v>
      </c>
      <c r="R2007" s="88">
        <v>20</v>
      </c>
      <c r="S2007" s="96">
        <v>3000</v>
      </c>
      <c r="T2007" s="40">
        <f t="shared" si="181"/>
        <v>60000</v>
      </c>
      <c r="U2007" s="40">
        <f t="shared" si="183"/>
        <v>67200</v>
      </c>
      <c r="V2007" s="51"/>
      <c r="W2007" s="51">
        <v>2017</v>
      </c>
      <c r="X2007" s="98"/>
    </row>
    <row r="2008" spans="1:24" ht="50.1" customHeight="1">
      <c r="A2008" s="34" t="s">
        <v>6152</v>
      </c>
      <c r="B2008" s="35" t="s">
        <v>35</v>
      </c>
      <c r="C2008" s="50" t="s">
        <v>6153</v>
      </c>
      <c r="D2008" s="56" t="s">
        <v>6154</v>
      </c>
      <c r="E2008" s="50" t="s">
        <v>6155</v>
      </c>
      <c r="F2008" s="50" t="s">
        <v>6156</v>
      </c>
      <c r="G2008" s="35" t="s">
        <v>39</v>
      </c>
      <c r="H2008" s="59">
        <v>0</v>
      </c>
      <c r="I2008" s="59">
        <v>590000000</v>
      </c>
      <c r="J2008" s="35" t="s">
        <v>42</v>
      </c>
      <c r="K2008" s="35" t="s">
        <v>313</v>
      </c>
      <c r="L2008" s="35" t="s">
        <v>42</v>
      </c>
      <c r="M2008" s="51" t="s">
        <v>61</v>
      </c>
      <c r="N2008" s="49" t="s">
        <v>561</v>
      </c>
      <c r="O2008" s="49" t="s">
        <v>1204</v>
      </c>
      <c r="P2008" s="35">
        <v>796</v>
      </c>
      <c r="Q2008" s="35" t="s">
        <v>46</v>
      </c>
      <c r="R2008" s="88">
        <v>20</v>
      </c>
      <c r="S2008" s="96">
        <v>2300</v>
      </c>
      <c r="T2008" s="40">
        <f t="shared" si="181"/>
        <v>46000</v>
      </c>
      <c r="U2008" s="41">
        <f>T2008*1.12</f>
        <v>51520.000000000007</v>
      </c>
      <c r="V2008" s="51"/>
      <c r="W2008" s="34">
        <v>2017</v>
      </c>
      <c r="X2008" s="98"/>
    </row>
    <row r="2009" spans="1:24" ht="50.1" customHeight="1">
      <c r="A2009" s="34" t="s">
        <v>6157</v>
      </c>
      <c r="B2009" s="35" t="s">
        <v>35</v>
      </c>
      <c r="C2009" s="50" t="s">
        <v>6158</v>
      </c>
      <c r="D2009" s="56" t="s">
        <v>6159</v>
      </c>
      <c r="E2009" s="50" t="s">
        <v>6160</v>
      </c>
      <c r="F2009" s="50" t="s">
        <v>6161</v>
      </c>
      <c r="G2009" s="35" t="s">
        <v>39</v>
      </c>
      <c r="H2009" s="52">
        <v>0</v>
      </c>
      <c r="I2009" s="59">
        <v>590000000</v>
      </c>
      <c r="J2009" s="35" t="s">
        <v>42</v>
      </c>
      <c r="K2009" s="35" t="s">
        <v>313</v>
      </c>
      <c r="L2009" s="35" t="s">
        <v>42</v>
      </c>
      <c r="M2009" s="46" t="s">
        <v>61</v>
      </c>
      <c r="N2009" s="49" t="s">
        <v>561</v>
      </c>
      <c r="O2009" s="49" t="s">
        <v>1204</v>
      </c>
      <c r="P2009" s="35">
        <v>796</v>
      </c>
      <c r="Q2009" s="35" t="s">
        <v>46</v>
      </c>
      <c r="R2009" s="53">
        <v>20</v>
      </c>
      <c r="S2009" s="77">
        <v>550</v>
      </c>
      <c r="T2009" s="40">
        <f t="shared" si="181"/>
        <v>11000</v>
      </c>
      <c r="U2009" s="41">
        <f t="shared" si="183"/>
        <v>12320.000000000002</v>
      </c>
      <c r="V2009" s="46"/>
      <c r="W2009" s="55">
        <v>2017</v>
      </c>
      <c r="X2009" s="98"/>
    </row>
    <row r="2010" spans="1:24" ht="50.1" customHeight="1">
      <c r="A2010" s="34" t="s">
        <v>6162</v>
      </c>
      <c r="B2010" s="35" t="s">
        <v>35</v>
      </c>
      <c r="C2010" s="78" t="s">
        <v>948</v>
      </c>
      <c r="D2010" s="36" t="s">
        <v>949</v>
      </c>
      <c r="E2010" s="78" t="s">
        <v>950</v>
      </c>
      <c r="F2010" s="78" t="s">
        <v>951</v>
      </c>
      <c r="G2010" s="35" t="s">
        <v>39</v>
      </c>
      <c r="H2010" s="52">
        <v>0</v>
      </c>
      <c r="I2010" s="59">
        <v>590000000</v>
      </c>
      <c r="J2010" s="35" t="s">
        <v>42</v>
      </c>
      <c r="K2010" s="35" t="s">
        <v>313</v>
      </c>
      <c r="L2010" s="35" t="s">
        <v>1423</v>
      </c>
      <c r="M2010" s="46" t="s">
        <v>61</v>
      </c>
      <c r="N2010" s="49" t="s">
        <v>561</v>
      </c>
      <c r="O2010" s="49" t="s">
        <v>1204</v>
      </c>
      <c r="P2010" s="35">
        <v>796</v>
      </c>
      <c r="Q2010" s="35" t="s">
        <v>46</v>
      </c>
      <c r="R2010" s="53">
        <v>43</v>
      </c>
      <c r="S2010" s="77">
        <v>5200</v>
      </c>
      <c r="T2010" s="40">
        <f t="shared" si="181"/>
        <v>223600</v>
      </c>
      <c r="U2010" s="41">
        <f>T2010*1.12</f>
        <v>250432.00000000003</v>
      </c>
      <c r="V2010" s="70"/>
      <c r="W2010" s="34">
        <v>2017</v>
      </c>
      <c r="X2010" s="98"/>
    </row>
    <row r="2011" spans="1:24" ht="50.1" customHeight="1">
      <c r="A2011" s="34" t="s">
        <v>6163</v>
      </c>
      <c r="B2011" s="35" t="s">
        <v>35</v>
      </c>
      <c r="C2011" s="50" t="s">
        <v>6164</v>
      </c>
      <c r="D2011" s="56" t="s">
        <v>6165</v>
      </c>
      <c r="E2011" s="50" t="s">
        <v>6166</v>
      </c>
      <c r="F2011" s="50" t="s">
        <v>6167</v>
      </c>
      <c r="G2011" s="35" t="s">
        <v>39</v>
      </c>
      <c r="H2011" s="52">
        <v>0</v>
      </c>
      <c r="I2011" s="60">
        <v>590000000</v>
      </c>
      <c r="J2011" s="35" t="s">
        <v>1423</v>
      </c>
      <c r="K2011" s="35" t="s">
        <v>313</v>
      </c>
      <c r="L2011" s="35" t="s">
        <v>42</v>
      </c>
      <c r="M2011" s="46" t="s">
        <v>61</v>
      </c>
      <c r="N2011" s="49" t="s">
        <v>561</v>
      </c>
      <c r="O2011" s="49" t="s">
        <v>1204</v>
      </c>
      <c r="P2011" s="35">
        <v>796</v>
      </c>
      <c r="Q2011" s="35" t="s">
        <v>46</v>
      </c>
      <c r="R2011" s="53">
        <v>8</v>
      </c>
      <c r="S2011" s="77">
        <v>8500</v>
      </c>
      <c r="T2011" s="40">
        <f t="shared" si="181"/>
        <v>68000</v>
      </c>
      <c r="U2011" s="41">
        <f t="shared" si="183"/>
        <v>76160</v>
      </c>
      <c r="V2011" s="70"/>
      <c r="W2011" s="55">
        <v>2017</v>
      </c>
      <c r="X2011" s="98"/>
    </row>
    <row r="2012" spans="1:24" ht="50.1" customHeight="1">
      <c r="A2012" s="34" t="s">
        <v>6168</v>
      </c>
      <c r="B2012" s="35" t="s">
        <v>35</v>
      </c>
      <c r="C2012" s="50" t="s">
        <v>6137</v>
      </c>
      <c r="D2012" s="56" t="s">
        <v>5515</v>
      </c>
      <c r="E2012" s="50" t="s">
        <v>1327</v>
      </c>
      <c r="F2012" s="50" t="s">
        <v>6169</v>
      </c>
      <c r="G2012" s="35" t="s">
        <v>39</v>
      </c>
      <c r="H2012" s="52">
        <v>0</v>
      </c>
      <c r="I2012" s="60">
        <v>590000000</v>
      </c>
      <c r="J2012" s="35" t="s">
        <v>42</v>
      </c>
      <c r="K2012" s="35" t="s">
        <v>313</v>
      </c>
      <c r="L2012" s="35" t="s">
        <v>42</v>
      </c>
      <c r="M2012" s="46" t="s">
        <v>61</v>
      </c>
      <c r="N2012" s="49" t="s">
        <v>561</v>
      </c>
      <c r="O2012" s="49" t="s">
        <v>1204</v>
      </c>
      <c r="P2012" s="35">
        <v>796</v>
      </c>
      <c r="Q2012" s="35" t="s">
        <v>46</v>
      </c>
      <c r="R2012" s="53">
        <v>3</v>
      </c>
      <c r="S2012" s="77">
        <v>170000</v>
      </c>
      <c r="T2012" s="40">
        <f t="shared" si="181"/>
        <v>510000</v>
      </c>
      <c r="U2012" s="41">
        <f>T2012*1.12</f>
        <v>571200</v>
      </c>
      <c r="V2012" s="70"/>
      <c r="W2012" s="34">
        <v>2017</v>
      </c>
      <c r="X2012" s="98"/>
    </row>
    <row r="2013" spans="1:24" ht="50.1" customHeight="1">
      <c r="A2013" s="34" t="s">
        <v>6170</v>
      </c>
      <c r="B2013" s="35" t="s">
        <v>35</v>
      </c>
      <c r="C2013" s="50" t="s">
        <v>4230</v>
      </c>
      <c r="D2013" s="56" t="s">
        <v>4213</v>
      </c>
      <c r="E2013" s="50" t="s">
        <v>752</v>
      </c>
      <c r="F2013" s="66" t="s">
        <v>4233</v>
      </c>
      <c r="G2013" s="35" t="s">
        <v>39</v>
      </c>
      <c r="H2013" s="52">
        <v>0</v>
      </c>
      <c r="I2013" s="59">
        <v>590000000</v>
      </c>
      <c r="J2013" s="35" t="s">
        <v>42</v>
      </c>
      <c r="K2013" s="35" t="s">
        <v>313</v>
      </c>
      <c r="L2013" s="35" t="s">
        <v>42</v>
      </c>
      <c r="M2013" s="46" t="s">
        <v>61</v>
      </c>
      <c r="N2013" s="49" t="s">
        <v>561</v>
      </c>
      <c r="O2013" s="49" t="s">
        <v>1204</v>
      </c>
      <c r="P2013" s="35">
        <v>796</v>
      </c>
      <c r="Q2013" s="35" t="s">
        <v>46</v>
      </c>
      <c r="R2013" s="53">
        <v>55</v>
      </c>
      <c r="S2013" s="100">
        <v>460</v>
      </c>
      <c r="T2013" s="40">
        <f t="shared" si="181"/>
        <v>25300</v>
      </c>
      <c r="U2013" s="40">
        <f t="shared" si="183"/>
        <v>28336.000000000004</v>
      </c>
      <c r="V2013" s="55"/>
      <c r="W2013" s="55">
        <v>2017</v>
      </c>
      <c r="X2013" s="98"/>
    </row>
    <row r="2014" spans="1:24" ht="50.1" customHeight="1">
      <c r="A2014" s="34" t="s">
        <v>6171</v>
      </c>
      <c r="B2014" s="35" t="s">
        <v>35</v>
      </c>
      <c r="C2014" s="50" t="s">
        <v>6172</v>
      </c>
      <c r="D2014" s="56" t="s">
        <v>6173</v>
      </c>
      <c r="E2014" s="50" t="s">
        <v>1248</v>
      </c>
      <c r="F2014" s="66" t="s">
        <v>6174</v>
      </c>
      <c r="G2014" s="35" t="s">
        <v>39</v>
      </c>
      <c r="H2014" s="52">
        <v>0</v>
      </c>
      <c r="I2014" s="59">
        <v>590000000</v>
      </c>
      <c r="J2014" s="35" t="s">
        <v>1423</v>
      </c>
      <c r="K2014" s="35" t="s">
        <v>313</v>
      </c>
      <c r="L2014" s="35" t="s">
        <v>1423</v>
      </c>
      <c r="M2014" s="46" t="s">
        <v>61</v>
      </c>
      <c r="N2014" s="49" t="s">
        <v>561</v>
      </c>
      <c r="O2014" s="49" t="s">
        <v>1204</v>
      </c>
      <c r="P2014" s="35">
        <v>796</v>
      </c>
      <c r="Q2014" s="35" t="s">
        <v>46</v>
      </c>
      <c r="R2014" s="53">
        <v>20</v>
      </c>
      <c r="S2014" s="100">
        <v>340</v>
      </c>
      <c r="T2014" s="40">
        <f t="shared" si="181"/>
        <v>6800</v>
      </c>
      <c r="U2014" s="41">
        <f>T2014*1.12</f>
        <v>7616.0000000000009</v>
      </c>
      <c r="V2014" s="55"/>
      <c r="W2014" s="34">
        <v>2017</v>
      </c>
      <c r="X2014" s="98"/>
    </row>
    <row r="2015" spans="1:24" ht="50.1" customHeight="1">
      <c r="A2015" s="34" t="s">
        <v>6175</v>
      </c>
      <c r="B2015" s="35" t="s">
        <v>35</v>
      </c>
      <c r="C2015" s="50" t="s">
        <v>2752</v>
      </c>
      <c r="D2015" s="48" t="s">
        <v>2753</v>
      </c>
      <c r="E2015" s="50" t="s">
        <v>950</v>
      </c>
      <c r="F2015" s="50" t="s">
        <v>6176</v>
      </c>
      <c r="G2015" s="35" t="s">
        <v>39</v>
      </c>
      <c r="H2015" s="35">
        <v>0</v>
      </c>
      <c r="I2015" s="59">
        <v>590000000</v>
      </c>
      <c r="J2015" s="35" t="s">
        <v>42</v>
      </c>
      <c r="K2015" s="35" t="s">
        <v>313</v>
      </c>
      <c r="L2015" s="35" t="s">
        <v>1423</v>
      </c>
      <c r="M2015" s="35" t="s">
        <v>61</v>
      </c>
      <c r="N2015" s="49" t="s">
        <v>561</v>
      </c>
      <c r="O2015" s="49" t="s">
        <v>1204</v>
      </c>
      <c r="P2015" s="35">
        <v>796</v>
      </c>
      <c r="Q2015" s="35" t="s">
        <v>46</v>
      </c>
      <c r="R2015" s="39">
        <v>13</v>
      </c>
      <c r="S2015" s="100">
        <v>870</v>
      </c>
      <c r="T2015" s="40">
        <f t="shared" si="181"/>
        <v>11310</v>
      </c>
      <c r="U2015" s="41">
        <f t="shared" si="183"/>
        <v>12667.2</v>
      </c>
      <c r="V2015" s="34"/>
      <c r="W2015" s="34">
        <v>2017</v>
      </c>
      <c r="X2015" s="98"/>
    </row>
    <row r="2016" spans="1:24" ht="50.1" customHeight="1">
      <c r="A2016" s="34" t="s">
        <v>6177</v>
      </c>
      <c r="B2016" s="35" t="s">
        <v>35</v>
      </c>
      <c r="C2016" s="78" t="s">
        <v>4882</v>
      </c>
      <c r="D2016" s="36" t="s">
        <v>4883</v>
      </c>
      <c r="E2016" s="78" t="s">
        <v>4884</v>
      </c>
      <c r="F2016" s="78" t="s">
        <v>4887</v>
      </c>
      <c r="G2016" s="35" t="s">
        <v>39</v>
      </c>
      <c r="H2016" s="35">
        <v>0</v>
      </c>
      <c r="I2016" s="59">
        <v>590000000</v>
      </c>
      <c r="J2016" s="35" t="s">
        <v>42</v>
      </c>
      <c r="K2016" s="35" t="s">
        <v>313</v>
      </c>
      <c r="L2016" s="35" t="s">
        <v>1423</v>
      </c>
      <c r="M2016" s="35" t="s">
        <v>61</v>
      </c>
      <c r="N2016" s="49" t="s">
        <v>561</v>
      </c>
      <c r="O2016" s="49" t="s">
        <v>1204</v>
      </c>
      <c r="P2016" s="35">
        <v>796</v>
      </c>
      <c r="Q2016" s="35" t="s">
        <v>46</v>
      </c>
      <c r="R2016" s="39">
        <v>40</v>
      </c>
      <c r="S2016" s="100">
        <v>320</v>
      </c>
      <c r="T2016" s="40">
        <f t="shared" si="181"/>
        <v>12800</v>
      </c>
      <c r="U2016" s="41">
        <f t="shared" si="183"/>
        <v>14336.000000000002</v>
      </c>
      <c r="V2016" s="34"/>
      <c r="W2016" s="34">
        <v>2017</v>
      </c>
      <c r="X2016" s="98"/>
    </row>
    <row r="2017" spans="1:24" ht="50.1" customHeight="1">
      <c r="A2017" s="34" t="s">
        <v>6178</v>
      </c>
      <c r="B2017" s="35" t="s">
        <v>35</v>
      </c>
      <c r="C2017" s="50" t="s">
        <v>6179</v>
      </c>
      <c r="D2017" s="56" t="s">
        <v>6180</v>
      </c>
      <c r="E2017" s="50" t="s">
        <v>6181</v>
      </c>
      <c r="F2017" s="50" t="s">
        <v>6182</v>
      </c>
      <c r="G2017" s="35" t="s">
        <v>39</v>
      </c>
      <c r="H2017" s="52">
        <v>0</v>
      </c>
      <c r="I2017" s="59">
        <v>590000000</v>
      </c>
      <c r="J2017" s="35" t="s">
        <v>1423</v>
      </c>
      <c r="K2017" s="35" t="s">
        <v>313</v>
      </c>
      <c r="L2017" s="35" t="s">
        <v>42</v>
      </c>
      <c r="M2017" s="46" t="s">
        <v>61</v>
      </c>
      <c r="N2017" s="49" t="s">
        <v>561</v>
      </c>
      <c r="O2017" s="49" t="s">
        <v>1204</v>
      </c>
      <c r="P2017" s="35">
        <v>796</v>
      </c>
      <c r="Q2017" s="35" t="s">
        <v>46</v>
      </c>
      <c r="R2017" s="53">
        <v>5</v>
      </c>
      <c r="S2017" s="77">
        <v>520</v>
      </c>
      <c r="T2017" s="40">
        <f t="shared" si="181"/>
        <v>2600</v>
      </c>
      <c r="U2017" s="40">
        <f t="shared" si="183"/>
        <v>2912.0000000000005</v>
      </c>
      <c r="V2017" s="46"/>
      <c r="W2017" s="34">
        <v>2017</v>
      </c>
      <c r="X2017" s="98"/>
    </row>
    <row r="2018" spans="1:24" ht="50.1" customHeight="1">
      <c r="A2018" s="34" t="s">
        <v>6183</v>
      </c>
      <c r="B2018" s="35" t="s">
        <v>35</v>
      </c>
      <c r="C2018" s="50" t="s">
        <v>6179</v>
      </c>
      <c r="D2018" s="56" t="s">
        <v>6180</v>
      </c>
      <c r="E2018" s="50" t="s">
        <v>6181</v>
      </c>
      <c r="F2018" s="50" t="s">
        <v>6184</v>
      </c>
      <c r="G2018" s="35" t="s">
        <v>39</v>
      </c>
      <c r="H2018" s="52">
        <v>0</v>
      </c>
      <c r="I2018" s="59">
        <v>590000000</v>
      </c>
      <c r="J2018" s="35" t="s">
        <v>1423</v>
      </c>
      <c r="K2018" s="35" t="s">
        <v>313</v>
      </c>
      <c r="L2018" s="35" t="s">
        <v>42</v>
      </c>
      <c r="M2018" s="46" t="s">
        <v>61</v>
      </c>
      <c r="N2018" s="49" t="s">
        <v>561</v>
      </c>
      <c r="O2018" s="49" t="s">
        <v>1204</v>
      </c>
      <c r="P2018" s="35">
        <v>796</v>
      </c>
      <c r="Q2018" s="35" t="s">
        <v>46</v>
      </c>
      <c r="R2018" s="53">
        <v>6</v>
      </c>
      <c r="S2018" s="77">
        <v>600</v>
      </c>
      <c r="T2018" s="40">
        <f t="shared" si="181"/>
        <v>3600</v>
      </c>
      <c r="U2018" s="40">
        <f t="shared" si="183"/>
        <v>4032.0000000000005</v>
      </c>
      <c r="V2018" s="46"/>
      <c r="W2018" s="34">
        <v>2017</v>
      </c>
      <c r="X2018" s="98"/>
    </row>
    <row r="2019" spans="1:24" ht="50.1" customHeight="1">
      <c r="A2019" s="34" t="s">
        <v>6185</v>
      </c>
      <c r="B2019" s="35" t="s">
        <v>35</v>
      </c>
      <c r="C2019" s="78" t="s">
        <v>138</v>
      </c>
      <c r="D2019" s="36" t="s">
        <v>139</v>
      </c>
      <c r="E2019" s="78" t="s">
        <v>140</v>
      </c>
      <c r="F2019" s="78" t="s">
        <v>172</v>
      </c>
      <c r="G2019" s="34" t="s">
        <v>39</v>
      </c>
      <c r="H2019" s="34">
        <v>0</v>
      </c>
      <c r="I2019" s="34">
        <v>590000000</v>
      </c>
      <c r="J2019" s="35" t="s">
        <v>40</v>
      </c>
      <c r="K2019" s="35" t="s">
        <v>831</v>
      </c>
      <c r="L2019" s="35" t="s">
        <v>42</v>
      </c>
      <c r="M2019" s="34" t="s">
        <v>43</v>
      </c>
      <c r="N2019" s="35" t="s">
        <v>143</v>
      </c>
      <c r="O2019" s="35" t="s">
        <v>110</v>
      </c>
      <c r="P2019" s="34">
        <v>796</v>
      </c>
      <c r="Q2019" s="34" t="s">
        <v>46</v>
      </c>
      <c r="R2019" s="53">
        <v>11300</v>
      </c>
      <c r="S2019" s="77">
        <v>2</v>
      </c>
      <c r="T2019" s="40">
        <f t="shared" si="181"/>
        <v>22600</v>
      </c>
      <c r="U2019" s="63">
        <f t="shared" si="183"/>
        <v>25312.000000000004</v>
      </c>
      <c r="V2019" s="34" t="s">
        <v>47</v>
      </c>
      <c r="W2019" s="34">
        <v>2017</v>
      </c>
      <c r="X2019" s="35"/>
    </row>
    <row r="2020" spans="1:24" ht="50.1" customHeight="1">
      <c r="A2020" s="34" t="s">
        <v>6186</v>
      </c>
      <c r="B2020" s="49" t="s">
        <v>35</v>
      </c>
      <c r="C2020" s="50" t="s">
        <v>6187</v>
      </c>
      <c r="D2020" s="56" t="s">
        <v>6188</v>
      </c>
      <c r="E2020" s="50" t="s">
        <v>6189</v>
      </c>
      <c r="F2020" s="50" t="s">
        <v>6190</v>
      </c>
      <c r="G2020" s="49" t="s">
        <v>39</v>
      </c>
      <c r="H2020" s="49">
        <v>0</v>
      </c>
      <c r="I2020" s="59">
        <v>590000000</v>
      </c>
      <c r="J2020" s="51" t="s">
        <v>53</v>
      </c>
      <c r="K2020" s="51" t="s">
        <v>313</v>
      </c>
      <c r="L2020" s="51" t="s">
        <v>53</v>
      </c>
      <c r="M2020" s="49" t="s">
        <v>43</v>
      </c>
      <c r="N2020" s="49" t="s">
        <v>6191</v>
      </c>
      <c r="O2020" s="49" t="s">
        <v>2052</v>
      </c>
      <c r="P2020" s="49">
        <v>796</v>
      </c>
      <c r="Q2020" s="49" t="s">
        <v>46</v>
      </c>
      <c r="R2020" s="53">
        <v>2</v>
      </c>
      <c r="S2020" s="77">
        <v>49000</v>
      </c>
      <c r="T2020" s="40">
        <f t="shared" si="181"/>
        <v>98000</v>
      </c>
      <c r="U2020" s="54">
        <f t="shared" si="183"/>
        <v>109760.00000000001</v>
      </c>
      <c r="V2020" s="49"/>
      <c r="W2020" s="49">
        <v>2017</v>
      </c>
      <c r="X2020" s="49"/>
    </row>
    <row r="2021" spans="1:24" ht="50.1" customHeight="1">
      <c r="A2021" s="34" t="s">
        <v>6192</v>
      </c>
      <c r="B2021" s="49" t="s">
        <v>35</v>
      </c>
      <c r="C2021" s="50" t="s">
        <v>6193</v>
      </c>
      <c r="D2021" s="56" t="s">
        <v>6188</v>
      </c>
      <c r="E2021" s="50" t="s">
        <v>6194</v>
      </c>
      <c r="F2021" s="50" t="s">
        <v>6195</v>
      </c>
      <c r="G2021" s="49" t="s">
        <v>39</v>
      </c>
      <c r="H2021" s="49">
        <v>0</v>
      </c>
      <c r="I2021" s="59">
        <v>590000000</v>
      </c>
      <c r="J2021" s="51" t="s">
        <v>53</v>
      </c>
      <c r="K2021" s="51" t="s">
        <v>313</v>
      </c>
      <c r="L2021" s="51" t="s">
        <v>53</v>
      </c>
      <c r="M2021" s="49" t="s">
        <v>43</v>
      </c>
      <c r="N2021" s="49" t="s">
        <v>6191</v>
      </c>
      <c r="O2021" s="49" t="s">
        <v>2052</v>
      </c>
      <c r="P2021" s="49">
        <v>796</v>
      </c>
      <c r="Q2021" s="49" t="s">
        <v>46</v>
      </c>
      <c r="R2021" s="53">
        <v>1</v>
      </c>
      <c r="S2021" s="77">
        <v>34000</v>
      </c>
      <c r="T2021" s="40">
        <f t="shared" si="181"/>
        <v>34000</v>
      </c>
      <c r="U2021" s="54">
        <f t="shared" si="183"/>
        <v>38080</v>
      </c>
      <c r="V2021" s="49"/>
      <c r="W2021" s="49">
        <v>2017</v>
      </c>
      <c r="X2021" s="49"/>
    </row>
    <row r="2022" spans="1:24" ht="50.1" customHeight="1">
      <c r="A2022" s="34" t="s">
        <v>6196</v>
      </c>
      <c r="B2022" s="35" t="s">
        <v>35</v>
      </c>
      <c r="C2022" s="38" t="s">
        <v>6197</v>
      </c>
      <c r="D2022" s="56" t="s">
        <v>1102</v>
      </c>
      <c r="E2022" s="38" t="s">
        <v>6198</v>
      </c>
      <c r="F2022" s="38" t="s">
        <v>6199</v>
      </c>
      <c r="G2022" s="49" t="s">
        <v>39</v>
      </c>
      <c r="H2022" s="105">
        <v>0</v>
      </c>
      <c r="I2022" s="80">
        <v>590000000</v>
      </c>
      <c r="J2022" s="51" t="s">
        <v>293</v>
      </c>
      <c r="K2022" s="49" t="s">
        <v>313</v>
      </c>
      <c r="L2022" s="49" t="s">
        <v>295</v>
      </c>
      <c r="M2022" s="49" t="s">
        <v>84</v>
      </c>
      <c r="N2022" s="49" t="s">
        <v>44</v>
      </c>
      <c r="O2022" s="49" t="s">
        <v>110</v>
      </c>
      <c r="P2022" s="35">
        <v>796</v>
      </c>
      <c r="Q2022" s="35" t="s">
        <v>46</v>
      </c>
      <c r="R2022" s="53">
        <v>2</v>
      </c>
      <c r="S2022" s="77">
        <v>10000</v>
      </c>
      <c r="T2022" s="40">
        <f t="shared" si="181"/>
        <v>20000</v>
      </c>
      <c r="U2022" s="54">
        <f t="shared" si="183"/>
        <v>22400.000000000004</v>
      </c>
      <c r="V2022" s="90"/>
      <c r="W2022" s="51">
        <v>2017</v>
      </c>
      <c r="X2022" s="90"/>
    </row>
    <row r="2023" spans="1:24" ht="50.1" customHeight="1">
      <c r="A2023" s="34" t="s">
        <v>6200</v>
      </c>
      <c r="B2023" s="35" t="s">
        <v>35</v>
      </c>
      <c r="C2023" s="38" t="s">
        <v>6201</v>
      </c>
      <c r="D2023" s="56" t="s">
        <v>2507</v>
      </c>
      <c r="E2023" s="38" t="s">
        <v>6202</v>
      </c>
      <c r="F2023" s="38" t="s">
        <v>6203</v>
      </c>
      <c r="G2023" s="49" t="s">
        <v>39</v>
      </c>
      <c r="H2023" s="105">
        <v>0</v>
      </c>
      <c r="I2023" s="80">
        <v>590000000</v>
      </c>
      <c r="J2023" s="51" t="s">
        <v>293</v>
      </c>
      <c r="K2023" s="49" t="s">
        <v>313</v>
      </c>
      <c r="L2023" s="49" t="s">
        <v>295</v>
      </c>
      <c r="M2023" s="49" t="s">
        <v>84</v>
      </c>
      <c r="N2023" s="49" t="s">
        <v>44</v>
      </c>
      <c r="O2023" s="49" t="s">
        <v>110</v>
      </c>
      <c r="P2023" s="35">
        <v>704</v>
      </c>
      <c r="Q2023" s="35" t="s">
        <v>2510</v>
      </c>
      <c r="R2023" s="53">
        <v>1</v>
      </c>
      <c r="S2023" s="77">
        <v>1500</v>
      </c>
      <c r="T2023" s="40">
        <f t="shared" si="181"/>
        <v>1500</v>
      </c>
      <c r="U2023" s="54">
        <f t="shared" si="183"/>
        <v>1680.0000000000002</v>
      </c>
      <c r="V2023" s="98"/>
      <c r="W2023" s="51">
        <v>2017</v>
      </c>
      <c r="X2023" s="98"/>
    </row>
    <row r="2024" spans="1:24" ht="50.1" customHeight="1">
      <c r="A2024" s="34" t="s">
        <v>6204</v>
      </c>
      <c r="B2024" s="35" t="s">
        <v>35</v>
      </c>
      <c r="C2024" s="38" t="s">
        <v>6205</v>
      </c>
      <c r="D2024" s="56" t="s">
        <v>2507</v>
      </c>
      <c r="E2024" s="38" t="s">
        <v>6206</v>
      </c>
      <c r="F2024" s="38" t="s">
        <v>6207</v>
      </c>
      <c r="G2024" s="49" t="s">
        <v>39</v>
      </c>
      <c r="H2024" s="105">
        <v>0</v>
      </c>
      <c r="I2024" s="80">
        <v>590000000</v>
      </c>
      <c r="J2024" s="51" t="s">
        <v>293</v>
      </c>
      <c r="K2024" s="49" t="s">
        <v>313</v>
      </c>
      <c r="L2024" s="49" t="s">
        <v>295</v>
      </c>
      <c r="M2024" s="49" t="s">
        <v>84</v>
      </c>
      <c r="N2024" s="49" t="s">
        <v>44</v>
      </c>
      <c r="O2024" s="49" t="s">
        <v>110</v>
      </c>
      <c r="P2024" s="35">
        <v>704</v>
      </c>
      <c r="Q2024" s="35" t="s">
        <v>2510</v>
      </c>
      <c r="R2024" s="53">
        <v>2</v>
      </c>
      <c r="S2024" s="77">
        <v>3000</v>
      </c>
      <c r="T2024" s="40">
        <f t="shared" si="181"/>
        <v>6000</v>
      </c>
      <c r="U2024" s="54">
        <f t="shared" si="183"/>
        <v>6720.0000000000009</v>
      </c>
      <c r="V2024" s="98"/>
      <c r="W2024" s="51">
        <v>2017</v>
      </c>
      <c r="X2024" s="98"/>
    </row>
    <row r="2025" spans="1:24" ht="50.1" customHeight="1">
      <c r="A2025" s="34" t="s">
        <v>6208</v>
      </c>
      <c r="B2025" s="35" t="s">
        <v>35</v>
      </c>
      <c r="C2025" s="38" t="s">
        <v>6209</v>
      </c>
      <c r="D2025" s="56" t="s">
        <v>1102</v>
      </c>
      <c r="E2025" s="38" t="s">
        <v>6210</v>
      </c>
      <c r="F2025" s="38" t="s">
        <v>6211</v>
      </c>
      <c r="G2025" s="49" t="s">
        <v>39</v>
      </c>
      <c r="H2025" s="105">
        <v>0</v>
      </c>
      <c r="I2025" s="80">
        <v>590000000</v>
      </c>
      <c r="J2025" s="51" t="s">
        <v>293</v>
      </c>
      <c r="K2025" s="49" t="s">
        <v>313</v>
      </c>
      <c r="L2025" s="49" t="s">
        <v>295</v>
      </c>
      <c r="M2025" s="49" t="s">
        <v>84</v>
      </c>
      <c r="N2025" s="49" t="s">
        <v>44</v>
      </c>
      <c r="O2025" s="49" t="s">
        <v>110</v>
      </c>
      <c r="P2025" s="35">
        <v>796</v>
      </c>
      <c r="Q2025" s="35" t="s">
        <v>46</v>
      </c>
      <c r="R2025" s="53">
        <v>1</v>
      </c>
      <c r="S2025" s="77">
        <v>2500</v>
      </c>
      <c r="T2025" s="40">
        <f t="shared" si="181"/>
        <v>2500</v>
      </c>
      <c r="U2025" s="54">
        <f t="shared" si="183"/>
        <v>2800.0000000000005</v>
      </c>
      <c r="V2025" s="98"/>
      <c r="W2025" s="51">
        <v>2017</v>
      </c>
      <c r="X2025" s="98"/>
    </row>
    <row r="2026" spans="1:24" ht="50.1" customHeight="1">
      <c r="A2026" s="34" t="s">
        <v>6212</v>
      </c>
      <c r="B2026" s="35" t="s">
        <v>35</v>
      </c>
      <c r="C2026" s="38" t="s">
        <v>6213</v>
      </c>
      <c r="D2026" s="56" t="s">
        <v>2507</v>
      </c>
      <c r="E2026" s="38" t="s">
        <v>6214</v>
      </c>
      <c r="F2026" s="38" t="s">
        <v>6215</v>
      </c>
      <c r="G2026" s="49" t="s">
        <v>39</v>
      </c>
      <c r="H2026" s="105">
        <v>0</v>
      </c>
      <c r="I2026" s="80">
        <v>590000000</v>
      </c>
      <c r="J2026" s="51" t="s">
        <v>293</v>
      </c>
      <c r="K2026" s="49" t="s">
        <v>313</v>
      </c>
      <c r="L2026" s="49" t="s">
        <v>295</v>
      </c>
      <c r="M2026" s="49" t="s">
        <v>84</v>
      </c>
      <c r="N2026" s="49" t="s">
        <v>44</v>
      </c>
      <c r="O2026" s="49" t="s">
        <v>110</v>
      </c>
      <c r="P2026" s="35">
        <v>704</v>
      </c>
      <c r="Q2026" s="35" t="s">
        <v>2510</v>
      </c>
      <c r="R2026" s="53">
        <v>2</v>
      </c>
      <c r="S2026" s="77">
        <v>14000</v>
      </c>
      <c r="T2026" s="40">
        <f t="shared" si="181"/>
        <v>28000</v>
      </c>
      <c r="U2026" s="54">
        <f t="shared" si="183"/>
        <v>31360.000000000004</v>
      </c>
      <c r="V2026" s="98"/>
      <c r="W2026" s="51">
        <v>2017</v>
      </c>
      <c r="X2026" s="98"/>
    </row>
    <row r="2027" spans="1:24" ht="50.1" customHeight="1">
      <c r="A2027" s="34" t="s">
        <v>6216</v>
      </c>
      <c r="B2027" s="35" t="s">
        <v>35</v>
      </c>
      <c r="C2027" s="38" t="s">
        <v>6217</v>
      </c>
      <c r="D2027" s="56" t="s">
        <v>2507</v>
      </c>
      <c r="E2027" s="38" t="s">
        <v>6218</v>
      </c>
      <c r="F2027" s="38" t="s">
        <v>6219</v>
      </c>
      <c r="G2027" s="49" t="s">
        <v>39</v>
      </c>
      <c r="H2027" s="105">
        <v>0</v>
      </c>
      <c r="I2027" s="80">
        <v>590000000</v>
      </c>
      <c r="J2027" s="51" t="s">
        <v>293</v>
      </c>
      <c r="K2027" s="49" t="s">
        <v>313</v>
      </c>
      <c r="L2027" s="49" t="s">
        <v>295</v>
      </c>
      <c r="M2027" s="49" t="s">
        <v>84</v>
      </c>
      <c r="N2027" s="49" t="s">
        <v>44</v>
      </c>
      <c r="O2027" s="49" t="s">
        <v>110</v>
      </c>
      <c r="P2027" s="35">
        <v>704</v>
      </c>
      <c r="Q2027" s="35" t="s">
        <v>2510</v>
      </c>
      <c r="R2027" s="53">
        <v>2</v>
      </c>
      <c r="S2027" s="77">
        <v>1000</v>
      </c>
      <c r="T2027" s="40">
        <f t="shared" si="181"/>
        <v>2000</v>
      </c>
      <c r="U2027" s="54">
        <f t="shared" si="183"/>
        <v>2240</v>
      </c>
      <c r="V2027" s="98"/>
      <c r="W2027" s="51">
        <v>2017</v>
      </c>
      <c r="X2027" s="98"/>
    </row>
    <row r="2028" spans="1:24" ht="50.1" customHeight="1">
      <c r="A2028" s="34" t="s">
        <v>6220</v>
      </c>
      <c r="B2028" s="35" t="s">
        <v>35</v>
      </c>
      <c r="C2028" s="38" t="s">
        <v>6221</v>
      </c>
      <c r="D2028" s="56" t="s">
        <v>1102</v>
      </c>
      <c r="E2028" s="38" t="s">
        <v>6222</v>
      </c>
      <c r="F2028" s="38" t="s">
        <v>6223</v>
      </c>
      <c r="G2028" s="49" t="s">
        <v>39</v>
      </c>
      <c r="H2028" s="105">
        <v>0</v>
      </c>
      <c r="I2028" s="80">
        <v>590000000</v>
      </c>
      <c r="J2028" s="51" t="s">
        <v>293</v>
      </c>
      <c r="K2028" s="49" t="s">
        <v>313</v>
      </c>
      <c r="L2028" s="49" t="s">
        <v>295</v>
      </c>
      <c r="M2028" s="49" t="s">
        <v>84</v>
      </c>
      <c r="N2028" s="49" t="s">
        <v>44</v>
      </c>
      <c r="O2028" s="49" t="s">
        <v>110</v>
      </c>
      <c r="P2028" s="35">
        <v>796</v>
      </c>
      <c r="Q2028" s="35" t="s">
        <v>46</v>
      </c>
      <c r="R2028" s="53">
        <v>2</v>
      </c>
      <c r="S2028" s="77">
        <v>4000</v>
      </c>
      <c r="T2028" s="40">
        <f t="shared" si="181"/>
        <v>8000</v>
      </c>
      <c r="U2028" s="54">
        <f t="shared" si="183"/>
        <v>8960</v>
      </c>
      <c r="V2028" s="98"/>
      <c r="W2028" s="51">
        <v>2017</v>
      </c>
      <c r="X2028" s="98"/>
    </row>
    <row r="2029" spans="1:24" ht="50.1" customHeight="1">
      <c r="A2029" s="34" t="s">
        <v>6224</v>
      </c>
      <c r="B2029" s="35" t="s">
        <v>35</v>
      </c>
      <c r="C2029" s="38" t="s">
        <v>6225</v>
      </c>
      <c r="D2029" s="56" t="s">
        <v>1102</v>
      </c>
      <c r="E2029" s="38" t="s">
        <v>6226</v>
      </c>
      <c r="F2029" s="38" t="s">
        <v>6227</v>
      </c>
      <c r="G2029" s="49" t="s">
        <v>39</v>
      </c>
      <c r="H2029" s="105">
        <v>0</v>
      </c>
      <c r="I2029" s="80">
        <v>590000000</v>
      </c>
      <c r="J2029" s="51" t="s">
        <v>293</v>
      </c>
      <c r="K2029" s="49" t="s">
        <v>313</v>
      </c>
      <c r="L2029" s="49" t="s">
        <v>295</v>
      </c>
      <c r="M2029" s="49" t="s">
        <v>84</v>
      </c>
      <c r="N2029" s="49" t="s">
        <v>44</v>
      </c>
      <c r="O2029" s="49" t="s">
        <v>110</v>
      </c>
      <c r="P2029" s="35">
        <v>796</v>
      </c>
      <c r="Q2029" s="35" t="s">
        <v>46</v>
      </c>
      <c r="R2029" s="53">
        <v>1</v>
      </c>
      <c r="S2029" s="77">
        <v>2000</v>
      </c>
      <c r="T2029" s="40">
        <f t="shared" si="181"/>
        <v>2000</v>
      </c>
      <c r="U2029" s="54">
        <f t="shared" si="183"/>
        <v>2240</v>
      </c>
      <c r="V2029" s="98"/>
      <c r="W2029" s="51">
        <v>2017</v>
      </c>
      <c r="X2029" s="98"/>
    </row>
    <row r="2030" spans="1:24" ht="50.1" customHeight="1">
      <c r="A2030" s="34" t="s">
        <v>6228</v>
      </c>
      <c r="B2030" s="58" t="s">
        <v>35</v>
      </c>
      <c r="C2030" s="50" t="s">
        <v>6229</v>
      </c>
      <c r="D2030" s="56" t="s">
        <v>1062</v>
      </c>
      <c r="E2030" s="50" t="s">
        <v>6230</v>
      </c>
      <c r="F2030" s="50" t="s">
        <v>1064</v>
      </c>
      <c r="G2030" s="49" t="s">
        <v>39</v>
      </c>
      <c r="H2030" s="105">
        <v>0</v>
      </c>
      <c r="I2030" s="80">
        <v>590000000</v>
      </c>
      <c r="J2030" s="51" t="s">
        <v>293</v>
      </c>
      <c r="K2030" s="49" t="s">
        <v>313</v>
      </c>
      <c r="L2030" s="49" t="s">
        <v>189</v>
      </c>
      <c r="M2030" s="49" t="s">
        <v>84</v>
      </c>
      <c r="N2030" s="49" t="s">
        <v>6231</v>
      </c>
      <c r="O2030" s="49" t="s">
        <v>4918</v>
      </c>
      <c r="P2030" s="43">
        <v>796</v>
      </c>
      <c r="Q2030" s="49" t="s">
        <v>46</v>
      </c>
      <c r="R2030" s="53">
        <v>4</v>
      </c>
      <c r="S2030" s="81">
        <v>4600</v>
      </c>
      <c r="T2030" s="40">
        <f t="shared" si="181"/>
        <v>18400</v>
      </c>
      <c r="U2030" s="154">
        <f>T2030*1.12</f>
        <v>20608.000000000004</v>
      </c>
      <c r="V2030" s="98"/>
      <c r="W2030" s="51">
        <v>2017</v>
      </c>
      <c r="X2030" s="49"/>
    </row>
    <row r="2031" spans="1:24" ht="50.1" customHeight="1">
      <c r="A2031" s="34" t="s">
        <v>6232</v>
      </c>
      <c r="B2031" s="58" t="s">
        <v>35</v>
      </c>
      <c r="C2031" s="50" t="s">
        <v>6229</v>
      </c>
      <c r="D2031" s="56" t="s">
        <v>1062</v>
      </c>
      <c r="E2031" s="50" t="s">
        <v>6230</v>
      </c>
      <c r="F2031" s="50" t="s">
        <v>6233</v>
      </c>
      <c r="G2031" s="49" t="s">
        <v>39</v>
      </c>
      <c r="H2031" s="105">
        <v>0</v>
      </c>
      <c r="I2031" s="80">
        <v>590000000</v>
      </c>
      <c r="J2031" s="51" t="s">
        <v>293</v>
      </c>
      <c r="K2031" s="49" t="s">
        <v>313</v>
      </c>
      <c r="L2031" s="49" t="s">
        <v>189</v>
      </c>
      <c r="M2031" s="49" t="s">
        <v>84</v>
      </c>
      <c r="N2031" s="49" t="s">
        <v>6231</v>
      </c>
      <c r="O2031" s="49" t="s">
        <v>4918</v>
      </c>
      <c r="P2031" s="43">
        <v>796</v>
      </c>
      <c r="Q2031" s="49" t="s">
        <v>46</v>
      </c>
      <c r="R2031" s="53">
        <v>4</v>
      </c>
      <c r="S2031" s="81">
        <v>4600</v>
      </c>
      <c r="T2031" s="40">
        <f t="shared" si="181"/>
        <v>18400</v>
      </c>
      <c r="U2031" s="154">
        <f t="shared" ref="U2031:U2033" si="184">T2031*1.12</f>
        <v>20608.000000000004</v>
      </c>
      <c r="V2031" s="98"/>
      <c r="W2031" s="51">
        <v>2017</v>
      </c>
      <c r="X2031" s="49"/>
    </row>
    <row r="2032" spans="1:24" ht="50.1" customHeight="1">
      <c r="A2032" s="34" t="s">
        <v>6234</v>
      </c>
      <c r="B2032" s="58" t="s">
        <v>35</v>
      </c>
      <c r="C2032" s="50" t="s">
        <v>6235</v>
      </c>
      <c r="D2032" s="56" t="s">
        <v>1062</v>
      </c>
      <c r="E2032" s="50" t="s">
        <v>6236</v>
      </c>
      <c r="F2032" s="50" t="s">
        <v>1070</v>
      </c>
      <c r="G2032" s="49" t="s">
        <v>39</v>
      </c>
      <c r="H2032" s="105">
        <v>0</v>
      </c>
      <c r="I2032" s="80">
        <v>590000000</v>
      </c>
      <c r="J2032" s="51" t="s">
        <v>293</v>
      </c>
      <c r="K2032" s="49" t="s">
        <v>313</v>
      </c>
      <c r="L2032" s="49" t="s">
        <v>189</v>
      </c>
      <c r="M2032" s="49" t="s">
        <v>84</v>
      </c>
      <c r="N2032" s="49" t="s">
        <v>6231</v>
      </c>
      <c r="O2032" s="49" t="s">
        <v>4918</v>
      </c>
      <c r="P2032" s="43">
        <v>796</v>
      </c>
      <c r="Q2032" s="49" t="s">
        <v>46</v>
      </c>
      <c r="R2032" s="53">
        <v>27</v>
      </c>
      <c r="S2032" s="81">
        <v>15600</v>
      </c>
      <c r="T2032" s="40">
        <f t="shared" si="181"/>
        <v>421200</v>
      </c>
      <c r="U2032" s="154">
        <f t="shared" si="184"/>
        <v>471744.00000000006</v>
      </c>
      <c r="V2032" s="98"/>
      <c r="W2032" s="51">
        <v>2017</v>
      </c>
      <c r="X2032" s="49"/>
    </row>
    <row r="2033" spans="1:24" ht="50.1" customHeight="1">
      <c r="A2033" s="34" t="s">
        <v>6237</v>
      </c>
      <c r="B2033" s="58" t="s">
        <v>35</v>
      </c>
      <c r="C2033" s="50" t="s">
        <v>6238</v>
      </c>
      <c r="D2033" s="56" t="s">
        <v>765</v>
      </c>
      <c r="E2033" s="50" t="s">
        <v>11582</v>
      </c>
      <c r="F2033" s="50" t="s">
        <v>767</v>
      </c>
      <c r="G2033" s="49" t="s">
        <v>39</v>
      </c>
      <c r="H2033" s="105">
        <v>0</v>
      </c>
      <c r="I2033" s="80">
        <v>590000000</v>
      </c>
      <c r="J2033" s="51" t="s">
        <v>293</v>
      </c>
      <c r="K2033" s="49" t="s">
        <v>313</v>
      </c>
      <c r="L2033" s="49" t="s">
        <v>189</v>
      </c>
      <c r="M2033" s="49" t="s">
        <v>84</v>
      </c>
      <c r="N2033" s="49" t="s">
        <v>6231</v>
      </c>
      <c r="O2033" s="49" t="s">
        <v>4918</v>
      </c>
      <c r="P2033" s="43">
        <v>796</v>
      </c>
      <c r="Q2033" s="49" t="s">
        <v>46</v>
      </c>
      <c r="R2033" s="53">
        <v>15</v>
      </c>
      <c r="S2033" s="81">
        <v>20000</v>
      </c>
      <c r="T2033" s="40">
        <f t="shared" si="181"/>
        <v>300000</v>
      </c>
      <c r="U2033" s="154">
        <f t="shared" si="184"/>
        <v>336000.00000000006</v>
      </c>
      <c r="V2033" s="98"/>
      <c r="W2033" s="51">
        <v>2017</v>
      </c>
      <c r="X2033" s="49"/>
    </row>
    <row r="2034" spans="1:24" ht="50.1" customHeight="1">
      <c r="A2034" s="34" t="s">
        <v>6239</v>
      </c>
      <c r="B2034" s="58" t="s">
        <v>35</v>
      </c>
      <c r="C2034" s="38" t="s">
        <v>2899</v>
      </c>
      <c r="D2034" s="56" t="s">
        <v>2900</v>
      </c>
      <c r="E2034" s="38" t="s">
        <v>2901</v>
      </c>
      <c r="F2034" s="38" t="s">
        <v>6240</v>
      </c>
      <c r="G2034" s="104" t="s">
        <v>39</v>
      </c>
      <c r="H2034" s="105">
        <v>0</v>
      </c>
      <c r="I2034" s="80">
        <v>590000000</v>
      </c>
      <c r="J2034" s="51" t="s">
        <v>293</v>
      </c>
      <c r="K2034" s="49" t="s">
        <v>502</v>
      </c>
      <c r="L2034" s="49" t="s">
        <v>189</v>
      </c>
      <c r="M2034" s="49" t="s">
        <v>84</v>
      </c>
      <c r="N2034" s="49" t="s">
        <v>2583</v>
      </c>
      <c r="O2034" s="49" t="s">
        <v>4918</v>
      </c>
      <c r="P2034" s="43">
        <v>796</v>
      </c>
      <c r="Q2034" s="49" t="s">
        <v>46</v>
      </c>
      <c r="R2034" s="53">
        <v>42</v>
      </c>
      <c r="S2034" s="81">
        <v>42900</v>
      </c>
      <c r="T2034" s="40">
        <f t="shared" si="181"/>
        <v>1801800</v>
      </c>
      <c r="U2034" s="54">
        <f>T2034*1.12</f>
        <v>2018016.0000000002</v>
      </c>
      <c r="V2034" s="49"/>
      <c r="W2034" s="51">
        <v>2017</v>
      </c>
      <c r="X2034" s="49"/>
    </row>
    <row r="2035" spans="1:24" ht="50.1" customHeight="1">
      <c r="A2035" s="34" t="s">
        <v>6241</v>
      </c>
      <c r="B2035" s="58" t="s">
        <v>35</v>
      </c>
      <c r="C2035" s="38" t="s">
        <v>6242</v>
      </c>
      <c r="D2035" s="56" t="s">
        <v>6243</v>
      </c>
      <c r="E2035" s="38" t="s">
        <v>6244</v>
      </c>
      <c r="F2035" s="38" t="s">
        <v>6245</v>
      </c>
      <c r="G2035" s="104" t="s">
        <v>39</v>
      </c>
      <c r="H2035" s="105">
        <v>0</v>
      </c>
      <c r="I2035" s="80">
        <v>590000000</v>
      </c>
      <c r="J2035" s="51" t="s">
        <v>293</v>
      </c>
      <c r="K2035" s="49" t="s">
        <v>502</v>
      </c>
      <c r="L2035" s="49" t="s">
        <v>189</v>
      </c>
      <c r="M2035" s="49" t="s">
        <v>84</v>
      </c>
      <c r="N2035" s="49" t="s">
        <v>2583</v>
      </c>
      <c r="O2035" s="49" t="s">
        <v>6246</v>
      </c>
      <c r="P2035" s="43">
        <v>796</v>
      </c>
      <c r="Q2035" s="49" t="s">
        <v>46</v>
      </c>
      <c r="R2035" s="53">
        <v>16</v>
      </c>
      <c r="S2035" s="81">
        <v>22500</v>
      </c>
      <c r="T2035" s="40">
        <f t="shared" si="181"/>
        <v>360000</v>
      </c>
      <c r="U2035" s="54">
        <f>T2035*1.12</f>
        <v>403200.00000000006</v>
      </c>
      <c r="V2035" s="49"/>
      <c r="W2035" s="49">
        <v>2017</v>
      </c>
      <c r="X2035" s="98"/>
    </row>
    <row r="2036" spans="1:24" ht="50.1" customHeight="1">
      <c r="A2036" s="34" t="s">
        <v>6247</v>
      </c>
      <c r="B2036" s="49" t="s">
        <v>35</v>
      </c>
      <c r="C2036" s="38" t="s">
        <v>1222</v>
      </c>
      <c r="D2036" s="56" t="s">
        <v>1223</v>
      </c>
      <c r="E2036" s="38" t="s">
        <v>1224</v>
      </c>
      <c r="F2036" s="50" t="s">
        <v>6248</v>
      </c>
      <c r="G2036" s="49" t="s">
        <v>39</v>
      </c>
      <c r="H2036" s="49">
        <v>0</v>
      </c>
      <c r="I2036" s="49">
        <v>590000000</v>
      </c>
      <c r="J2036" s="49" t="s">
        <v>53</v>
      </c>
      <c r="K2036" s="49" t="s">
        <v>831</v>
      </c>
      <c r="L2036" s="49" t="s">
        <v>42</v>
      </c>
      <c r="M2036" s="49" t="s">
        <v>84</v>
      </c>
      <c r="N2036" s="49" t="s">
        <v>6249</v>
      </c>
      <c r="O2036" s="49" t="s">
        <v>45</v>
      </c>
      <c r="P2036" s="49">
        <v>796</v>
      </c>
      <c r="Q2036" s="49" t="s">
        <v>46</v>
      </c>
      <c r="R2036" s="53">
        <v>700</v>
      </c>
      <c r="S2036" s="77">
        <v>1346</v>
      </c>
      <c r="T2036" s="40">
        <f t="shared" si="181"/>
        <v>942200</v>
      </c>
      <c r="U2036" s="54">
        <f>T2036*1.12</f>
        <v>1055264</v>
      </c>
      <c r="V2036" s="49"/>
      <c r="W2036" s="49">
        <v>2017</v>
      </c>
      <c r="X2036" s="49"/>
    </row>
    <row r="2037" spans="1:24" ht="50.1" customHeight="1">
      <c r="A2037" s="34" t="s">
        <v>6250</v>
      </c>
      <c r="B2037" s="58" t="s">
        <v>35</v>
      </c>
      <c r="C2037" s="78" t="s">
        <v>6021</v>
      </c>
      <c r="D2037" s="36" t="s">
        <v>3371</v>
      </c>
      <c r="E2037" s="78" t="s">
        <v>6022</v>
      </c>
      <c r="F2037" s="50" t="s">
        <v>6251</v>
      </c>
      <c r="G2037" s="49" t="s">
        <v>39</v>
      </c>
      <c r="H2037" s="35">
        <v>0</v>
      </c>
      <c r="I2037" s="52">
        <v>590000000</v>
      </c>
      <c r="J2037" s="51" t="s">
        <v>53</v>
      </c>
      <c r="K2037" s="51" t="s">
        <v>313</v>
      </c>
      <c r="L2037" s="51" t="s">
        <v>53</v>
      </c>
      <c r="M2037" s="51" t="s">
        <v>84</v>
      </c>
      <c r="N2037" s="49" t="s">
        <v>6252</v>
      </c>
      <c r="O2037" s="52" t="s">
        <v>5448</v>
      </c>
      <c r="P2037" s="49">
        <v>796</v>
      </c>
      <c r="Q2037" s="49" t="s">
        <v>46</v>
      </c>
      <c r="R2037" s="53">
        <v>8</v>
      </c>
      <c r="S2037" s="81">
        <v>270000</v>
      </c>
      <c r="T2037" s="40">
        <f t="shared" si="181"/>
        <v>2160000</v>
      </c>
      <c r="U2037" s="54">
        <f t="shared" ref="U2037" si="185">T2037*1.12</f>
        <v>2419200</v>
      </c>
      <c r="V2037" s="47"/>
      <c r="W2037" s="49">
        <v>2017</v>
      </c>
      <c r="X2037" s="47"/>
    </row>
    <row r="2038" spans="1:24" ht="50.1" customHeight="1">
      <c r="A2038" s="34" t="s">
        <v>6253</v>
      </c>
      <c r="B2038" s="58" t="s">
        <v>1273</v>
      </c>
      <c r="C2038" s="78" t="s">
        <v>6254</v>
      </c>
      <c r="D2038" s="36" t="s">
        <v>3371</v>
      </c>
      <c r="E2038" s="78" t="s">
        <v>6255</v>
      </c>
      <c r="F2038" s="50" t="s">
        <v>6256</v>
      </c>
      <c r="G2038" s="49" t="s">
        <v>39</v>
      </c>
      <c r="H2038" s="35">
        <v>0</v>
      </c>
      <c r="I2038" s="52">
        <v>590000000</v>
      </c>
      <c r="J2038" s="51" t="s">
        <v>53</v>
      </c>
      <c r="K2038" s="51" t="s">
        <v>313</v>
      </c>
      <c r="L2038" s="51" t="s">
        <v>53</v>
      </c>
      <c r="M2038" s="51" t="s">
        <v>84</v>
      </c>
      <c r="N2038" s="49" t="s">
        <v>2583</v>
      </c>
      <c r="O2038" s="52" t="s">
        <v>1424</v>
      </c>
      <c r="P2038" s="49">
        <v>796</v>
      </c>
      <c r="Q2038" s="43" t="s">
        <v>46</v>
      </c>
      <c r="R2038" s="53">
        <v>41</v>
      </c>
      <c r="S2038" s="100">
        <v>222800</v>
      </c>
      <c r="T2038" s="40">
        <f t="shared" si="181"/>
        <v>9134800</v>
      </c>
      <c r="U2038" s="54">
        <f>T2038*1.12</f>
        <v>10230976.000000002</v>
      </c>
      <c r="V2038" s="49"/>
      <c r="W2038" s="49">
        <v>2017</v>
      </c>
      <c r="X2038" s="49"/>
    </row>
    <row r="2039" spans="1:24" ht="50.1" customHeight="1">
      <c r="A2039" s="34" t="s">
        <v>6257</v>
      </c>
      <c r="B2039" s="58" t="s">
        <v>35</v>
      </c>
      <c r="C2039" s="272" t="s">
        <v>6258</v>
      </c>
      <c r="D2039" s="273" t="s">
        <v>2533</v>
      </c>
      <c r="E2039" s="272" t="s">
        <v>6259</v>
      </c>
      <c r="F2039" s="272" t="s">
        <v>5854</v>
      </c>
      <c r="G2039" s="51" t="s">
        <v>39</v>
      </c>
      <c r="H2039" s="35">
        <v>0</v>
      </c>
      <c r="I2039" s="125">
        <v>590000000</v>
      </c>
      <c r="J2039" s="51" t="s">
        <v>53</v>
      </c>
      <c r="K2039" s="229" t="s">
        <v>313</v>
      </c>
      <c r="L2039" s="51" t="s">
        <v>295</v>
      </c>
      <c r="M2039" s="51" t="s">
        <v>61</v>
      </c>
      <c r="N2039" s="51" t="s">
        <v>5525</v>
      </c>
      <c r="O2039" s="176" t="s">
        <v>110</v>
      </c>
      <c r="P2039" s="51">
        <v>796</v>
      </c>
      <c r="Q2039" s="58" t="s">
        <v>46</v>
      </c>
      <c r="R2039" s="274">
        <v>2</v>
      </c>
      <c r="S2039" s="275">
        <v>11000</v>
      </c>
      <c r="T2039" s="40">
        <f t="shared" si="181"/>
        <v>22000</v>
      </c>
      <c r="U2039" s="276">
        <f t="shared" ref="U2039:U2044" si="186">T2039*1.12</f>
        <v>24640.000000000004</v>
      </c>
      <c r="V2039" s="195"/>
      <c r="W2039" s="195">
        <v>2017</v>
      </c>
      <c r="X2039" s="277"/>
    </row>
    <row r="2040" spans="1:24" ht="50.1" customHeight="1">
      <c r="A2040" s="34" t="s">
        <v>6260</v>
      </c>
      <c r="B2040" s="58" t="s">
        <v>35</v>
      </c>
      <c r="C2040" s="272" t="s">
        <v>6261</v>
      </c>
      <c r="D2040" s="273" t="s">
        <v>6262</v>
      </c>
      <c r="E2040" s="272" t="s">
        <v>6263</v>
      </c>
      <c r="F2040" s="272" t="s">
        <v>5854</v>
      </c>
      <c r="G2040" s="51" t="s">
        <v>39</v>
      </c>
      <c r="H2040" s="35">
        <v>0</v>
      </c>
      <c r="I2040" s="125">
        <v>590000000</v>
      </c>
      <c r="J2040" s="51" t="s">
        <v>53</v>
      </c>
      <c r="K2040" s="229" t="s">
        <v>313</v>
      </c>
      <c r="L2040" s="51" t="s">
        <v>295</v>
      </c>
      <c r="M2040" s="51" t="s">
        <v>61</v>
      </c>
      <c r="N2040" s="51" t="s">
        <v>5525</v>
      </c>
      <c r="O2040" s="176" t="s">
        <v>110</v>
      </c>
      <c r="P2040" s="51">
        <v>796</v>
      </c>
      <c r="Q2040" s="58" t="s">
        <v>46</v>
      </c>
      <c r="R2040" s="274">
        <v>1</v>
      </c>
      <c r="S2040" s="275">
        <v>11000</v>
      </c>
      <c r="T2040" s="40">
        <f t="shared" si="181"/>
        <v>11000</v>
      </c>
      <c r="U2040" s="276">
        <f t="shared" si="186"/>
        <v>12320.000000000002</v>
      </c>
      <c r="V2040" s="195"/>
      <c r="W2040" s="195">
        <v>2017</v>
      </c>
      <c r="X2040" s="277"/>
    </row>
    <row r="2041" spans="1:24" ht="50.1" customHeight="1">
      <c r="A2041" s="34" t="s">
        <v>6264</v>
      </c>
      <c r="B2041" s="51" t="s">
        <v>35</v>
      </c>
      <c r="C2041" s="38" t="s">
        <v>6265</v>
      </c>
      <c r="D2041" s="56" t="s">
        <v>1381</v>
      </c>
      <c r="E2041" s="38" t="s">
        <v>6266</v>
      </c>
      <c r="F2041" s="235" t="s">
        <v>6267</v>
      </c>
      <c r="G2041" s="51" t="s">
        <v>39</v>
      </c>
      <c r="H2041" s="51">
        <v>0</v>
      </c>
      <c r="I2041" s="125">
        <v>590000000</v>
      </c>
      <c r="J2041" s="51" t="s">
        <v>53</v>
      </c>
      <c r="K2041" s="51" t="s">
        <v>831</v>
      </c>
      <c r="L2041" s="51" t="s">
        <v>53</v>
      </c>
      <c r="M2041" s="51" t="s">
        <v>61</v>
      </c>
      <c r="N2041" s="49" t="s">
        <v>44</v>
      </c>
      <c r="O2041" s="49" t="s">
        <v>110</v>
      </c>
      <c r="P2041" s="35">
        <v>839</v>
      </c>
      <c r="Q2041" s="49" t="s">
        <v>612</v>
      </c>
      <c r="R2041" s="69">
        <v>23</v>
      </c>
      <c r="S2041" s="314">
        <v>7900</v>
      </c>
      <c r="T2041" s="54">
        <f>S2041*R2041</f>
        <v>181700</v>
      </c>
      <c r="U2041" s="54">
        <f t="shared" si="186"/>
        <v>203504.00000000003</v>
      </c>
      <c r="V2041" s="59"/>
      <c r="W2041" s="125">
        <v>2017</v>
      </c>
      <c r="X2041" s="156"/>
    </row>
    <row r="2042" spans="1:24" ht="50.1" customHeight="1">
      <c r="A2042" s="34" t="s">
        <v>6268</v>
      </c>
      <c r="B2042" s="51" t="s">
        <v>35</v>
      </c>
      <c r="C2042" s="38" t="s">
        <v>6265</v>
      </c>
      <c r="D2042" s="56" t="s">
        <v>1381</v>
      </c>
      <c r="E2042" s="38" t="s">
        <v>6266</v>
      </c>
      <c r="F2042" s="235" t="s">
        <v>6269</v>
      </c>
      <c r="G2042" s="51" t="s">
        <v>39</v>
      </c>
      <c r="H2042" s="51">
        <v>0</v>
      </c>
      <c r="I2042" s="125">
        <v>590000000</v>
      </c>
      <c r="J2042" s="51" t="s">
        <v>53</v>
      </c>
      <c r="K2042" s="51" t="s">
        <v>831</v>
      </c>
      <c r="L2042" s="51" t="s">
        <v>53</v>
      </c>
      <c r="M2042" s="51" t="s">
        <v>61</v>
      </c>
      <c r="N2042" s="49" t="s">
        <v>44</v>
      </c>
      <c r="O2042" s="49" t="s">
        <v>110</v>
      </c>
      <c r="P2042" s="35">
        <v>839</v>
      </c>
      <c r="Q2042" s="49" t="s">
        <v>612</v>
      </c>
      <c r="R2042" s="69">
        <v>30</v>
      </c>
      <c r="S2042" s="81">
        <v>4350</v>
      </c>
      <c r="T2042" s="54">
        <f>R2042*S2042</f>
        <v>130500</v>
      </c>
      <c r="U2042" s="54">
        <f t="shared" si="186"/>
        <v>146160</v>
      </c>
      <c r="V2042" s="59"/>
      <c r="W2042" s="125">
        <v>2017</v>
      </c>
      <c r="X2042" s="156"/>
    </row>
    <row r="2043" spans="1:24" ht="50.1" customHeight="1">
      <c r="A2043" s="34" t="s">
        <v>6270</v>
      </c>
      <c r="B2043" s="51" t="s">
        <v>35</v>
      </c>
      <c r="C2043" s="38" t="s">
        <v>6265</v>
      </c>
      <c r="D2043" s="56" t="s">
        <v>1381</v>
      </c>
      <c r="E2043" s="38" t="s">
        <v>6266</v>
      </c>
      <c r="F2043" s="235" t="s">
        <v>6271</v>
      </c>
      <c r="G2043" s="51" t="s">
        <v>39</v>
      </c>
      <c r="H2043" s="51">
        <v>0</v>
      </c>
      <c r="I2043" s="125">
        <v>590000000</v>
      </c>
      <c r="J2043" s="51" t="s">
        <v>53</v>
      </c>
      <c r="K2043" s="51" t="s">
        <v>831</v>
      </c>
      <c r="L2043" s="51" t="s">
        <v>53</v>
      </c>
      <c r="M2043" s="51" t="s">
        <v>61</v>
      </c>
      <c r="N2043" s="49" t="s">
        <v>44</v>
      </c>
      <c r="O2043" s="49" t="s">
        <v>110</v>
      </c>
      <c r="P2043" s="35">
        <v>839</v>
      </c>
      <c r="Q2043" s="49" t="s">
        <v>612</v>
      </c>
      <c r="R2043" s="69">
        <v>26</v>
      </c>
      <c r="S2043" s="81">
        <v>4900</v>
      </c>
      <c r="T2043" s="54">
        <f>R2043*S2043</f>
        <v>127400</v>
      </c>
      <c r="U2043" s="54">
        <f t="shared" si="186"/>
        <v>142688</v>
      </c>
      <c r="V2043" s="59"/>
      <c r="W2043" s="125">
        <v>2017</v>
      </c>
      <c r="X2043" s="156"/>
    </row>
    <row r="2044" spans="1:24" ht="50.1" customHeight="1">
      <c r="A2044" s="34" t="s">
        <v>6272</v>
      </c>
      <c r="B2044" s="51" t="s">
        <v>35</v>
      </c>
      <c r="C2044" s="38" t="s">
        <v>6273</v>
      </c>
      <c r="D2044" s="56" t="s">
        <v>1381</v>
      </c>
      <c r="E2044" s="38" t="s">
        <v>6274</v>
      </c>
      <c r="F2044" s="235" t="s">
        <v>6275</v>
      </c>
      <c r="G2044" s="51" t="s">
        <v>39</v>
      </c>
      <c r="H2044" s="51">
        <v>0</v>
      </c>
      <c r="I2044" s="125">
        <v>590000000</v>
      </c>
      <c r="J2044" s="51" t="s">
        <v>53</v>
      </c>
      <c r="K2044" s="51" t="s">
        <v>831</v>
      </c>
      <c r="L2044" s="51" t="s">
        <v>53</v>
      </c>
      <c r="M2044" s="51" t="s">
        <v>61</v>
      </c>
      <c r="N2044" s="49" t="s">
        <v>44</v>
      </c>
      <c r="O2044" s="49" t="s">
        <v>110</v>
      </c>
      <c r="P2044" s="35">
        <v>839</v>
      </c>
      <c r="Q2044" s="49" t="s">
        <v>612</v>
      </c>
      <c r="R2044" s="69">
        <v>15</v>
      </c>
      <c r="S2044" s="81">
        <v>7200</v>
      </c>
      <c r="T2044" s="54">
        <f>R2044*S2044</f>
        <v>108000</v>
      </c>
      <c r="U2044" s="54">
        <f t="shared" si="186"/>
        <v>120960.00000000001</v>
      </c>
      <c r="V2044" s="59"/>
      <c r="W2044" s="125">
        <v>2017</v>
      </c>
      <c r="X2044" s="156"/>
    </row>
    <row r="2045" spans="1:24" ht="50.1" customHeight="1">
      <c r="A2045" s="34" t="s">
        <v>6276</v>
      </c>
      <c r="B2045" s="58" t="s">
        <v>35</v>
      </c>
      <c r="C2045" s="78" t="s">
        <v>6277</v>
      </c>
      <c r="D2045" s="36" t="s">
        <v>6278</v>
      </c>
      <c r="E2045" s="78" t="s">
        <v>6279</v>
      </c>
      <c r="F2045" s="78" t="s">
        <v>6280</v>
      </c>
      <c r="G2045" s="49" t="s">
        <v>39</v>
      </c>
      <c r="H2045" s="79">
        <v>0</v>
      </c>
      <c r="I2045" s="80">
        <v>590000000</v>
      </c>
      <c r="J2045" s="51" t="s">
        <v>293</v>
      </c>
      <c r="K2045" s="49" t="s">
        <v>313</v>
      </c>
      <c r="L2045" s="49" t="s">
        <v>189</v>
      </c>
      <c r="M2045" s="49" t="s">
        <v>84</v>
      </c>
      <c r="N2045" s="49" t="s">
        <v>143</v>
      </c>
      <c r="O2045" s="51" t="s">
        <v>185</v>
      </c>
      <c r="P2045" s="49">
        <v>796</v>
      </c>
      <c r="Q2045" s="49" t="s">
        <v>46</v>
      </c>
      <c r="R2045" s="53">
        <v>14</v>
      </c>
      <c r="S2045" s="81">
        <v>17000</v>
      </c>
      <c r="T2045" s="40">
        <f t="shared" ref="T2045:T2058" si="187">R2045*S2045</f>
        <v>238000</v>
      </c>
      <c r="U2045" s="54">
        <f>T2045*1.12</f>
        <v>266560</v>
      </c>
      <c r="V2045" s="38"/>
      <c r="W2045" s="51">
        <v>2017</v>
      </c>
      <c r="X2045" s="49"/>
    </row>
    <row r="2046" spans="1:24" ht="50.1" customHeight="1">
      <c r="A2046" s="34" t="s">
        <v>6281</v>
      </c>
      <c r="B2046" s="58" t="s">
        <v>35</v>
      </c>
      <c r="C2046" s="78" t="s">
        <v>6277</v>
      </c>
      <c r="D2046" s="36" t="s">
        <v>6278</v>
      </c>
      <c r="E2046" s="78" t="s">
        <v>6279</v>
      </c>
      <c r="F2046" s="50" t="s">
        <v>6282</v>
      </c>
      <c r="G2046" s="49" t="s">
        <v>39</v>
      </c>
      <c r="H2046" s="79">
        <v>0</v>
      </c>
      <c r="I2046" s="80">
        <v>590000000</v>
      </c>
      <c r="J2046" s="51" t="s">
        <v>293</v>
      </c>
      <c r="K2046" s="49" t="s">
        <v>313</v>
      </c>
      <c r="L2046" s="49" t="s">
        <v>189</v>
      </c>
      <c r="M2046" s="49" t="s">
        <v>84</v>
      </c>
      <c r="N2046" s="49" t="s">
        <v>143</v>
      </c>
      <c r="O2046" s="51" t="s">
        <v>185</v>
      </c>
      <c r="P2046" s="49">
        <v>796</v>
      </c>
      <c r="Q2046" s="49" t="s">
        <v>46</v>
      </c>
      <c r="R2046" s="53">
        <v>14</v>
      </c>
      <c r="S2046" s="81">
        <v>17000</v>
      </c>
      <c r="T2046" s="40">
        <f t="shared" si="187"/>
        <v>238000</v>
      </c>
      <c r="U2046" s="54">
        <f>T2046*1.12</f>
        <v>266560</v>
      </c>
      <c r="V2046" s="38"/>
      <c r="W2046" s="51">
        <v>2017</v>
      </c>
      <c r="X2046" s="49"/>
    </row>
    <row r="2047" spans="1:24" ht="50.1" customHeight="1">
      <c r="A2047" s="34" t="s">
        <v>6283</v>
      </c>
      <c r="B2047" s="58" t="s">
        <v>35</v>
      </c>
      <c r="C2047" s="78" t="s">
        <v>4702</v>
      </c>
      <c r="D2047" s="36" t="s">
        <v>4703</v>
      </c>
      <c r="E2047" s="78" t="s">
        <v>4704</v>
      </c>
      <c r="F2047" s="50" t="s">
        <v>6284</v>
      </c>
      <c r="G2047" s="49" t="s">
        <v>39</v>
      </c>
      <c r="H2047" s="79">
        <v>0</v>
      </c>
      <c r="I2047" s="80">
        <v>590000000</v>
      </c>
      <c r="J2047" s="51" t="s">
        <v>293</v>
      </c>
      <c r="K2047" s="49" t="s">
        <v>313</v>
      </c>
      <c r="L2047" s="49" t="s">
        <v>189</v>
      </c>
      <c r="M2047" s="49" t="s">
        <v>84</v>
      </c>
      <c r="N2047" s="49" t="s">
        <v>2057</v>
      </c>
      <c r="O2047" s="51" t="s">
        <v>185</v>
      </c>
      <c r="P2047" s="49">
        <v>796</v>
      </c>
      <c r="Q2047" s="49" t="s">
        <v>46</v>
      </c>
      <c r="R2047" s="53">
        <v>8</v>
      </c>
      <c r="S2047" s="81">
        <v>23000</v>
      </c>
      <c r="T2047" s="40">
        <f t="shared" si="187"/>
        <v>184000</v>
      </c>
      <c r="U2047" s="54">
        <f>T2047*1.12</f>
        <v>206080.00000000003</v>
      </c>
      <c r="V2047" s="38"/>
      <c r="W2047" s="51">
        <v>2017</v>
      </c>
      <c r="X2047" s="49"/>
    </row>
    <row r="2048" spans="1:24" ht="50.1" customHeight="1">
      <c r="A2048" s="34" t="s">
        <v>6285</v>
      </c>
      <c r="B2048" s="58" t="s">
        <v>35</v>
      </c>
      <c r="C2048" s="78" t="s">
        <v>6286</v>
      </c>
      <c r="D2048" s="36" t="s">
        <v>4767</v>
      </c>
      <c r="E2048" s="78" t="s">
        <v>4772</v>
      </c>
      <c r="F2048" s="50" t="s">
        <v>6287</v>
      </c>
      <c r="G2048" s="49" t="s">
        <v>39</v>
      </c>
      <c r="H2048" s="79">
        <v>0</v>
      </c>
      <c r="I2048" s="80">
        <v>590000000</v>
      </c>
      <c r="J2048" s="51" t="s">
        <v>293</v>
      </c>
      <c r="K2048" s="49" t="s">
        <v>313</v>
      </c>
      <c r="L2048" s="49" t="s">
        <v>189</v>
      </c>
      <c r="M2048" s="49" t="s">
        <v>84</v>
      </c>
      <c r="N2048" s="49" t="s">
        <v>143</v>
      </c>
      <c r="O2048" s="51" t="s">
        <v>185</v>
      </c>
      <c r="P2048" s="49">
        <v>796</v>
      </c>
      <c r="Q2048" s="49" t="s">
        <v>46</v>
      </c>
      <c r="R2048" s="53">
        <v>80</v>
      </c>
      <c r="S2048" s="81">
        <v>20000</v>
      </c>
      <c r="T2048" s="40">
        <f t="shared" si="187"/>
        <v>1600000</v>
      </c>
      <c r="U2048" s="54">
        <f>T2048*1.12</f>
        <v>1792000.0000000002</v>
      </c>
      <c r="V2048" s="38"/>
      <c r="W2048" s="51">
        <v>2017</v>
      </c>
      <c r="X2048" s="49"/>
    </row>
    <row r="2049" spans="1:24" ht="50.1" customHeight="1">
      <c r="A2049" s="34" t="s">
        <v>6288</v>
      </c>
      <c r="B2049" s="58" t="s">
        <v>35</v>
      </c>
      <c r="C2049" s="50" t="s">
        <v>6289</v>
      </c>
      <c r="D2049" s="56" t="s">
        <v>2964</v>
      </c>
      <c r="E2049" s="50" t="s">
        <v>6290</v>
      </c>
      <c r="F2049" s="50" t="s">
        <v>6291</v>
      </c>
      <c r="G2049" s="51" t="s">
        <v>39</v>
      </c>
      <c r="H2049" s="51">
        <v>0</v>
      </c>
      <c r="I2049" s="125">
        <v>590000000</v>
      </c>
      <c r="J2049" s="51" t="s">
        <v>53</v>
      </c>
      <c r="K2049" s="51" t="s">
        <v>831</v>
      </c>
      <c r="L2049" s="51" t="s">
        <v>53</v>
      </c>
      <c r="M2049" s="51" t="s">
        <v>61</v>
      </c>
      <c r="N2049" s="51" t="s">
        <v>102</v>
      </c>
      <c r="O2049" s="46" t="s">
        <v>1424</v>
      </c>
      <c r="P2049" s="35">
        <v>778</v>
      </c>
      <c r="Q2049" s="49" t="s">
        <v>1085</v>
      </c>
      <c r="R2049" s="53">
        <v>6</v>
      </c>
      <c r="S2049" s="81">
        <v>172000</v>
      </c>
      <c r="T2049" s="40">
        <f t="shared" si="187"/>
        <v>1032000</v>
      </c>
      <c r="U2049" s="54">
        <f t="shared" ref="U2049:U2059" si="188">T2049*1.12</f>
        <v>1155840</v>
      </c>
      <c r="V2049" s="155"/>
      <c r="W2049" s="49">
        <v>2017</v>
      </c>
      <c r="X2049" s="156"/>
    </row>
    <row r="2050" spans="1:24" ht="50.1" customHeight="1">
      <c r="A2050" s="34" t="s">
        <v>6292</v>
      </c>
      <c r="B2050" s="58" t="s">
        <v>35</v>
      </c>
      <c r="C2050" s="50" t="s">
        <v>6293</v>
      </c>
      <c r="D2050" s="56" t="s">
        <v>6294</v>
      </c>
      <c r="E2050" s="50" t="s">
        <v>6295</v>
      </c>
      <c r="F2050" s="50" t="s">
        <v>6296</v>
      </c>
      <c r="G2050" s="51" t="s">
        <v>39</v>
      </c>
      <c r="H2050" s="51">
        <v>0</v>
      </c>
      <c r="I2050" s="125">
        <v>590000000</v>
      </c>
      <c r="J2050" s="51" t="s">
        <v>53</v>
      </c>
      <c r="K2050" s="51" t="s">
        <v>831</v>
      </c>
      <c r="L2050" s="51" t="s">
        <v>53</v>
      </c>
      <c r="M2050" s="51" t="s">
        <v>61</v>
      </c>
      <c r="N2050" s="51" t="s">
        <v>102</v>
      </c>
      <c r="O2050" s="46" t="s">
        <v>1424</v>
      </c>
      <c r="P2050" s="35">
        <v>778</v>
      </c>
      <c r="Q2050" s="49" t="s">
        <v>1085</v>
      </c>
      <c r="R2050" s="53">
        <v>3</v>
      </c>
      <c r="S2050" s="81">
        <v>14000</v>
      </c>
      <c r="T2050" s="40">
        <f t="shared" si="187"/>
        <v>42000</v>
      </c>
      <c r="U2050" s="54">
        <f t="shared" si="188"/>
        <v>47040.000000000007</v>
      </c>
      <c r="V2050" s="155"/>
      <c r="W2050" s="49">
        <v>2017</v>
      </c>
      <c r="X2050" s="156"/>
    </row>
    <row r="2051" spans="1:24" ht="50.1" customHeight="1">
      <c r="A2051" s="34" t="s">
        <v>6297</v>
      </c>
      <c r="B2051" s="58" t="s">
        <v>35</v>
      </c>
      <c r="C2051" s="50" t="s">
        <v>6298</v>
      </c>
      <c r="D2051" s="56" t="s">
        <v>6299</v>
      </c>
      <c r="E2051" s="50" t="s">
        <v>6300</v>
      </c>
      <c r="F2051" s="212" t="s">
        <v>6301</v>
      </c>
      <c r="G2051" s="51" t="s">
        <v>39</v>
      </c>
      <c r="H2051" s="51">
        <v>0</v>
      </c>
      <c r="I2051" s="125">
        <v>590000000</v>
      </c>
      <c r="J2051" s="51" t="s">
        <v>53</v>
      </c>
      <c r="K2051" s="51" t="s">
        <v>831</v>
      </c>
      <c r="L2051" s="51" t="s">
        <v>53</v>
      </c>
      <c r="M2051" s="51" t="s">
        <v>61</v>
      </c>
      <c r="N2051" s="51" t="s">
        <v>102</v>
      </c>
      <c r="O2051" s="46" t="s">
        <v>1424</v>
      </c>
      <c r="P2051" s="35">
        <v>796</v>
      </c>
      <c r="Q2051" s="49" t="s">
        <v>46</v>
      </c>
      <c r="R2051" s="53">
        <v>3</v>
      </c>
      <c r="S2051" s="81">
        <v>13000</v>
      </c>
      <c r="T2051" s="40">
        <f t="shared" si="187"/>
        <v>39000</v>
      </c>
      <c r="U2051" s="54">
        <f t="shared" si="188"/>
        <v>43680.000000000007</v>
      </c>
      <c r="V2051" s="155"/>
      <c r="W2051" s="49">
        <v>2017</v>
      </c>
      <c r="X2051" s="156"/>
    </row>
    <row r="2052" spans="1:24" ht="50.1" customHeight="1">
      <c r="A2052" s="34" t="s">
        <v>6302</v>
      </c>
      <c r="B2052" s="58" t="s">
        <v>35</v>
      </c>
      <c r="C2052" s="38" t="s">
        <v>6303</v>
      </c>
      <c r="D2052" s="56" t="s">
        <v>6304</v>
      </c>
      <c r="E2052" s="38" t="s">
        <v>6305</v>
      </c>
      <c r="F2052" s="38" t="s">
        <v>6306</v>
      </c>
      <c r="G2052" s="104" t="s">
        <v>39</v>
      </c>
      <c r="H2052" s="105">
        <v>0</v>
      </c>
      <c r="I2052" s="80">
        <v>590000000</v>
      </c>
      <c r="J2052" s="51" t="s">
        <v>293</v>
      </c>
      <c r="K2052" s="49" t="s">
        <v>831</v>
      </c>
      <c r="L2052" s="49" t="s">
        <v>189</v>
      </c>
      <c r="M2052" s="49" t="s">
        <v>84</v>
      </c>
      <c r="N2052" s="49" t="s">
        <v>6307</v>
      </c>
      <c r="O2052" s="49" t="s">
        <v>4918</v>
      </c>
      <c r="P2052" s="43">
        <v>796</v>
      </c>
      <c r="Q2052" s="49" t="s">
        <v>46</v>
      </c>
      <c r="R2052" s="53">
        <v>8</v>
      </c>
      <c r="S2052" s="81">
        <v>2538525</v>
      </c>
      <c r="T2052" s="40">
        <f t="shared" si="187"/>
        <v>20308200</v>
      </c>
      <c r="U2052" s="54">
        <f t="shared" si="188"/>
        <v>22745184.000000004</v>
      </c>
      <c r="V2052" s="49"/>
      <c r="W2052" s="51">
        <v>2017</v>
      </c>
      <c r="X2052" s="49"/>
    </row>
    <row r="2053" spans="1:24" ht="50.1" customHeight="1">
      <c r="A2053" s="34" t="s">
        <v>6308</v>
      </c>
      <c r="B2053" s="58" t="s">
        <v>1273</v>
      </c>
      <c r="C2053" s="93" t="s">
        <v>6254</v>
      </c>
      <c r="D2053" s="36" t="s">
        <v>3371</v>
      </c>
      <c r="E2053" s="93" t="s">
        <v>6255</v>
      </c>
      <c r="F2053" s="38" t="s">
        <v>6256</v>
      </c>
      <c r="G2053" s="49" t="s">
        <v>39</v>
      </c>
      <c r="H2053" s="35">
        <v>0</v>
      </c>
      <c r="I2053" s="52">
        <v>590000000</v>
      </c>
      <c r="J2053" s="51" t="s">
        <v>53</v>
      </c>
      <c r="K2053" s="51" t="s">
        <v>831</v>
      </c>
      <c r="L2053" s="51" t="s">
        <v>53</v>
      </c>
      <c r="M2053" s="51" t="s">
        <v>84</v>
      </c>
      <c r="N2053" s="49" t="s">
        <v>6309</v>
      </c>
      <c r="O2053" s="52" t="s">
        <v>5448</v>
      </c>
      <c r="P2053" s="49">
        <v>796</v>
      </c>
      <c r="Q2053" s="43" t="s">
        <v>46</v>
      </c>
      <c r="R2053" s="53">
        <v>166</v>
      </c>
      <c r="S2053" s="106">
        <v>89700</v>
      </c>
      <c r="T2053" s="40">
        <f t="shared" si="187"/>
        <v>14890200</v>
      </c>
      <c r="U2053" s="54">
        <f t="shared" si="188"/>
        <v>16677024.000000002</v>
      </c>
      <c r="V2053" s="49"/>
      <c r="W2053" s="49">
        <v>2017</v>
      </c>
      <c r="X2053" s="49"/>
    </row>
    <row r="2054" spans="1:24" ht="50.1" customHeight="1">
      <c r="A2054" s="34" t="s">
        <v>6310</v>
      </c>
      <c r="B2054" s="58" t="s">
        <v>35</v>
      </c>
      <c r="C2054" s="78" t="s">
        <v>2736</v>
      </c>
      <c r="D2054" s="73" t="s">
        <v>2737</v>
      </c>
      <c r="E2054" s="78" t="s">
        <v>2738</v>
      </c>
      <c r="F2054" s="78" t="s">
        <v>6311</v>
      </c>
      <c r="G2054" s="49" t="s">
        <v>39</v>
      </c>
      <c r="H2054" s="105">
        <v>0</v>
      </c>
      <c r="I2054" s="80">
        <v>590000000</v>
      </c>
      <c r="J2054" s="51" t="s">
        <v>293</v>
      </c>
      <c r="K2054" s="49" t="s">
        <v>831</v>
      </c>
      <c r="L2054" s="49" t="s">
        <v>189</v>
      </c>
      <c r="M2054" s="49" t="s">
        <v>84</v>
      </c>
      <c r="N2054" s="49" t="s">
        <v>44</v>
      </c>
      <c r="O2054" s="49" t="s">
        <v>4918</v>
      </c>
      <c r="P2054" s="43">
        <v>796</v>
      </c>
      <c r="Q2054" s="49" t="s">
        <v>46</v>
      </c>
      <c r="R2054" s="53">
        <v>6</v>
      </c>
      <c r="S2054" s="77">
        <v>850</v>
      </c>
      <c r="T2054" s="40">
        <f t="shared" si="187"/>
        <v>5100</v>
      </c>
      <c r="U2054" s="54">
        <f t="shared" si="188"/>
        <v>5712.0000000000009</v>
      </c>
      <c r="V2054" s="98"/>
      <c r="W2054" s="51">
        <v>2017</v>
      </c>
      <c r="X2054" s="49"/>
    </row>
    <row r="2055" spans="1:24" ht="50.1" customHeight="1">
      <c r="A2055" s="34" t="s">
        <v>6312</v>
      </c>
      <c r="B2055" s="58" t="s">
        <v>35</v>
      </c>
      <c r="C2055" s="78" t="s">
        <v>2736</v>
      </c>
      <c r="D2055" s="73" t="s">
        <v>2737</v>
      </c>
      <c r="E2055" s="78" t="s">
        <v>2738</v>
      </c>
      <c r="F2055" s="78" t="s">
        <v>6313</v>
      </c>
      <c r="G2055" s="49" t="s">
        <v>39</v>
      </c>
      <c r="H2055" s="105">
        <v>0</v>
      </c>
      <c r="I2055" s="80">
        <v>590000000</v>
      </c>
      <c r="J2055" s="51" t="s">
        <v>293</v>
      </c>
      <c r="K2055" s="49" t="s">
        <v>831</v>
      </c>
      <c r="L2055" s="49" t="s">
        <v>189</v>
      </c>
      <c r="M2055" s="49" t="s">
        <v>84</v>
      </c>
      <c r="N2055" s="49" t="s">
        <v>44</v>
      </c>
      <c r="O2055" s="49" t="s">
        <v>4918</v>
      </c>
      <c r="P2055" s="43">
        <v>796</v>
      </c>
      <c r="Q2055" s="49" t="s">
        <v>46</v>
      </c>
      <c r="R2055" s="53">
        <v>22</v>
      </c>
      <c r="S2055" s="77">
        <v>1000</v>
      </c>
      <c r="T2055" s="40">
        <f t="shared" si="187"/>
        <v>22000</v>
      </c>
      <c r="U2055" s="54">
        <f t="shared" si="188"/>
        <v>24640.000000000004</v>
      </c>
      <c r="V2055" s="98"/>
      <c r="W2055" s="51">
        <v>2017</v>
      </c>
      <c r="X2055" s="49"/>
    </row>
    <row r="2056" spans="1:24" ht="50.1" customHeight="1">
      <c r="A2056" s="34" t="s">
        <v>6314</v>
      </c>
      <c r="B2056" s="58" t="s">
        <v>35</v>
      </c>
      <c r="C2056" s="78" t="s">
        <v>1920</v>
      </c>
      <c r="D2056" s="36" t="s">
        <v>1921</v>
      </c>
      <c r="E2056" s="78" t="s">
        <v>1922</v>
      </c>
      <c r="F2056" s="50" t="s">
        <v>6315</v>
      </c>
      <c r="G2056" s="49" t="s">
        <v>39</v>
      </c>
      <c r="H2056" s="105">
        <v>0</v>
      </c>
      <c r="I2056" s="80">
        <v>590000000</v>
      </c>
      <c r="J2056" s="51" t="s">
        <v>293</v>
      </c>
      <c r="K2056" s="49" t="s">
        <v>831</v>
      </c>
      <c r="L2056" s="49" t="s">
        <v>189</v>
      </c>
      <c r="M2056" s="49" t="s">
        <v>84</v>
      </c>
      <c r="N2056" s="49" t="s">
        <v>44</v>
      </c>
      <c r="O2056" s="49" t="s">
        <v>4918</v>
      </c>
      <c r="P2056" s="43">
        <v>796</v>
      </c>
      <c r="Q2056" s="49" t="s">
        <v>46</v>
      </c>
      <c r="R2056" s="53">
        <v>12</v>
      </c>
      <c r="S2056" s="77">
        <v>427.82799999999997</v>
      </c>
      <c r="T2056" s="40">
        <f t="shared" si="187"/>
        <v>5133.9359999999997</v>
      </c>
      <c r="U2056" s="54">
        <f t="shared" si="188"/>
        <v>5750.0083199999999</v>
      </c>
      <c r="V2056" s="98"/>
      <c r="W2056" s="51">
        <v>2017</v>
      </c>
      <c r="X2056" s="49"/>
    </row>
    <row r="2057" spans="1:24" ht="50.1" customHeight="1">
      <c r="A2057" s="34" t="s">
        <v>6316</v>
      </c>
      <c r="B2057" s="58" t="s">
        <v>35</v>
      </c>
      <c r="C2057" s="78" t="s">
        <v>6317</v>
      </c>
      <c r="D2057" s="36" t="s">
        <v>6318</v>
      </c>
      <c r="E2057" s="78" t="s">
        <v>6319</v>
      </c>
      <c r="F2057" s="50" t="s">
        <v>6320</v>
      </c>
      <c r="G2057" s="49" t="s">
        <v>39</v>
      </c>
      <c r="H2057" s="105">
        <v>0</v>
      </c>
      <c r="I2057" s="80">
        <v>590000000</v>
      </c>
      <c r="J2057" s="51" t="s">
        <v>293</v>
      </c>
      <c r="K2057" s="49" t="s">
        <v>831</v>
      </c>
      <c r="L2057" s="49" t="s">
        <v>189</v>
      </c>
      <c r="M2057" s="49" t="s">
        <v>84</v>
      </c>
      <c r="N2057" s="49" t="s">
        <v>44</v>
      </c>
      <c r="O2057" s="49" t="s">
        <v>4918</v>
      </c>
      <c r="P2057" s="43">
        <v>796</v>
      </c>
      <c r="Q2057" s="49" t="s">
        <v>46</v>
      </c>
      <c r="R2057" s="53">
        <v>36</v>
      </c>
      <c r="S2057" s="77">
        <v>79.364999999999995</v>
      </c>
      <c r="T2057" s="40">
        <f t="shared" si="187"/>
        <v>2857.14</v>
      </c>
      <c r="U2057" s="54">
        <f t="shared" si="188"/>
        <v>3199.9968000000003</v>
      </c>
      <c r="V2057" s="98"/>
      <c r="W2057" s="51">
        <v>2017</v>
      </c>
      <c r="X2057" s="49"/>
    </row>
    <row r="2058" spans="1:24" ht="50.1" customHeight="1">
      <c r="A2058" s="34" t="s">
        <v>6321</v>
      </c>
      <c r="B2058" s="58" t="s">
        <v>35</v>
      </c>
      <c r="C2058" s="78" t="s">
        <v>4664</v>
      </c>
      <c r="D2058" s="36" t="s">
        <v>4649</v>
      </c>
      <c r="E2058" s="78" t="s">
        <v>4665</v>
      </c>
      <c r="F2058" s="50" t="s">
        <v>6322</v>
      </c>
      <c r="G2058" s="49" t="s">
        <v>39</v>
      </c>
      <c r="H2058" s="105">
        <v>0</v>
      </c>
      <c r="I2058" s="80">
        <v>590000000</v>
      </c>
      <c r="J2058" s="51" t="s">
        <v>293</v>
      </c>
      <c r="K2058" s="49" t="s">
        <v>831</v>
      </c>
      <c r="L2058" s="49" t="s">
        <v>189</v>
      </c>
      <c r="M2058" s="49" t="s">
        <v>84</v>
      </c>
      <c r="N2058" s="49" t="s">
        <v>44</v>
      </c>
      <c r="O2058" s="49" t="s">
        <v>4918</v>
      </c>
      <c r="P2058" s="43">
        <v>796</v>
      </c>
      <c r="Q2058" s="49" t="s">
        <v>46</v>
      </c>
      <c r="R2058" s="53">
        <v>3</v>
      </c>
      <c r="S2058" s="77">
        <v>3000</v>
      </c>
      <c r="T2058" s="40">
        <f t="shared" si="187"/>
        <v>9000</v>
      </c>
      <c r="U2058" s="54">
        <f t="shared" si="188"/>
        <v>10080.000000000002</v>
      </c>
      <c r="V2058" s="98"/>
      <c r="W2058" s="51">
        <v>2017</v>
      </c>
      <c r="X2058" s="49"/>
    </row>
    <row r="2059" spans="1:24" ht="50.1" customHeight="1">
      <c r="A2059" s="34" t="s">
        <v>6323</v>
      </c>
      <c r="B2059" s="49" t="s">
        <v>35</v>
      </c>
      <c r="C2059" s="50" t="s">
        <v>6324</v>
      </c>
      <c r="D2059" s="56" t="s">
        <v>1381</v>
      </c>
      <c r="E2059" s="50" t="s">
        <v>6325</v>
      </c>
      <c r="F2059" s="50" t="s">
        <v>6326</v>
      </c>
      <c r="G2059" s="51" t="s">
        <v>39</v>
      </c>
      <c r="H2059" s="51">
        <v>0</v>
      </c>
      <c r="I2059" s="125">
        <v>590000000</v>
      </c>
      <c r="J2059" s="51" t="s">
        <v>53</v>
      </c>
      <c r="K2059" s="51" t="s">
        <v>831</v>
      </c>
      <c r="L2059" s="51" t="s">
        <v>53</v>
      </c>
      <c r="M2059" s="51" t="s">
        <v>61</v>
      </c>
      <c r="N2059" s="49" t="s">
        <v>1593</v>
      </c>
      <c r="O2059" s="49" t="s">
        <v>503</v>
      </c>
      <c r="P2059" s="49">
        <v>839</v>
      </c>
      <c r="Q2059" s="49" t="s">
        <v>612</v>
      </c>
      <c r="R2059" s="54">
        <v>2</v>
      </c>
      <c r="S2059" s="77">
        <v>17200</v>
      </c>
      <c r="T2059" s="54">
        <f>S2059*R2059</f>
        <v>34400</v>
      </c>
      <c r="U2059" s="54">
        <f t="shared" si="188"/>
        <v>38528.000000000007</v>
      </c>
      <c r="V2059" s="51"/>
      <c r="W2059" s="125">
        <v>2017</v>
      </c>
      <c r="X2059" s="134"/>
    </row>
    <row r="2060" spans="1:24" ht="50.1" customHeight="1">
      <c r="A2060" s="34" t="s">
        <v>6327</v>
      </c>
      <c r="B2060" s="58" t="s">
        <v>35</v>
      </c>
      <c r="C2060" s="78" t="s">
        <v>536</v>
      </c>
      <c r="D2060" s="36" t="s">
        <v>537</v>
      </c>
      <c r="E2060" s="78" t="s">
        <v>538</v>
      </c>
      <c r="F2060" s="78" t="s">
        <v>544</v>
      </c>
      <c r="G2060" s="104" t="s">
        <v>39</v>
      </c>
      <c r="H2060" s="105">
        <v>0</v>
      </c>
      <c r="I2060" s="80">
        <v>590000000</v>
      </c>
      <c r="J2060" s="51" t="s">
        <v>293</v>
      </c>
      <c r="K2060" s="49" t="s">
        <v>313</v>
      </c>
      <c r="L2060" s="49" t="s">
        <v>189</v>
      </c>
      <c r="M2060" s="49" t="s">
        <v>84</v>
      </c>
      <c r="N2060" s="49" t="s">
        <v>143</v>
      </c>
      <c r="O2060" s="49" t="s">
        <v>542</v>
      </c>
      <c r="P2060" s="43">
        <v>796</v>
      </c>
      <c r="Q2060" s="49" t="s">
        <v>46</v>
      </c>
      <c r="R2060" s="39">
        <v>36</v>
      </c>
      <c r="S2060" s="106">
        <v>70</v>
      </c>
      <c r="T2060" s="40">
        <f t="shared" ref="T2060:T2092" si="189">R2060*S2060</f>
        <v>2520</v>
      </c>
      <c r="U2060" s="108">
        <f>T2060*1.12</f>
        <v>2822.4</v>
      </c>
      <c r="V2060" s="34"/>
      <c r="W2060" s="34">
        <v>2017</v>
      </c>
      <c r="X2060" s="76"/>
    </row>
    <row r="2061" spans="1:24" ht="50.1" customHeight="1">
      <c r="A2061" s="34" t="s">
        <v>6328</v>
      </c>
      <c r="B2061" s="58" t="s">
        <v>35</v>
      </c>
      <c r="C2061" s="50" t="s">
        <v>6329</v>
      </c>
      <c r="D2061" s="56" t="s">
        <v>6330</v>
      </c>
      <c r="E2061" s="50" t="s">
        <v>6331</v>
      </c>
      <c r="F2061" s="50" t="s">
        <v>6332</v>
      </c>
      <c r="G2061" s="104" t="s">
        <v>39</v>
      </c>
      <c r="H2061" s="105">
        <v>0</v>
      </c>
      <c r="I2061" s="80">
        <v>590000000</v>
      </c>
      <c r="J2061" s="51" t="s">
        <v>293</v>
      </c>
      <c r="K2061" s="49" t="s">
        <v>313</v>
      </c>
      <c r="L2061" s="49" t="s">
        <v>189</v>
      </c>
      <c r="M2061" s="49" t="s">
        <v>84</v>
      </c>
      <c r="N2061" s="49" t="s">
        <v>143</v>
      </c>
      <c r="O2061" s="49" t="s">
        <v>542</v>
      </c>
      <c r="P2061" s="43">
        <v>796</v>
      </c>
      <c r="Q2061" s="49" t="s">
        <v>46</v>
      </c>
      <c r="R2061" s="53">
        <v>8</v>
      </c>
      <c r="S2061" s="81">
        <v>600</v>
      </c>
      <c r="T2061" s="40">
        <f t="shared" si="189"/>
        <v>4800</v>
      </c>
      <c r="U2061" s="154">
        <f>T2061*1.12</f>
        <v>5376.0000000000009</v>
      </c>
      <c r="V2061" s="49"/>
      <c r="W2061" s="51">
        <v>2017</v>
      </c>
      <c r="X2061" s="49"/>
    </row>
    <row r="2062" spans="1:24" ht="50.1" customHeight="1">
      <c r="A2062" s="34" t="s">
        <v>6333</v>
      </c>
      <c r="B2062" s="58" t="s">
        <v>35</v>
      </c>
      <c r="C2062" s="50" t="s">
        <v>6329</v>
      </c>
      <c r="D2062" s="56" t="s">
        <v>6330</v>
      </c>
      <c r="E2062" s="50" t="s">
        <v>6331</v>
      </c>
      <c r="F2062" s="50" t="s">
        <v>6334</v>
      </c>
      <c r="G2062" s="104" t="s">
        <v>39</v>
      </c>
      <c r="H2062" s="105">
        <v>0</v>
      </c>
      <c r="I2062" s="80">
        <v>590000000</v>
      </c>
      <c r="J2062" s="51" t="s">
        <v>293</v>
      </c>
      <c r="K2062" s="49" t="s">
        <v>313</v>
      </c>
      <c r="L2062" s="49" t="s">
        <v>189</v>
      </c>
      <c r="M2062" s="49" t="s">
        <v>84</v>
      </c>
      <c r="N2062" s="49" t="s">
        <v>143</v>
      </c>
      <c r="O2062" s="49" t="s">
        <v>542</v>
      </c>
      <c r="P2062" s="43">
        <v>796</v>
      </c>
      <c r="Q2062" s="49" t="s">
        <v>46</v>
      </c>
      <c r="R2062" s="53">
        <v>16</v>
      </c>
      <c r="S2062" s="81">
        <v>600</v>
      </c>
      <c r="T2062" s="40">
        <f t="shared" si="189"/>
        <v>9600</v>
      </c>
      <c r="U2062" s="154">
        <f>T2062*1.12</f>
        <v>10752.000000000002</v>
      </c>
      <c r="V2062" s="49"/>
      <c r="W2062" s="51">
        <v>2017</v>
      </c>
      <c r="X2062" s="49"/>
    </row>
    <row r="2063" spans="1:24" ht="50.1" customHeight="1">
      <c r="A2063" s="34" t="s">
        <v>6335</v>
      </c>
      <c r="B2063" s="58" t="s">
        <v>35</v>
      </c>
      <c r="C2063" s="78" t="s">
        <v>1311</v>
      </c>
      <c r="D2063" s="36" t="s">
        <v>1312</v>
      </c>
      <c r="E2063" s="78" t="s">
        <v>1313</v>
      </c>
      <c r="F2063" s="78" t="s">
        <v>1314</v>
      </c>
      <c r="G2063" s="104" t="s">
        <v>39</v>
      </c>
      <c r="H2063" s="105">
        <v>0</v>
      </c>
      <c r="I2063" s="80">
        <v>590000000</v>
      </c>
      <c r="J2063" s="51" t="s">
        <v>293</v>
      </c>
      <c r="K2063" s="49" t="s">
        <v>313</v>
      </c>
      <c r="L2063" s="49" t="s">
        <v>189</v>
      </c>
      <c r="M2063" s="49" t="s">
        <v>84</v>
      </c>
      <c r="N2063" s="49" t="s">
        <v>143</v>
      </c>
      <c r="O2063" s="49" t="s">
        <v>542</v>
      </c>
      <c r="P2063" s="43">
        <v>796</v>
      </c>
      <c r="Q2063" s="49" t="s">
        <v>46</v>
      </c>
      <c r="R2063" s="39">
        <v>4</v>
      </c>
      <c r="S2063" s="106">
        <v>40</v>
      </c>
      <c r="T2063" s="40">
        <f t="shared" si="189"/>
        <v>160</v>
      </c>
      <c r="U2063" s="74">
        <f t="shared" ref="U2063:U2081" si="190">T2063*1.12</f>
        <v>179.20000000000002</v>
      </c>
      <c r="V2063" s="43"/>
      <c r="W2063" s="43">
        <v>2017</v>
      </c>
      <c r="X2063" s="43"/>
    </row>
    <row r="2064" spans="1:24" ht="50.1" customHeight="1">
      <c r="A2064" s="34" t="s">
        <v>6336</v>
      </c>
      <c r="B2064" s="58" t="s">
        <v>35</v>
      </c>
      <c r="C2064" s="78" t="s">
        <v>1311</v>
      </c>
      <c r="D2064" s="36" t="s">
        <v>1312</v>
      </c>
      <c r="E2064" s="78" t="s">
        <v>1313</v>
      </c>
      <c r="F2064" s="78" t="s">
        <v>1323</v>
      </c>
      <c r="G2064" s="104" t="s">
        <v>39</v>
      </c>
      <c r="H2064" s="105">
        <v>0</v>
      </c>
      <c r="I2064" s="80">
        <v>590000000</v>
      </c>
      <c r="J2064" s="51" t="s">
        <v>293</v>
      </c>
      <c r="K2064" s="49" t="s">
        <v>313</v>
      </c>
      <c r="L2064" s="49" t="s">
        <v>189</v>
      </c>
      <c r="M2064" s="49" t="s">
        <v>84</v>
      </c>
      <c r="N2064" s="49" t="s">
        <v>143</v>
      </c>
      <c r="O2064" s="49" t="s">
        <v>542</v>
      </c>
      <c r="P2064" s="43">
        <v>796</v>
      </c>
      <c r="Q2064" s="49" t="s">
        <v>46</v>
      </c>
      <c r="R2064" s="39">
        <v>6</v>
      </c>
      <c r="S2064" s="106">
        <v>40</v>
      </c>
      <c r="T2064" s="40">
        <f t="shared" si="189"/>
        <v>240</v>
      </c>
      <c r="U2064" s="74">
        <f t="shared" si="190"/>
        <v>268.8</v>
      </c>
      <c r="V2064" s="98"/>
      <c r="W2064" s="51">
        <v>2017</v>
      </c>
      <c r="X2064" s="98"/>
    </row>
    <row r="2065" spans="1:24" ht="50.1" customHeight="1">
      <c r="A2065" s="34" t="s">
        <v>6337</v>
      </c>
      <c r="B2065" s="58" t="s">
        <v>35</v>
      </c>
      <c r="C2065" s="50" t="s">
        <v>4573</v>
      </c>
      <c r="D2065" s="56" t="s">
        <v>4574</v>
      </c>
      <c r="E2065" s="50" t="s">
        <v>538</v>
      </c>
      <c r="F2065" s="50" t="s">
        <v>6338</v>
      </c>
      <c r="G2065" s="104" t="s">
        <v>39</v>
      </c>
      <c r="H2065" s="105">
        <v>0</v>
      </c>
      <c r="I2065" s="80">
        <v>590000000</v>
      </c>
      <c r="J2065" s="51" t="s">
        <v>293</v>
      </c>
      <c r="K2065" s="49" t="s">
        <v>313</v>
      </c>
      <c r="L2065" s="49" t="s">
        <v>189</v>
      </c>
      <c r="M2065" s="49" t="s">
        <v>84</v>
      </c>
      <c r="N2065" s="49" t="s">
        <v>143</v>
      </c>
      <c r="O2065" s="49" t="s">
        <v>542</v>
      </c>
      <c r="P2065" s="43">
        <v>796</v>
      </c>
      <c r="Q2065" s="49" t="s">
        <v>46</v>
      </c>
      <c r="R2065" s="53">
        <v>24</v>
      </c>
      <c r="S2065" s="81">
        <v>4200</v>
      </c>
      <c r="T2065" s="40">
        <f t="shared" si="189"/>
        <v>100800</v>
      </c>
      <c r="U2065" s="154">
        <f t="shared" si="190"/>
        <v>112896.00000000001</v>
      </c>
      <c r="V2065" s="98"/>
      <c r="W2065" s="51">
        <v>2017</v>
      </c>
      <c r="X2065" s="98"/>
    </row>
    <row r="2066" spans="1:24" ht="50.1" customHeight="1">
      <c r="A2066" s="34" t="s">
        <v>6339</v>
      </c>
      <c r="B2066" s="58" t="s">
        <v>35</v>
      </c>
      <c r="C2066" s="78" t="s">
        <v>1409</v>
      </c>
      <c r="D2066" s="36" t="s">
        <v>1410</v>
      </c>
      <c r="E2066" s="78" t="s">
        <v>1411</v>
      </c>
      <c r="F2066" s="50" t="s">
        <v>6340</v>
      </c>
      <c r="G2066" s="104" t="s">
        <v>39</v>
      </c>
      <c r="H2066" s="105">
        <v>0</v>
      </c>
      <c r="I2066" s="80">
        <v>590000000</v>
      </c>
      <c r="J2066" s="51" t="s">
        <v>293</v>
      </c>
      <c r="K2066" s="49" t="s">
        <v>313</v>
      </c>
      <c r="L2066" s="49" t="s">
        <v>189</v>
      </c>
      <c r="M2066" s="49" t="s">
        <v>84</v>
      </c>
      <c r="N2066" s="49" t="s">
        <v>143</v>
      </c>
      <c r="O2066" s="49" t="s">
        <v>542</v>
      </c>
      <c r="P2066" s="43">
        <v>796</v>
      </c>
      <c r="Q2066" s="49" t="s">
        <v>46</v>
      </c>
      <c r="R2066" s="53">
        <v>1</v>
      </c>
      <c r="S2066" s="81">
        <v>1200</v>
      </c>
      <c r="T2066" s="40">
        <f t="shared" si="189"/>
        <v>1200</v>
      </c>
      <c r="U2066" s="154">
        <f t="shared" si="190"/>
        <v>1344.0000000000002</v>
      </c>
      <c r="V2066" s="98"/>
      <c r="W2066" s="43">
        <v>2017</v>
      </c>
      <c r="X2066" s="98"/>
    </row>
    <row r="2067" spans="1:24" ht="50.1" customHeight="1">
      <c r="A2067" s="34" t="s">
        <v>6341</v>
      </c>
      <c r="B2067" s="58" t="s">
        <v>35</v>
      </c>
      <c r="C2067" s="50" t="s">
        <v>6242</v>
      </c>
      <c r="D2067" s="56" t="s">
        <v>6243</v>
      </c>
      <c r="E2067" s="50" t="s">
        <v>6244</v>
      </c>
      <c r="F2067" s="50" t="s">
        <v>6342</v>
      </c>
      <c r="G2067" s="104" t="s">
        <v>39</v>
      </c>
      <c r="H2067" s="105">
        <v>0</v>
      </c>
      <c r="I2067" s="80">
        <v>590000000</v>
      </c>
      <c r="J2067" s="51" t="s">
        <v>293</v>
      </c>
      <c r="K2067" s="49" t="s">
        <v>313</v>
      </c>
      <c r="L2067" s="49" t="s">
        <v>189</v>
      </c>
      <c r="M2067" s="49" t="s">
        <v>84</v>
      </c>
      <c r="N2067" s="49" t="s">
        <v>143</v>
      </c>
      <c r="O2067" s="49" t="s">
        <v>542</v>
      </c>
      <c r="P2067" s="43">
        <v>796</v>
      </c>
      <c r="Q2067" s="49" t="s">
        <v>46</v>
      </c>
      <c r="R2067" s="53">
        <v>2</v>
      </c>
      <c r="S2067" s="81">
        <v>1200</v>
      </c>
      <c r="T2067" s="40">
        <f t="shared" si="189"/>
        <v>2400</v>
      </c>
      <c r="U2067" s="154">
        <f t="shared" si="190"/>
        <v>2688.0000000000005</v>
      </c>
      <c r="V2067" s="98"/>
      <c r="W2067" s="51">
        <v>2017</v>
      </c>
      <c r="X2067" s="98"/>
    </row>
    <row r="2068" spans="1:24" ht="50.1" customHeight="1">
      <c r="A2068" s="34" t="s">
        <v>6343</v>
      </c>
      <c r="B2068" s="58" t="s">
        <v>35</v>
      </c>
      <c r="C2068" s="50" t="s">
        <v>6344</v>
      </c>
      <c r="D2068" s="56" t="s">
        <v>2995</v>
      </c>
      <c r="E2068" s="50" t="s">
        <v>6345</v>
      </c>
      <c r="F2068" s="50" t="s">
        <v>6346</v>
      </c>
      <c r="G2068" s="104" t="s">
        <v>39</v>
      </c>
      <c r="H2068" s="105">
        <v>0</v>
      </c>
      <c r="I2068" s="80">
        <v>590000000</v>
      </c>
      <c r="J2068" s="51" t="s">
        <v>293</v>
      </c>
      <c r="K2068" s="49" t="s">
        <v>313</v>
      </c>
      <c r="L2068" s="49" t="s">
        <v>189</v>
      </c>
      <c r="M2068" s="49" t="s">
        <v>84</v>
      </c>
      <c r="N2068" s="49" t="s">
        <v>143</v>
      </c>
      <c r="O2068" s="49" t="s">
        <v>542</v>
      </c>
      <c r="P2068" s="43">
        <v>796</v>
      </c>
      <c r="Q2068" s="49" t="s">
        <v>46</v>
      </c>
      <c r="R2068" s="53">
        <v>8</v>
      </c>
      <c r="S2068" s="81">
        <v>41000</v>
      </c>
      <c r="T2068" s="40">
        <f t="shared" si="189"/>
        <v>328000</v>
      </c>
      <c r="U2068" s="154">
        <f t="shared" si="190"/>
        <v>367360.00000000006</v>
      </c>
      <c r="V2068" s="98"/>
      <c r="W2068" s="51">
        <v>2017</v>
      </c>
      <c r="X2068" s="98"/>
    </row>
    <row r="2069" spans="1:24" ht="50.1" customHeight="1">
      <c r="A2069" s="34" t="s">
        <v>6347</v>
      </c>
      <c r="B2069" s="58" t="s">
        <v>35</v>
      </c>
      <c r="C2069" s="303" t="s">
        <v>3463</v>
      </c>
      <c r="D2069" s="304" t="s">
        <v>3464</v>
      </c>
      <c r="E2069" s="303" t="s">
        <v>3465</v>
      </c>
      <c r="F2069" s="50" t="s">
        <v>6348</v>
      </c>
      <c r="G2069" s="49" t="s">
        <v>39</v>
      </c>
      <c r="H2069" s="105">
        <v>0</v>
      </c>
      <c r="I2069" s="80">
        <v>590000000</v>
      </c>
      <c r="J2069" s="51" t="s">
        <v>293</v>
      </c>
      <c r="K2069" s="49" t="s">
        <v>313</v>
      </c>
      <c r="L2069" s="49" t="s">
        <v>189</v>
      </c>
      <c r="M2069" s="49" t="s">
        <v>84</v>
      </c>
      <c r="N2069" s="49" t="s">
        <v>102</v>
      </c>
      <c r="O2069" s="49" t="s">
        <v>6349</v>
      </c>
      <c r="P2069" s="35">
        <v>796</v>
      </c>
      <c r="Q2069" s="35" t="s">
        <v>46</v>
      </c>
      <c r="R2069" s="53">
        <v>45</v>
      </c>
      <c r="S2069" s="77">
        <v>50</v>
      </c>
      <c r="T2069" s="40">
        <f t="shared" si="189"/>
        <v>2250</v>
      </c>
      <c r="U2069" s="54">
        <f t="shared" si="190"/>
        <v>2520.0000000000005</v>
      </c>
      <c r="V2069" s="49"/>
      <c r="W2069" s="51">
        <v>2017</v>
      </c>
      <c r="X2069" s="49"/>
    </row>
    <row r="2070" spans="1:24" ht="50.1" customHeight="1">
      <c r="A2070" s="34" t="s">
        <v>6350</v>
      </c>
      <c r="B2070" s="58" t="s">
        <v>35</v>
      </c>
      <c r="C2070" s="303" t="s">
        <v>3463</v>
      </c>
      <c r="D2070" s="304" t="s">
        <v>3464</v>
      </c>
      <c r="E2070" s="303" t="s">
        <v>3465</v>
      </c>
      <c r="F2070" s="50" t="s">
        <v>6351</v>
      </c>
      <c r="G2070" s="49" t="s">
        <v>39</v>
      </c>
      <c r="H2070" s="105">
        <v>0</v>
      </c>
      <c r="I2070" s="80">
        <v>590000000</v>
      </c>
      <c r="J2070" s="51" t="s">
        <v>293</v>
      </c>
      <c r="K2070" s="49" t="s">
        <v>313</v>
      </c>
      <c r="L2070" s="49" t="s">
        <v>189</v>
      </c>
      <c r="M2070" s="49" t="s">
        <v>84</v>
      </c>
      <c r="N2070" s="49" t="s">
        <v>102</v>
      </c>
      <c r="O2070" s="49" t="s">
        <v>6349</v>
      </c>
      <c r="P2070" s="35">
        <v>796</v>
      </c>
      <c r="Q2070" s="35" t="s">
        <v>46</v>
      </c>
      <c r="R2070" s="53">
        <v>700</v>
      </c>
      <c r="S2070" s="77">
        <v>55</v>
      </c>
      <c r="T2070" s="40">
        <f t="shared" si="189"/>
        <v>38500</v>
      </c>
      <c r="U2070" s="54">
        <f t="shared" si="190"/>
        <v>43120.000000000007</v>
      </c>
      <c r="V2070" s="49"/>
      <c r="W2070" s="51">
        <v>2017</v>
      </c>
      <c r="X2070" s="49"/>
    </row>
    <row r="2071" spans="1:24" ht="50.1" customHeight="1">
      <c r="A2071" s="34" t="s">
        <v>6352</v>
      </c>
      <c r="B2071" s="58" t="s">
        <v>35</v>
      </c>
      <c r="C2071" s="303" t="s">
        <v>3463</v>
      </c>
      <c r="D2071" s="304" t="s">
        <v>3464</v>
      </c>
      <c r="E2071" s="303" t="s">
        <v>3465</v>
      </c>
      <c r="F2071" s="50" t="s">
        <v>6353</v>
      </c>
      <c r="G2071" s="49" t="s">
        <v>39</v>
      </c>
      <c r="H2071" s="105">
        <v>0</v>
      </c>
      <c r="I2071" s="80">
        <v>590000000</v>
      </c>
      <c r="J2071" s="51" t="s">
        <v>293</v>
      </c>
      <c r="K2071" s="49" t="s">
        <v>313</v>
      </c>
      <c r="L2071" s="49" t="s">
        <v>189</v>
      </c>
      <c r="M2071" s="49" t="s">
        <v>84</v>
      </c>
      <c r="N2071" s="49" t="s">
        <v>102</v>
      </c>
      <c r="O2071" s="49" t="s">
        <v>6349</v>
      </c>
      <c r="P2071" s="35">
        <v>796</v>
      </c>
      <c r="Q2071" s="35" t="s">
        <v>46</v>
      </c>
      <c r="R2071" s="53">
        <v>25</v>
      </c>
      <c r="S2071" s="77">
        <v>75</v>
      </c>
      <c r="T2071" s="40">
        <f t="shared" si="189"/>
        <v>1875</v>
      </c>
      <c r="U2071" s="54">
        <f t="shared" si="190"/>
        <v>2100</v>
      </c>
      <c r="V2071" s="49"/>
      <c r="W2071" s="51">
        <v>2017</v>
      </c>
      <c r="X2071" s="49"/>
    </row>
    <row r="2072" spans="1:24" ht="50.1" customHeight="1">
      <c r="A2072" s="34" t="s">
        <v>6354</v>
      </c>
      <c r="B2072" s="58" t="s">
        <v>35</v>
      </c>
      <c r="C2072" s="78" t="s">
        <v>4856</v>
      </c>
      <c r="D2072" s="315" t="s">
        <v>4839</v>
      </c>
      <c r="E2072" s="78" t="s">
        <v>4857</v>
      </c>
      <c r="F2072" s="50" t="s">
        <v>6355</v>
      </c>
      <c r="G2072" s="49" t="s">
        <v>39</v>
      </c>
      <c r="H2072" s="105">
        <v>0</v>
      </c>
      <c r="I2072" s="80">
        <v>590000000</v>
      </c>
      <c r="J2072" s="51" t="s">
        <v>293</v>
      </c>
      <c r="K2072" s="49" t="s">
        <v>313</v>
      </c>
      <c r="L2072" s="49" t="s">
        <v>189</v>
      </c>
      <c r="M2072" s="49" t="s">
        <v>84</v>
      </c>
      <c r="N2072" s="49" t="s">
        <v>102</v>
      </c>
      <c r="O2072" s="49" t="s">
        <v>6349</v>
      </c>
      <c r="P2072" s="35">
        <v>796</v>
      </c>
      <c r="Q2072" s="35" t="s">
        <v>46</v>
      </c>
      <c r="R2072" s="53">
        <v>168</v>
      </c>
      <c r="S2072" s="77">
        <v>70</v>
      </c>
      <c r="T2072" s="40">
        <f t="shared" si="189"/>
        <v>11760</v>
      </c>
      <c r="U2072" s="54">
        <f t="shared" si="190"/>
        <v>13171.2</v>
      </c>
      <c r="V2072" s="49"/>
      <c r="W2072" s="51">
        <v>2017</v>
      </c>
      <c r="X2072" s="49"/>
    </row>
    <row r="2073" spans="1:24" ht="50.1" customHeight="1">
      <c r="A2073" s="34" t="s">
        <v>6356</v>
      </c>
      <c r="B2073" s="58" t="s">
        <v>35</v>
      </c>
      <c r="C2073" s="78" t="s">
        <v>4856</v>
      </c>
      <c r="D2073" s="315" t="s">
        <v>4839</v>
      </c>
      <c r="E2073" s="78" t="s">
        <v>4857</v>
      </c>
      <c r="F2073" s="50" t="s">
        <v>6357</v>
      </c>
      <c r="G2073" s="49" t="s">
        <v>39</v>
      </c>
      <c r="H2073" s="105">
        <v>0</v>
      </c>
      <c r="I2073" s="80">
        <v>590000000</v>
      </c>
      <c r="J2073" s="51" t="s">
        <v>293</v>
      </c>
      <c r="K2073" s="49" t="s">
        <v>313</v>
      </c>
      <c r="L2073" s="49" t="s">
        <v>189</v>
      </c>
      <c r="M2073" s="49" t="s">
        <v>84</v>
      </c>
      <c r="N2073" s="49" t="s">
        <v>102</v>
      </c>
      <c r="O2073" s="49" t="s">
        <v>6349</v>
      </c>
      <c r="P2073" s="35">
        <v>796</v>
      </c>
      <c r="Q2073" s="35" t="s">
        <v>46</v>
      </c>
      <c r="R2073" s="53">
        <v>8</v>
      </c>
      <c r="S2073" s="77">
        <v>80</v>
      </c>
      <c r="T2073" s="40">
        <f t="shared" si="189"/>
        <v>640</v>
      </c>
      <c r="U2073" s="54">
        <f t="shared" si="190"/>
        <v>716.80000000000007</v>
      </c>
      <c r="V2073" s="49"/>
      <c r="W2073" s="51">
        <v>2017</v>
      </c>
      <c r="X2073" s="49"/>
    </row>
    <row r="2074" spans="1:24" ht="50.1" customHeight="1">
      <c r="A2074" s="34" t="s">
        <v>6358</v>
      </c>
      <c r="B2074" s="58" t="s">
        <v>35</v>
      </c>
      <c r="C2074" s="78" t="s">
        <v>4856</v>
      </c>
      <c r="D2074" s="315" t="s">
        <v>4839</v>
      </c>
      <c r="E2074" s="78" t="s">
        <v>4857</v>
      </c>
      <c r="F2074" s="50" t="s">
        <v>6359</v>
      </c>
      <c r="G2074" s="49" t="s">
        <v>39</v>
      </c>
      <c r="H2074" s="105">
        <v>0</v>
      </c>
      <c r="I2074" s="80">
        <v>590000000</v>
      </c>
      <c r="J2074" s="51" t="s">
        <v>293</v>
      </c>
      <c r="K2074" s="49" t="s">
        <v>313</v>
      </c>
      <c r="L2074" s="49" t="s">
        <v>189</v>
      </c>
      <c r="M2074" s="49" t="s">
        <v>84</v>
      </c>
      <c r="N2074" s="49" t="s">
        <v>102</v>
      </c>
      <c r="O2074" s="49" t="s">
        <v>6349</v>
      </c>
      <c r="P2074" s="35">
        <v>796</v>
      </c>
      <c r="Q2074" s="35" t="s">
        <v>46</v>
      </c>
      <c r="R2074" s="53">
        <v>14</v>
      </c>
      <c r="S2074" s="77">
        <v>90</v>
      </c>
      <c r="T2074" s="40">
        <f t="shared" si="189"/>
        <v>1260</v>
      </c>
      <c r="U2074" s="54">
        <f t="shared" si="190"/>
        <v>1411.2</v>
      </c>
      <c r="V2074" s="49"/>
      <c r="W2074" s="51">
        <v>2017</v>
      </c>
      <c r="X2074" s="49"/>
    </row>
    <row r="2075" spans="1:24" ht="50.1" customHeight="1">
      <c r="A2075" s="34" t="s">
        <v>6360</v>
      </c>
      <c r="B2075" s="58" t="s">
        <v>35</v>
      </c>
      <c r="C2075" s="78" t="s">
        <v>4856</v>
      </c>
      <c r="D2075" s="315" t="s">
        <v>4839</v>
      </c>
      <c r="E2075" s="78" t="s">
        <v>4857</v>
      </c>
      <c r="F2075" s="50" t="s">
        <v>6361</v>
      </c>
      <c r="G2075" s="49" t="s">
        <v>39</v>
      </c>
      <c r="H2075" s="105">
        <v>0</v>
      </c>
      <c r="I2075" s="80">
        <v>590000000</v>
      </c>
      <c r="J2075" s="51" t="s">
        <v>293</v>
      </c>
      <c r="K2075" s="49" t="s">
        <v>313</v>
      </c>
      <c r="L2075" s="49" t="s">
        <v>189</v>
      </c>
      <c r="M2075" s="49" t="s">
        <v>84</v>
      </c>
      <c r="N2075" s="49" t="s">
        <v>102</v>
      </c>
      <c r="O2075" s="49" t="s">
        <v>6349</v>
      </c>
      <c r="P2075" s="35">
        <v>796</v>
      </c>
      <c r="Q2075" s="35" t="s">
        <v>46</v>
      </c>
      <c r="R2075" s="53">
        <v>14</v>
      </c>
      <c r="S2075" s="77">
        <v>100</v>
      </c>
      <c r="T2075" s="40">
        <f t="shared" si="189"/>
        <v>1400</v>
      </c>
      <c r="U2075" s="54">
        <f t="shared" si="190"/>
        <v>1568.0000000000002</v>
      </c>
      <c r="V2075" s="49"/>
      <c r="W2075" s="51">
        <v>2017</v>
      </c>
      <c r="X2075" s="49"/>
    </row>
    <row r="2076" spans="1:24" ht="50.1" customHeight="1">
      <c r="A2076" s="34" t="s">
        <v>6362</v>
      </c>
      <c r="B2076" s="58" t="s">
        <v>35</v>
      </c>
      <c r="C2076" s="303" t="s">
        <v>4838</v>
      </c>
      <c r="D2076" s="315" t="s">
        <v>4839</v>
      </c>
      <c r="E2076" s="303" t="s">
        <v>4840</v>
      </c>
      <c r="F2076" s="50" t="s">
        <v>6363</v>
      </c>
      <c r="G2076" s="49" t="s">
        <v>39</v>
      </c>
      <c r="H2076" s="105">
        <v>0</v>
      </c>
      <c r="I2076" s="80">
        <v>590000000</v>
      </c>
      <c r="J2076" s="51" t="s">
        <v>293</v>
      </c>
      <c r="K2076" s="49" t="s">
        <v>313</v>
      </c>
      <c r="L2076" s="49" t="s">
        <v>189</v>
      </c>
      <c r="M2076" s="49" t="s">
        <v>84</v>
      </c>
      <c r="N2076" s="49" t="s">
        <v>102</v>
      </c>
      <c r="O2076" s="49" t="s">
        <v>6349</v>
      </c>
      <c r="P2076" s="35">
        <v>778</v>
      </c>
      <c r="Q2076" s="35" t="s">
        <v>1085</v>
      </c>
      <c r="R2076" s="53">
        <v>420</v>
      </c>
      <c r="S2076" s="77">
        <v>10</v>
      </c>
      <c r="T2076" s="40">
        <f t="shared" si="189"/>
        <v>4200</v>
      </c>
      <c r="U2076" s="54">
        <f t="shared" si="190"/>
        <v>4704</v>
      </c>
      <c r="V2076" s="49"/>
      <c r="W2076" s="51">
        <v>2017</v>
      </c>
      <c r="X2076" s="49"/>
    </row>
    <row r="2077" spans="1:24" ht="50.1" customHeight="1">
      <c r="A2077" s="34" t="s">
        <v>6364</v>
      </c>
      <c r="B2077" s="58" t="s">
        <v>35</v>
      </c>
      <c r="C2077" s="303" t="s">
        <v>4838</v>
      </c>
      <c r="D2077" s="315" t="s">
        <v>4839</v>
      </c>
      <c r="E2077" s="303" t="s">
        <v>4840</v>
      </c>
      <c r="F2077" s="50" t="s">
        <v>6365</v>
      </c>
      <c r="G2077" s="49" t="s">
        <v>39</v>
      </c>
      <c r="H2077" s="105">
        <v>0</v>
      </c>
      <c r="I2077" s="80">
        <v>590000000</v>
      </c>
      <c r="J2077" s="51" t="s">
        <v>293</v>
      </c>
      <c r="K2077" s="49" t="s">
        <v>313</v>
      </c>
      <c r="L2077" s="49" t="s">
        <v>189</v>
      </c>
      <c r="M2077" s="49" t="s">
        <v>84</v>
      </c>
      <c r="N2077" s="49" t="s">
        <v>102</v>
      </c>
      <c r="O2077" s="49" t="s">
        <v>6349</v>
      </c>
      <c r="P2077" s="35">
        <v>778</v>
      </c>
      <c r="Q2077" s="35" t="s">
        <v>1085</v>
      </c>
      <c r="R2077" s="53">
        <v>535</v>
      </c>
      <c r="S2077" s="77">
        <v>20</v>
      </c>
      <c r="T2077" s="40">
        <f t="shared" si="189"/>
        <v>10700</v>
      </c>
      <c r="U2077" s="54">
        <f t="shared" si="190"/>
        <v>11984.000000000002</v>
      </c>
      <c r="V2077" s="49"/>
      <c r="W2077" s="51">
        <v>2017</v>
      </c>
      <c r="X2077" s="49"/>
    </row>
    <row r="2078" spans="1:24" ht="50.1" customHeight="1">
      <c r="A2078" s="34" t="s">
        <v>6366</v>
      </c>
      <c r="B2078" s="58" t="s">
        <v>35</v>
      </c>
      <c r="C2078" s="303" t="s">
        <v>4838</v>
      </c>
      <c r="D2078" s="315" t="s">
        <v>4839</v>
      </c>
      <c r="E2078" s="303" t="s">
        <v>4840</v>
      </c>
      <c r="F2078" s="50" t="s">
        <v>6367</v>
      </c>
      <c r="G2078" s="49" t="s">
        <v>39</v>
      </c>
      <c r="H2078" s="105">
        <v>0</v>
      </c>
      <c r="I2078" s="80">
        <v>590000000</v>
      </c>
      <c r="J2078" s="51" t="s">
        <v>293</v>
      </c>
      <c r="K2078" s="49" t="s">
        <v>313</v>
      </c>
      <c r="L2078" s="49" t="s">
        <v>189</v>
      </c>
      <c r="M2078" s="49" t="s">
        <v>84</v>
      </c>
      <c r="N2078" s="49" t="s">
        <v>102</v>
      </c>
      <c r="O2078" s="49" t="s">
        <v>6349</v>
      </c>
      <c r="P2078" s="35">
        <v>778</v>
      </c>
      <c r="Q2078" s="35" t="s">
        <v>1085</v>
      </c>
      <c r="R2078" s="53">
        <v>255</v>
      </c>
      <c r="S2078" s="77">
        <v>35</v>
      </c>
      <c r="T2078" s="40">
        <f t="shared" si="189"/>
        <v>8925</v>
      </c>
      <c r="U2078" s="54">
        <f t="shared" si="190"/>
        <v>9996.0000000000018</v>
      </c>
      <c r="V2078" s="49"/>
      <c r="W2078" s="51">
        <v>2017</v>
      </c>
      <c r="X2078" s="49"/>
    </row>
    <row r="2079" spans="1:24" ht="50.1" customHeight="1">
      <c r="A2079" s="34" t="s">
        <v>6368</v>
      </c>
      <c r="B2079" s="58" t="s">
        <v>35</v>
      </c>
      <c r="C2079" s="303" t="s">
        <v>4838</v>
      </c>
      <c r="D2079" s="315" t="s">
        <v>4839</v>
      </c>
      <c r="E2079" s="303" t="s">
        <v>4840</v>
      </c>
      <c r="F2079" s="50" t="s">
        <v>6369</v>
      </c>
      <c r="G2079" s="49" t="s">
        <v>39</v>
      </c>
      <c r="H2079" s="105">
        <v>0</v>
      </c>
      <c r="I2079" s="80">
        <v>590000000</v>
      </c>
      <c r="J2079" s="51" t="s">
        <v>293</v>
      </c>
      <c r="K2079" s="49" t="s">
        <v>313</v>
      </c>
      <c r="L2079" s="49" t="s">
        <v>189</v>
      </c>
      <c r="M2079" s="49" t="s">
        <v>84</v>
      </c>
      <c r="N2079" s="49" t="s">
        <v>102</v>
      </c>
      <c r="O2079" s="49" t="s">
        <v>6349</v>
      </c>
      <c r="P2079" s="35">
        <v>778</v>
      </c>
      <c r="Q2079" s="35" t="s">
        <v>1085</v>
      </c>
      <c r="R2079" s="53">
        <v>280</v>
      </c>
      <c r="S2079" s="77">
        <v>80</v>
      </c>
      <c r="T2079" s="40">
        <f t="shared" si="189"/>
        <v>22400</v>
      </c>
      <c r="U2079" s="54">
        <f t="shared" si="190"/>
        <v>25088.000000000004</v>
      </c>
      <c r="V2079" s="49"/>
      <c r="W2079" s="51">
        <v>2017</v>
      </c>
      <c r="X2079" s="49"/>
    </row>
    <row r="2080" spans="1:24" ht="50.1" customHeight="1">
      <c r="A2080" s="34" t="s">
        <v>6370</v>
      </c>
      <c r="B2080" s="58" t="s">
        <v>35</v>
      </c>
      <c r="C2080" s="50" t="s">
        <v>6371</v>
      </c>
      <c r="D2080" s="56" t="s">
        <v>2000</v>
      </c>
      <c r="E2080" s="50" t="s">
        <v>6372</v>
      </c>
      <c r="F2080" s="50" t="s">
        <v>6373</v>
      </c>
      <c r="G2080" s="49" t="s">
        <v>39</v>
      </c>
      <c r="H2080" s="105">
        <v>0</v>
      </c>
      <c r="I2080" s="80">
        <v>590000000</v>
      </c>
      <c r="J2080" s="51" t="s">
        <v>293</v>
      </c>
      <c r="K2080" s="49" t="s">
        <v>313</v>
      </c>
      <c r="L2080" s="49" t="s">
        <v>189</v>
      </c>
      <c r="M2080" s="49" t="s">
        <v>84</v>
      </c>
      <c r="N2080" s="49" t="s">
        <v>44</v>
      </c>
      <c r="O2080" s="49" t="s">
        <v>6349</v>
      </c>
      <c r="P2080" s="35">
        <v>796</v>
      </c>
      <c r="Q2080" s="35" t="s">
        <v>46</v>
      </c>
      <c r="R2080" s="53">
        <v>80</v>
      </c>
      <c r="S2080" s="77">
        <v>120</v>
      </c>
      <c r="T2080" s="40">
        <f t="shared" si="189"/>
        <v>9600</v>
      </c>
      <c r="U2080" s="54">
        <f t="shared" si="190"/>
        <v>10752.000000000002</v>
      </c>
      <c r="V2080" s="49"/>
      <c r="W2080" s="51">
        <v>2017</v>
      </c>
      <c r="X2080" s="49"/>
    </row>
    <row r="2081" spans="1:24" ht="50.1" customHeight="1">
      <c r="A2081" s="34" t="s">
        <v>6374</v>
      </c>
      <c r="B2081" s="49" t="s">
        <v>35</v>
      </c>
      <c r="C2081" s="50" t="s">
        <v>6375</v>
      </c>
      <c r="D2081" s="56" t="s">
        <v>6376</v>
      </c>
      <c r="E2081" s="50" t="s">
        <v>6377</v>
      </c>
      <c r="F2081" s="50" t="s">
        <v>6378</v>
      </c>
      <c r="G2081" s="51" t="s">
        <v>39</v>
      </c>
      <c r="H2081" s="195">
        <v>0</v>
      </c>
      <c r="I2081" s="125">
        <v>590000000</v>
      </c>
      <c r="J2081" s="51" t="s">
        <v>53</v>
      </c>
      <c r="K2081" s="195" t="s">
        <v>313</v>
      </c>
      <c r="L2081" s="51" t="s">
        <v>53</v>
      </c>
      <c r="M2081" s="51" t="s">
        <v>61</v>
      </c>
      <c r="N2081" s="49" t="s">
        <v>85</v>
      </c>
      <c r="O2081" s="49" t="s">
        <v>2052</v>
      </c>
      <c r="P2081" s="49">
        <v>796</v>
      </c>
      <c r="Q2081" s="49" t="s">
        <v>46</v>
      </c>
      <c r="R2081" s="53">
        <v>2</v>
      </c>
      <c r="S2081" s="77">
        <v>23000</v>
      </c>
      <c r="T2081" s="40">
        <f t="shared" si="189"/>
        <v>46000</v>
      </c>
      <c r="U2081" s="54">
        <f t="shared" si="190"/>
        <v>51520.000000000007</v>
      </c>
      <c r="V2081" s="51"/>
      <c r="W2081" s="125">
        <v>2017</v>
      </c>
      <c r="X2081" s="156"/>
    </row>
    <row r="2082" spans="1:24" ht="50.1" customHeight="1">
      <c r="A2082" s="34" t="s">
        <v>6379</v>
      </c>
      <c r="B2082" s="35" t="s">
        <v>35</v>
      </c>
      <c r="C2082" s="50" t="s">
        <v>6380</v>
      </c>
      <c r="D2082" s="56" t="s">
        <v>558</v>
      </c>
      <c r="E2082" s="50" t="s">
        <v>6381</v>
      </c>
      <c r="F2082" s="50" t="s">
        <v>6382</v>
      </c>
      <c r="G2082" s="49" t="s">
        <v>39</v>
      </c>
      <c r="H2082" s="34">
        <v>0</v>
      </c>
      <c r="I2082" s="82">
        <v>590000000</v>
      </c>
      <c r="J2082" s="49" t="s">
        <v>1255</v>
      </c>
      <c r="K2082" s="35" t="s">
        <v>313</v>
      </c>
      <c r="L2082" s="49" t="s">
        <v>1423</v>
      </c>
      <c r="M2082" s="34" t="s">
        <v>61</v>
      </c>
      <c r="N2082" s="49" t="s">
        <v>328</v>
      </c>
      <c r="O2082" s="49" t="s">
        <v>6383</v>
      </c>
      <c r="P2082" s="35">
        <v>796</v>
      </c>
      <c r="Q2082" s="49" t="s">
        <v>46</v>
      </c>
      <c r="R2082" s="39">
        <v>1</v>
      </c>
      <c r="S2082" s="100">
        <v>800000</v>
      </c>
      <c r="T2082" s="40">
        <f t="shared" si="189"/>
        <v>800000</v>
      </c>
      <c r="U2082" s="40">
        <f>T2082*1.12</f>
        <v>896000.00000000012</v>
      </c>
      <c r="V2082" s="34"/>
      <c r="W2082" s="34">
        <v>2017</v>
      </c>
      <c r="X2082" s="38"/>
    </row>
    <row r="2083" spans="1:24" ht="50.1" customHeight="1">
      <c r="A2083" s="34" t="s">
        <v>6384</v>
      </c>
      <c r="B2083" s="49" t="s">
        <v>35</v>
      </c>
      <c r="C2083" s="50" t="s">
        <v>6385</v>
      </c>
      <c r="D2083" s="56" t="s">
        <v>6386</v>
      </c>
      <c r="E2083" s="50" t="s">
        <v>6387</v>
      </c>
      <c r="F2083" s="50" t="s">
        <v>6388</v>
      </c>
      <c r="G2083" s="49" t="s">
        <v>39</v>
      </c>
      <c r="H2083" s="49">
        <v>0</v>
      </c>
      <c r="I2083" s="35">
        <v>590000000</v>
      </c>
      <c r="J2083" s="35" t="s">
        <v>53</v>
      </c>
      <c r="K2083" s="49" t="s">
        <v>313</v>
      </c>
      <c r="L2083" s="35" t="s">
        <v>42</v>
      </c>
      <c r="M2083" s="49" t="s">
        <v>43</v>
      </c>
      <c r="N2083" s="49" t="s">
        <v>2088</v>
      </c>
      <c r="O2083" s="114" t="s">
        <v>1204</v>
      </c>
      <c r="P2083" s="35">
        <v>796</v>
      </c>
      <c r="Q2083" s="49" t="s">
        <v>46</v>
      </c>
      <c r="R2083" s="53">
        <v>1</v>
      </c>
      <c r="S2083" s="81">
        <v>50000</v>
      </c>
      <c r="T2083" s="40">
        <f t="shared" si="189"/>
        <v>50000</v>
      </c>
      <c r="U2083" s="54">
        <f t="shared" ref="U2083:U2090" si="191">T2083*1.12</f>
        <v>56000.000000000007</v>
      </c>
      <c r="V2083" s="311"/>
      <c r="W2083" s="35">
        <v>2017</v>
      </c>
      <c r="X2083" s="49"/>
    </row>
    <row r="2084" spans="1:24" ht="50.1" customHeight="1">
      <c r="A2084" s="34" t="s">
        <v>6389</v>
      </c>
      <c r="B2084" s="49" t="s">
        <v>35</v>
      </c>
      <c r="C2084" s="50" t="s">
        <v>6385</v>
      </c>
      <c r="D2084" s="56" t="s">
        <v>6386</v>
      </c>
      <c r="E2084" s="50" t="s">
        <v>6387</v>
      </c>
      <c r="F2084" s="50" t="s">
        <v>6390</v>
      </c>
      <c r="G2084" s="49" t="s">
        <v>39</v>
      </c>
      <c r="H2084" s="49">
        <v>0</v>
      </c>
      <c r="I2084" s="49">
        <v>590000000</v>
      </c>
      <c r="J2084" s="49" t="s">
        <v>53</v>
      </c>
      <c r="K2084" s="49" t="s">
        <v>313</v>
      </c>
      <c r="L2084" s="49" t="s">
        <v>42</v>
      </c>
      <c r="M2084" s="49" t="s">
        <v>43</v>
      </c>
      <c r="N2084" s="49" t="s">
        <v>2088</v>
      </c>
      <c r="O2084" s="114" t="s">
        <v>1204</v>
      </c>
      <c r="P2084" s="49">
        <v>796</v>
      </c>
      <c r="Q2084" s="49" t="s">
        <v>46</v>
      </c>
      <c r="R2084" s="39">
        <v>1</v>
      </c>
      <c r="S2084" s="81">
        <v>40000</v>
      </c>
      <c r="T2084" s="40">
        <f t="shared" si="189"/>
        <v>40000</v>
      </c>
      <c r="U2084" s="54">
        <f t="shared" si="191"/>
        <v>44800.000000000007</v>
      </c>
      <c r="V2084" s="98"/>
      <c r="W2084" s="43">
        <v>2017</v>
      </c>
      <c r="X2084" s="98"/>
    </row>
    <row r="2085" spans="1:24" ht="50.1" customHeight="1">
      <c r="A2085" s="34" t="s">
        <v>6391</v>
      </c>
      <c r="B2085" s="35" t="s">
        <v>35</v>
      </c>
      <c r="C2085" s="50" t="s">
        <v>6392</v>
      </c>
      <c r="D2085" s="56" t="s">
        <v>6393</v>
      </c>
      <c r="E2085" s="50" t="s">
        <v>6394</v>
      </c>
      <c r="F2085" s="248" t="s">
        <v>6395</v>
      </c>
      <c r="G2085" s="51" t="s">
        <v>39</v>
      </c>
      <c r="H2085" s="35">
        <v>0</v>
      </c>
      <c r="I2085" s="35">
        <v>590000000</v>
      </c>
      <c r="J2085" s="46" t="s">
        <v>40</v>
      </c>
      <c r="K2085" s="51" t="s">
        <v>831</v>
      </c>
      <c r="L2085" s="46" t="s">
        <v>40</v>
      </c>
      <c r="M2085" s="46" t="s">
        <v>84</v>
      </c>
      <c r="N2085" s="51" t="s">
        <v>328</v>
      </c>
      <c r="O2085" s="49" t="s">
        <v>503</v>
      </c>
      <c r="P2085" s="34">
        <v>796</v>
      </c>
      <c r="Q2085" s="34" t="s">
        <v>46</v>
      </c>
      <c r="R2085" s="53">
        <v>10</v>
      </c>
      <c r="S2085" s="77">
        <v>3290</v>
      </c>
      <c r="T2085" s="40">
        <f t="shared" si="189"/>
        <v>32900</v>
      </c>
      <c r="U2085" s="75">
        <f t="shared" si="191"/>
        <v>36848</v>
      </c>
      <c r="V2085" s="46"/>
      <c r="W2085" s="49">
        <v>2017</v>
      </c>
      <c r="X2085" s="35"/>
    </row>
    <row r="2086" spans="1:24" ht="50.1" customHeight="1">
      <c r="A2086" s="34" t="s">
        <v>6396</v>
      </c>
      <c r="B2086" s="35" t="s">
        <v>35</v>
      </c>
      <c r="C2086" s="50" t="s">
        <v>6392</v>
      </c>
      <c r="D2086" s="56" t="s">
        <v>6393</v>
      </c>
      <c r="E2086" s="50" t="s">
        <v>6394</v>
      </c>
      <c r="F2086" s="248" t="s">
        <v>6397</v>
      </c>
      <c r="G2086" s="51" t="s">
        <v>39</v>
      </c>
      <c r="H2086" s="35">
        <v>0</v>
      </c>
      <c r="I2086" s="35">
        <v>590000000</v>
      </c>
      <c r="J2086" s="46" t="s">
        <v>40</v>
      </c>
      <c r="K2086" s="51" t="s">
        <v>831</v>
      </c>
      <c r="L2086" s="46" t="s">
        <v>40</v>
      </c>
      <c r="M2086" s="46" t="s">
        <v>84</v>
      </c>
      <c r="N2086" s="51" t="s">
        <v>328</v>
      </c>
      <c r="O2086" s="49" t="s">
        <v>503</v>
      </c>
      <c r="P2086" s="34">
        <v>796</v>
      </c>
      <c r="Q2086" s="34" t="s">
        <v>46</v>
      </c>
      <c r="R2086" s="53">
        <v>10</v>
      </c>
      <c r="S2086" s="77">
        <v>3330</v>
      </c>
      <c r="T2086" s="40">
        <f t="shared" si="189"/>
        <v>33300</v>
      </c>
      <c r="U2086" s="75">
        <f t="shared" si="191"/>
        <v>37296</v>
      </c>
      <c r="V2086" s="43"/>
      <c r="W2086" s="49">
        <v>2017</v>
      </c>
      <c r="X2086" s="51"/>
    </row>
    <row r="2087" spans="1:24" ht="50.1" customHeight="1">
      <c r="A2087" s="34" t="s">
        <v>6398</v>
      </c>
      <c r="B2087" s="35" t="s">
        <v>35</v>
      </c>
      <c r="C2087" s="50" t="s">
        <v>6392</v>
      </c>
      <c r="D2087" s="56" t="s">
        <v>6393</v>
      </c>
      <c r="E2087" s="50" t="s">
        <v>6394</v>
      </c>
      <c r="F2087" s="248" t="s">
        <v>6399</v>
      </c>
      <c r="G2087" s="51" t="s">
        <v>39</v>
      </c>
      <c r="H2087" s="35">
        <v>0</v>
      </c>
      <c r="I2087" s="35">
        <v>590000000</v>
      </c>
      <c r="J2087" s="46" t="s">
        <v>40</v>
      </c>
      <c r="K2087" s="51" t="s">
        <v>831</v>
      </c>
      <c r="L2087" s="46" t="s">
        <v>40</v>
      </c>
      <c r="M2087" s="46" t="s">
        <v>84</v>
      </c>
      <c r="N2087" s="51" t="s">
        <v>328</v>
      </c>
      <c r="O2087" s="49" t="s">
        <v>503</v>
      </c>
      <c r="P2087" s="34">
        <v>796</v>
      </c>
      <c r="Q2087" s="34" t="s">
        <v>46</v>
      </c>
      <c r="R2087" s="53">
        <v>10</v>
      </c>
      <c r="S2087" s="77">
        <v>3290</v>
      </c>
      <c r="T2087" s="40">
        <f t="shared" si="189"/>
        <v>32900</v>
      </c>
      <c r="U2087" s="75">
        <f t="shared" si="191"/>
        <v>36848</v>
      </c>
      <c r="V2087" s="43"/>
      <c r="W2087" s="49">
        <v>2017</v>
      </c>
      <c r="X2087" s="51"/>
    </row>
    <row r="2088" spans="1:24" ht="50.1" customHeight="1">
      <c r="A2088" s="34" t="s">
        <v>6400</v>
      </c>
      <c r="B2088" s="35" t="s">
        <v>35</v>
      </c>
      <c r="C2088" s="50" t="s">
        <v>6401</v>
      </c>
      <c r="D2088" s="56" t="s">
        <v>4038</v>
      </c>
      <c r="E2088" s="50" t="s">
        <v>6402</v>
      </c>
      <c r="F2088" s="238"/>
      <c r="G2088" s="51" t="s">
        <v>39</v>
      </c>
      <c r="H2088" s="35">
        <v>0</v>
      </c>
      <c r="I2088" s="35">
        <v>590000000</v>
      </c>
      <c r="J2088" s="46" t="s">
        <v>40</v>
      </c>
      <c r="K2088" s="51" t="s">
        <v>831</v>
      </c>
      <c r="L2088" s="46" t="s">
        <v>40</v>
      </c>
      <c r="M2088" s="46" t="s">
        <v>84</v>
      </c>
      <c r="N2088" s="51" t="s">
        <v>328</v>
      </c>
      <c r="O2088" s="49" t="s">
        <v>503</v>
      </c>
      <c r="P2088" s="34">
        <v>796</v>
      </c>
      <c r="Q2088" s="34" t="s">
        <v>46</v>
      </c>
      <c r="R2088" s="53">
        <v>10</v>
      </c>
      <c r="S2088" s="77">
        <v>3415</v>
      </c>
      <c r="T2088" s="40">
        <f t="shared" si="189"/>
        <v>34150</v>
      </c>
      <c r="U2088" s="75">
        <f t="shared" si="191"/>
        <v>38248</v>
      </c>
      <c r="V2088" s="43"/>
      <c r="W2088" s="49">
        <v>2017</v>
      </c>
      <c r="X2088" s="51"/>
    </row>
    <row r="2089" spans="1:24" ht="50.1" customHeight="1">
      <c r="A2089" s="34" t="s">
        <v>6403</v>
      </c>
      <c r="B2089" s="35" t="s">
        <v>35</v>
      </c>
      <c r="C2089" s="50" t="s">
        <v>6404</v>
      </c>
      <c r="D2089" s="56" t="s">
        <v>4038</v>
      </c>
      <c r="E2089" s="50" t="s">
        <v>6405</v>
      </c>
      <c r="F2089" s="238"/>
      <c r="G2089" s="51" t="s">
        <v>39</v>
      </c>
      <c r="H2089" s="35">
        <v>0</v>
      </c>
      <c r="I2089" s="35">
        <v>590000000</v>
      </c>
      <c r="J2089" s="46" t="s">
        <v>40</v>
      </c>
      <c r="K2089" s="51" t="s">
        <v>831</v>
      </c>
      <c r="L2089" s="46" t="s">
        <v>40</v>
      </c>
      <c r="M2089" s="46" t="s">
        <v>84</v>
      </c>
      <c r="N2089" s="51" t="s">
        <v>328</v>
      </c>
      <c r="O2089" s="49" t="s">
        <v>503</v>
      </c>
      <c r="P2089" s="34">
        <v>796</v>
      </c>
      <c r="Q2089" s="34" t="s">
        <v>46</v>
      </c>
      <c r="R2089" s="53">
        <v>10</v>
      </c>
      <c r="S2089" s="77">
        <v>4600</v>
      </c>
      <c r="T2089" s="40">
        <f t="shared" si="189"/>
        <v>46000</v>
      </c>
      <c r="U2089" s="75">
        <f t="shared" si="191"/>
        <v>51520.000000000007</v>
      </c>
      <c r="V2089" s="43"/>
      <c r="W2089" s="49">
        <v>2017</v>
      </c>
      <c r="X2089" s="51"/>
    </row>
    <row r="2090" spans="1:24" ht="50.1" customHeight="1">
      <c r="A2090" s="34" t="s">
        <v>6406</v>
      </c>
      <c r="B2090" s="58" t="s">
        <v>35</v>
      </c>
      <c r="C2090" s="78" t="s">
        <v>6407</v>
      </c>
      <c r="D2090" s="73" t="s">
        <v>6408</v>
      </c>
      <c r="E2090" s="78" t="s">
        <v>6409</v>
      </c>
      <c r="F2090" s="50" t="s">
        <v>6410</v>
      </c>
      <c r="G2090" s="49" t="s">
        <v>39</v>
      </c>
      <c r="H2090" s="105">
        <v>0</v>
      </c>
      <c r="I2090" s="80">
        <v>590000000</v>
      </c>
      <c r="J2090" s="51" t="s">
        <v>293</v>
      </c>
      <c r="K2090" s="49" t="s">
        <v>313</v>
      </c>
      <c r="L2090" s="49" t="s">
        <v>189</v>
      </c>
      <c r="M2090" s="49" t="s">
        <v>84</v>
      </c>
      <c r="N2090" s="49" t="s">
        <v>611</v>
      </c>
      <c r="O2090" s="49" t="s">
        <v>542</v>
      </c>
      <c r="P2090" s="43">
        <v>796</v>
      </c>
      <c r="Q2090" s="49" t="s">
        <v>46</v>
      </c>
      <c r="R2090" s="53">
        <v>4</v>
      </c>
      <c r="S2090" s="77">
        <v>100000</v>
      </c>
      <c r="T2090" s="40">
        <f t="shared" si="189"/>
        <v>400000</v>
      </c>
      <c r="U2090" s="54">
        <f t="shared" si="191"/>
        <v>448000.00000000006</v>
      </c>
      <c r="V2090" s="98"/>
      <c r="W2090" s="51">
        <v>2017</v>
      </c>
      <c r="X2090" s="49"/>
    </row>
    <row r="2091" spans="1:24" ht="50.1" customHeight="1">
      <c r="A2091" s="34" t="s">
        <v>6411</v>
      </c>
      <c r="B2091" s="58" t="s">
        <v>35</v>
      </c>
      <c r="C2091" s="78" t="s">
        <v>1045</v>
      </c>
      <c r="D2091" s="36" t="s">
        <v>1046</v>
      </c>
      <c r="E2091" s="78" t="s">
        <v>1047</v>
      </c>
      <c r="F2091" s="78" t="s">
        <v>6412</v>
      </c>
      <c r="G2091" s="49" t="s">
        <v>39</v>
      </c>
      <c r="H2091" s="105">
        <v>0</v>
      </c>
      <c r="I2091" s="80">
        <v>590000000</v>
      </c>
      <c r="J2091" s="51" t="s">
        <v>293</v>
      </c>
      <c r="K2091" s="49" t="s">
        <v>831</v>
      </c>
      <c r="L2091" s="49" t="s">
        <v>189</v>
      </c>
      <c r="M2091" s="49" t="s">
        <v>61</v>
      </c>
      <c r="N2091" s="49" t="s">
        <v>2057</v>
      </c>
      <c r="O2091" s="49" t="s">
        <v>6246</v>
      </c>
      <c r="P2091" s="43">
        <v>796</v>
      </c>
      <c r="Q2091" s="49" t="s">
        <v>46</v>
      </c>
      <c r="R2091" s="53">
        <v>10</v>
      </c>
      <c r="S2091" s="77">
        <v>9000</v>
      </c>
      <c r="T2091" s="40">
        <f t="shared" si="189"/>
        <v>90000</v>
      </c>
      <c r="U2091" s="54">
        <f>T2091*1.12</f>
        <v>100800.00000000001</v>
      </c>
      <c r="V2091" s="98"/>
      <c r="W2091" s="51">
        <v>2017</v>
      </c>
      <c r="X2091" s="49"/>
    </row>
    <row r="2092" spans="1:24" ht="50.1" customHeight="1">
      <c r="A2092" s="34" t="s">
        <v>6413</v>
      </c>
      <c r="B2092" s="111" t="s">
        <v>35</v>
      </c>
      <c r="C2092" s="213" t="s">
        <v>4731</v>
      </c>
      <c r="D2092" s="260" t="s">
        <v>4719</v>
      </c>
      <c r="E2092" s="213" t="s">
        <v>4732</v>
      </c>
      <c r="F2092" s="266" t="s">
        <v>6414</v>
      </c>
      <c r="G2092" s="232" t="s">
        <v>39</v>
      </c>
      <c r="H2092" s="316">
        <v>0</v>
      </c>
      <c r="I2092" s="317">
        <v>590000000</v>
      </c>
      <c r="J2092" s="112" t="s">
        <v>293</v>
      </c>
      <c r="K2092" s="232" t="s">
        <v>831</v>
      </c>
      <c r="L2092" s="232" t="s">
        <v>189</v>
      </c>
      <c r="M2092" s="232" t="s">
        <v>61</v>
      </c>
      <c r="N2092" s="232" t="s">
        <v>2057</v>
      </c>
      <c r="O2092" s="49" t="s">
        <v>6246</v>
      </c>
      <c r="P2092" s="231">
        <v>796</v>
      </c>
      <c r="Q2092" s="49" t="s">
        <v>46</v>
      </c>
      <c r="R2092" s="261">
        <v>8</v>
      </c>
      <c r="S2092" s="239">
        <v>7000</v>
      </c>
      <c r="T2092" s="40">
        <f t="shared" si="189"/>
        <v>56000</v>
      </c>
      <c r="U2092" s="262">
        <f>T2092*1.12</f>
        <v>62720.000000000007</v>
      </c>
      <c r="V2092" s="208"/>
      <c r="W2092" s="112">
        <v>2017</v>
      </c>
      <c r="X2092" s="232"/>
    </row>
    <row r="2093" spans="1:24" ht="50.1" customHeight="1">
      <c r="A2093" s="34" t="s">
        <v>6415</v>
      </c>
      <c r="B2093" s="178" t="s">
        <v>35</v>
      </c>
      <c r="C2093" s="50" t="s">
        <v>496</v>
      </c>
      <c r="D2093" s="56" t="s">
        <v>497</v>
      </c>
      <c r="E2093" s="50" t="s">
        <v>332</v>
      </c>
      <c r="F2093" s="50" t="s">
        <v>501</v>
      </c>
      <c r="G2093" s="49" t="s">
        <v>196</v>
      </c>
      <c r="H2093" s="105">
        <v>0</v>
      </c>
      <c r="I2093" s="80">
        <v>590000000</v>
      </c>
      <c r="J2093" s="51" t="s">
        <v>293</v>
      </c>
      <c r="K2093" s="49" t="s">
        <v>313</v>
      </c>
      <c r="L2093" s="104" t="s">
        <v>189</v>
      </c>
      <c r="M2093" s="49" t="s">
        <v>84</v>
      </c>
      <c r="N2093" s="49" t="s">
        <v>143</v>
      </c>
      <c r="O2093" s="49" t="s">
        <v>4918</v>
      </c>
      <c r="P2093" s="43">
        <v>796</v>
      </c>
      <c r="Q2093" s="49" t="s">
        <v>46</v>
      </c>
      <c r="R2093" s="100">
        <v>12</v>
      </c>
      <c r="S2093" s="100">
        <v>58600</v>
      </c>
      <c r="T2093" s="40">
        <f>R2093*S2093</f>
        <v>703200</v>
      </c>
      <c r="U2093" s="40">
        <f>T2093*1.12</f>
        <v>787584.00000000012</v>
      </c>
      <c r="V2093" s="43"/>
      <c r="W2093" s="51">
        <v>2017</v>
      </c>
      <c r="X2093" s="49"/>
    </row>
    <row r="2094" spans="1:24" ht="50.1" customHeight="1">
      <c r="A2094" s="34" t="s">
        <v>6416</v>
      </c>
      <c r="B2094" s="35" t="s">
        <v>35</v>
      </c>
      <c r="C2094" s="78" t="s">
        <v>1900</v>
      </c>
      <c r="D2094" s="36" t="s">
        <v>1516</v>
      </c>
      <c r="E2094" s="78" t="s">
        <v>1901</v>
      </c>
      <c r="F2094" s="78"/>
      <c r="G2094" s="34" t="s">
        <v>39</v>
      </c>
      <c r="H2094" s="34">
        <v>0</v>
      </c>
      <c r="I2094" s="34">
        <v>590000000</v>
      </c>
      <c r="J2094" s="35" t="s">
        <v>40</v>
      </c>
      <c r="K2094" s="51" t="s">
        <v>313</v>
      </c>
      <c r="L2094" s="35" t="s">
        <v>42</v>
      </c>
      <c r="M2094" s="34" t="s">
        <v>61</v>
      </c>
      <c r="N2094" s="35" t="s">
        <v>109</v>
      </c>
      <c r="O2094" s="35" t="s">
        <v>110</v>
      </c>
      <c r="P2094" s="125">
        <v>168</v>
      </c>
      <c r="Q2094" s="35" t="s">
        <v>117</v>
      </c>
      <c r="R2094" s="144">
        <v>2.2970000000000002</v>
      </c>
      <c r="S2094" s="100">
        <v>455000</v>
      </c>
      <c r="T2094" s="40">
        <f t="shared" ref="T2094:T2099" si="192">R2094*S2094</f>
        <v>1045135.0000000001</v>
      </c>
      <c r="U2094" s="41">
        <f t="shared" ref="U2094:U2103" si="193">T2094*1.12</f>
        <v>1170551.2000000002</v>
      </c>
      <c r="V2094" s="45" t="s">
        <v>47</v>
      </c>
      <c r="W2094" s="51">
        <v>2017</v>
      </c>
      <c r="X2094" s="43"/>
    </row>
    <row r="2095" spans="1:24" ht="50.1" customHeight="1">
      <c r="A2095" s="34" t="s">
        <v>6417</v>
      </c>
      <c r="B2095" s="49" t="s">
        <v>35</v>
      </c>
      <c r="C2095" s="50" t="s">
        <v>6418</v>
      </c>
      <c r="D2095" s="56" t="s">
        <v>3628</v>
      </c>
      <c r="E2095" s="50" t="s">
        <v>6419</v>
      </c>
      <c r="F2095" s="50"/>
      <c r="G2095" s="35" t="s">
        <v>39</v>
      </c>
      <c r="H2095" s="49">
        <v>0</v>
      </c>
      <c r="I2095" s="35">
        <v>590000000</v>
      </c>
      <c r="J2095" s="35" t="s">
        <v>53</v>
      </c>
      <c r="K2095" s="35" t="s">
        <v>313</v>
      </c>
      <c r="L2095" s="35" t="s">
        <v>42</v>
      </c>
      <c r="M2095" s="35" t="s">
        <v>61</v>
      </c>
      <c r="N2095" s="58" t="s">
        <v>109</v>
      </c>
      <c r="O2095" s="35" t="s">
        <v>110</v>
      </c>
      <c r="P2095" s="35">
        <v>166</v>
      </c>
      <c r="Q2095" s="49" t="s">
        <v>103</v>
      </c>
      <c r="R2095" s="143">
        <v>5</v>
      </c>
      <c r="S2095" s="77">
        <v>2500</v>
      </c>
      <c r="T2095" s="74">
        <f t="shared" si="192"/>
        <v>12500</v>
      </c>
      <c r="U2095" s="54">
        <f t="shared" si="193"/>
        <v>14000.000000000002</v>
      </c>
      <c r="V2095" s="93"/>
      <c r="W2095" s="35">
        <v>2017</v>
      </c>
      <c r="X2095" s="35"/>
    </row>
    <row r="2096" spans="1:24" ht="50.1" customHeight="1">
      <c r="A2096" s="34" t="s">
        <v>6420</v>
      </c>
      <c r="B2096" s="35" t="s">
        <v>35</v>
      </c>
      <c r="C2096" s="318" t="s">
        <v>4562</v>
      </c>
      <c r="D2096" s="199" t="s">
        <v>4465</v>
      </c>
      <c r="E2096" s="318" t="s">
        <v>4563</v>
      </c>
      <c r="F2096" s="78"/>
      <c r="G2096" s="34" t="s">
        <v>39</v>
      </c>
      <c r="H2096" s="34">
        <v>0</v>
      </c>
      <c r="I2096" s="82">
        <v>590000000</v>
      </c>
      <c r="J2096" s="35" t="s">
        <v>40</v>
      </c>
      <c r="K2096" s="51" t="s">
        <v>313</v>
      </c>
      <c r="L2096" s="35" t="s">
        <v>42</v>
      </c>
      <c r="M2096" s="34" t="s">
        <v>61</v>
      </c>
      <c r="N2096" s="35" t="s">
        <v>109</v>
      </c>
      <c r="O2096" s="35" t="s">
        <v>110</v>
      </c>
      <c r="P2096" s="125">
        <v>168</v>
      </c>
      <c r="Q2096" s="35" t="s">
        <v>117</v>
      </c>
      <c r="R2096" s="144">
        <v>0.08</v>
      </c>
      <c r="S2096" s="100">
        <v>3400000</v>
      </c>
      <c r="T2096" s="40">
        <f t="shared" si="192"/>
        <v>272000</v>
      </c>
      <c r="U2096" s="40">
        <f t="shared" si="193"/>
        <v>304640</v>
      </c>
      <c r="V2096" s="34" t="s">
        <v>47</v>
      </c>
      <c r="W2096" s="51">
        <v>2017</v>
      </c>
      <c r="X2096" s="43"/>
    </row>
    <row r="2097" spans="1:24" ht="50.1" customHeight="1">
      <c r="A2097" s="34" t="s">
        <v>6421</v>
      </c>
      <c r="B2097" s="35" t="s">
        <v>35</v>
      </c>
      <c r="C2097" s="318" t="s">
        <v>6422</v>
      </c>
      <c r="D2097" s="199" t="s">
        <v>4465</v>
      </c>
      <c r="E2097" s="318" t="s">
        <v>6423</v>
      </c>
      <c r="F2097" s="78"/>
      <c r="G2097" s="34" t="s">
        <v>39</v>
      </c>
      <c r="H2097" s="34">
        <v>0</v>
      </c>
      <c r="I2097" s="82">
        <v>590000000</v>
      </c>
      <c r="J2097" s="35" t="s">
        <v>40</v>
      </c>
      <c r="K2097" s="51" t="s">
        <v>313</v>
      </c>
      <c r="L2097" s="35" t="s">
        <v>42</v>
      </c>
      <c r="M2097" s="34" t="s">
        <v>61</v>
      </c>
      <c r="N2097" s="35" t="s">
        <v>109</v>
      </c>
      <c r="O2097" s="35" t="s">
        <v>110</v>
      </c>
      <c r="P2097" s="125">
        <v>168</v>
      </c>
      <c r="Q2097" s="35" t="s">
        <v>117</v>
      </c>
      <c r="R2097" s="144">
        <v>0.49299999999999999</v>
      </c>
      <c r="S2097" s="100">
        <v>340000</v>
      </c>
      <c r="T2097" s="40">
        <f t="shared" si="192"/>
        <v>167620</v>
      </c>
      <c r="U2097" s="40">
        <f t="shared" si="193"/>
        <v>187734.40000000002</v>
      </c>
      <c r="V2097" s="34" t="s">
        <v>47</v>
      </c>
      <c r="W2097" s="51">
        <v>2017</v>
      </c>
      <c r="X2097" s="43"/>
    </row>
    <row r="2098" spans="1:24" ht="50.1" customHeight="1">
      <c r="A2098" s="34" t="s">
        <v>6424</v>
      </c>
      <c r="B2098" s="35" t="s">
        <v>35</v>
      </c>
      <c r="C2098" s="318" t="s">
        <v>4565</v>
      </c>
      <c r="D2098" s="199" t="s">
        <v>4465</v>
      </c>
      <c r="E2098" s="318" t="s">
        <v>4566</v>
      </c>
      <c r="F2098" s="78"/>
      <c r="G2098" s="34" t="s">
        <v>39</v>
      </c>
      <c r="H2098" s="34">
        <v>0</v>
      </c>
      <c r="I2098" s="82">
        <v>590000000</v>
      </c>
      <c r="J2098" s="35" t="s">
        <v>40</v>
      </c>
      <c r="K2098" s="51" t="s">
        <v>313</v>
      </c>
      <c r="L2098" s="35" t="s">
        <v>42</v>
      </c>
      <c r="M2098" s="34" t="s">
        <v>61</v>
      </c>
      <c r="N2098" s="35" t="s">
        <v>109</v>
      </c>
      <c r="O2098" s="35" t="s">
        <v>110</v>
      </c>
      <c r="P2098" s="125">
        <v>168</v>
      </c>
      <c r="Q2098" s="35" t="s">
        <v>117</v>
      </c>
      <c r="R2098" s="144">
        <v>0.1</v>
      </c>
      <c r="S2098" s="100">
        <v>3400000</v>
      </c>
      <c r="T2098" s="40">
        <f t="shared" si="192"/>
        <v>340000</v>
      </c>
      <c r="U2098" s="40">
        <f t="shared" si="193"/>
        <v>380800.00000000006</v>
      </c>
      <c r="V2098" s="34" t="s">
        <v>47</v>
      </c>
      <c r="W2098" s="51">
        <v>2017</v>
      </c>
      <c r="X2098" s="43"/>
    </row>
    <row r="2099" spans="1:24" ht="50.1" customHeight="1">
      <c r="A2099" s="34" t="s">
        <v>6425</v>
      </c>
      <c r="B2099" s="49" t="s">
        <v>35</v>
      </c>
      <c r="C2099" s="50" t="s">
        <v>6426</v>
      </c>
      <c r="D2099" s="56" t="s">
        <v>4465</v>
      </c>
      <c r="E2099" s="50" t="s">
        <v>6427</v>
      </c>
      <c r="F2099" s="212"/>
      <c r="G2099" s="35" t="s">
        <v>39</v>
      </c>
      <c r="H2099" s="49">
        <v>0</v>
      </c>
      <c r="I2099" s="35">
        <v>590000000</v>
      </c>
      <c r="J2099" s="35" t="s">
        <v>53</v>
      </c>
      <c r="K2099" s="35" t="s">
        <v>313</v>
      </c>
      <c r="L2099" s="35" t="s">
        <v>42</v>
      </c>
      <c r="M2099" s="35" t="s">
        <v>61</v>
      </c>
      <c r="N2099" s="58" t="s">
        <v>109</v>
      </c>
      <c r="O2099" s="35" t="s">
        <v>110</v>
      </c>
      <c r="P2099" s="35">
        <v>168</v>
      </c>
      <c r="Q2099" s="49" t="s">
        <v>117</v>
      </c>
      <c r="R2099" s="143">
        <v>0.221</v>
      </c>
      <c r="S2099" s="77">
        <v>295000</v>
      </c>
      <c r="T2099" s="74">
        <f t="shared" si="192"/>
        <v>65195</v>
      </c>
      <c r="U2099" s="54">
        <f t="shared" si="193"/>
        <v>73018.400000000009</v>
      </c>
      <c r="V2099" s="221"/>
      <c r="W2099" s="35">
        <v>2017</v>
      </c>
      <c r="X2099" s="35"/>
    </row>
    <row r="2100" spans="1:24" ht="50.1" customHeight="1">
      <c r="A2100" s="34" t="s">
        <v>6428</v>
      </c>
      <c r="B2100" s="46" t="s">
        <v>35</v>
      </c>
      <c r="C2100" s="50" t="s">
        <v>1622</v>
      </c>
      <c r="D2100" s="56" t="s">
        <v>1516</v>
      </c>
      <c r="E2100" s="50" t="s">
        <v>1623</v>
      </c>
      <c r="F2100" s="50" t="s">
        <v>47</v>
      </c>
      <c r="G2100" s="35" t="s">
        <v>39</v>
      </c>
      <c r="H2100" s="52">
        <v>0</v>
      </c>
      <c r="I2100" s="60">
        <v>590000000</v>
      </c>
      <c r="J2100" s="35" t="s">
        <v>40</v>
      </c>
      <c r="K2100" s="51" t="s">
        <v>313</v>
      </c>
      <c r="L2100" s="35" t="s">
        <v>42</v>
      </c>
      <c r="M2100" s="46" t="s">
        <v>61</v>
      </c>
      <c r="N2100" s="49" t="s">
        <v>109</v>
      </c>
      <c r="O2100" s="35" t="s">
        <v>110</v>
      </c>
      <c r="P2100" s="125">
        <v>168</v>
      </c>
      <c r="Q2100" s="125" t="s">
        <v>117</v>
      </c>
      <c r="R2100" s="143">
        <v>6.6000000000000003E-2</v>
      </c>
      <c r="S2100" s="77">
        <v>324850</v>
      </c>
      <c r="T2100" s="54">
        <f>R2100*S2100</f>
        <v>21440.100000000002</v>
      </c>
      <c r="U2100" s="54">
        <f>T2100*1.12</f>
        <v>24012.912000000004</v>
      </c>
      <c r="V2100" s="46" t="s">
        <v>47</v>
      </c>
      <c r="W2100" s="51">
        <v>2017</v>
      </c>
      <c r="X2100" s="49"/>
    </row>
    <row r="2101" spans="1:24" ht="50.1" customHeight="1">
      <c r="A2101" s="34" t="s">
        <v>6429</v>
      </c>
      <c r="B2101" s="46" t="s">
        <v>35</v>
      </c>
      <c r="C2101" s="50" t="s">
        <v>2116</v>
      </c>
      <c r="D2101" s="48" t="s">
        <v>2086</v>
      </c>
      <c r="E2101" s="50" t="s">
        <v>2117</v>
      </c>
      <c r="F2101" s="50" t="s">
        <v>47</v>
      </c>
      <c r="G2101" s="35" t="s">
        <v>39</v>
      </c>
      <c r="H2101" s="52">
        <v>0</v>
      </c>
      <c r="I2101" s="60">
        <v>590000000</v>
      </c>
      <c r="J2101" s="35" t="s">
        <v>40</v>
      </c>
      <c r="K2101" s="51" t="s">
        <v>313</v>
      </c>
      <c r="L2101" s="35" t="s">
        <v>42</v>
      </c>
      <c r="M2101" s="46" t="s">
        <v>61</v>
      </c>
      <c r="N2101" s="49" t="s">
        <v>109</v>
      </c>
      <c r="O2101" s="35" t="s">
        <v>110</v>
      </c>
      <c r="P2101" s="125">
        <v>168</v>
      </c>
      <c r="Q2101" s="49" t="s">
        <v>117</v>
      </c>
      <c r="R2101" s="143">
        <v>1.39</v>
      </c>
      <c r="S2101" s="77">
        <v>210000</v>
      </c>
      <c r="T2101" s="54">
        <f t="shared" ref="T2101:T2103" si="194">R2101*S2101</f>
        <v>291900</v>
      </c>
      <c r="U2101" s="54">
        <f t="shared" si="193"/>
        <v>326928.00000000006</v>
      </c>
      <c r="V2101" s="46" t="s">
        <v>47</v>
      </c>
      <c r="W2101" s="51">
        <v>2017</v>
      </c>
      <c r="X2101" s="49"/>
    </row>
    <row r="2102" spans="1:24" ht="50.1" customHeight="1">
      <c r="A2102" s="34" t="s">
        <v>6430</v>
      </c>
      <c r="B2102" s="35" t="s">
        <v>35</v>
      </c>
      <c r="C2102" s="78" t="s">
        <v>2139</v>
      </c>
      <c r="D2102" s="36" t="s">
        <v>2086</v>
      </c>
      <c r="E2102" s="78" t="s">
        <v>2140</v>
      </c>
      <c r="F2102" s="78" t="s">
        <v>47</v>
      </c>
      <c r="G2102" s="35" t="s">
        <v>39</v>
      </c>
      <c r="H2102" s="35">
        <v>0</v>
      </c>
      <c r="I2102" s="35">
        <v>590000000</v>
      </c>
      <c r="J2102" s="35" t="s">
        <v>40</v>
      </c>
      <c r="K2102" s="51" t="s">
        <v>313</v>
      </c>
      <c r="L2102" s="35" t="s">
        <v>42</v>
      </c>
      <c r="M2102" s="35" t="s">
        <v>61</v>
      </c>
      <c r="N2102" s="35" t="s">
        <v>109</v>
      </c>
      <c r="O2102" s="35" t="s">
        <v>110</v>
      </c>
      <c r="P2102" s="125">
        <v>168</v>
      </c>
      <c r="Q2102" s="35" t="s">
        <v>117</v>
      </c>
      <c r="R2102" s="143">
        <v>5.03</v>
      </c>
      <c r="S2102" s="77">
        <v>1000000</v>
      </c>
      <c r="T2102" s="54">
        <f t="shared" si="194"/>
        <v>5030000</v>
      </c>
      <c r="U2102" s="54">
        <f t="shared" si="193"/>
        <v>5633600.0000000009</v>
      </c>
      <c r="V2102" s="35" t="s">
        <v>47</v>
      </c>
      <c r="W2102" s="51">
        <v>2017</v>
      </c>
      <c r="X2102" s="49"/>
    </row>
    <row r="2103" spans="1:24" ht="50.1" customHeight="1">
      <c r="A2103" s="34" t="s">
        <v>6431</v>
      </c>
      <c r="B2103" s="35" t="s">
        <v>35</v>
      </c>
      <c r="C2103" s="78" t="s">
        <v>2184</v>
      </c>
      <c r="D2103" s="36" t="s">
        <v>2086</v>
      </c>
      <c r="E2103" s="78" t="s">
        <v>2185</v>
      </c>
      <c r="F2103" s="78" t="s">
        <v>47</v>
      </c>
      <c r="G2103" s="35" t="s">
        <v>39</v>
      </c>
      <c r="H2103" s="35">
        <v>0</v>
      </c>
      <c r="I2103" s="35">
        <v>590000000</v>
      </c>
      <c r="J2103" s="35" t="s">
        <v>40</v>
      </c>
      <c r="K2103" s="51" t="s">
        <v>313</v>
      </c>
      <c r="L2103" s="35" t="s">
        <v>42</v>
      </c>
      <c r="M2103" s="35" t="s">
        <v>61</v>
      </c>
      <c r="N2103" s="35" t="s">
        <v>109</v>
      </c>
      <c r="O2103" s="35" t="s">
        <v>110</v>
      </c>
      <c r="P2103" s="125">
        <v>168</v>
      </c>
      <c r="Q2103" s="35" t="s">
        <v>117</v>
      </c>
      <c r="R2103" s="143">
        <v>2.1379999999999999</v>
      </c>
      <c r="S2103" s="77">
        <v>210000</v>
      </c>
      <c r="T2103" s="54">
        <f t="shared" si="194"/>
        <v>448980</v>
      </c>
      <c r="U2103" s="54">
        <f t="shared" si="193"/>
        <v>502857.60000000003</v>
      </c>
      <c r="V2103" s="35" t="s">
        <v>47</v>
      </c>
      <c r="W2103" s="51">
        <v>2017</v>
      </c>
      <c r="X2103" s="49"/>
    </row>
    <row r="2104" spans="1:24" ht="50.1" customHeight="1">
      <c r="A2104" s="34" t="s">
        <v>6432</v>
      </c>
      <c r="B2104" s="35" t="s">
        <v>35</v>
      </c>
      <c r="C2104" s="78" t="s">
        <v>2090</v>
      </c>
      <c r="D2104" s="36" t="s">
        <v>2086</v>
      </c>
      <c r="E2104" s="78" t="s">
        <v>2091</v>
      </c>
      <c r="F2104" s="78" t="s">
        <v>6433</v>
      </c>
      <c r="G2104" s="35" t="s">
        <v>39</v>
      </c>
      <c r="H2104" s="35">
        <v>0</v>
      </c>
      <c r="I2104" s="35">
        <v>590000000</v>
      </c>
      <c r="J2104" s="35" t="s">
        <v>40</v>
      </c>
      <c r="K2104" s="51" t="s">
        <v>313</v>
      </c>
      <c r="L2104" s="35" t="s">
        <v>42</v>
      </c>
      <c r="M2104" s="35" t="s">
        <v>61</v>
      </c>
      <c r="N2104" s="35" t="s">
        <v>109</v>
      </c>
      <c r="O2104" s="35" t="s">
        <v>110</v>
      </c>
      <c r="P2104" s="35">
        <v>166</v>
      </c>
      <c r="Q2104" s="35" t="s">
        <v>103</v>
      </c>
      <c r="R2104" s="143">
        <v>6317</v>
      </c>
      <c r="S2104" s="77">
        <v>320</v>
      </c>
      <c r="T2104" s="74">
        <f>R2104*S2104</f>
        <v>2021440</v>
      </c>
      <c r="U2104" s="54">
        <f>T2104*1.12</f>
        <v>2264012.8000000003</v>
      </c>
      <c r="V2104" s="35" t="s">
        <v>47</v>
      </c>
      <c r="W2104" s="51">
        <v>2017</v>
      </c>
      <c r="X2104" s="51"/>
    </row>
    <row r="2105" spans="1:24" ht="50.1" customHeight="1">
      <c r="A2105" s="34" t="s">
        <v>6434</v>
      </c>
      <c r="B2105" s="35" t="s">
        <v>35</v>
      </c>
      <c r="C2105" s="78" t="s">
        <v>2090</v>
      </c>
      <c r="D2105" s="36" t="s">
        <v>2086</v>
      </c>
      <c r="E2105" s="78" t="s">
        <v>2091</v>
      </c>
      <c r="F2105" s="78" t="s">
        <v>6435</v>
      </c>
      <c r="G2105" s="35" t="s">
        <v>39</v>
      </c>
      <c r="H2105" s="35">
        <v>0</v>
      </c>
      <c r="I2105" s="35">
        <v>590000000</v>
      </c>
      <c r="J2105" s="35" t="s">
        <v>40</v>
      </c>
      <c r="K2105" s="51" t="s">
        <v>313</v>
      </c>
      <c r="L2105" s="35" t="s">
        <v>42</v>
      </c>
      <c r="M2105" s="35" t="s">
        <v>61</v>
      </c>
      <c r="N2105" s="35" t="s">
        <v>109</v>
      </c>
      <c r="O2105" s="35" t="s">
        <v>110</v>
      </c>
      <c r="P2105" s="35">
        <v>166</v>
      </c>
      <c r="Q2105" s="35" t="s">
        <v>103</v>
      </c>
      <c r="R2105" s="143">
        <v>2925</v>
      </c>
      <c r="S2105" s="77">
        <v>410</v>
      </c>
      <c r="T2105" s="74">
        <f>R2105*S2105</f>
        <v>1199250</v>
      </c>
      <c r="U2105" s="54">
        <f>T2105*1.12</f>
        <v>1343160.0000000002</v>
      </c>
      <c r="V2105" s="35" t="s">
        <v>47</v>
      </c>
      <c r="W2105" s="51">
        <v>2017</v>
      </c>
      <c r="X2105" s="51"/>
    </row>
    <row r="2106" spans="1:24" ht="50.1" customHeight="1">
      <c r="A2106" s="34" t="s">
        <v>6436</v>
      </c>
      <c r="B2106" s="49" t="s">
        <v>35</v>
      </c>
      <c r="C2106" s="186" t="s">
        <v>6437</v>
      </c>
      <c r="D2106" s="182" t="s">
        <v>4465</v>
      </c>
      <c r="E2106" s="186" t="s">
        <v>6438</v>
      </c>
      <c r="F2106" s="78"/>
      <c r="G2106" s="35" t="s">
        <v>39</v>
      </c>
      <c r="H2106" s="49">
        <v>0</v>
      </c>
      <c r="I2106" s="35">
        <v>590000000</v>
      </c>
      <c r="J2106" s="35" t="s">
        <v>53</v>
      </c>
      <c r="K2106" s="35" t="s">
        <v>313</v>
      </c>
      <c r="L2106" s="35" t="s">
        <v>42</v>
      </c>
      <c r="M2106" s="35" t="s">
        <v>61</v>
      </c>
      <c r="N2106" s="35" t="s">
        <v>109</v>
      </c>
      <c r="O2106" s="35" t="s">
        <v>110</v>
      </c>
      <c r="P2106" s="35">
        <v>168</v>
      </c>
      <c r="Q2106" s="49" t="s">
        <v>117</v>
      </c>
      <c r="R2106" s="143">
        <v>0.6</v>
      </c>
      <c r="S2106" s="77">
        <v>530000</v>
      </c>
      <c r="T2106" s="74">
        <f>R2106*S2106</f>
        <v>318000</v>
      </c>
      <c r="U2106" s="54">
        <f>T2106*1.12</f>
        <v>356160.00000000006</v>
      </c>
      <c r="V2106" s="93"/>
      <c r="W2106" s="35">
        <v>2017</v>
      </c>
      <c r="X2106" s="35"/>
    </row>
    <row r="2107" spans="1:24" ht="50.1" customHeight="1">
      <c r="A2107" s="34" t="s">
        <v>6439</v>
      </c>
      <c r="B2107" s="49" t="s">
        <v>35</v>
      </c>
      <c r="C2107" s="50" t="s">
        <v>5748</v>
      </c>
      <c r="D2107" s="56" t="s">
        <v>4926</v>
      </c>
      <c r="E2107" s="50" t="s">
        <v>5749</v>
      </c>
      <c r="F2107" s="50"/>
      <c r="G2107" s="35" t="s">
        <v>39</v>
      </c>
      <c r="H2107" s="49">
        <v>0</v>
      </c>
      <c r="I2107" s="35">
        <v>590000000</v>
      </c>
      <c r="J2107" s="35" t="s">
        <v>53</v>
      </c>
      <c r="K2107" s="35" t="s">
        <v>313</v>
      </c>
      <c r="L2107" s="35" t="s">
        <v>42</v>
      </c>
      <c r="M2107" s="35" t="s">
        <v>61</v>
      </c>
      <c r="N2107" s="35" t="s">
        <v>109</v>
      </c>
      <c r="O2107" s="35" t="s">
        <v>110</v>
      </c>
      <c r="P2107" s="35">
        <v>168</v>
      </c>
      <c r="Q2107" s="49" t="s">
        <v>117</v>
      </c>
      <c r="R2107" s="143">
        <v>1.36</v>
      </c>
      <c r="S2107" s="77">
        <v>300000</v>
      </c>
      <c r="T2107" s="74">
        <f>R2107*S2107</f>
        <v>408000.00000000006</v>
      </c>
      <c r="U2107" s="54">
        <f>T2107*1.12</f>
        <v>456960.00000000012</v>
      </c>
      <c r="V2107" s="93"/>
      <c r="W2107" s="35">
        <v>2017</v>
      </c>
      <c r="X2107" s="35"/>
    </row>
    <row r="2108" spans="1:24" ht="50.1" customHeight="1">
      <c r="A2108" s="34" t="s">
        <v>6440</v>
      </c>
      <c r="B2108" s="35" t="s">
        <v>35</v>
      </c>
      <c r="C2108" s="50" t="s">
        <v>6441</v>
      </c>
      <c r="D2108" s="56" t="s">
        <v>2086</v>
      </c>
      <c r="E2108" s="50" t="s">
        <v>6442</v>
      </c>
      <c r="F2108" s="319"/>
      <c r="G2108" s="49" t="s">
        <v>39</v>
      </c>
      <c r="H2108" s="49">
        <v>0</v>
      </c>
      <c r="I2108" s="34">
        <v>590000000</v>
      </c>
      <c r="J2108" s="35" t="s">
        <v>53</v>
      </c>
      <c r="K2108" s="59" t="s">
        <v>1422</v>
      </c>
      <c r="L2108" s="35" t="s">
        <v>446</v>
      </c>
      <c r="M2108" s="49" t="s">
        <v>61</v>
      </c>
      <c r="N2108" s="58" t="s">
        <v>109</v>
      </c>
      <c r="O2108" s="114" t="s">
        <v>503</v>
      </c>
      <c r="P2108" s="49">
        <v>625</v>
      </c>
      <c r="Q2108" s="49" t="s">
        <v>2086</v>
      </c>
      <c r="R2108" s="143">
        <v>50</v>
      </c>
      <c r="S2108" s="77">
        <v>3000</v>
      </c>
      <c r="T2108" s="74">
        <f t="shared" ref="T2108:T2112" si="195">S2108*R2108</f>
        <v>150000</v>
      </c>
      <c r="U2108" s="74">
        <f t="shared" ref="U2108:U2113" si="196">T2108*1.12</f>
        <v>168000.00000000003</v>
      </c>
      <c r="V2108" s="34"/>
      <c r="W2108" s="34">
        <v>2017</v>
      </c>
      <c r="X2108" s="320"/>
    </row>
    <row r="2109" spans="1:24" ht="50.1" customHeight="1">
      <c r="A2109" s="34" t="s">
        <v>6443</v>
      </c>
      <c r="B2109" s="35" t="s">
        <v>35</v>
      </c>
      <c r="C2109" s="50" t="s">
        <v>6444</v>
      </c>
      <c r="D2109" s="56" t="s">
        <v>4465</v>
      </c>
      <c r="E2109" s="50" t="s">
        <v>6445</v>
      </c>
      <c r="F2109" s="50"/>
      <c r="G2109" s="49" t="s">
        <v>39</v>
      </c>
      <c r="H2109" s="49">
        <v>0</v>
      </c>
      <c r="I2109" s="34">
        <v>590000000</v>
      </c>
      <c r="J2109" s="35" t="s">
        <v>53</v>
      </c>
      <c r="K2109" s="59" t="s">
        <v>1422</v>
      </c>
      <c r="L2109" s="35" t="s">
        <v>446</v>
      </c>
      <c r="M2109" s="49" t="s">
        <v>61</v>
      </c>
      <c r="N2109" s="58" t="s">
        <v>109</v>
      </c>
      <c r="O2109" s="114" t="s">
        <v>503</v>
      </c>
      <c r="P2109" s="49">
        <v>168</v>
      </c>
      <c r="Q2109" s="49" t="s">
        <v>117</v>
      </c>
      <c r="R2109" s="143">
        <v>1.294</v>
      </c>
      <c r="S2109" s="77">
        <v>390000</v>
      </c>
      <c r="T2109" s="74">
        <f t="shared" si="195"/>
        <v>504660</v>
      </c>
      <c r="U2109" s="74">
        <f t="shared" si="196"/>
        <v>565219.20000000007</v>
      </c>
      <c r="V2109" s="34"/>
      <c r="W2109" s="34">
        <v>2017</v>
      </c>
      <c r="X2109" s="34"/>
    </row>
    <row r="2110" spans="1:24" ht="50.1" customHeight="1">
      <c r="A2110" s="34" t="s">
        <v>6446</v>
      </c>
      <c r="B2110" s="35" t="s">
        <v>35</v>
      </c>
      <c r="C2110" s="50" t="s">
        <v>6447</v>
      </c>
      <c r="D2110" s="56" t="s">
        <v>4465</v>
      </c>
      <c r="E2110" s="50" t="s">
        <v>6448</v>
      </c>
      <c r="F2110" s="308"/>
      <c r="G2110" s="49" t="s">
        <v>39</v>
      </c>
      <c r="H2110" s="49">
        <v>0</v>
      </c>
      <c r="I2110" s="34">
        <v>590000000</v>
      </c>
      <c r="J2110" s="35" t="s">
        <v>53</v>
      </c>
      <c r="K2110" s="59" t="s">
        <v>1422</v>
      </c>
      <c r="L2110" s="35" t="s">
        <v>446</v>
      </c>
      <c r="M2110" s="49" t="s">
        <v>61</v>
      </c>
      <c r="N2110" s="58" t="s">
        <v>109</v>
      </c>
      <c r="O2110" s="114" t="s">
        <v>503</v>
      </c>
      <c r="P2110" s="49">
        <v>168</v>
      </c>
      <c r="Q2110" s="49" t="s">
        <v>117</v>
      </c>
      <c r="R2110" s="143">
        <v>6.3E-2</v>
      </c>
      <c r="S2110" s="77">
        <v>390000</v>
      </c>
      <c r="T2110" s="74">
        <f t="shared" si="195"/>
        <v>24570</v>
      </c>
      <c r="U2110" s="74">
        <f t="shared" si="196"/>
        <v>27518.400000000001</v>
      </c>
      <c r="V2110" s="34"/>
      <c r="W2110" s="34">
        <v>2017</v>
      </c>
      <c r="X2110" s="34"/>
    </row>
    <row r="2111" spans="1:24" ht="50.1" customHeight="1">
      <c r="A2111" s="34" t="s">
        <v>6449</v>
      </c>
      <c r="B2111" s="35" t="s">
        <v>35</v>
      </c>
      <c r="C2111" s="50" t="s">
        <v>6450</v>
      </c>
      <c r="D2111" s="56" t="s">
        <v>4465</v>
      </c>
      <c r="E2111" s="50" t="s">
        <v>6451</v>
      </c>
      <c r="F2111" s="238"/>
      <c r="G2111" s="49" t="s">
        <v>39</v>
      </c>
      <c r="H2111" s="49">
        <v>0</v>
      </c>
      <c r="I2111" s="34">
        <v>590000000</v>
      </c>
      <c r="J2111" s="35" t="s">
        <v>53</v>
      </c>
      <c r="K2111" s="59" t="s">
        <v>1422</v>
      </c>
      <c r="L2111" s="35" t="s">
        <v>446</v>
      </c>
      <c r="M2111" s="49" t="s">
        <v>61</v>
      </c>
      <c r="N2111" s="58" t="s">
        <v>109</v>
      </c>
      <c r="O2111" s="114" t="s">
        <v>503</v>
      </c>
      <c r="P2111" s="49">
        <v>168</v>
      </c>
      <c r="Q2111" s="49" t="s">
        <v>117</v>
      </c>
      <c r="R2111" s="143">
        <v>0.157</v>
      </c>
      <c r="S2111" s="77">
        <v>390000</v>
      </c>
      <c r="T2111" s="74">
        <f t="shared" si="195"/>
        <v>61230</v>
      </c>
      <c r="U2111" s="74">
        <f t="shared" si="196"/>
        <v>68577.600000000006</v>
      </c>
      <c r="V2111" s="34"/>
      <c r="W2111" s="34">
        <v>2017</v>
      </c>
      <c r="X2111" s="34"/>
    </row>
    <row r="2112" spans="1:24" ht="50.1" customHeight="1">
      <c r="A2112" s="34" t="s">
        <v>6452</v>
      </c>
      <c r="B2112" s="35" t="s">
        <v>35</v>
      </c>
      <c r="C2112" s="50" t="s">
        <v>6453</v>
      </c>
      <c r="D2112" s="56" t="s">
        <v>4465</v>
      </c>
      <c r="E2112" s="50" t="s">
        <v>6454</v>
      </c>
      <c r="F2112" s="238"/>
      <c r="G2112" s="49" t="s">
        <v>39</v>
      </c>
      <c r="H2112" s="49">
        <v>0</v>
      </c>
      <c r="I2112" s="34">
        <v>590000000</v>
      </c>
      <c r="J2112" s="35" t="s">
        <v>53</v>
      </c>
      <c r="K2112" s="59" t="s">
        <v>1422</v>
      </c>
      <c r="L2112" s="35" t="s">
        <v>446</v>
      </c>
      <c r="M2112" s="49" t="s">
        <v>61</v>
      </c>
      <c r="N2112" s="58" t="s">
        <v>109</v>
      </c>
      <c r="O2112" s="114" t="s">
        <v>503</v>
      </c>
      <c r="P2112" s="49">
        <v>168</v>
      </c>
      <c r="Q2112" s="49" t="s">
        <v>117</v>
      </c>
      <c r="R2112" s="143">
        <v>0.82399999999999995</v>
      </c>
      <c r="S2112" s="77">
        <v>390000</v>
      </c>
      <c r="T2112" s="74">
        <f t="shared" si="195"/>
        <v>321360</v>
      </c>
      <c r="U2112" s="74">
        <f t="shared" si="196"/>
        <v>359923.20000000001</v>
      </c>
      <c r="V2112" s="34"/>
      <c r="W2112" s="34">
        <v>2017</v>
      </c>
      <c r="X2112" s="34"/>
    </row>
    <row r="2113" spans="1:24" ht="50.1" customHeight="1">
      <c r="A2113" s="34" t="s">
        <v>6455</v>
      </c>
      <c r="B2113" s="35" t="s">
        <v>35</v>
      </c>
      <c r="C2113" s="50" t="s">
        <v>6456</v>
      </c>
      <c r="D2113" s="36" t="s">
        <v>6457</v>
      </c>
      <c r="E2113" s="93" t="s">
        <v>6458</v>
      </c>
      <c r="F2113" s="93" t="s">
        <v>6459</v>
      </c>
      <c r="G2113" s="35" t="s">
        <v>39</v>
      </c>
      <c r="H2113" s="35">
        <v>0</v>
      </c>
      <c r="I2113" s="35">
        <v>590000000</v>
      </c>
      <c r="J2113" s="35" t="s">
        <v>40</v>
      </c>
      <c r="K2113" s="51" t="s">
        <v>831</v>
      </c>
      <c r="L2113" s="35" t="s">
        <v>1042</v>
      </c>
      <c r="M2113" s="35" t="s">
        <v>101</v>
      </c>
      <c r="N2113" s="35" t="s">
        <v>1043</v>
      </c>
      <c r="O2113" s="35" t="s">
        <v>1424</v>
      </c>
      <c r="P2113" s="125">
        <v>796</v>
      </c>
      <c r="Q2113" s="35" t="s">
        <v>46</v>
      </c>
      <c r="R2113" s="77">
        <v>8</v>
      </c>
      <c r="S2113" s="77">
        <v>248750</v>
      </c>
      <c r="T2113" s="54">
        <f>R2113*S2113</f>
        <v>1990000</v>
      </c>
      <c r="U2113" s="63">
        <f t="shared" si="196"/>
        <v>2228800</v>
      </c>
      <c r="V2113" s="92" t="s">
        <v>47</v>
      </c>
      <c r="W2113" s="51">
        <v>2017</v>
      </c>
      <c r="X2113" s="42"/>
    </row>
    <row r="2114" spans="1:24" ht="50.1" customHeight="1">
      <c r="A2114" s="34" t="s">
        <v>6460</v>
      </c>
      <c r="B2114" s="58" t="s">
        <v>35</v>
      </c>
      <c r="C2114" s="50" t="s">
        <v>6461</v>
      </c>
      <c r="D2114" s="56" t="s">
        <v>4890</v>
      </c>
      <c r="E2114" s="296" t="s">
        <v>6462</v>
      </c>
      <c r="F2114" s="50" t="s">
        <v>6463</v>
      </c>
      <c r="G2114" s="49" t="s">
        <v>39</v>
      </c>
      <c r="H2114" s="35">
        <v>0</v>
      </c>
      <c r="I2114" s="52">
        <v>590000000</v>
      </c>
      <c r="J2114" s="49" t="s">
        <v>4895</v>
      </c>
      <c r="K2114" s="49" t="s">
        <v>831</v>
      </c>
      <c r="L2114" s="51" t="s">
        <v>53</v>
      </c>
      <c r="M2114" s="51" t="s">
        <v>61</v>
      </c>
      <c r="N2114" s="49" t="s">
        <v>6464</v>
      </c>
      <c r="O2114" s="35" t="s">
        <v>468</v>
      </c>
      <c r="P2114" s="214" t="s">
        <v>865</v>
      </c>
      <c r="Q2114" s="43" t="s">
        <v>866</v>
      </c>
      <c r="R2114" s="100">
        <v>50</v>
      </c>
      <c r="S2114" s="100">
        <v>1700</v>
      </c>
      <c r="T2114" s="154">
        <f>R2114*S2114</f>
        <v>85000</v>
      </c>
      <c r="U2114" s="154">
        <f>T2114*1.12</f>
        <v>95200.000000000015</v>
      </c>
      <c r="V2114" s="49"/>
      <c r="W2114" s="49">
        <v>2017</v>
      </c>
      <c r="X2114" s="49"/>
    </row>
    <row r="2115" spans="1:24" ht="50.1" customHeight="1">
      <c r="A2115" s="34" t="s">
        <v>6465</v>
      </c>
      <c r="B2115" s="35" t="s">
        <v>35</v>
      </c>
      <c r="C2115" s="50" t="s">
        <v>6466</v>
      </c>
      <c r="D2115" s="36" t="s">
        <v>5725</v>
      </c>
      <c r="E2115" s="93" t="s">
        <v>6467</v>
      </c>
      <c r="F2115" s="93"/>
      <c r="G2115" s="35" t="s">
        <v>39</v>
      </c>
      <c r="H2115" s="35">
        <v>0</v>
      </c>
      <c r="I2115" s="35">
        <v>590000000</v>
      </c>
      <c r="J2115" s="35" t="s">
        <v>40</v>
      </c>
      <c r="K2115" s="51" t="s">
        <v>313</v>
      </c>
      <c r="L2115" s="35" t="s">
        <v>42</v>
      </c>
      <c r="M2115" s="35" t="s">
        <v>61</v>
      </c>
      <c r="N2115" s="35" t="s">
        <v>85</v>
      </c>
      <c r="O2115" s="35" t="s">
        <v>110</v>
      </c>
      <c r="P2115" s="125">
        <v>704</v>
      </c>
      <c r="Q2115" s="35" t="s">
        <v>2510</v>
      </c>
      <c r="R2115" s="77">
        <v>1</v>
      </c>
      <c r="S2115" s="77">
        <v>46430</v>
      </c>
      <c r="T2115" s="54">
        <f>R2115*S2115</f>
        <v>46430</v>
      </c>
      <c r="U2115" s="63">
        <f t="shared" ref="U2115:U2116" si="197">T2115*1.12</f>
        <v>52001.600000000006</v>
      </c>
      <c r="V2115" s="92" t="s">
        <v>47</v>
      </c>
      <c r="W2115" s="51">
        <v>2017</v>
      </c>
      <c r="X2115" s="42"/>
    </row>
    <row r="2116" spans="1:24" ht="50.1" customHeight="1">
      <c r="A2116" s="34" t="s">
        <v>6468</v>
      </c>
      <c r="B2116" s="49" t="s">
        <v>35</v>
      </c>
      <c r="C2116" s="50" t="s">
        <v>2532</v>
      </c>
      <c r="D2116" s="56" t="s">
        <v>2533</v>
      </c>
      <c r="E2116" s="50" t="s">
        <v>2534</v>
      </c>
      <c r="F2116" s="50" t="s">
        <v>6469</v>
      </c>
      <c r="G2116" s="49" t="s">
        <v>39</v>
      </c>
      <c r="H2116" s="49">
        <v>0</v>
      </c>
      <c r="I2116" s="35">
        <v>590000000</v>
      </c>
      <c r="J2116" s="35" t="s">
        <v>53</v>
      </c>
      <c r="K2116" s="49" t="s">
        <v>1422</v>
      </c>
      <c r="L2116" s="35" t="s">
        <v>1255</v>
      </c>
      <c r="M2116" s="49" t="s">
        <v>43</v>
      </c>
      <c r="N2116" s="49" t="s">
        <v>405</v>
      </c>
      <c r="O2116" s="35" t="s">
        <v>1424</v>
      </c>
      <c r="P2116" s="35">
        <v>796</v>
      </c>
      <c r="Q2116" s="49" t="s">
        <v>46</v>
      </c>
      <c r="R2116" s="81">
        <v>48</v>
      </c>
      <c r="S2116" s="81">
        <v>450</v>
      </c>
      <c r="T2116" s="54">
        <f t="shared" ref="T2116:T2123" si="198">S2116*R2116</f>
        <v>21600</v>
      </c>
      <c r="U2116" s="54">
        <f t="shared" si="197"/>
        <v>24192.000000000004</v>
      </c>
      <c r="V2116" s="135"/>
      <c r="W2116" s="35">
        <v>2017</v>
      </c>
      <c r="X2116" s="49"/>
    </row>
    <row r="2117" spans="1:24" ht="50.1" customHeight="1">
      <c r="A2117" s="34" t="s">
        <v>6470</v>
      </c>
      <c r="B2117" s="49" t="s">
        <v>35</v>
      </c>
      <c r="C2117" s="50" t="s">
        <v>2532</v>
      </c>
      <c r="D2117" s="56" t="s">
        <v>2533</v>
      </c>
      <c r="E2117" s="50" t="s">
        <v>2534</v>
      </c>
      <c r="F2117" s="50" t="s">
        <v>6471</v>
      </c>
      <c r="G2117" s="49" t="s">
        <v>39</v>
      </c>
      <c r="H2117" s="49">
        <v>0</v>
      </c>
      <c r="I2117" s="35">
        <v>590000000</v>
      </c>
      <c r="J2117" s="35" t="s">
        <v>53</v>
      </c>
      <c r="K2117" s="49" t="s">
        <v>1422</v>
      </c>
      <c r="L2117" s="35" t="s">
        <v>53</v>
      </c>
      <c r="M2117" s="49" t="s">
        <v>43</v>
      </c>
      <c r="N2117" s="49" t="s">
        <v>405</v>
      </c>
      <c r="O2117" s="35" t="s">
        <v>1424</v>
      </c>
      <c r="P2117" s="35">
        <v>796</v>
      </c>
      <c r="Q2117" s="49" t="s">
        <v>46</v>
      </c>
      <c r="R2117" s="81">
        <v>16</v>
      </c>
      <c r="S2117" s="81">
        <v>111.61</v>
      </c>
      <c r="T2117" s="54">
        <f t="shared" si="198"/>
        <v>1785.76</v>
      </c>
      <c r="U2117" s="54">
        <f>T2117*1.12</f>
        <v>2000.0512000000001</v>
      </c>
      <c r="V2117" s="135"/>
      <c r="W2117" s="35">
        <v>2017</v>
      </c>
      <c r="X2117" s="49"/>
    </row>
    <row r="2118" spans="1:24" ht="50.1" customHeight="1">
      <c r="A2118" s="34" t="s">
        <v>6472</v>
      </c>
      <c r="B2118" s="49" t="s">
        <v>35</v>
      </c>
      <c r="C2118" s="50" t="s">
        <v>6473</v>
      </c>
      <c r="D2118" s="56" t="s">
        <v>862</v>
      </c>
      <c r="E2118" s="50" t="s">
        <v>6474</v>
      </c>
      <c r="F2118" s="50" t="s">
        <v>6475</v>
      </c>
      <c r="G2118" s="49" t="s">
        <v>39</v>
      </c>
      <c r="H2118" s="49">
        <v>0</v>
      </c>
      <c r="I2118" s="35">
        <v>590000000</v>
      </c>
      <c r="J2118" s="35" t="s">
        <v>1255</v>
      </c>
      <c r="K2118" s="49" t="s">
        <v>1422</v>
      </c>
      <c r="L2118" s="35" t="s">
        <v>1255</v>
      </c>
      <c r="M2118" s="49" t="s">
        <v>43</v>
      </c>
      <c r="N2118" s="49" t="s">
        <v>405</v>
      </c>
      <c r="O2118" s="35" t="s">
        <v>1424</v>
      </c>
      <c r="P2118" s="46" t="s">
        <v>865</v>
      </c>
      <c r="Q2118" s="49" t="s">
        <v>866</v>
      </c>
      <c r="R2118" s="81">
        <v>36</v>
      </c>
      <c r="S2118" s="81">
        <v>760</v>
      </c>
      <c r="T2118" s="54">
        <f t="shared" si="198"/>
        <v>27360</v>
      </c>
      <c r="U2118" s="54">
        <f t="shared" ref="U2118:U2123" si="199">T2118*1.12</f>
        <v>30643.200000000004</v>
      </c>
      <c r="V2118" s="135"/>
      <c r="W2118" s="35">
        <v>2017</v>
      </c>
      <c r="X2118" s="49"/>
    </row>
    <row r="2119" spans="1:24" ht="50.1" customHeight="1">
      <c r="A2119" s="34" t="s">
        <v>6476</v>
      </c>
      <c r="B2119" s="49" t="s">
        <v>35</v>
      </c>
      <c r="C2119" s="50" t="s">
        <v>6477</v>
      </c>
      <c r="D2119" s="56" t="s">
        <v>3489</v>
      </c>
      <c r="E2119" s="50" t="s">
        <v>6478</v>
      </c>
      <c r="F2119" s="50" t="s">
        <v>6479</v>
      </c>
      <c r="G2119" s="49" t="s">
        <v>39</v>
      </c>
      <c r="H2119" s="49">
        <v>0</v>
      </c>
      <c r="I2119" s="35">
        <v>590000000</v>
      </c>
      <c r="J2119" s="35" t="s">
        <v>1255</v>
      </c>
      <c r="K2119" s="49" t="s">
        <v>1422</v>
      </c>
      <c r="L2119" s="35" t="s">
        <v>1255</v>
      </c>
      <c r="M2119" s="49" t="s">
        <v>43</v>
      </c>
      <c r="N2119" s="49" t="s">
        <v>405</v>
      </c>
      <c r="O2119" s="35" t="s">
        <v>1424</v>
      </c>
      <c r="P2119" s="46" t="s">
        <v>865</v>
      </c>
      <c r="Q2119" s="49" t="s">
        <v>866</v>
      </c>
      <c r="R2119" s="81">
        <v>200</v>
      </c>
      <c r="S2119" s="81">
        <v>420</v>
      </c>
      <c r="T2119" s="54">
        <f t="shared" si="198"/>
        <v>84000</v>
      </c>
      <c r="U2119" s="54">
        <f t="shared" si="199"/>
        <v>94080.000000000015</v>
      </c>
      <c r="V2119" s="135"/>
      <c r="W2119" s="35">
        <v>2017</v>
      </c>
      <c r="X2119" s="49"/>
    </row>
    <row r="2120" spans="1:24" ht="50.1" customHeight="1">
      <c r="A2120" s="34" t="s">
        <v>6480</v>
      </c>
      <c r="B2120" s="49" t="s">
        <v>35</v>
      </c>
      <c r="C2120" s="50" t="s">
        <v>6477</v>
      </c>
      <c r="D2120" s="56" t="s">
        <v>3489</v>
      </c>
      <c r="E2120" s="50" t="s">
        <v>6478</v>
      </c>
      <c r="F2120" s="213" t="s">
        <v>6481</v>
      </c>
      <c r="G2120" s="49" t="s">
        <v>39</v>
      </c>
      <c r="H2120" s="49">
        <v>0</v>
      </c>
      <c r="I2120" s="35">
        <v>590000000</v>
      </c>
      <c r="J2120" s="35" t="s">
        <v>53</v>
      </c>
      <c r="K2120" s="49" t="s">
        <v>1422</v>
      </c>
      <c r="L2120" s="35" t="s">
        <v>53</v>
      </c>
      <c r="M2120" s="49" t="s">
        <v>43</v>
      </c>
      <c r="N2120" s="49" t="s">
        <v>405</v>
      </c>
      <c r="O2120" s="35" t="s">
        <v>1424</v>
      </c>
      <c r="P2120" s="35" t="s">
        <v>865</v>
      </c>
      <c r="Q2120" s="49" t="s">
        <v>866</v>
      </c>
      <c r="R2120" s="81">
        <v>200</v>
      </c>
      <c r="S2120" s="81">
        <v>200</v>
      </c>
      <c r="T2120" s="54">
        <f t="shared" si="198"/>
        <v>40000</v>
      </c>
      <c r="U2120" s="54">
        <f t="shared" si="199"/>
        <v>44800.000000000007</v>
      </c>
      <c r="V2120" s="247"/>
      <c r="W2120" s="35">
        <v>2017</v>
      </c>
      <c r="X2120" s="49"/>
    </row>
    <row r="2121" spans="1:24" ht="50.1" customHeight="1">
      <c r="A2121" s="34" t="s">
        <v>6482</v>
      </c>
      <c r="B2121" s="49" t="s">
        <v>35</v>
      </c>
      <c r="C2121" s="50" t="s">
        <v>6483</v>
      </c>
      <c r="D2121" s="56" t="s">
        <v>6484</v>
      </c>
      <c r="E2121" s="50" t="s">
        <v>6485</v>
      </c>
      <c r="F2121" s="50" t="s">
        <v>6486</v>
      </c>
      <c r="G2121" s="49" t="s">
        <v>39</v>
      </c>
      <c r="H2121" s="49">
        <v>0</v>
      </c>
      <c r="I2121" s="35">
        <v>590000000</v>
      </c>
      <c r="J2121" s="35" t="s">
        <v>1255</v>
      </c>
      <c r="K2121" s="49" t="s">
        <v>1422</v>
      </c>
      <c r="L2121" s="35" t="s">
        <v>1255</v>
      </c>
      <c r="M2121" s="49" t="s">
        <v>43</v>
      </c>
      <c r="N2121" s="49" t="s">
        <v>405</v>
      </c>
      <c r="O2121" s="35" t="s">
        <v>1424</v>
      </c>
      <c r="P2121" s="35">
        <v>796</v>
      </c>
      <c r="Q2121" s="49" t="s">
        <v>46</v>
      </c>
      <c r="R2121" s="81">
        <v>12</v>
      </c>
      <c r="S2121" s="81">
        <v>1550</v>
      </c>
      <c r="T2121" s="54">
        <f t="shared" si="198"/>
        <v>18600</v>
      </c>
      <c r="U2121" s="54">
        <f t="shared" si="199"/>
        <v>20832.000000000004</v>
      </c>
      <c r="V2121" s="247"/>
      <c r="W2121" s="35">
        <v>2017</v>
      </c>
      <c r="X2121" s="49"/>
    </row>
    <row r="2122" spans="1:24" ht="50.1" customHeight="1">
      <c r="A2122" s="34" t="s">
        <v>6487</v>
      </c>
      <c r="B2122" s="49" t="s">
        <v>35</v>
      </c>
      <c r="C2122" s="50" t="s">
        <v>6488</v>
      </c>
      <c r="D2122" s="56" t="s">
        <v>3944</v>
      </c>
      <c r="E2122" s="50" t="s">
        <v>6489</v>
      </c>
      <c r="F2122" s="50" t="s">
        <v>6490</v>
      </c>
      <c r="G2122" s="49" t="s">
        <v>39</v>
      </c>
      <c r="H2122" s="49">
        <v>0</v>
      </c>
      <c r="I2122" s="35">
        <v>590000000</v>
      </c>
      <c r="J2122" s="35" t="s">
        <v>1255</v>
      </c>
      <c r="K2122" s="49" t="s">
        <v>1422</v>
      </c>
      <c r="L2122" s="35" t="s">
        <v>1255</v>
      </c>
      <c r="M2122" s="49" t="s">
        <v>43</v>
      </c>
      <c r="N2122" s="49" t="s">
        <v>405</v>
      </c>
      <c r="O2122" s="35" t="s">
        <v>1424</v>
      </c>
      <c r="P2122" s="35">
        <v>796</v>
      </c>
      <c r="Q2122" s="49" t="s">
        <v>46</v>
      </c>
      <c r="R2122" s="81">
        <v>12</v>
      </c>
      <c r="S2122" s="81">
        <v>1700</v>
      </c>
      <c r="T2122" s="54">
        <f t="shared" si="198"/>
        <v>20400</v>
      </c>
      <c r="U2122" s="54">
        <f t="shared" si="199"/>
        <v>22848.000000000004</v>
      </c>
      <c r="V2122" s="247"/>
      <c r="W2122" s="35">
        <v>2017</v>
      </c>
      <c r="X2122" s="49"/>
    </row>
    <row r="2123" spans="1:24" ht="50.1" customHeight="1">
      <c r="A2123" s="34" t="s">
        <v>6491</v>
      </c>
      <c r="B2123" s="49" t="s">
        <v>35</v>
      </c>
      <c r="C2123" s="50" t="s">
        <v>6488</v>
      </c>
      <c r="D2123" s="56" t="s">
        <v>3944</v>
      </c>
      <c r="E2123" s="50" t="s">
        <v>6489</v>
      </c>
      <c r="F2123" s="50" t="s">
        <v>6492</v>
      </c>
      <c r="G2123" s="49" t="s">
        <v>39</v>
      </c>
      <c r="H2123" s="49">
        <v>0</v>
      </c>
      <c r="I2123" s="35">
        <v>590000000</v>
      </c>
      <c r="J2123" s="35" t="s">
        <v>53</v>
      </c>
      <c r="K2123" s="49" t="s">
        <v>1422</v>
      </c>
      <c r="L2123" s="35" t="s">
        <v>53</v>
      </c>
      <c r="M2123" s="49" t="s">
        <v>43</v>
      </c>
      <c r="N2123" s="49" t="s">
        <v>405</v>
      </c>
      <c r="O2123" s="35" t="s">
        <v>1424</v>
      </c>
      <c r="P2123" s="35">
        <v>796</v>
      </c>
      <c r="Q2123" s="49" t="s">
        <v>46</v>
      </c>
      <c r="R2123" s="81">
        <v>8</v>
      </c>
      <c r="S2123" s="81">
        <v>700</v>
      </c>
      <c r="T2123" s="54">
        <f t="shared" si="198"/>
        <v>5600</v>
      </c>
      <c r="U2123" s="54">
        <f t="shared" si="199"/>
        <v>6272.0000000000009</v>
      </c>
      <c r="V2123" s="247"/>
      <c r="W2123" s="35">
        <v>2017</v>
      </c>
      <c r="X2123" s="49"/>
    </row>
    <row r="2124" spans="1:24" ht="50.1" customHeight="1">
      <c r="A2124" s="34" t="s">
        <v>6493</v>
      </c>
      <c r="B2124" s="58" t="s">
        <v>35</v>
      </c>
      <c r="C2124" s="272" t="s">
        <v>6494</v>
      </c>
      <c r="D2124" s="273" t="s">
        <v>6495</v>
      </c>
      <c r="E2124" s="272" t="s">
        <v>5834</v>
      </c>
      <c r="F2124" s="272" t="s">
        <v>6496</v>
      </c>
      <c r="G2124" s="51" t="s">
        <v>39</v>
      </c>
      <c r="H2124" s="35">
        <v>0</v>
      </c>
      <c r="I2124" s="125">
        <v>590000000</v>
      </c>
      <c r="J2124" s="51" t="s">
        <v>53</v>
      </c>
      <c r="K2124" s="229" t="s">
        <v>313</v>
      </c>
      <c r="L2124" s="51" t="s">
        <v>295</v>
      </c>
      <c r="M2124" s="51" t="s">
        <v>61</v>
      </c>
      <c r="N2124" s="51" t="s">
        <v>5525</v>
      </c>
      <c r="O2124" s="176" t="s">
        <v>110</v>
      </c>
      <c r="P2124" s="51">
        <v>796</v>
      </c>
      <c r="Q2124" s="58" t="s">
        <v>46</v>
      </c>
      <c r="R2124" s="321">
        <v>1</v>
      </c>
      <c r="S2124" s="321">
        <v>2500</v>
      </c>
      <c r="T2124" s="54">
        <f>R2124*S2124</f>
        <v>2500</v>
      </c>
      <c r="U2124" s="54">
        <f>T2124*1.12</f>
        <v>2800.0000000000005</v>
      </c>
      <c r="V2124" s="195"/>
      <c r="W2124" s="195">
        <v>2017</v>
      </c>
      <c r="X2124" s="277"/>
    </row>
    <row r="2125" spans="1:24" ht="50.1" customHeight="1">
      <c r="A2125" s="34" t="s">
        <v>6497</v>
      </c>
      <c r="B2125" s="58" t="s">
        <v>35</v>
      </c>
      <c r="C2125" s="272" t="s">
        <v>6498</v>
      </c>
      <c r="D2125" s="273" t="s">
        <v>6499</v>
      </c>
      <c r="E2125" s="272" t="s">
        <v>5834</v>
      </c>
      <c r="F2125" s="272" t="s">
        <v>6496</v>
      </c>
      <c r="G2125" s="51" t="s">
        <v>39</v>
      </c>
      <c r="H2125" s="35">
        <v>0</v>
      </c>
      <c r="I2125" s="125">
        <v>590000000</v>
      </c>
      <c r="J2125" s="51" t="s">
        <v>53</v>
      </c>
      <c r="K2125" s="229" t="s">
        <v>313</v>
      </c>
      <c r="L2125" s="51" t="s">
        <v>295</v>
      </c>
      <c r="M2125" s="51" t="s">
        <v>61</v>
      </c>
      <c r="N2125" s="51" t="s">
        <v>5525</v>
      </c>
      <c r="O2125" s="176" t="s">
        <v>110</v>
      </c>
      <c r="P2125" s="51">
        <v>796</v>
      </c>
      <c r="Q2125" s="58" t="s">
        <v>46</v>
      </c>
      <c r="R2125" s="321">
        <v>1</v>
      </c>
      <c r="S2125" s="321">
        <v>2500</v>
      </c>
      <c r="T2125" s="154">
        <f>R2125*S2125</f>
        <v>2500</v>
      </c>
      <c r="U2125" s="276">
        <f>T2125*1.12</f>
        <v>2800.0000000000005</v>
      </c>
      <c r="V2125" s="195"/>
      <c r="W2125" s="195">
        <v>2017</v>
      </c>
      <c r="X2125" s="277"/>
    </row>
    <row r="2126" spans="1:24" ht="50.1" customHeight="1">
      <c r="A2126" s="34" t="s">
        <v>6500</v>
      </c>
      <c r="B2126" s="58" t="s">
        <v>35</v>
      </c>
      <c r="C2126" s="272" t="s">
        <v>6501</v>
      </c>
      <c r="D2126" s="273" t="s">
        <v>3489</v>
      </c>
      <c r="E2126" s="272" t="s">
        <v>6502</v>
      </c>
      <c r="F2126" s="272" t="s">
        <v>6496</v>
      </c>
      <c r="G2126" s="51" t="s">
        <v>39</v>
      </c>
      <c r="H2126" s="35">
        <v>0</v>
      </c>
      <c r="I2126" s="125">
        <v>590000000</v>
      </c>
      <c r="J2126" s="51" t="s">
        <v>53</v>
      </c>
      <c r="K2126" s="229" t="s">
        <v>313</v>
      </c>
      <c r="L2126" s="51" t="s">
        <v>295</v>
      </c>
      <c r="M2126" s="51" t="s">
        <v>61</v>
      </c>
      <c r="N2126" s="51" t="s">
        <v>5525</v>
      </c>
      <c r="O2126" s="176" t="s">
        <v>110</v>
      </c>
      <c r="P2126" s="51">
        <v>839</v>
      </c>
      <c r="Q2126" s="58" t="s">
        <v>612</v>
      </c>
      <c r="R2126" s="321">
        <v>1</v>
      </c>
      <c r="S2126" s="321">
        <v>3800</v>
      </c>
      <c r="T2126" s="54">
        <f>R2126*S2126</f>
        <v>3800</v>
      </c>
      <c r="U2126" s="54">
        <f>T2126*1.12</f>
        <v>4256</v>
      </c>
      <c r="V2126" s="195"/>
      <c r="W2126" s="195">
        <v>2017</v>
      </c>
      <c r="X2126" s="277"/>
    </row>
    <row r="2127" spans="1:24" ht="50.1" customHeight="1">
      <c r="A2127" s="34" t="s">
        <v>6503</v>
      </c>
      <c r="B2127" s="58" t="s">
        <v>35</v>
      </c>
      <c r="C2127" s="50" t="s">
        <v>6504</v>
      </c>
      <c r="D2127" s="56" t="s">
        <v>2533</v>
      </c>
      <c r="E2127" s="50" t="s">
        <v>6505</v>
      </c>
      <c r="F2127" s="50" t="s">
        <v>6506</v>
      </c>
      <c r="G2127" s="49" t="s">
        <v>39</v>
      </c>
      <c r="H2127" s="105">
        <v>0</v>
      </c>
      <c r="I2127" s="80">
        <v>590000000</v>
      </c>
      <c r="J2127" s="51" t="s">
        <v>293</v>
      </c>
      <c r="K2127" s="49" t="s">
        <v>1422</v>
      </c>
      <c r="L2127" s="49" t="s">
        <v>189</v>
      </c>
      <c r="M2127" s="49" t="s">
        <v>84</v>
      </c>
      <c r="N2127" s="49" t="s">
        <v>85</v>
      </c>
      <c r="O2127" s="49" t="s">
        <v>542</v>
      </c>
      <c r="P2127" s="43">
        <v>796</v>
      </c>
      <c r="Q2127" s="49" t="s">
        <v>46</v>
      </c>
      <c r="R2127" s="77">
        <v>600</v>
      </c>
      <c r="S2127" s="77">
        <v>65</v>
      </c>
      <c r="T2127" s="154">
        <f>R2127*S2127</f>
        <v>39000</v>
      </c>
      <c r="U2127" s="154">
        <f>T2127*1.12</f>
        <v>43680.000000000007</v>
      </c>
      <c r="V2127" s="98"/>
      <c r="W2127" s="51">
        <v>2017</v>
      </c>
      <c r="X2127" s="49"/>
    </row>
    <row r="2128" spans="1:24" ht="50.1" customHeight="1">
      <c r="A2128" s="34" t="s">
        <v>6507</v>
      </c>
      <c r="B2128" s="58" t="s">
        <v>35</v>
      </c>
      <c r="C2128" s="50" t="s">
        <v>6508</v>
      </c>
      <c r="D2128" s="56" t="s">
        <v>6509</v>
      </c>
      <c r="E2128" s="50" t="s">
        <v>6510</v>
      </c>
      <c r="F2128" s="50" t="s">
        <v>6511</v>
      </c>
      <c r="G2128" s="49" t="s">
        <v>39</v>
      </c>
      <c r="H2128" s="105">
        <v>0</v>
      </c>
      <c r="I2128" s="80">
        <v>590000000</v>
      </c>
      <c r="J2128" s="51" t="s">
        <v>293</v>
      </c>
      <c r="K2128" s="49" t="s">
        <v>1422</v>
      </c>
      <c r="L2128" s="49" t="s">
        <v>189</v>
      </c>
      <c r="M2128" s="49" t="s">
        <v>84</v>
      </c>
      <c r="N2128" s="49" t="s">
        <v>6512</v>
      </c>
      <c r="O2128" s="49" t="s">
        <v>227</v>
      </c>
      <c r="P2128" s="43">
        <v>796</v>
      </c>
      <c r="Q2128" s="49" t="s">
        <v>46</v>
      </c>
      <c r="R2128" s="77">
        <v>130</v>
      </c>
      <c r="S2128" s="77">
        <v>20</v>
      </c>
      <c r="T2128" s="154">
        <f t="shared" ref="T2128:T2129" si="200">R2128*S2128</f>
        <v>2600</v>
      </c>
      <c r="U2128" s="154">
        <f t="shared" ref="U2128:U2129" si="201">T2128*1.12</f>
        <v>2912.0000000000005</v>
      </c>
      <c r="V2128" s="98"/>
      <c r="W2128" s="51">
        <v>2017</v>
      </c>
      <c r="X2128" s="49"/>
    </row>
    <row r="2129" spans="1:24" ht="50.1" customHeight="1">
      <c r="A2129" s="34" t="s">
        <v>6513</v>
      </c>
      <c r="B2129" s="58" t="s">
        <v>35</v>
      </c>
      <c r="C2129" s="50" t="s">
        <v>6508</v>
      </c>
      <c r="D2129" s="56" t="s">
        <v>6509</v>
      </c>
      <c r="E2129" s="50" t="s">
        <v>6510</v>
      </c>
      <c r="F2129" s="50" t="s">
        <v>6514</v>
      </c>
      <c r="G2129" s="49" t="s">
        <v>39</v>
      </c>
      <c r="H2129" s="105">
        <v>0</v>
      </c>
      <c r="I2129" s="80">
        <v>590000000</v>
      </c>
      <c r="J2129" s="51" t="s">
        <v>293</v>
      </c>
      <c r="K2129" s="49" t="s">
        <v>1422</v>
      </c>
      <c r="L2129" s="49" t="s">
        <v>189</v>
      </c>
      <c r="M2129" s="49" t="s">
        <v>84</v>
      </c>
      <c r="N2129" s="49" t="s">
        <v>6512</v>
      </c>
      <c r="O2129" s="49" t="s">
        <v>227</v>
      </c>
      <c r="P2129" s="43">
        <v>796</v>
      </c>
      <c r="Q2129" s="49" t="s">
        <v>46</v>
      </c>
      <c r="R2129" s="77">
        <v>16</v>
      </c>
      <c r="S2129" s="77">
        <v>20</v>
      </c>
      <c r="T2129" s="154">
        <f t="shared" si="200"/>
        <v>320</v>
      </c>
      <c r="U2129" s="154">
        <f t="shared" si="201"/>
        <v>358.40000000000003</v>
      </c>
      <c r="V2129" s="98"/>
      <c r="W2129" s="51">
        <v>2017</v>
      </c>
      <c r="X2129" s="49"/>
    </row>
    <row r="2130" spans="1:24" ht="50.1" customHeight="1">
      <c r="A2130" s="34" t="s">
        <v>6515</v>
      </c>
      <c r="B2130" s="49" t="s">
        <v>35</v>
      </c>
      <c r="C2130" s="50" t="s">
        <v>6516</v>
      </c>
      <c r="D2130" s="56" t="s">
        <v>6517</v>
      </c>
      <c r="E2130" s="50" t="s">
        <v>6518</v>
      </c>
      <c r="F2130" s="50" t="s">
        <v>6519</v>
      </c>
      <c r="G2130" s="49" t="s">
        <v>39</v>
      </c>
      <c r="H2130" s="49">
        <v>0</v>
      </c>
      <c r="I2130" s="60">
        <v>590000000</v>
      </c>
      <c r="J2130" s="35" t="s">
        <v>53</v>
      </c>
      <c r="K2130" s="51" t="s">
        <v>1422</v>
      </c>
      <c r="L2130" s="35" t="s">
        <v>42</v>
      </c>
      <c r="M2130" s="51" t="s">
        <v>43</v>
      </c>
      <c r="N2130" s="51" t="s">
        <v>2687</v>
      </c>
      <c r="O2130" s="35" t="s">
        <v>110</v>
      </c>
      <c r="P2130" s="51">
        <v>625</v>
      </c>
      <c r="Q2130" s="49" t="s">
        <v>2086</v>
      </c>
      <c r="R2130" s="77">
        <v>4</v>
      </c>
      <c r="S2130" s="77">
        <v>5000</v>
      </c>
      <c r="T2130" s="54">
        <f>S2130*R2130</f>
        <v>20000</v>
      </c>
      <c r="U2130" s="54">
        <f>T2130*1.12</f>
        <v>22400.000000000004</v>
      </c>
      <c r="V2130" s="49"/>
      <c r="W2130" s="49">
        <v>2017</v>
      </c>
      <c r="X2130" s="49"/>
    </row>
    <row r="2131" spans="1:24" ht="50.1" customHeight="1">
      <c r="A2131" s="34" t="s">
        <v>6520</v>
      </c>
      <c r="B2131" s="49" t="s">
        <v>35</v>
      </c>
      <c r="C2131" s="50" t="s">
        <v>6521</v>
      </c>
      <c r="D2131" s="56" t="s">
        <v>6517</v>
      </c>
      <c r="E2131" s="50" t="s">
        <v>6522</v>
      </c>
      <c r="F2131" s="50" t="s">
        <v>6523</v>
      </c>
      <c r="G2131" s="49" t="s">
        <v>39</v>
      </c>
      <c r="H2131" s="49">
        <v>0</v>
      </c>
      <c r="I2131" s="60">
        <v>590000000</v>
      </c>
      <c r="J2131" s="35" t="s">
        <v>53</v>
      </c>
      <c r="K2131" s="51" t="s">
        <v>1422</v>
      </c>
      <c r="L2131" s="35" t="s">
        <v>42</v>
      </c>
      <c r="M2131" s="51" t="s">
        <v>43</v>
      </c>
      <c r="N2131" s="51" t="s">
        <v>2687</v>
      </c>
      <c r="O2131" s="35" t="s">
        <v>110</v>
      </c>
      <c r="P2131" s="51">
        <v>625</v>
      </c>
      <c r="Q2131" s="49" t="s">
        <v>2086</v>
      </c>
      <c r="R2131" s="77">
        <v>4</v>
      </c>
      <c r="S2131" s="77">
        <v>1900</v>
      </c>
      <c r="T2131" s="54">
        <f t="shared" ref="T2131" si="202">S2131*R2131</f>
        <v>7600</v>
      </c>
      <c r="U2131" s="54">
        <f t="shared" ref="U2131:U2143" si="203">T2131*1.12</f>
        <v>8512</v>
      </c>
      <c r="V2131" s="49"/>
      <c r="W2131" s="35">
        <v>2017</v>
      </c>
      <c r="X2131" s="49"/>
    </row>
    <row r="2132" spans="1:24" ht="50.1" customHeight="1">
      <c r="A2132" s="34" t="s">
        <v>6524</v>
      </c>
      <c r="B2132" s="51" t="s">
        <v>35</v>
      </c>
      <c r="C2132" s="50" t="s">
        <v>6525</v>
      </c>
      <c r="D2132" s="56" t="s">
        <v>6526</v>
      </c>
      <c r="E2132" s="50" t="s">
        <v>6527</v>
      </c>
      <c r="F2132" s="50" t="s">
        <v>6528</v>
      </c>
      <c r="G2132" s="51" t="s">
        <v>39</v>
      </c>
      <c r="H2132" s="51">
        <v>0</v>
      </c>
      <c r="I2132" s="125">
        <v>590000000</v>
      </c>
      <c r="J2132" s="51" t="s">
        <v>53</v>
      </c>
      <c r="K2132" s="51" t="s">
        <v>1422</v>
      </c>
      <c r="L2132" s="51" t="s">
        <v>53</v>
      </c>
      <c r="M2132" s="51" t="s">
        <v>84</v>
      </c>
      <c r="N2132" s="49" t="s">
        <v>1043</v>
      </c>
      <c r="O2132" s="49" t="s">
        <v>1204</v>
      </c>
      <c r="P2132" s="46" t="s">
        <v>865</v>
      </c>
      <c r="Q2132" s="49" t="s">
        <v>866</v>
      </c>
      <c r="R2132" s="81">
        <v>160</v>
      </c>
      <c r="S2132" s="81">
        <v>1400</v>
      </c>
      <c r="T2132" s="54">
        <f>S2132*R2132</f>
        <v>224000</v>
      </c>
      <c r="U2132" s="54">
        <f t="shared" si="203"/>
        <v>250880.00000000003</v>
      </c>
      <c r="V2132" s="310"/>
      <c r="W2132" s="125">
        <v>2017</v>
      </c>
      <c r="X2132" s="51"/>
    </row>
    <row r="2133" spans="1:24" ht="50.1" customHeight="1">
      <c r="A2133" s="34" t="s">
        <v>6529</v>
      </c>
      <c r="B2133" s="51" t="s">
        <v>35</v>
      </c>
      <c r="C2133" s="50" t="s">
        <v>6530</v>
      </c>
      <c r="D2133" s="56" t="s">
        <v>6531</v>
      </c>
      <c r="E2133" s="50" t="s">
        <v>6532</v>
      </c>
      <c r="F2133" s="50" t="s">
        <v>6533</v>
      </c>
      <c r="G2133" s="51" t="s">
        <v>39</v>
      </c>
      <c r="H2133" s="51">
        <v>0</v>
      </c>
      <c r="I2133" s="125">
        <v>590000000</v>
      </c>
      <c r="J2133" s="51" t="s">
        <v>53</v>
      </c>
      <c r="K2133" s="51" t="s">
        <v>1422</v>
      </c>
      <c r="L2133" s="51" t="s">
        <v>53</v>
      </c>
      <c r="M2133" s="51" t="s">
        <v>84</v>
      </c>
      <c r="N2133" s="49" t="s">
        <v>1043</v>
      </c>
      <c r="O2133" s="49" t="s">
        <v>1204</v>
      </c>
      <c r="P2133" s="60">
        <v>796</v>
      </c>
      <c r="Q2133" s="51" t="s">
        <v>46</v>
      </c>
      <c r="R2133" s="81">
        <v>2</v>
      </c>
      <c r="S2133" s="228">
        <v>3900</v>
      </c>
      <c r="T2133" s="133">
        <f>S2133*R2133</f>
        <v>7800</v>
      </c>
      <c r="U2133" s="54">
        <f t="shared" si="203"/>
        <v>8736</v>
      </c>
      <c r="V2133" s="310"/>
      <c r="W2133" s="125">
        <v>2017</v>
      </c>
      <c r="X2133" s="51"/>
    </row>
    <row r="2134" spans="1:24" ht="50.1" customHeight="1">
      <c r="A2134" s="34" t="s">
        <v>6534</v>
      </c>
      <c r="B2134" s="49" t="s">
        <v>35</v>
      </c>
      <c r="C2134" s="50" t="s">
        <v>6535</v>
      </c>
      <c r="D2134" s="56" t="s">
        <v>862</v>
      </c>
      <c r="E2134" s="50" t="s">
        <v>6536</v>
      </c>
      <c r="F2134" s="50" t="s">
        <v>6537</v>
      </c>
      <c r="G2134" s="285" t="s">
        <v>39</v>
      </c>
      <c r="H2134" s="59">
        <v>0</v>
      </c>
      <c r="I2134" s="52">
        <v>590000000</v>
      </c>
      <c r="J2134" s="35" t="s">
        <v>53</v>
      </c>
      <c r="K2134" s="285" t="s">
        <v>1422</v>
      </c>
      <c r="L2134" s="35" t="s">
        <v>42</v>
      </c>
      <c r="M2134" s="285" t="s">
        <v>43</v>
      </c>
      <c r="N2134" s="35" t="s">
        <v>5248</v>
      </c>
      <c r="O2134" s="35" t="s">
        <v>5448</v>
      </c>
      <c r="P2134" s="46" t="s">
        <v>865</v>
      </c>
      <c r="Q2134" s="35" t="s">
        <v>866</v>
      </c>
      <c r="R2134" s="207">
        <v>5</v>
      </c>
      <c r="S2134" s="207">
        <v>162.5</v>
      </c>
      <c r="T2134" s="107">
        <f t="shared" ref="T2134:T2143" si="204">S2134*R2134</f>
        <v>812.5</v>
      </c>
      <c r="U2134" s="107">
        <f t="shared" si="203"/>
        <v>910.00000000000011</v>
      </c>
      <c r="V2134" s="285"/>
      <c r="W2134" s="231">
        <v>2017</v>
      </c>
      <c r="X2134" s="289"/>
    </row>
    <row r="2135" spans="1:24" ht="50.1" customHeight="1">
      <c r="A2135" s="34" t="s">
        <v>6538</v>
      </c>
      <c r="B2135" s="49" t="s">
        <v>35</v>
      </c>
      <c r="C2135" s="50" t="s">
        <v>3544</v>
      </c>
      <c r="D2135" s="56" t="s">
        <v>3489</v>
      </c>
      <c r="E2135" s="50" t="s">
        <v>3545</v>
      </c>
      <c r="F2135" s="50" t="s">
        <v>6539</v>
      </c>
      <c r="G2135" s="285" t="s">
        <v>39</v>
      </c>
      <c r="H2135" s="59">
        <v>0</v>
      </c>
      <c r="I2135" s="52">
        <v>590000000</v>
      </c>
      <c r="J2135" s="35" t="s">
        <v>53</v>
      </c>
      <c r="K2135" s="285" t="s">
        <v>1422</v>
      </c>
      <c r="L2135" s="35" t="s">
        <v>42</v>
      </c>
      <c r="M2135" s="285" t="s">
        <v>43</v>
      </c>
      <c r="N2135" s="35" t="s">
        <v>5248</v>
      </c>
      <c r="O2135" s="35" t="s">
        <v>5448</v>
      </c>
      <c r="P2135" s="46" t="s">
        <v>865</v>
      </c>
      <c r="Q2135" s="35" t="s">
        <v>866</v>
      </c>
      <c r="R2135" s="207">
        <v>120</v>
      </c>
      <c r="S2135" s="207">
        <v>133.928571428</v>
      </c>
      <c r="T2135" s="107">
        <f t="shared" si="204"/>
        <v>16071.42857136</v>
      </c>
      <c r="U2135" s="107">
        <f t="shared" si="203"/>
        <v>17999.999999923202</v>
      </c>
      <c r="V2135" s="285"/>
      <c r="W2135" s="231">
        <v>2017</v>
      </c>
      <c r="X2135" s="289"/>
    </row>
    <row r="2136" spans="1:24" ht="50.1" customHeight="1">
      <c r="A2136" s="34" t="s">
        <v>6540</v>
      </c>
      <c r="B2136" s="49" t="s">
        <v>35</v>
      </c>
      <c r="C2136" s="50" t="s">
        <v>3540</v>
      </c>
      <c r="D2136" s="56" t="s">
        <v>3489</v>
      </c>
      <c r="E2136" s="50" t="s">
        <v>3541</v>
      </c>
      <c r="F2136" s="50" t="s">
        <v>6541</v>
      </c>
      <c r="G2136" s="285" t="s">
        <v>39</v>
      </c>
      <c r="H2136" s="59">
        <v>0</v>
      </c>
      <c r="I2136" s="52">
        <v>590000000</v>
      </c>
      <c r="J2136" s="35" t="s">
        <v>53</v>
      </c>
      <c r="K2136" s="285" t="s">
        <v>1422</v>
      </c>
      <c r="L2136" s="35" t="s">
        <v>42</v>
      </c>
      <c r="M2136" s="285" t="s">
        <v>43</v>
      </c>
      <c r="N2136" s="35" t="s">
        <v>5248</v>
      </c>
      <c r="O2136" s="35" t="s">
        <v>5448</v>
      </c>
      <c r="P2136" s="46" t="s">
        <v>865</v>
      </c>
      <c r="Q2136" s="35" t="s">
        <v>866</v>
      </c>
      <c r="R2136" s="207">
        <v>5</v>
      </c>
      <c r="S2136" s="207">
        <v>108.928571428</v>
      </c>
      <c r="T2136" s="107">
        <f t="shared" si="204"/>
        <v>544.64285713999993</v>
      </c>
      <c r="U2136" s="107">
        <f t="shared" si="203"/>
        <v>609.99999999679994</v>
      </c>
      <c r="V2136" s="285"/>
      <c r="W2136" s="231">
        <v>2017</v>
      </c>
      <c r="X2136" s="289"/>
    </row>
    <row r="2137" spans="1:24" ht="50.1" customHeight="1">
      <c r="A2137" s="34" t="s">
        <v>6542</v>
      </c>
      <c r="B2137" s="49" t="s">
        <v>35</v>
      </c>
      <c r="C2137" s="50" t="s">
        <v>6543</v>
      </c>
      <c r="D2137" s="56" t="s">
        <v>3489</v>
      </c>
      <c r="E2137" s="50" t="s">
        <v>6544</v>
      </c>
      <c r="F2137" s="50" t="s">
        <v>6545</v>
      </c>
      <c r="G2137" s="285" t="s">
        <v>39</v>
      </c>
      <c r="H2137" s="59">
        <v>0</v>
      </c>
      <c r="I2137" s="52">
        <v>590000000</v>
      </c>
      <c r="J2137" s="35" t="s">
        <v>53</v>
      </c>
      <c r="K2137" s="285" t="s">
        <v>1422</v>
      </c>
      <c r="L2137" s="35" t="s">
        <v>42</v>
      </c>
      <c r="M2137" s="285" t="s">
        <v>43</v>
      </c>
      <c r="N2137" s="35" t="s">
        <v>5248</v>
      </c>
      <c r="O2137" s="35" t="s">
        <v>5448</v>
      </c>
      <c r="P2137" s="46" t="s">
        <v>865</v>
      </c>
      <c r="Q2137" s="35" t="s">
        <v>866</v>
      </c>
      <c r="R2137" s="207">
        <v>15</v>
      </c>
      <c r="S2137" s="207">
        <v>91.071428571400006</v>
      </c>
      <c r="T2137" s="107">
        <f t="shared" si="204"/>
        <v>1366.0714285710001</v>
      </c>
      <c r="U2137" s="107">
        <f t="shared" si="203"/>
        <v>1529.9999999995202</v>
      </c>
      <c r="V2137" s="285"/>
      <c r="W2137" s="231">
        <v>2017</v>
      </c>
      <c r="X2137" s="289"/>
    </row>
    <row r="2138" spans="1:24" ht="50.1" customHeight="1">
      <c r="A2138" s="34" t="s">
        <v>6546</v>
      </c>
      <c r="B2138" s="49" t="s">
        <v>35</v>
      </c>
      <c r="C2138" s="50" t="s">
        <v>6547</v>
      </c>
      <c r="D2138" s="56" t="s">
        <v>862</v>
      </c>
      <c r="E2138" s="50" t="s">
        <v>6548</v>
      </c>
      <c r="F2138" s="50" t="s">
        <v>6549</v>
      </c>
      <c r="G2138" s="285" t="s">
        <v>39</v>
      </c>
      <c r="H2138" s="59">
        <v>0</v>
      </c>
      <c r="I2138" s="52">
        <v>590000000</v>
      </c>
      <c r="J2138" s="35" t="s">
        <v>53</v>
      </c>
      <c r="K2138" s="285" t="s">
        <v>1422</v>
      </c>
      <c r="L2138" s="35" t="s">
        <v>42</v>
      </c>
      <c r="M2138" s="285" t="s">
        <v>43</v>
      </c>
      <c r="N2138" s="35" t="s">
        <v>5248</v>
      </c>
      <c r="O2138" s="35" t="s">
        <v>5448</v>
      </c>
      <c r="P2138" s="46" t="s">
        <v>865</v>
      </c>
      <c r="Q2138" s="35" t="s">
        <v>866</v>
      </c>
      <c r="R2138" s="207">
        <v>40</v>
      </c>
      <c r="S2138" s="207">
        <v>225.892857142</v>
      </c>
      <c r="T2138" s="107">
        <f t="shared" si="204"/>
        <v>9035.7142856800001</v>
      </c>
      <c r="U2138" s="107">
        <f t="shared" si="203"/>
        <v>10119.999999961601</v>
      </c>
      <c r="V2138" s="285"/>
      <c r="W2138" s="231">
        <v>2017</v>
      </c>
      <c r="X2138" s="289"/>
    </row>
    <row r="2139" spans="1:24" ht="50.1" customHeight="1">
      <c r="A2139" s="34" t="s">
        <v>6550</v>
      </c>
      <c r="B2139" s="49" t="s">
        <v>35</v>
      </c>
      <c r="C2139" s="50" t="s">
        <v>6473</v>
      </c>
      <c r="D2139" s="56" t="s">
        <v>862</v>
      </c>
      <c r="E2139" s="50" t="s">
        <v>6474</v>
      </c>
      <c r="F2139" s="50" t="s">
        <v>6551</v>
      </c>
      <c r="G2139" s="232" t="s">
        <v>39</v>
      </c>
      <c r="H2139" s="59">
        <v>0</v>
      </c>
      <c r="I2139" s="52">
        <v>590000000</v>
      </c>
      <c r="J2139" s="35" t="s">
        <v>53</v>
      </c>
      <c r="K2139" s="232" t="s">
        <v>1422</v>
      </c>
      <c r="L2139" s="35" t="s">
        <v>42</v>
      </c>
      <c r="M2139" s="232" t="s">
        <v>43</v>
      </c>
      <c r="N2139" s="35" t="s">
        <v>5248</v>
      </c>
      <c r="O2139" s="35" t="s">
        <v>5448</v>
      </c>
      <c r="P2139" s="46" t="s">
        <v>865</v>
      </c>
      <c r="Q2139" s="35" t="s">
        <v>866</v>
      </c>
      <c r="R2139" s="100">
        <v>110</v>
      </c>
      <c r="S2139" s="100">
        <v>627.67857142800005</v>
      </c>
      <c r="T2139" s="40">
        <f t="shared" si="204"/>
        <v>69044.642857080005</v>
      </c>
      <c r="U2139" s="40">
        <f t="shared" si="203"/>
        <v>77329.999999929612</v>
      </c>
      <c r="V2139" s="97"/>
      <c r="W2139" s="43">
        <v>2017</v>
      </c>
      <c r="X2139" s="82"/>
    </row>
    <row r="2140" spans="1:24" ht="50.1" customHeight="1">
      <c r="A2140" s="34" t="s">
        <v>6552</v>
      </c>
      <c r="B2140" s="49" t="s">
        <v>35</v>
      </c>
      <c r="C2140" s="50" t="s">
        <v>3544</v>
      </c>
      <c r="D2140" s="56" t="s">
        <v>3489</v>
      </c>
      <c r="E2140" s="50" t="s">
        <v>3545</v>
      </c>
      <c r="F2140" s="50" t="s">
        <v>6553</v>
      </c>
      <c r="G2140" s="232" t="s">
        <v>39</v>
      </c>
      <c r="H2140" s="59">
        <v>0</v>
      </c>
      <c r="I2140" s="52">
        <v>590000000</v>
      </c>
      <c r="J2140" s="35" t="s">
        <v>53</v>
      </c>
      <c r="K2140" s="232" t="s">
        <v>1422</v>
      </c>
      <c r="L2140" s="35" t="s">
        <v>42</v>
      </c>
      <c r="M2140" s="232" t="s">
        <v>43</v>
      </c>
      <c r="N2140" s="35" t="s">
        <v>5248</v>
      </c>
      <c r="O2140" s="35" t="s">
        <v>5448</v>
      </c>
      <c r="P2140" s="46" t="s">
        <v>865</v>
      </c>
      <c r="Q2140" s="35" t="s">
        <v>866</v>
      </c>
      <c r="R2140" s="207">
        <v>10</v>
      </c>
      <c r="S2140" s="207">
        <v>161.60714285700001</v>
      </c>
      <c r="T2140" s="107">
        <f t="shared" si="204"/>
        <v>1616.0714285700001</v>
      </c>
      <c r="U2140" s="107">
        <f t="shared" si="203"/>
        <v>1809.9999999984002</v>
      </c>
      <c r="V2140" s="285"/>
      <c r="W2140" s="231">
        <v>2017</v>
      </c>
      <c r="X2140" s="289"/>
    </row>
    <row r="2141" spans="1:24" ht="50.1" customHeight="1">
      <c r="A2141" s="34" t="s">
        <v>6554</v>
      </c>
      <c r="B2141" s="49" t="s">
        <v>35</v>
      </c>
      <c r="C2141" s="50" t="s">
        <v>6555</v>
      </c>
      <c r="D2141" s="56" t="s">
        <v>862</v>
      </c>
      <c r="E2141" s="50" t="s">
        <v>6556</v>
      </c>
      <c r="F2141" s="50" t="s">
        <v>6557</v>
      </c>
      <c r="G2141" s="232" t="s">
        <v>39</v>
      </c>
      <c r="H2141" s="59">
        <v>0</v>
      </c>
      <c r="I2141" s="52">
        <v>590000000</v>
      </c>
      <c r="J2141" s="35" t="s">
        <v>53</v>
      </c>
      <c r="K2141" s="232" t="s">
        <v>1422</v>
      </c>
      <c r="L2141" s="35" t="s">
        <v>42</v>
      </c>
      <c r="M2141" s="232" t="s">
        <v>43</v>
      </c>
      <c r="N2141" s="35" t="s">
        <v>5248</v>
      </c>
      <c r="O2141" s="35" t="s">
        <v>5448</v>
      </c>
      <c r="P2141" s="46" t="s">
        <v>865</v>
      </c>
      <c r="Q2141" s="35" t="s">
        <v>866</v>
      </c>
      <c r="R2141" s="207">
        <v>10</v>
      </c>
      <c r="S2141" s="207">
        <v>314.28571428499998</v>
      </c>
      <c r="T2141" s="107">
        <f t="shared" si="204"/>
        <v>3142.8571428499999</v>
      </c>
      <c r="U2141" s="107">
        <f t="shared" si="203"/>
        <v>3519.9999999920001</v>
      </c>
      <c r="V2141" s="285"/>
      <c r="W2141" s="231">
        <v>2017</v>
      </c>
      <c r="X2141" s="289"/>
    </row>
    <row r="2142" spans="1:24" ht="50.1" customHeight="1">
      <c r="A2142" s="34" t="s">
        <v>6558</v>
      </c>
      <c r="B2142" s="49" t="s">
        <v>35</v>
      </c>
      <c r="C2142" s="50" t="s">
        <v>6559</v>
      </c>
      <c r="D2142" s="56" t="s">
        <v>862</v>
      </c>
      <c r="E2142" s="50" t="s">
        <v>6560</v>
      </c>
      <c r="F2142" s="50" t="s">
        <v>6561</v>
      </c>
      <c r="G2142" s="232" t="s">
        <v>39</v>
      </c>
      <c r="H2142" s="59">
        <v>0</v>
      </c>
      <c r="I2142" s="52">
        <v>590000000</v>
      </c>
      <c r="J2142" s="35" t="s">
        <v>53</v>
      </c>
      <c r="K2142" s="232" t="s">
        <v>1422</v>
      </c>
      <c r="L2142" s="35" t="s">
        <v>42</v>
      </c>
      <c r="M2142" s="232" t="s">
        <v>43</v>
      </c>
      <c r="N2142" s="35" t="s">
        <v>5248</v>
      </c>
      <c r="O2142" s="35" t="s">
        <v>5448</v>
      </c>
      <c r="P2142" s="46" t="s">
        <v>865</v>
      </c>
      <c r="Q2142" s="35" t="s">
        <v>866</v>
      </c>
      <c r="R2142" s="207">
        <v>10</v>
      </c>
      <c r="S2142" s="207">
        <v>225.892857142</v>
      </c>
      <c r="T2142" s="107">
        <f t="shared" si="204"/>
        <v>2258.92857142</v>
      </c>
      <c r="U2142" s="107">
        <f t="shared" si="203"/>
        <v>2529.9999999904003</v>
      </c>
      <c r="V2142" s="285"/>
      <c r="W2142" s="231">
        <v>2017</v>
      </c>
      <c r="X2142" s="289"/>
    </row>
    <row r="2143" spans="1:24" ht="50.1" customHeight="1">
      <c r="A2143" s="34" t="s">
        <v>6562</v>
      </c>
      <c r="B2143" s="49" t="s">
        <v>35</v>
      </c>
      <c r="C2143" s="50" t="s">
        <v>889</v>
      </c>
      <c r="D2143" s="56" t="s">
        <v>862</v>
      </c>
      <c r="E2143" s="50" t="s">
        <v>890</v>
      </c>
      <c r="F2143" s="50" t="s">
        <v>6563</v>
      </c>
      <c r="G2143" s="49" t="s">
        <v>39</v>
      </c>
      <c r="H2143" s="59">
        <v>0</v>
      </c>
      <c r="I2143" s="52">
        <v>590000000</v>
      </c>
      <c r="J2143" s="35" t="s">
        <v>53</v>
      </c>
      <c r="K2143" s="49" t="s">
        <v>1422</v>
      </c>
      <c r="L2143" s="35" t="s">
        <v>42</v>
      </c>
      <c r="M2143" s="49" t="s">
        <v>43</v>
      </c>
      <c r="N2143" s="35" t="s">
        <v>5248</v>
      </c>
      <c r="O2143" s="35" t="s">
        <v>5448</v>
      </c>
      <c r="P2143" s="46" t="s">
        <v>865</v>
      </c>
      <c r="Q2143" s="35" t="s">
        <v>866</v>
      </c>
      <c r="R2143" s="100">
        <v>20</v>
      </c>
      <c r="S2143" s="100">
        <v>198.214285714</v>
      </c>
      <c r="T2143" s="40">
        <f t="shared" si="204"/>
        <v>3964.2857142799999</v>
      </c>
      <c r="U2143" s="40">
        <f t="shared" si="203"/>
        <v>4439.9999999935999</v>
      </c>
      <c r="V2143" s="97"/>
      <c r="W2143" s="43">
        <v>2017</v>
      </c>
      <c r="X2143" s="82"/>
    </row>
    <row r="2144" spans="1:24" ht="50.1" customHeight="1">
      <c r="A2144" s="34" t="s">
        <v>6564</v>
      </c>
      <c r="B2144" s="49" t="s">
        <v>35</v>
      </c>
      <c r="C2144" s="50" t="s">
        <v>6565</v>
      </c>
      <c r="D2144" s="56" t="s">
        <v>862</v>
      </c>
      <c r="E2144" s="50" t="s">
        <v>6566</v>
      </c>
      <c r="F2144" s="50" t="s">
        <v>6567</v>
      </c>
      <c r="G2144" s="35" t="s">
        <v>39</v>
      </c>
      <c r="H2144" s="59">
        <v>0</v>
      </c>
      <c r="I2144" s="52">
        <v>590000000</v>
      </c>
      <c r="J2144" s="35" t="s">
        <v>53</v>
      </c>
      <c r="K2144" s="49" t="s">
        <v>831</v>
      </c>
      <c r="L2144" s="35" t="s">
        <v>42</v>
      </c>
      <c r="M2144" s="43" t="s">
        <v>43</v>
      </c>
      <c r="N2144" s="35" t="s">
        <v>75</v>
      </c>
      <c r="O2144" s="35" t="s">
        <v>5448</v>
      </c>
      <c r="P2144" s="46" t="s">
        <v>865</v>
      </c>
      <c r="Q2144" s="35" t="s">
        <v>866</v>
      </c>
      <c r="R2144" s="81">
        <v>190</v>
      </c>
      <c r="S2144" s="106">
        <v>140</v>
      </c>
      <c r="T2144" s="40">
        <f>R2144*S2144</f>
        <v>26600</v>
      </c>
      <c r="U2144" s="40">
        <f>T2144*1.12</f>
        <v>29792.000000000004</v>
      </c>
      <c r="V2144" s="97"/>
      <c r="W2144" s="43">
        <v>2017</v>
      </c>
      <c r="X2144" s="46"/>
    </row>
    <row r="2145" spans="1:24" ht="50.1" customHeight="1">
      <c r="A2145" s="34" t="s">
        <v>6568</v>
      </c>
      <c r="B2145" s="49" t="s">
        <v>35</v>
      </c>
      <c r="C2145" s="50" t="s">
        <v>6569</v>
      </c>
      <c r="D2145" s="56" t="s">
        <v>3944</v>
      </c>
      <c r="E2145" s="50" t="s">
        <v>6570</v>
      </c>
      <c r="F2145" s="50" t="s">
        <v>6571</v>
      </c>
      <c r="G2145" s="35" t="s">
        <v>39</v>
      </c>
      <c r="H2145" s="59">
        <v>0</v>
      </c>
      <c r="I2145" s="52">
        <v>590000000</v>
      </c>
      <c r="J2145" s="35" t="s">
        <v>53</v>
      </c>
      <c r="K2145" s="49" t="s">
        <v>831</v>
      </c>
      <c r="L2145" s="35" t="s">
        <v>42</v>
      </c>
      <c r="M2145" s="43" t="s">
        <v>43</v>
      </c>
      <c r="N2145" s="35" t="s">
        <v>75</v>
      </c>
      <c r="O2145" s="35" t="s">
        <v>5448</v>
      </c>
      <c r="P2145" s="49">
        <v>796</v>
      </c>
      <c r="Q2145" s="49" t="s">
        <v>46</v>
      </c>
      <c r="R2145" s="81">
        <v>2</v>
      </c>
      <c r="S2145" s="81">
        <v>459.82</v>
      </c>
      <c r="T2145" s="40">
        <f t="shared" ref="T2145:T2154" si="205">R2145*S2145</f>
        <v>919.64</v>
      </c>
      <c r="U2145" s="40">
        <f t="shared" ref="U2145:U2154" si="206">T2145*1.12</f>
        <v>1029.9968000000001</v>
      </c>
      <c r="V2145" s="49"/>
      <c r="W2145" s="49">
        <v>2017</v>
      </c>
      <c r="X2145" s="46"/>
    </row>
    <row r="2146" spans="1:24" ht="50.1" customHeight="1">
      <c r="A2146" s="34" t="s">
        <v>6572</v>
      </c>
      <c r="B2146" s="49" t="s">
        <v>35</v>
      </c>
      <c r="C2146" s="50" t="s">
        <v>6573</v>
      </c>
      <c r="D2146" s="56" t="s">
        <v>862</v>
      </c>
      <c r="E2146" s="50" t="s">
        <v>6574</v>
      </c>
      <c r="F2146" s="50" t="s">
        <v>6575</v>
      </c>
      <c r="G2146" s="35" t="s">
        <v>39</v>
      </c>
      <c r="H2146" s="59">
        <v>0</v>
      </c>
      <c r="I2146" s="52">
        <v>590000000</v>
      </c>
      <c r="J2146" s="35" t="s">
        <v>53</v>
      </c>
      <c r="K2146" s="49" t="s">
        <v>831</v>
      </c>
      <c r="L2146" s="35" t="s">
        <v>42</v>
      </c>
      <c r="M2146" s="43" t="s">
        <v>43</v>
      </c>
      <c r="N2146" s="35" t="s">
        <v>75</v>
      </c>
      <c r="O2146" s="35" t="s">
        <v>5448</v>
      </c>
      <c r="P2146" s="46" t="s">
        <v>865</v>
      </c>
      <c r="Q2146" s="35" t="s">
        <v>866</v>
      </c>
      <c r="R2146" s="81">
        <v>110</v>
      </c>
      <c r="S2146" s="81">
        <v>75</v>
      </c>
      <c r="T2146" s="40">
        <f t="shared" si="205"/>
        <v>8250</v>
      </c>
      <c r="U2146" s="40">
        <f t="shared" si="206"/>
        <v>9240</v>
      </c>
      <c r="V2146" s="49"/>
      <c r="W2146" s="49">
        <v>2017</v>
      </c>
      <c r="X2146" s="46"/>
    </row>
    <row r="2147" spans="1:24" ht="50.1" customHeight="1">
      <c r="A2147" s="34" t="s">
        <v>6576</v>
      </c>
      <c r="B2147" s="49" t="s">
        <v>35</v>
      </c>
      <c r="C2147" s="50" t="s">
        <v>6577</v>
      </c>
      <c r="D2147" s="56" t="s">
        <v>6578</v>
      </c>
      <c r="E2147" s="50" t="s">
        <v>6579</v>
      </c>
      <c r="F2147" s="50" t="s">
        <v>6580</v>
      </c>
      <c r="G2147" s="35" t="s">
        <v>39</v>
      </c>
      <c r="H2147" s="59">
        <v>0</v>
      </c>
      <c r="I2147" s="52">
        <v>590000000</v>
      </c>
      <c r="J2147" s="35" t="s">
        <v>53</v>
      </c>
      <c r="K2147" s="49" t="s">
        <v>831</v>
      </c>
      <c r="L2147" s="35" t="s">
        <v>42</v>
      </c>
      <c r="M2147" s="43" t="s">
        <v>43</v>
      </c>
      <c r="N2147" s="35" t="s">
        <v>75</v>
      </c>
      <c r="O2147" s="35" t="s">
        <v>5448</v>
      </c>
      <c r="P2147" s="49">
        <v>796</v>
      </c>
      <c r="Q2147" s="49" t="s">
        <v>46</v>
      </c>
      <c r="R2147" s="81">
        <v>2</v>
      </c>
      <c r="S2147" s="81">
        <v>4250</v>
      </c>
      <c r="T2147" s="40">
        <f t="shared" si="205"/>
        <v>8500</v>
      </c>
      <c r="U2147" s="40">
        <f t="shared" si="206"/>
        <v>9520</v>
      </c>
      <c r="V2147" s="49"/>
      <c r="W2147" s="49">
        <v>2017</v>
      </c>
      <c r="X2147" s="46"/>
    </row>
    <row r="2148" spans="1:24" ht="50.1" customHeight="1">
      <c r="A2148" s="34" t="s">
        <v>6581</v>
      </c>
      <c r="B2148" s="49" t="s">
        <v>35</v>
      </c>
      <c r="C2148" s="50" t="s">
        <v>6582</v>
      </c>
      <c r="D2148" s="56" t="s">
        <v>6583</v>
      </c>
      <c r="E2148" s="50" t="s">
        <v>6584</v>
      </c>
      <c r="F2148" s="50" t="s">
        <v>6583</v>
      </c>
      <c r="G2148" s="35" t="s">
        <v>39</v>
      </c>
      <c r="H2148" s="59">
        <v>0</v>
      </c>
      <c r="I2148" s="52">
        <v>590000000</v>
      </c>
      <c r="J2148" s="35" t="s">
        <v>53</v>
      </c>
      <c r="K2148" s="49" t="s">
        <v>831</v>
      </c>
      <c r="L2148" s="35" t="s">
        <v>42</v>
      </c>
      <c r="M2148" s="43" t="s">
        <v>43</v>
      </c>
      <c r="N2148" s="35" t="s">
        <v>75</v>
      </c>
      <c r="O2148" s="35" t="s">
        <v>5448</v>
      </c>
      <c r="P2148" s="49">
        <v>796</v>
      </c>
      <c r="Q2148" s="49" t="s">
        <v>46</v>
      </c>
      <c r="R2148" s="81">
        <v>2</v>
      </c>
      <c r="S2148" s="81">
        <v>3750</v>
      </c>
      <c r="T2148" s="40">
        <f t="shared" si="205"/>
        <v>7500</v>
      </c>
      <c r="U2148" s="40">
        <f t="shared" si="206"/>
        <v>8400</v>
      </c>
      <c r="V2148" s="49"/>
      <c r="W2148" s="49">
        <v>2017</v>
      </c>
      <c r="X2148" s="46"/>
    </row>
    <row r="2149" spans="1:24" ht="50.1" customHeight="1">
      <c r="A2149" s="34" t="s">
        <v>6585</v>
      </c>
      <c r="B2149" s="49" t="s">
        <v>35</v>
      </c>
      <c r="C2149" s="50" t="s">
        <v>6586</v>
      </c>
      <c r="D2149" s="56" t="s">
        <v>6587</v>
      </c>
      <c r="E2149" s="50" t="s">
        <v>6588</v>
      </c>
      <c r="F2149" s="50" t="s">
        <v>6589</v>
      </c>
      <c r="G2149" s="35" t="s">
        <v>39</v>
      </c>
      <c r="H2149" s="59">
        <v>0</v>
      </c>
      <c r="I2149" s="52">
        <v>590000000</v>
      </c>
      <c r="J2149" s="35" t="s">
        <v>53</v>
      </c>
      <c r="K2149" s="49" t="s">
        <v>831</v>
      </c>
      <c r="L2149" s="35" t="s">
        <v>42</v>
      </c>
      <c r="M2149" s="43" t="s">
        <v>43</v>
      </c>
      <c r="N2149" s="35" t="s">
        <v>75</v>
      </c>
      <c r="O2149" s="35" t="s">
        <v>5448</v>
      </c>
      <c r="P2149" s="49">
        <v>796</v>
      </c>
      <c r="Q2149" s="49" t="s">
        <v>46</v>
      </c>
      <c r="R2149" s="81">
        <v>4</v>
      </c>
      <c r="S2149" s="81">
        <v>130.357</v>
      </c>
      <c r="T2149" s="40">
        <f t="shared" si="205"/>
        <v>521.428</v>
      </c>
      <c r="U2149" s="40">
        <f t="shared" si="206"/>
        <v>583.99936000000002</v>
      </c>
      <c r="V2149" s="49"/>
      <c r="W2149" s="49">
        <v>2017</v>
      </c>
      <c r="X2149" s="46"/>
    </row>
    <row r="2150" spans="1:24" ht="50.1" customHeight="1">
      <c r="A2150" s="34" t="s">
        <v>6590</v>
      </c>
      <c r="B2150" s="49" t="s">
        <v>35</v>
      </c>
      <c r="C2150" s="50" t="s">
        <v>5703</v>
      </c>
      <c r="D2150" s="56" t="s">
        <v>5704</v>
      </c>
      <c r="E2150" s="50" t="s">
        <v>5705</v>
      </c>
      <c r="F2150" s="50" t="s">
        <v>6591</v>
      </c>
      <c r="G2150" s="35" t="s">
        <v>39</v>
      </c>
      <c r="H2150" s="59">
        <v>0</v>
      </c>
      <c r="I2150" s="52">
        <v>590000000</v>
      </c>
      <c r="J2150" s="35" t="s">
        <v>53</v>
      </c>
      <c r="K2150" s="49" t="s">
        <v>831</v>
      </c>
      <c r="L2150" s="35" t="s">
        <v>42</v>
      </c>
      <c r="M2150" s="43" t="s">
        <v>43</v>
      </c>
      <c r="N2150" s="35" t="s">
        <v>75</v>
      </c>
      <c r="O2150" s="35" t="s">
        <v>5448</v>
      </c>
      <c r="P2150" s="49">
        <v>796</v>
      </c>
      <c r="Q2150" s="49" t="s">
        <v>46</v>
      </c>
      <c r="R2150" s="81">
        <v>1</v>
      </c>
      <c r="S2150" s="81">
        <v>28964.285714199999</v>
      </c>
      <c r="T2150" s="40">
        <f t="shared" si="205"/>
        <v>28964.285714199999</v>
      </c>
      <c r="U2150" s="40">
        <f t="shared" si="206"/>
        <v>32439.999999904001</v>
      </c>
      <c r="V2150" s="322"/>
      <c r="W2150" s="49">
        <v>2017</v>
      </c>
      <c r="X2150" s="46"/>
    </row>
    <row r="2151" spans="1:24" ht="50.1" customHeight="1">
      <c r="A2151" s="34" t="s">
        <v>6592</v>
      </c>
      <c r="B2151" s="49" t="s">
        <v>35</v>
      </c>
      <c r="C2151" s="50" t="s">
        <v>5690</v>
      </c>
      <c r="D2151" s="56" t="s">
        <v>5664</v>
      </c>
      <c r="E2151" s="50" t="s">
        <v>5691</v>
      </c>
      <c r="F2151" s="50" t="s">
        <v>5692</v>
      </c>
      <c r="G2151" s="35" t="s">
        <v>39</v>
      </c>
      <c r="H2151" s="59">
        <v>0</v>
      </c>
      <c r="I2151" s="52">
        <v>590000000</v>
      </c>
      <c r="J2151" s="35" t="s">
        <v>53</v>
      </c>
      <c r="K2151" s="49" t="s">
        <v>831</v>
      </c>
      <c r="L2151" s="35" t="s">
        <v>42</v>
      </c>
      <c r="M2151" s="43" t="s">
        <v>43</v>
      </c>
      <c r="N2151" s="35" t="s">
        <v>75</v>
      </c>
      <c r="O2151" s="35" t="s">
        <v>5448</v>
      </c>
      <c r="P2151" s="49">
        <v>796</v>
      </c>
      <c r="Q2151" s="49" t="s">
        <v>46</v>
      </c>
      <c r="R2151" s="81">
        <v>2</v>
      </c>
      <c r="S2151" s="81">
        <v>17857.1428571</v>
      </c>
      <c r="T2151" s="40">
        <f t="shared" si="205"/>
        <v>35714.285714199999</v>
      </c>
      <c r="U2151" s="40">
        <f t="shared" si="206"/>
        <v>39999.999999904001</v>
      </c>
      <c r="V2151" s="49"/>
      <c r="W2151" s="49">
        <v>2017</v>
      </c>
      <c r="X2151" s="46"/>
    </row>
    <row r="2152" spans="1:24" ht="50.1" customHeight="1">
      <c r="A2152" s="34" t="s">
        <v>6593</v>
      </c>
      <c r="B2152" s="49" t="s">
        <v>35</v>
      </c>
      <c r="C2152" s="50" t="s">
        <v>5668</v>
      </c>
      <c r="D2152" s="56" t="s">
        <v>5669</v>
      </c>
      <c r="E2152" s="50" t="s">
        <v>5670</v>
      </c>
      <c r="F2152" s="50" t="s">
        <v>5671</v>
      </c>
      <c r="G2152" s="35" t="s">
        <v>39</v>
      </c>
      <c r="H2152" s="59">
        <v>0</v>
      </c>
      <c r="I2152" s="52">
        <v>590000000</v>
      </c>
      <c r="J2152" s="35" t="s">
        <v>53</v>
      </c>
      <c r="K2152" s="49" t="s">
        <v>831</v>
      </c>
      <c r="L2152" s="35" t="s">
        <v>42</v>
      </c>
      <c r="M2152" s="43" t="s">
        <v>43</v>
      </c>
      <c r="N2152" s="35" t="s">
        <v>75</v>
      </c>
      <c r="O2152" s="35" t="s">
        <v>5448</v>
      </c>
      <c r="P2152" s="49">
        <v>796</v>
      </c>
      <c r="Q2152" s="49" t="s">
        <v>46</v>
      </c>
      <c r="R2152" s="81">
        <v>2</v>
      </c>
      <c r="S2152" s="81">
        <v>3839.2857142799999</v>
      </c>
      <c r="T2152" s="40">
        <f t="shared" si="205"/>
        <v>7678.5714285599997</v>
      </c>
      <c r="U2152" s="40">
        <f t="shared" si="206"/>
        <v>8599.9999999871998</v>
      </c>
      <c r="V2152" s="98"/>
      <c r="W2152" s="49">
        <v>2017</v>
      </c>
      <c r="X2152" s="46"/>
    </row>
    <row r="2153" spans="1:24" ht="50.1" customHeight="1">
      <c r="A2153" s="34" t="s">
        <v>6594</v>
      </c>
      <c r="B2153" s="49" t="s">
        <v>35</v>
      </c>
      <c r="C2153" s="50" t="s">
        <v>5673</v>
      </c>
      <c r="D2153" s="56" t="s">
        <v>5674</v>
      </c>
      <c r="E2153" s="50" t="s">
        <v>5675</v>
      </c>
      <c r="F2153" s="50" t="s">
        <v>6595</v>
      </c>
      <c r="G2153" s="35" t="s">
        <v>39</v>
      </c>
      <c r="H2153" s="59">
        <v>0</v>
      </c>
      <c r="I2153" s="52">
        <v>590000000</v>
      </c>
      <c r="J2153" s="35" t="s">
        <v>53</v>
      </c>
      <c r="K2153" s="49" t="s">
        <v>831</v>
      </c>
      <c r="L2153" s="35" t="s">
        <v>42</v>
      </c>
      <c r="M2153" s="43" t="s">
        <v>43</v>
      </c>
      <c r="N2153" s="35" t="s">
        <v>75</v>
      </c>
      <c r="O2153" s="35" t="s">
        <v>5448</v>
      </c>
      <c r="P2153" s="49">
        <v>796</v>
      </c>
      <c r="Q2153" s="49" t="s">
        <v>46</v>
      </c>
      <c r="R2153" s="81">
        <v>4</v>
      </c>
      <c r="S2153" s="81">
        <v>3169.6428571400002</v>
      </c>
      <c r="T2153" s="40">
        <f t="shared" si="205"/>
        <v>12678.571428560001</v>
      </c>
      <c r="U2153" s="40">
        <f t="shared" si="206"/>
        <v>14199.999999987202</v>
      </c>
      <c r="V2153" s="49"/>
      <c r="W2153" s="49">
        <v>2017</v>
      </c>
      <c r="X2153" s="46"/>
    </row>
    <row r="2154" spans="1:24" ht="50.1" customHeight="1">
      <c r="A2154" s="34" t="s">
        <v>6596</v>
      </c>
      <c r="B2154" s="83" t="s">
        <v>35</v>
      </c>
      <c r="C2154" s="101" t="s">
        <v>6597</v>
      </c>
      <c r="D2154" s="127" t="s">
        <v>862</v>
      </c>
      <c r="E2154" s="101" t="s">
        <v>6598</v>
      </c>
      <c r="F2154" s="101" t="s">
        <v>6599</v>
      </c>
      <c r="G2154" s="35" t="s">
        <v>39</v>
      </c>
      <c r="H2154" s="59">
        <v>0</v>
      </c>
      <c r="I2154" s="52">
        <v>590000000</v>
      </c>
      <c r="J2154" s="35" t="s">
        <v>53</v>
      </c>
      <c r="K2154" s="49" t="s">
        <v>831</v>
      </c>
      <c r="L2154" s="35" t="s">
        <v>42</v>
      </c>
      <c r="M2154" s="49" t="s">
        <v>43</v>
      </c>
      <c r="N2154" s="35" t="s">
        <v>75</v>
      </c>
      <c r="O2154" s="35" t="s">
        <v>5448</v>
      </c>
      <c r="P2154" s="49">
        <v>796</v>
      </c>
      <c r="Q2154" s="49" t="s">
        <v>46</v>
      </c>
      <c r="R2154" s="81">
        <v>1</v>
      </c>
      <c r="S2154" s="81">
        <v>1430.3571428499999</v>
      </c>
      <c r="T2154" s="40">
        <f t="shared" si="205"/>
        <v>1430.3571428499999</v>
      </c>
      <c r="U2154" s="40">
        <f t="shared" si="206"/>
        <v>1601.9999999920001</v>
      </c>
      <c r="V2154" s="98"/>
      <c r="W2154" s="49">
        <v>2017</v>
      </c>
      <c r="X2154" s="46"/>
    </row>
    <row r="2155" spans="1:24" ht="50.1" customHeight="1">
      <c r="A2155" s="34" t="s">
        <v>6600</v>
      </c>
      <c r="B2155" s="35" t="s">
        <v>35</v>
      </c>
      <c r="C2155" s="50" t="s">
        <v>6601</v>
      </c>
      <c r="D2155" s="56" t="s">
        <v>2737</v>
      </c>
      <c r="E2155" s="50" t="s">
        <v>6602</v>
      </c>
      <c r="F2155" s="212" t="s">
        <v>6603</v>
      </c>
      <c r="G2155" s="49" t="s">
        <v>39</v>
      </c>
      <c r="H2155" s="105">
        <v>0</v>
      </c>
      <c r="I2155" s="80">
        <v>590000000</v>
      </c>
      <c r="J2155" s="51" t="s">
        <v>293</v>
      </c>
      <c r="K2155" s="49" t="s">
        <v>1422</v>
      </c>
      <c r="L2155" s="49" t="s">
        <v>295</v>
      </c>
      <c r="M2155" s="49" t="s">
        <v>84</v>
      </c>
      <c r="N2155" s="49" t="s">
        <v>102</v>
      </c>
      <c r="O2155" s="49" t="s">
        <v>6604</v>
      </c>
      <c r="P2155" s="35">
        <v>796</v>
      </c>
      <c r="Q2155" s="35" t="s">
        <v>46</v>
      </c>
      <c r="R2155" s="77">
        <v>14</v>
      </c>
      <c r="S2155" s="237">
        <v>3500</v>
      </c>
      <c r="T2155" s="54">
        <f>R2155*S2155</f>
        <v>49000</v>
      </c>
      <c r="U2155" s="40">
        <f>T2155*1.12</f>
        <v>54880.000000000007</v>
      </c>
      <c r="V2155" s="90"/>
      <c r="W2155" s="51">
        <v>2017</v>
      </c>
      <c r="X2155" s="90"/>
    </row>
    <row r="2156" spans="1:24" ht="50.1" customHeight="1">
      <c r="A2156" s="34" t="s">
        <v>6605</v>
      </c>
      <c r="B2156" s="35" t="s">
        <v>35</v>
      </c>
      <c r="C2156" s="296" t="s">
        <v>6606</v>
      </c>
      <c r="D2156" s="279" t="s">
        <v>305</v>
      </c>
      <c r="E2156" s="296" t="s">
        <v>6607</v>
      </c>
      <c r="F2156" s="212" t="s">
        <v>6608</v>
      </c>
      <c r="G2156" s="49" t="s">
        <v>39</v>
      </c>
      <c r="H2156" s="105">
        <v>0</v>
      </c>
      <c r="I2156" s="80">
        <v>590000000</v>
      </c>
      <c r="J2156" s="51" t="s">
        <v>293</v>
      </c>
      <c r="K2156" s="49" t="s">
        <v>1422</v>
      </c>
      <c r="L2156" s="49" t="s">
        <v>295</v>
      </c>
      <c r="M2156" s="49" t="s">
        <v>84</v>
      </c>
      <c r="N2156" s="49" t="s">
        <v>1043</v>
      </c>
      <c r="O2156" s="49" t="s">
        <v>6604</v>
      </c>
      <c r="P2156" s="35">
        <v>796</v>
      </c>
      <c r="Q2156" s="35" t="s">
        <v>46</v>
      </c>
      <c r="R2156" s="77">
        <v>8</v>
      </c>
      <c r="S2156" s="237">
        <v>15000</v>
      </c>
      <c r="T2156" s="54">
        <f>R2156*S2156</f>
        <v>120000</v>
      </c>
      <c r="U2156" s="54">
        <f>T2156*1.12</f>
        <v>134400</v>
      </c>
      <c r="V2156" s="98"/>
      <c r="W2156" s="51">
        <v>2017</v>
      </c>
      <c r="X2156" s="98"/>
    </row>
    <row r="2157" spans="1:24" ht="50.1" customHeight="1">
      <c r="A2157" s="34" t="s">
        <v>6609</v>
      </c>
      <c r="B2157" s="58" t="s">
        <v>35</v>
      </c>
      <c r="C2157" s="50" t="s">
        <v>4902</v>
      </c>
      <c r="D2157" s="56" t="s">
        <v>4903</v>
      </c>
      <c r="E2157" s="50" t="s">
        <v>4904</v>
      </c>
      <c r="F2157" s="50" t="s">
        <v>4905</v>
      </c>
      <c r="G2157" s="49" t="s">
        <v>39</v>
      </c>
      <c r="H2157" s="105">
        <v>15</v>
      </c>
      <c r="I2157" s="80">
        <v>590000000</v>
      </c>
      <c r="J2157" s="51" t="s">
        <v>293</v>
      </c>
      <c r="K2157" s="49" t="s">
        <v>1422</v>
      </c>
      <c r="L2157" s="49" t="s">
        <v>189</v>
      </c>
      <c r="M2157" s="49" t="s">
        <v>84</v>
      </c>
      <c r="N2157" s="49" t="s">
        <v>6610</v>
      </c>
      <c r="O2157" s="49" t="s">
        <v>542</v>
      </c>
      <c r="P2157" s="43">
        <v>796</v>
      </c>
      <c r="Q2157" s="49" t="s">
        <v>46</v>
      </c>
      <c r="R2157" s="77">
        <v>8</v>
      </c>
      <c r="S2157" s="77">
        <v>17633928.579999998</v>
      </c>
      <c r="T2157" s="54">
        <f>R2157*S2157</f>
        <v>141071428.63999999</v>
      </c>
      <c r="U2157" s="54">
        <f>T2157*1.12</f>
        <v>158000000.07679999</v>
      </c>
      <c r="V2157" s="49"/>
      <c r="W2157" s="51">
        <v>2017</v>
      </c>
      <c r="X2157" s="49"/>
    </row>
    <row r="2158" spans="1:24" ht="50.1" customHeight="1">
      <c r="A2158" s="34" t="s">
        <v>6611</v>
      </c>
      <c r="B2158" s="58" t="s">
        <v>35</v>
      </c>
      <c r="C2158" s="272" t="s">
        <v>6612</v>
      </c>
      <c r="D2158" s="273" t="s">
        <v>6262</v>
      </c>
      <c r="E2158" s="272" t="s">
        <v>6613</v>
      </c>
      <c r="F2158" s="272" t="s">
        <v>6614</v>
      </c>
      <c r="G2158" s="51" t="s">
        <v>39</v>
      </c>
      <c r="H2158" s="35">
        <v>0</v>
      </c>
      <c r="I2158" s="125">
        <v>590000000</v>
      </c>
      <c r="J2158" s="51" t="s">
        <v>53</v>
      </c>
      <c r="K2158" s="229" t="s">
        <v>1422</v>
      </c>
      <c r="L2158" s="51" t="s">
        <v>295</v>
      </c>
      <c r="M2158" s="51" t="s">
        <v>61</v>
      </c>
      <c r="N2158" s="51" t="s">
        <v>280</v>
      </c>
      <c r="O2158" s="176" t="s">
        <v>190</v>
      </c>
      <c r="P2158" s="51">
        <v>796</v>
      </c>
      <c r="Q2158" s="58" t="s">
        <v>46</v>
      </c>
      <c r="R2158" s="323">
        <v>1</v>
      </c>
      <c r="S2158" s="323">
        <v>91000</v>
      </c>
      <c r="T2158" s="154">
        <f t="shared" ref="T2158:T2174" si="207">R2158*S2158</f>
        <v>91000</v>
      </c>
      <c r="U2158" s="154">
        <f t="shared" ref="U2158:U2174" si="208">T2158*1.12</f>
        <v>101920.00000000001</v>
      </c>
      <c r="V2158" s="195"/>
      <c r="W2158" s="297">
        <v>2017</v>
      </c>
      <c r="X2158" s="277"/>
    </row>
    <row r="2159" spans="1:24" ht="50.1" customHeight="1">
      <c r="A2159" s="34" t="s">
        <v>6615</v>
      </c>
      <c r="B2159" s="58" t="s">
        <v>35</v>
      </c>
      <c r="C2159" s="272" t="s">
        <v>6616</v>
      </c>
      <c r="D2159" s="273" t="s">
        <v>1223</v>
      </c>
      <c r="E2159" s="272" t="s">
        <v>6617</v>
      </c>
      <c r="F2159" s="272" t="s">
        <v>5834</v>
      </c>
      <c r="G2159" s="51" t="s">
        <v>39</v>
      </c>
      <c r="H2159" s="35">
        <v>0</v>
      </c>
      <c r="I2159" s="125">
        <v>590000000</v>
      </c>
      <c r="J2159" s="51" t="s">
        <v>53</v>
      </c>
      <c r="K2159" s="229" t="s">
        <v>6618</v>
      </c>
      <c r="L2159" s="51" t="s">
        <v>295</v>
      </c>
      <c r="M2159" s="51" t="s">
        <v>61</v>
      </c>
      <c r="N2159" s="51" t="s">
        <v>280</v>
      </c>
      <c r="O2159" s="176" t="s">
        <v>190</v>
      </c>
      <c r="P2159" s="51">
        <v>839</v>
      </c>
      <c r="Q2159" s="58" t="s">
        <v>612</v>
      </c>
      <c r="R2159" s="323">
        <v>2</v>
      </c>
      <c r="S2159" s="323">
        <v>19000</v>
      </c>
      <c r="T2159" s="154">
        <f t="shared" si="207"/>
        <v>38000</v>
      </c>
      <c r="U2159" s="154">
        <f t="shared" si="208"/>
        <v>42560.000000000007</v>
      </c>
      <c r="V2159" s="195"/>
      <c r="W2159" s="297">
        <v>2017</v>
      </c>
      <c r="X2159" s="277"/>
    </row>
    <row r="2160" spans="1:24" ht="50.1" customHeight="1">
      <c r="A2160" s="34" t="s">
        <v>6619</v>
      </c>
      <c r="B2160" s="58" t="s">
        <v>35</v>
      </c>
      <c r="C2160" s="272" t="s">
        <v>6620</v>
      </c>
      <c r="D2160" s="273" t="s">
        <v>1223</v>
      </c>
      <c r="E2160" s="272" t="s">
        <v>6621</v>
      </c>
      <c r="F2160" s="272" t="s">
        <v>5834</v>
      </c>
      <c r="G2160" s="51" t="s">
        <v>39</v>
      </c>
      <c r="H2160" s="35">
        <v>0</v>
      </c>
      <c r="I2160" s="125">
        <v>590000000</v>
      </c>
      <c r="J2160" s="51" t="s">
        <v>53</v>
      </c>
      <c r="K2160" s="229" t="s">
        <v>6618</v>
      </c>
      <c r="L2160" s="51" t="s">
        <v>295</v>
      </c>
      <c r="M2160" s="51" t="s">
        <v>61</v>
      </c>
      <c r="N2160" s="51" t="s">
        <v>280</v>
      </c>
      <c r="O2160" s="176" t="s">
        <v>190</v>
      </c>
      <c r="P2160" s="51">
        <v>839</v>
      </c>
      <c r="Q2160" s="58" t="s">
        <v>612</v>
      </c>
      <c r="R2160" s="323">
        <v>2</v>
      </c>
      <c r="S2160" s="323">
        <v>19000</v>
      </c>
      <c r="T2160" s="154">
        <f t="shared" si="207"/>
        <v>38000</v>
      </c>
      <c r="U2160" s="154">
        <f t="shared" si="208"/>
        <v>42560.000000000007</v>
      </c>
      <c r="V2160" s="195"/>
      <c r="W2160" s="297">
        <v>2017</v>
      </c>
      <c r="X2160" s="277"/>
    </row>
    <row r="2161" spans="1:24" ht="50.1" customHeight="1">
      <c r="A2161" s="34" t="s">
        <v>6622</v>
      </c>
      <c r="B2161" s="58" t="s">
        <v>35</v>
      </c>
      <c r="C2161" s="272" t="s">
        <v>6623</v>
      </c>
      <c r="D2161" s="273" t="s">
        <v>3707</v>
      </c>
      <c r="E2161" s="272" t="s">
        <v>6624</v>
      </c>
      <c r="F2161" s="272" t="s">
        <v>6625</v>
      </c>
      <c r="G2161" s="51" t="s">
        <v>39</v>
      </c>
      <c r="H2161" s="35">
        <v>0</v>
      </c>
      <c r="I2161" s="125">
        <v>590000000</v>
      </c>
      <c r="J2161" s="51" t="s">
        <v>53</v>
      </c>
      <c r="K2161" s="229" t="s">
        <v>1422</v>
      </c>
      <c r="L2161" s="51" t="s">
        <v>295</v>
      </c>
      <c r="M2161" s="51" t="s">
        <v>61</v>
      </c>
      <c r="N2161" s="51" t="s">
        <v>280</v>
      </c>
      <c r="O2161" s="176" t="s">
        <v>190</v>
      </c>
      <c r="P2161" s="51">
        <v>796</v>
      </c>
      <c r="Q2161" s="58" t="s">
        <v>46</v>
      </c>
      <c r="R2161" s="323">
        <v>2</v>
      </c>
      <c r="S2161" s="323">
        <v>5000</v>
      </c>
      <c r="T2161" s="154">
        <f t="shared" si="207"/>
        <v>10000</v>
      </c>
      <c r="U2161" s="154">
        <f t="shared" si="208"/>
        <v>11200.000000000002</v>
      </c>
      <c r="V2161" s="195"/>
      <c r="W2161" s="297">
        <v>2017</v>
      </c>
      <c r="X2161" s="277"/>
    </row>
    <row r="2162" spans="1:24" ht="50.1" customHeight="1">
      <c r="A2162" s="34" t="s">
        <v>6626</v>
      </c>
      <c r="B2162" s="58" t="s">
        <v>35</v>
      </c>
      <c r="C2162" s="272" t="s">
        <v>6627</v>
      </c>
      <c r="D2162" s="273" t="s">
        <v>2574</v>
      </c>
      <c r="E2162" s="272" t="s">
        <v>6628</v>
      </c>
      <c r="F2162" s="272" t="s">
        <v>6625</v>
      </c>
      <c r="G2162" s="51" t="s">
        <v>39</v>
      </c>
      <c r="H2162" s="35">
        <v>0</v>
      </c>
      <c r="I2162" s="125">
        <v>590000000</v>
      </c>
      <c r="J2162" s="51" t="s">
        <v>53</v>
      </c>
      <c r="K2162" s="229" t="s">
        <v>1422</v>
      </c>
      <c r="L2162" s="51" t="s">
        <v>295</v>
      </c>
      <c r="M2162" s="51" t="s">
        <v>61</v>
      </c>
      <c r="N2162" s="51" t="s">
        <v>280</v>
      </c>
      <c r="O2162" s="176" t="s">
        <v>190</v>
      </c>
      <c r="P2162" s="51">
        <v>796</v>
      </c>
      <c r="Q2162" s="58" t="s">
        <v>46</v>
      </c>
      <c r="R2162" s="323">
        <v>1</v>
      </c>
      <c r="S2162" s="323">
        <v>106000</v>
      </c>
      <c r="T2162" s="154">
        <f t="shared" si="207"/>
        <v>106000</v>
      </c>
      <c r="U2162" s="154">
        <f t="shared" si="208"/>
        <v>118720.00000000001</v>
      </c>
      <c r="V2162" s="195"/>
      <c r="W2162" s="297">
        <v>2017</v>
      </c>
      <c r="X2162" s="277"/>
    </row>
    <row r="2163" spans="1:24" ht="50.1" customHeight="1">
      <c r="A2163" s="34" t="s">
        <v>6629</v>
      </c>
      <c r="B2163" s="58" t="s">
        <v>35</v>
      </c>
      <c r="C2163" s="272" t="s">
        <v>6630</v>
      </c>
      <c r="D2163" s="273" t="s">
        <v>4008</v>
      </c>
      <c r="E2163" s="272" t="s">
        <v>6631</v>
      </c>
      <c r="F2163" s="272" t="s">
        <v>6625</v>
      </c>
      <c r="G2163" s="51" t="s">
        <v>39</v>
      </c>
      <c r="H2163" s="35">
        <v>0</v>
      </c>
      <c r="I2163" s="125">
        <v>590000000</v>
      </c>
      <c r="J2163" s="51" t="s">
        <v>53</v>
      </c>
      <c r="K2163" s="229" t="s">
        <v>1422</v>
      </c>
      <c r="L2163" s="51" t="s">
        <v>295</v>
      </c>
      <c r="M2163" s="51" t="s">
        <v>61</v>
      </c>
      <c r="N2163" s="51" t="s">
        <v>280</v>
      </c>
      <c r="O2163" s="176" t="s">
        <v>190</v>
      </c>
      <c r="P2163" s="51">
        <v>796</v>
      </c>
      <c r="Q2163" s="58" t="s">
        <v>46</v>
      </c>
      <c r="R2163" s="323">
        <v>1</v>
      </c>
      <c r="S2163" s="323">
        <v>6200</v>
      </c>
      <c r="T2163" s="154">
        <f t="shared" si="207"/>
        <v>6200</v>
      </c>
      <c r="U2163" s="154">
        <f t="shared" si="208"/>
        <v>6944.0000000000009</v>
      </c>
      <c r="V2163" s="195"/>
      <c r="W2163" s="297">
        <v>2017</v>
      </c>
      <c r="X2163" s="277"/>
    </row>
    <row r="2164" spans="1:24" ht="50.1" customHeight="1">
      <c r="A2164" s="34" t="s">
        <v>6632</v>
      </c>
      <c r="B2164" s="58" t="s">
        <v>35</v>
      </c>
      <c r="C2164" s="272" t="s">
        <v>6633</v>
      </c>
      <c r="D2164" s="273" t="s">
        <v>6149</v>
      </c>
      <c r="E2164" s="272" t="s">
        <v>6634</v>
      </c>
      <c r="F2164" s="272" t="s">
        <v>6635</v>
      </c>
      <c r="G2164" s="51" t="s">
        <v>39</v>
      </c>
      <c r="H2164" s="35">
        <v>0</v>
      </c>
      <c r="I2164" s="125">
        <v>590000000</v>
      </c>
      <c r="J2164" s="51" t="s">
        <v>53</v>
      </c>
      <c r="K2164" s="229" t="s">
        <v>1422</v>
      </c>
      <c r="L2164" s="51" t="s">
        <v>295</v>
      </c>
      <c r="M2164" s="51" t="s">
        <v>61</v>
      </c>
      <c r="N2164" s="51" t="s">
        <v>280</v>
      </c>
      <c r="O2164" s="176" t="s">
        <v>190</v>
      </c>
      <c r="P2164" s="51">
        <v>796</v>
      </c>
      <c r="Q2164" s="58" t="s">
        <v>46</v>
      </c>
      <c r="R2164" s="323">
        <v>4</v>
      </c>
      <c r="S2164" s="323">
        <v>5500</v>
      </c>
      <c r="T2164" s="154">
        <f t="shared" si="207"/>
        <v>22000</v>
      </c>
      <c r="U2164" s="154">
        <f t="shared" si="208"/>
        <v>24640.000000000004</v>
      </c>
      <c r="V2164" s="195"/>
      <c r="W2164" s="297">
        <v>2017</v>
      </c>
      <c r="X2164" s="277"/>
    </row>
    <row r="2165" spans="1:24" ht="50.1" customHeight="1">
      <c r="A2165" s="34" t="s">
        <v>6636</v>
      </c>
      <c r="B2165" s="58" t="s">
        <v>35</v>
      </c>
      <c r="C2165" s="272" t="s">
        <v>6637</v>
      </c>
      <c r="D2165" s="273" t="s">
        <v>6638</v>
      </c>
      <c r="E2165" s="272" t="s">
        <v>6639</v>
      </c>
      <c r="F2165" s="272" t="s">
        <v>6640</v>
      </c>
      <c r="G2165" s="51" t="s">
        <v>39</v>
      </c>
      <c r="H2165" s="35">
        <v>0</v>
      </c>
      <c r="I2165" s="125">
        <v>590000000</v>
      </c>
      <c r="J2165" s="51" t="s">
        <v>53</v>
      </c>
      <c r="K2165" s="229" t="s">
        <v>1422</v>
      </c>
      <c r="L2165" s="51" t="s">
        <v>295</v>
      </c>
      <c r="M2165" s="51" t="s">
        <v>61</v>
      </c>
      <c r="N2165" s="51" t="s">
        <v>280</v>
      </c>
      <c r="O2165" s="176" t="s">
        <v>190</v>
      </c>
      <c r="P2165" s="51">
        <v>796</v>
      </c>
      <c r="Q2165" s="58" t="s">
        <v>46</v>
      </c>
      <c r="R2165" s="323">
        <v>2</v>
      </c>
      <c r="S2165" s="323">
        <v>13000</v>
      </c>
      <c r="T2165" s="154">
        <f t="shared" si="207"/>
        <v>26000</v>
      </c>
      <c r="U2165" s="154">
        <f t="shared" si="208"/>
        <v>29120.000000000004</v>
      </c>
      <c r="V2165" s="195"/>
      <c r="W2165" s="297">
        <v>2017</v>
      </c>
      <c r="X2165" s="277"/>
    </row>
    <row r="2166" spans="1:24" ht="50.1" customHeight="1">
      <c r="A2166" s="34" t="s">
        <v>6641</v>
      </c>
      <c r="B2166" s="58" t="s">
        <v>35</v>
      </c>
      <c r="C2166" s="272" t="s">
        <v>6642</v>
      </c>
      <c r="D2166" s="273" t="s">
        <v>4307</v>
      </c>
      <c r="E2166" s="272" t="s">
        <v>6643</v>
      </c>
      <c r="F2166" s="272" t="s">
        <v>6644</v>
      </c>
      <c r="G2166" s="51" t="s">
        <v>39</v>
      </c>
      <c r="H2166" s="35">
        <v>0</v>
      </c>
      <c r="I2166" s="125">
        <v>590000000</v>
      </c>
      <c r="J2166" s="51" t="s">
        <v>53</v>
      </c>
      <c r="K2166" s="229" t="s">
        <v>1422</v>
      </c>
      <c r="L2166" s="51" t="s">
        <v>295</v>
      </c>
      <c r="M2166" s="51" t="s">
        <v>61</v>
      </c>
      <c r="N2166" s="51" t="s">
        <v>280</v>
      </c>
      <c r="O2166" s="176" t="s">
        <v>190</v>
      </c>
      <c r="P2166" s="51">
        <v>796</v>
      </c>
      <c r="Q2166" s="58" t="s">
        <v>46</v>
      </c>
      <c r="R2166" s="323">
        <v>1</v>
      </c>
      <c r="S2166" s="323">
        <v>5200</v>
      </c>
      <c r="T2166" s="154">
        <f t="shared" si="207"/>
        <v>5200</v>
      </c>
      <c r="U2166" s="154">
        <f t="shared" si="208"/>
        <v>5824.0000000000009</v>
      </c>
      <c r="V2166" s="195"/>
      <c r="W2166" s="297">
        <v>2017</v>
      </c>
      <c r="X2166" s="277"/>
    </row>
    <row r="2167" spans="1:24" ht="50.1" customHeight="1">
      <c r="A2167" s="34" t="s">
        <v>6645</v>
      </c>
      <c r="B2167" s="58" t="s">
        <v>35</v>
      </c>
      <c r="C2167" s="272" t="s">
        <v>6646</v>
      </c>
      <c r="D2167" s="273" t="s">
        <v>6647</v>
      </c>
      <c r="E2167" s="272" t="s">
        <v>6648</v>
      </c>
      <c r="F2167" s="272" t="s">
        <v>6640</v>
      </c>
      <c r="G2167" s="51" t="s">
        <v>39</v>
      </c>
      <c r="H2167" s="35">
        <v>0</v>
      </c>
      <c r="I2167" s="125">
        <v>590000000</v>
      </c>
      <c r="J2167" s="51" t="s">
        <v>53</v>
      </c>
      <c r="K2167" s="229" t="s">
        <v>1422</v>
      </c>
      <c r="L2167" s="51" t="s">
        <v>295</v>
      </c>
      <c r="M2167" s="51" t="s">
        <v>61</v>
      </c>
      <c r="N2167" s="51" t="s">
        <v>280</v>
      </c>
      <c r="O2167" s="176" t="s">
        <v>190</v>
      </c>
      <c r="P2167" s="51">
        <v>796</v>
      </c>
      <c r="Q2167" s="58" t="s">
        <v>46</v>
      </c>
      <c r="R2167" s="323">
        <v>1</v>
      </c>
      <c r="S2167" s="323">
        <v>13000</v>
      </c>
      <c r="T2167" s="154">
        <f t="shared" si="207"/>
        <v>13000</v>
      </c>
      <c r="U2167" s="154">
        <f t="shared" si="208"/>
        <v>14560.000000000002</v>
      </c>
      <c r="V2167" s="195"/>
      <c r="W2167" s="297">
        <v>2017</v>
      </c>
      <c r="X2167" s="277"/>
    </row>
    <row r="2168" spans="1:24" ht="50.1" customHeight="1">
      <c r="A2168" s="34" t="s">
        <v>6649</v>
      </c>
      <c r="B2168" s="58" t="s">
        <v>35</v>
      </c>
      <c r="C2168" s="272" t="s">
        <v>6650</v>
      </c>
      <c r="D2168" s="273" t="s">
        <v>4316</v>
      </c>
      <c r="E2168" s="272" t="s">
        <v>6651</v>
      </c>
      <c r="F2168" s="272" t="s">
        <v>6652</v>
      </c>
      <c r="G2168" s="51" t="s">
        <v>39</v>
      </c>
      <c r="H2168" s="35">
        <v>0</v>
      </c>
      <c r="I2168" s="125">
        <v>590000000</v>
      </c>
      <c r="J2168" s="51" t="s">
        <v>53</v>
      </c>
      <c r="K2168" s="229" t="s">
        <v>1422</v>
      </c>
      <c r="L2168" s="51" t="s">
        <v>295</v>
      </c>
      <c r="M2168" s="51" t="s">
        <v>61</v>
      </c>
      <c r="N2168" s="51" t="s">
        <v>280</v>
      </c>
      <c r="O2168" s="176" t="s">
        <v>190</v>
      </c>
      <c r="P2168" s="51">
        <v>796</v>
      </c>
      <c r="Q2168" s="58" t="s">
        <v>46</v>
      </c>
      <c r="R2168" s="323">
        <v>1</v>
      </c>
      <c r="S2168" s="323">
        <v>10500</v>
      </c>
      <c r="T2168" s="154">
        <f t="shared" si="207"/>
        <v>10500</v>
      </c>
      <c r="U2168" s="154">
        <f t="shared" si="208"/>
        <v>11760.000000000002</v>
      </c>
      <c r="V2168" s="195"/>
      <c r="W2168" s="297">
        <v>2017</v>
      </c>
      <c r="X2168" s="277"/>
    </row>
    <row r="2169" spans="1:24" ht="50.1" customHeight="1">
      <c r="A2169" s="34" t="s">
        <v>6653</v>
      </c>
      <c r="B2169" s="58" t="s">
        <v>35</v>
      </c>
      <c r="C2169" s="272" t="s">
        <v>6654</v>
      </c>
      <c r="D2169" s="273" t="s">
        <v>6655</v>
      </c>
      <c r="E2169" s="272" t="s">
        <v>6656</v>
      </c>
      <c r="F2169" s="272" t="s">
        <v>6657</v>
      </c>
      <c r="G2169" s="51" t="s">
        <v>39</v>
      </c>
      <c r="H2169" s="35">
        <v>0</v>
      </c>
      <c r="I2169" s="125">
        <v>590000000</v>
      </c>
      <c r="J2169" s="51" t="s">
        <v>53</v>
      </c>
      <c r="K2169" s="229" t="s">
        <v>1422</v>
      </c>
      <c r="L2169" s="51" t="s">
        <v>295</v>
      </c>
      <c r="M2169" s="51" t="s">
        <v>61</v>
      </c>
      <c r="N2169" s="51" t="s">
        <v>280</v>
      </c>
      <c r="O2169" s="176" t="s">
        <v>190</v>
      </c>
      <c r="P2169" s="51">
        <v>796</v>
      </c>
      <c r="Q2169" s="58" t="s">
        <v>46</v>
      </c>
      <c r="R2169" s="323">
        <v>1</v>
      </c>
      <c r="S2169" s="323">
        <v>12000</v>
      </c>
      <c r="T2169" s="154">
        <f t="shared" si="207"/>
        <v>12000</v>
      </c>
      <c r="U2169" s="154">
        <f t="shared" si="208"/>
        <v>13440.000000000002</v>
      </c>
      <c r="V2169" s="195"/>
      <c r="W2169" s="297">
        <v>2017</v>
      </c>
      <c r="X2169" s="277"/>
    </row>
    <row r="2170" spans="1:24" ht="50.1" customHeight="1">
      <c r="A2170" s="34" t="s">
        <v>6658</v>
      </c>
      <c r="B2170" s="35" t="s">
        <v>35</v>
      </c>
      <c r="C2170" s="38" t="s">
        <v>6659</v>
      </c>
      <c r="D2170" s="56" t="s">
        <v>3991</v>
      </c>
      <c r="E2170" s="38" t="s">
        <v>6660</v>
      </c>
      <c r="F2170" s="42"/>
      <c r="G2170" s="51" t="s">
        <v>39</v>
      </c>
      <c r="H2170" s="35">
        <v>0</v>
      </c>
      <c r="I2170" s="35">
        <v>590000000</v>
      </c>
      <c r="J2170" s="46" t="s">
        <v>40</v>
      </c>
      <c r="K2170" s="51" t="s">
        <v>1422</v>
      </c>
      <c r="L2170" s="46" t="s">
        <v>40</v>
      </c>
      <c r="M2170" s="46" t="s">
        <v>84</v>
      </c>
      <c r="N2170" s="51" t="s">
        <v>328</v>
      </c>
      <c r="O2170" s="49" t="s">
        <v>503</v>
      </c>
      <c r="P2170" s="34">
        <v>796</v>
      </c>
      <c r="Q2170" s="34" t="s">
        <v>46</v>
      </c>
      <c r="R2170" s="77">
        <v>10</v>
      </c>
      <c r="S2170" s="77">
        <v>6000</v>
      </c>
      <c r="T2170" s="74">
        <f t="shared" si="207"/>
        <v>60000</v>
      </c>
      <c r="U2170" s="75">
        <f t="shared" si="208"/>
        <v>67200</v>
      </c>
      <c r="V2170" s="43"/>
      <c r="W2170" s="49">
        <v>2017</v>
      </c>
      <c r="X2170" s="51"/>
    </row>
    <row r="2171" spans="1:24" ht="50.1" customHeight="1">
      <c r="A2171" s="34" t="s">
        <v>6661</v>
      </c>
      <c r="B2171" s="35" t="s">
        <v>35</v>
      </c>
      <c r="C2171" s="38" t="s">
        <v>6662</v>
      </c>
      <c r="D2171" s="56" t="s">
        <v>3991</v>
      </c>
      <c r="E2171" s="38" t="s">
        <v>6663</v>
      </c>
      <c r="F2171" s="42"/>
      <c r="G2171" s="51" t="s">
        <v>39</v>
      </c>
      <c r="H2171" s="35">
        <v>0</v>
      </c>
      <c r="I2171" s="35">
        <v>590000000</v>
      </c>
      <c r="J2171" s="46" t="s">
        <v>40</v>
      </c>
      <c r="K2171" s="51" t="s">
        <v>1422</v>
      </c>
      <c r="L2171" s="46" t="s">
        <v>40</v>
      </c>
      <c r="M2171" s="46" t="s">
        <v>84</v>
      </c>
      <c r="N2171" s="51" t="s">
        <v>328</v>
      </c>
      <c r="O2171" s="49" t="s">
        <v>503</v>
      </c>
      <c r="P2171" s="34">
        <v>796</v>
      </c>
      <c r="Q2171" s="34" t="s">
        <v>46</v>
      </c>
      <c r="R2171" s="77">
        <v>10</v>
      </c>
      <c r="S2171" s="77">
        <v>4800</v>
      </c>
      <c r="T2171" s="74">
        <f t="shared" si="207"/>
        <v>48000</v>
      </c>
      <c r="U2171" s="75">
        <f t="shared" si="208"/>
        <v>53760.000000000007</v>
      </c>
      <c r="V2171" s="43"/>
      <c r="W2171" s="49">
        <v>2017</v>
      </c>
      <c r="X2171" s="51"/>
    </row>
    <row r="2172" spans="1:24" ht="50.1" customHeight="1">
      <c r="A2172" s="34" t="s">
        <v>6664</v>
      </c>
      <c r="B2172" s="51" t="s">
        <v>35</v>
      </c>
      <c r="C2172" s="50" t="s">
        <v>6665</v>
      </c>
      <c r="D2172" s="56" t="s">
        <v>5950</v>
      </c>
      <c r="E2172" s="50" t="s">
        <v>6666</v>
      </c>
      <c r="F2172" s="212" t="s">
        <v>6667</v>
      </c>
      <c r="G2172" s="51" t="s">
        <v>39</v>
      </c>
      <c r="H2172" s="51">
        <v>0</v>
      </c>
      <c r="I2172" s="125">
        <v>590000000</v>
      </c>
      <c r="J2172" s="51" t="s">
        <v>53</v>
      </c>
      <c r="K2172" s="51" t="s">
        <v>1422</v>
      </c>
      <c r="L2172" s="51" t="s">
        <v>53</v>
      </c>
      <c r="M2172" s="51" t="s">
        <v>84</v>
      </c>
      <c r="N2172" s="49" t="s">
        <v>143</v>
      </c>
      <c r="O2172" s="49" t="s">
        <v>1424</v>
      </c>
      <c r="P2172" s="35">
        <v>112</v>
      </c>
      <c r="Q2172" s="49" t="s">
        <v>129</v>
      </c>
      <c r="R2172" s="227">
        <v>200</v>
      </c>
      <c r="S2172" s="81">
        <v>5270</v>
      </c>
      <c r="T2172" s="54">
        <f t="shared" si="207"/>
        <v>1054000</v>
      </c>
      <c r="U2172" s="54">
        <f t="shared" si="208"/>
        <v>1180480</v>
      </c>
      <c r="V2172" s="193"/>
      <c r="W2172" s="125">
        <v>2017</v>
      </c>
      <c r="X2172" s="156"/>
    </row>
    <row r="2173" spans="1:24" ht="50.1" customHeight="1">
      <c r="A2173" s="34" t="s">
        <v>6668</v>
      </c>
      <c r="B2173" s="51" t="s">
        <v>35</v>
      </c>
      <c r="C2173" s="50" t="s">
        <v>6669</v>
      </c>
      <c r="D2173" s="56" t="s">
        <v>6294</v>
      </c>
      <c r="E2173" s="50" t="s">
        <v>6670</v>
      </c>
      <c r="F2173" s="324" t="s">
        <v>6671</v>
      </c>
      <c r="G2173" s="51" t="s">
        <v>39</v>
      </c>
      <c r="H2173" s="51">
        <v>0</v>
      </c>
      <c r="I2173" s="125">
        <v>590000000</v>
      </c>
      <c r="J2173" s="51" t="s">
        <v>53</v>
      </c>
      <c r="K2173" s="51" t="s">
        <v>1422</v>
      </c>
      <c r="L2173" s="51" t="s">
        <v>53</v>
      </c>
      <c r="M2173" s="51" t="s">
        <v>84</v>
      </c>
      <c r="N2173" s="49" t="s">
        <v>143</v>
      </c>
      <c r="O2173" s="49" t="s">
        <v>1424</v>
      </c>
      <c r="P2173" s="35">
        <v>112</v>
      </c>
      <c r="Q2173" s="49" t="s">
        <v>129</v>
      </c>
      <c r="R2173" s="227">
        <v>80</v>
      </c>
      <c r="S2173" s="227">
        <v>3665</v>
      </c>
      <c r="T2173" s="54">
        <f t="shared" si="207"/>
        <v>293200</v>
      </c>
      <c r="U2173" s="54">
        <f t="shared" si="208"/>
        <v>328384.00000000006</v>
      </c>
      <c r="V2173" s="193"/>
      <c r="W2173" s="125">
        <v>2017</v>
      </c>
      <c r="X2173" s="156"/>
    </row>
    <row r="2174" spans="1:24" ht="50.1" customHeight="1">
      <c r="A2174" s="34" t="s">
        <v>6672</v>
      </c>
      <c r="B2174" s="51" t="s">
        <v>35</v>
      </c>
      <c r="C2174" s="50" t="s">
        <v>6673</v>
      </c>
      <c r="D2174" s="56" t="s">
        <v>2714</v>
      </c>
      <c r="E2174" s="50" t="s">
        <v>2719</v>
      </c>
      <c r="F2174" s="50" t="s">
        <v>6674</v>
      </c>
      <c r="G2174" s="51" t="s">
        <v>39</v>
      </c>
      <c r="H2174" s="51">
        <v>0</v>
      </c>
      <c r="I2174" s="125">
        <v>590000000</v>
      </c>
      <c r="J2174" s="51" t="s">
        <v>53</v>
      </c>
      <c r="K2174" s="51" t="s">
        <v>1422</v>
      </c>
      <c r="L2174" s="51" t="s">
        <v>53</v>
      </c>
      <c r="M2174" s="51" t="s">
        <v>84</v>
      </c>
      <c r="N2174" s="49" t="s">
        <v>143</v>
      </c>
      <c r="O2174" s="49" t="s">
        <v>1424</v>
      </c>
      <c r="P2174" s="35">
        <v>112</v>
      </c>
      <c r="Q2174" s="49" t="s">
        <v>129</v>
      </c>
      <c r="R2174" s="227">
        <v>300</v>
      </c>
      <c r="S2174" s="81">
        <v>4375</v>
      </c>
      <c r="T2174" s="54">
        <f t="shared" si="207"/>
        <v>1312500</v>
      </c>
      <c r="U2174" s="54">
        <f t="shared" si="208"/>
        <v>1470000.0000000002</v>
      </c>
      <c r="V2174" s="193"/>
      <c r="W2174" s="125">
        <v>2017</v>
      </c>
      <c r="X2174" s="156"/>
    </row>
    <row r="2175" spans="1:24" ht="50.1" customHeight="1">
      <c r="A2175" s="34" t="s">
        <v>6675</v>
      </c>
      <c r="B2175" s="35" t="s">
        <v>35</v>
      </c>
      <c r="C2175" s="93" t="s">
        <v>4518</v>
      </c>
      <c r="D2175" s="36" t="s">
        <v>4465</v>
      </c>
      <c r="E2175" s="93" t="s">
        <v>4519</v>
      </c>
      <c r="F2175" s="93" t="s">
        <v>47</v>
      </c>
      <c r="G2175" s="34" t="s">
        <v>39</v>
      </c>
      <c r="H2175" s="34">
        <v>0</v>
      </c>
      <c r="I2175" s="82">
        <v>590000000</v>
      </c>
      <c r="J2175" s="35" t="s">
        <v>40</v>
      </c>
      <c r="K2175" s="51" t="s">
        <v>1422</v>
      </c>
      <c r="L2175" s="35" t="s">
        <v>42</v>
      </c>
      <c r="M2175" s="34" t="s">
        <v>61</v>
      </c>
      <c r="N2175" s="35" t="s">
        <v>109</v>
      </c>
      <c r="O2175" s="35" t="s">
        <v>110</v>
      </c>
      <c r="P2175" s="125">
        <v>168</v>
      </c>
      <c r="Q2175" s="35" t="s">
        <v>117</v>
      </c>
      <c r="R2175" s="144">
        <v>9.0619999999999994</v>
      </c>
      <c r="S2175" s="325">
        <v>760000</v>
      </c>
      <c r="T2175" s="40">
        <f>R2175*S2175</f>
        <v>6887120</v>
      </c>
      <c r="U2175" s="40">
        <f>T2175*1.12</f>
        <v>7713574.4000000004</v>
      </c>
      <c r="V2175" s="34" t="s">
        <v>47</v>
      </c>
      <c r="W2175" s="51">
        <v>2017</v>
      </c>
      <c r="X2175" s="209"/>
    </row>
    <row r="2176" spans="1:24" ht="50.1" customHeight="1">
      <c r="A2176" s="34" t="s">
        <v>6676</v>
      </c>
      <c r="B2176" s="58" t="s">
        <v>35</v>
      </c>
      <c r="C2176" s="50" t="s">
        <v>4271</v>
      </c>
      <c r="D2176" s="56" t="s">
        <v>4272</v>
      </c>
      <c r="E2176" s="50" t="s">
        <v>4273</v>
      </c>
      <c r="F2176" s="50" t="s">
        <v>4274</v>
      </c>
      <c r="G2176" s="49" t="s">
        <v>39</v>
      </c>
      <c r="H2176" s="105">
        <v>0</v>
      </c>
      <c r="I2176" s="80">
        <v>590000000</v>
      </c>
      <c r="J2176" s="51" t="s">
        <v>293</v>
      </c>
      <c r="K2176" s="49" t="s">
        <v>1422</v>
      </c>
      <c r="L2176" s="49" t="s">
        <v>189</v>
      </c>
      <c r="M2176" s="49" t="s">
        <v>84</v>
      </c>
      <c r="N2176" s="49" t="s">
        <v>4279</v>
      </c>
      <c r="O2176" s="49" t="s">
        <v>542</v>
      </c>
      <c r="P2176" s="43">
        <v>796</v>
      </c>
      <c r="Q2176" s="49" t="s">
        <v>46</v>
      </c>
      <c r="R2176" s="77">
        <v>12</v>
      </c>
      <c r="S2176" s="77">
        <v>4000</v>
      </c>
      <c r="T2176" s="54">
        <f>R2176*S2176</f>
        <v>48000</v>
      </c>
      <c r="U2176" s="54">
        <f t="shared" ref="U2176:U2194" si="209">T2176*1.12</f>
        <v>53760.000000000007</v>
      </c>
      <c r="V2176" s="98"/>
      <c r="W2176" s="51">
        <v>2017</v>
      </c>
      <c r="X2176" s="49"/>
    </row>
    <row r="2177" spans="1:24" ht="50.1" customHeight="1">
      <c r="A2177" s="34" t="s">
        <v>6677</v>
      </c>
      <c r="B2177" s="49" t="s">
        <v>35</v>
      </c>
      <c r="C2177" s="50" t="s">
        <v>6678</v>
      </c>
      <c r="D2177" s="56" t="s">
        <v>3489</v>
      </c>
      <c r="E2177" s="50" t="s">
        <v>6679</v>
      </c>
      <c r="F2177" s="50" t="s">
        <v>6680</v>
      </c>
      <c r="G2177" s="35" t="s">
        <v>196</v>
      </c>
      <c r="H2177" s="59">
        <v>0</v>
      </c>
      <c r="I2177" s="52">
        <v>590000000</v>
      </c>
      <c r="J2177" s="35" t="s">
        <v>53</v>
      </c>
      <c r="K2177" s="49" t="s">
        <v>1422</v>
      </c>
      <c r="L2177" s="35" t="s">
        <v>42</v>
      </c>
      <c r="M2177" s="35" t="s">
        <v>84</v>
      </c>
      <c r="N2177" s="35" t="s">
        <v>102</v>
      </c>
      <c r="O2177" s="35" t="s">
        <v>6681</v>
      </c>
      <c r="P2177" s="46" t="s">
        <v>865</v>
      </c>
      <c r="Q2177" s="35" t="s">
        <v>866</v>
      </c>
      <c r="R2177" s="77">
        <v>690</v>
      </c>
      <c r="S2177" s="77">
        <v>670</v>
      </c>
      <c r="T2177" s="54">
        <f t="shared" ref="T2177:T2202" si="210">S2177*R2177</f>
        <v>462300</v>
      </c>
      <c r="U2177" s="54">
        <f t="shared" si="209"/>
        <v>517776.00000000006</v>
      </c>
      <c r="V2177" s="49"/>
      <c r="W2177" s="49">
        <v>2017</v>
      </c>
      <c r="X2177" s="59"/>
    </row>
    <row r="2178" spans="1:24" ht="50.1" customHeight="1">
      <c r="A2178" s="34" t="s">
        <v>6682</v>
      </c>
      <c r="B2178" s="160" t="s">
        <v>35</v>
      </c>
      <c r="C2178" s="296" t="s">
        <v>889</v>
      </c>
      <c r="D2178" s="279" t="s">
        <v>862</v>
      </c>
      <c r="E2178" s="296" t="s">
        <v>890</v>
      </c>
      <c r="F2178" s="296" t="s">
        <v>6683</v>
      </c>
      <c r="G2178" s="220" t="s">
        <v>196</v>
      </c>
      <c r="H2178" s="219">
        <v>0</v>
      </c>
      <c r="I2178" s="326">
        <v>590000000</v>
      </c>
      <c r="J2178" s="250" t="s">
        <v>53</v>
      </c>
      <c r="K2178" s="49" t="s">
        <v>1422</v>
      </c>
      <c r="L2178" s="250" t="s">
        <v>42</v>
      </c>
      <c r="M2178" s="35" t="s">
        <v>84</v>
      </c>
      <c r="N2178" s="35" t="s">
        <v>102</v>
      </c>
      <c r="O2178" s="250" t="s">
        <v>6681</v>
      </c>
      <c r="P2178" s="189" t="s">
        <v>865</v>
      </c>
      <c r="Q2178" s="250" t="s">
        <v>866</v>
      </c>
      <c r="R2178" s="166">
        <v>320</v>
      </c>
      <c r="S2178" s="166">
        <v>223</v>
      </c>
      <c r="T2178" s="327">
        <f t="shared" si="210"/>
        <v>71360</v>
      </c>
      <c r="U2178" s="327">
        <f t="shared" si="209"/>
        <v>79923.200000000012</v>
      </c>
      <c r="V2178" s="160" t="s">
        <v>6684</v>
      </c>
      <c r="W2178" s="160">
        <v>2017</v>
      </c>
      <c r="X2178" s="59"/>
    </row>
    <row r="2179" spans="1:24" ht="50.1" customHeight="1">
      <c r="A2179" s="34" t="s">
        <v>6685</v>
      </c>
      <c r="B2179" s="49" t="s">
        <v>35</v>
      </c>
      <c r="C2179" s="50" t="s">
        <v>6559</v>
      </c>
      <c r="D2179" s="56" t="s">
        <v>862</v>
      </c>
      <c r="E2179" s="50" t="s">
        <v>6560</v>
      </c>
      <c r="F2179" s="50" t="s">
        <v>6561</v>
      </c>
      <c r="G2179" s="34" t="s">
        <v>196</v>
      </c>
      <c r="H2179" s="59">
        <v>0</v>
      </c>
      <c r="I2179" s="52">
        <v>590000000</v>
      </c>
      <c r="J2179" s="35" t="s">
        <v>53</v>
      </c>
      <c r="K2179" s="49" t="s">
        <v>1422</v>
      </c>
      <c r="L2179" s="35" t="s">
        <v>42</v>
      </c>
      <c r="M2179" s="35" t="s">
        <v>84</v>
      </c>
      <c r="N2179" s="35" t="s">
        <v>102</v>
      </c>
      <c r="O2179" s="35" t="s">
        <v>6681</v>
      </c>
      <c r="P2179" s="46" t="s">
        <v>865</v>
      </c>
      <c r="Q2179" s="35" t="s">
        <v>866</v>
      </c>
      <c r="R2179" s="77">
        <v>225</v>
      </c>
      <c r="S2179" s="77">
        <v>204</v>
      </c>
      <c r="T2179" s="54">
        <f t="shared" si="210"/>
        <v>45900</v>
      </c>
      <c r="U2179" s="54">
        <f t="shared" si="209"/>
        <v>51408.000000000007</v>
      </c>
      <c r="V2179" s="49"/>
      <c r="W2179" s="49">
        <v>2017</v>
      </c>
      <c r="X2179" s="59"/>
    </row>
    <row r="2180" spans="1:24" ht="50.1" customHeight="1">
      <c r="A2180" s="34" t="s">
        <v>6686</v>
      </c>
      <c r="B2180" s="49" t="s">
        <v>35</v>
      </c>
      <c r="C2180" s="50" t="s">
        <v>6473</v>
      </c>
      <c r="D2180" s="56" t="s">
        <v>862</v>
      </c>
      <c r="E2180" s="50" t="s">
        <v>6474</v>
      </c>
      <c r="F2180" s="50" t="s">
        <v>6687</v>
      </c>
      <c r="G2180" s="34" t="s">
        <v>196</v>
      </c>
      <c r="H2180" s="59">
        <v>0</v>
      </c>
      <c r="I2180" s="52">
        <v>590000000</v>
      </c>
      <c r="J2180" s="35" t="s">
        <v>53</v>
      </c>
      <c r="K2180" s="49" t="s">
        <v>1422</v>
      </c>
      <c r="L2180" s="35" t="s">
        <v>42</v>
      </c>
      <c r="M2180" s="35" t="s">
        <v>84</v>
      </c>
      <c r="N2180" s="35" t="s">
        <v>102</v>
      </c>
      <c r="O2180" s="35" t="s">
        <v>6681</v>
      </c>
      <c r="P2180" s="46" t="s">
        <v>865</v>
      </c>
      <c r="Q2180" s="35" t="s">
        <v>866</v>
      </c>
      <c r="R2180" s="77">
        <v>420</v>
      </c>
      <c r="S2180" s="77">
        <v>704</v>
      </c>
      <c r="T2180" s="54">
        <f t="shared" si="210"/>
        <v>295680</v>
      </c>
      <c r="U2180" s="54">
        <f t="shared" si="209"/>
        <v>331161.60000000003</v>
      </c>
      <c r="V2180" s="49" t="s">
        <v>6684</v>
      </c>
      <c r="W2180" s="49">
        <v>2017</v>
      </c>
      <c r="X2180" s="59"/>
    </row>
    <row r="2181" spans="1:24" ht="50.1" customHeight="1">
      <c r="A2181" s="34" t="s">
        <v>6688</v>
      </c>
      <c r="B2181" s="49" t="s">
        <v>35</v>
      </c>
      <c r="C2181" s="50" t="s">
        <v>6689</v>
      </c>
      <c r="D2181" s="56" t="s">
        <v>862</v>
      </c>
      <c r="E2181" s="50" t="s">
        <v>6690</v>
      </c>
      <c r="F2181" s="50" t="s">
        <v>6691</v>
      </c>
      <c r="G2181" s="34" t="s">
        <v>196</v>
      </c>
      <c r="H2181" s="59">
        <v>0</v>
      </c>
      <c r="I2181" s="52">
        <v>590000000</v>
      </c>
      <c r="J2181" s="35" t="s">
        <v>53</v>
      </c>
      <c r="K2181" s="49" t="s">
        <v>1422</v>
      </c>
      <c r="L2181" s="35" t="s">
        <v>42</v>
      </c>
      <c r="M2181" s="35" t="s">
        <v>84</v>
      </c>
      <c r="N2181" s="35" t="s">
        <v>102</v>
      </c>
      <c r="O2181" s="35" t="s">
        <v>6681</v>
      </c>
      <c r="P2181" s="46" t="s">
        <v>6692</v>
      </c>
      <c r="Q2181" s="49" t="s">
        <v>6693</v>
      </c>
      <c r="R2181" s="77">
        <v>0.25</v>
      </c>
      <c r="S2181" s="77">
        <v>346000</v>
      </c>
      <c r="T2181" s="54">
        <f t="shared" si="210"/>
        <v>86500</v>
      </c>
      <c r="U2181" s="54">
        <f t="shared" si="209"/>
        <v>96880.000000000015</v>
      </c>
      <c r="V2181" s="49" t="s">
        <v>6684</v>
      </c>
      <c r="W2181" s="49">
        <v>2017</v>
      </c>
      <c r="X2181" s="59"/>
    </row>
    <row r="2182" spans="1:24" ht="50.1" customHeight="1">
      <c r="A2182" s="34" t="s">
        <v>6694</v>
      </c>
      <c r="B2182" s="49" t="s">
        <v>35</v>
      </c>
      <c r="C2182" s="50" t="s">
        <v>3540</v>
      </c>
      <c r="D2182" s="56" t="s">
        <v>3489</v>
      </c>
      <c r="E2182" s="50" t="s">
        <v>3541</v>
      </c>
      <c r="F2182" s="50" t="s">
        <v>6695</v>
      </c>
      <c r="G2182" s="34" t="s">
        <v>196</v>
      </c>
      <c r="H2182" s="59">
        <v>0</v>
      </c>
      <c r="I2182" s="52">
        <v>590000000</v>
      </c>
      <c r="J2182" s="35" t="s">
        <v>53</v>
      </c>
      <c r="K2182" s="49" t="s">
        <v>1422</v>
      </c>
      <c r="L2182" s="35" t="s">
        <v>42</v>
      </c>
      <c r="M2182" s="35" t="s">
        <v>84</v>
      </c>
      <c r="N2182" s="35" t="s">
        <v>102</v>
      </c>
      <c r="O2182" s="35" t="s">
        <v>6681</v>
      </c>
      <c r="P2182" s="46" t="s">
        <v>865</v>
      </c>
      <c r="Q2182" s="35" t="s">
        <v>866</v>
      </c>
      <c r="R2182" s="77">
        <v>20</v>
      </c>
      <c r="S2182" s="77">
        <v>96</v>
      </c>
      <c r="T2182" s="54">
        <f t="shared" si="210"/>
        <v>1920</v>
      </c>
      <c r="U2182" s="54">
        <f t="shared" si="209"/>
        <v>2150.4</v>
      </c>
      <c r="V2182" s="49"/>
      <c r="W2182" s="49">
        <v>2017</v>
      </c>
      <c r="X2182" s="59"/>
    </row>
    <row r="2183" spans="1:24" ht="50.1" customHeight="1">
      <c r="A2183" s="34" t="s">
        <v>6696</v>
      </c>
      <c r="B2183" s="49" t="s">
        <v>35</v>
      </c>
      <c r="C2183" s="50" t="s">
        <v>6697</v>
      </c>
      <c r="D2183" s="56" t="s">
        <v>3489</v>
      </c>
      <c r="E2183" s="50" t="s">
        <v>6698</v>
      </c>
      <c r="F2183" s="50" t="s">
        <v>6699</v>
      </c>
      <c r="G2183" s="34" t="s">
        <v>196</v>
      </c>
      <c r="H2183" s="59">
        <v>0</v>
      </c>
      <c r="I2183" s="52">
        <v>590000000</v>
      </c>
      <c r="J2183" s="35" t="s">
        <v>53</v>
      </c>
      <c r="K2183" s="49" t="s">
        <v>1422</v>
      </c>
      <c r="L2183" s="35" t="s">
        <v>42</v>
      </c>
      <c r="M2183" s="35" t="s">
        <v>84</v>
      </c>
      <c r="N2183" s="35" t="s">
        <v>102</v>
      </c>
      <c r="O2183" s="35" t="s">
        <v>6681</v>
      </c>
      <c r="P2183" s="46" t="s">
        <v>865</v>
      </c>
      <c r="Q2183" s="35" t="s">
        <v>866</v>
      </c>
      <c r="R2183" s="77">
        <v>500</v>
      </c>
      <c r="S2183" s="77">
        <v>579</v>
      </c>
      <c r="T2183" s="54">
        <f t="shared" si="210"/>
        <v>289500</v>
      </c>
      <c r="U2183" s="54">
        <f t="shared" si="209"/>
        <v>324240.00000000006</v>
      </c>
      <c r="V2183" s="49"/>
      <c r="W2183" s="49">
        <v>2017</v>
      </c>
      <c r="X2183" s="59"/>
    </row>
    <row r="2184" spans="1:24" ht="50.1" customHeight="1">
      <c r="A2184" s="34" t="s">
        <v>6700</v>
      </c>
      <c r="B2184" s="49" t="s">
        <v>35</v>
      </c>
      <c r="C2184" s="50" t="s">
        <v>3544</v>
      </c>
      <c r="D2184" s="56" t="s">
        <v>3489</v>
      </c>
      <c r="E2184" s="50" t="s">
        <v>3545</v>
      </c>
      <c r="F2184" s="50" t="s">
        <v>6553</v>
      </c>
      <c r="G2184" s="34" t="s">
        <v>196</v>
      </c>
      <c r="H2184" s="59">
        <v>0</v>
      </c>
      <c r="I2184" s="52">
        <v>590000000</v>
      </c>
      <c r="J2184" s="35" t="s">
        <v>53</v>
      </c>
      <c r="K2184" s="49" t="s">
        <v>1422</v>
      </c>
      <c r="L2184" s="35" t="s">
        <v>42</v>
      </c>
      <c r="M2184" s="35" t="s">
        <v>84</v>
      </c>
      <c r="N2184" s="35" t="s">
        <v>102</v>
      </c>
      <c r="O2184" s="35" t="s">
        <v>6681</v>
      </c>
      <c r="P2184" s="46" t="s">
        <v>865</v>
      </c>
      <c r="Q2184" s="35" t="s">
        <v>866</v>
      </c>
      <c r="R2184" s="77">
        <v>45</v>
      </c>
      <c r="S2184" s="77">
        <v>146</v>
      </c>
      <c r="T2184" s="54">
        <f t="shared" si="210"/>
        <v>6570</v>
      </c>
      <c r="U2184" s="54">
        <f t="shared" si="209"/>
        <v>7358.4000000000005</v>
      </c>
      <c r="V2184" s="49"/>
      <c r="W2184" s="49">
        <v>2017</v>
      </c>
      <c r="X2184" s="59"/>
    </row>
    <row r="2185" spans="1:24" ht="50.1" customHeight="1">
      <c r="A2185" s="34" t="s">
        <v>6701</v>
      </c>
      <c r="B2185" s="49" t="s">
        <v>35</v>
      </c>
      <c r="C2185" s="50" t="s">
        <v>6702</v>
      </c>
      <c r="D2185" s="56" t="s">
        <v>862</v>
      </c>
      <c r="E2185" s="50" t="s">
        <v>6703</v>
      </c>
      <c r="F2185" s="50" t="s">
        <v>6704</v>
      </c>
      <c r="G2185" s="34" t="s">
        <v>196</v>
      </c>
      <c r="H2185" s="59">
        <v>0</v>
      </c>
      <c r="I2185" s="52">
        <v>590000000</v>
      </c>
      <c r="J2185" s="35" t="s">
        <v>53</v>
      </c>
      <c r="K2185" s="49" t="s">
        <v>1422</v>
      </c>
      <c r="L2185" s="35" t="s">
        <v>42</v>
      </c>
      <c r="M2185" s="35" t="s">
        <v>84</v>
      </c>
      <c r="N2185" s="35" t="s">
        <v>102</v>
      </c>
      <c r="O2185" s="35" t="s">
        <v>6681</v>
      </c>
      <c r="P2185" s="46" t="s">
        <v>865</v>
      </c>
      <c r="Q2185" s="35" t="s">
        <v>866</v>
      </c>
      <c r="R2185" s="77">
        <v>255</v>
      </c>
      <c r="S2185" s="77">
        <v>289</v>
      </c>
      <c r="T2185" s="54">
        <f t="shared" si="210"/>
        <v>73695</v>
      </c>
      <c r="U2185" s="54">
        <f t="shared" si="209"/>
        <v>82538.400000000009</v>
      </c>
      <c r="V2185" s="49"/>
      <c r="W2185" s="49">
        <v>2017</v>
      </c>
      <c r="X2185" s="59"/>
    </row>
    <row r="2186" spans="1:24" ht="50.1" customHeight="1">
      <c r="A2186" s="34" t="s">
        <v>6705</v>
      </c>
      <c r="B2186" s="49" t="s">
        <v>35</v>
      </c>
      <c r="C2186" s="50" t="s">
        <v>6706</v>
      </c>
      <c r="D2186" s="56" t="s">
        <v>862</v>
      </c>
      <c r="E2186" s="50" t="s">
        <v>6707</v>
      </c>
      <c r="F2186" s="50" t="s">
        <v>6708</v>
      </c>
      <c r="G2186" s="34" t="s">
        <v>196</v>
      </c>
      <c r="H2186" s="59">
        <v>0</v>
      </c>
      <c r="I2186" s="52">
        <v>590000000</v>
      </c>
      <c r="J2186" s="35" t="s">
        <v>53</v>
      </c>
      <c r="K2186" s="49" t="s">
        <v>1422</v>
      </c>
      <c r="L2186" s="35" t="s">
        <v>42</v>
      </c>
      <c r="M2186" s="35" t="s">
        <v>84</v>
      </c>
      <c r="N2186" s="35" t="s">
        <v>102</v>
      </c>
      <c r="O2186" s="35" t="s">
        <v>6681</v>
      </c>
      <c r="P2186" s="46" t="s">
        <v>865</v>
      </c>
      <c r="Q2186" s="35" t="s">
        <v>866</v>
      </c>
      <c r="R2186" s="77">
        <v>500</v>
      </c>
      <c r="S2186" s="77">
        <v>925</v>
      </c>
      <c r="T2186" s="54">
        <f t="shared" si="210"/>
        <v>462500</v>
      </c>
      <c r="U2186" s="54">
        <f t="shared" si="209"/>
        <v>518000.00000000006</v>
      </c>
      <c r="V2186" s="49"/>
      <c r="W2186" s="49">
        <v>2017</v>
      </c>
      <c r="X2186" s="59"/>
    </row>
    <row r="2187" spans="1:24" ht="50.1" customHeight="1">
      <c r="A2187" s="34" t="s">
        <v>6709</v>
      </c>
      <c r="B2187" s="49" t="s">
        <v>35</v>
      </c>
      <c r="C2187" s="50" t="s">
        <v>6710</v>
      </c>
      <c r="D2187" s="56" t="s">
        <v>3489</v>
      </c>
      <c r="E2187" s="50" t="s">
        <v>6711</v>
      </c>
      <c r="F2187" s="50" t="s">
        <v>6712</v>
      </c>
      <c r="G2187" s="34" t="s">
        <v>196</v>
      </c>
      <c r="H2187" s="59">
        <v>0</v>
      </c>
      <c r="I2187" s="52">
        <v>590000000</v>
      </c>
      <c r="J2187" s="35" t="s">
        <v>53</v>
      </c>
      <c r="K2187" s="49" t="s">
        <v>1422</v>
      </c>
      <c r="L2187" s="35" t="s">
        <v>42</v>
      </c>
      <c r="M2187" s="35" t="s">
        <v>84</v>
      </c>
      <c r="N2187" s="35" t="s">
        <v>102</v>
      </c>
      <c r="O2187" s="35" t="s">
        <v>6681</v>
      </c>
      <c r="P2187" s="46" t="s">
        <v>865</v>
      </c>
      <c r="Q2187" s="35" t="s">
        <v>866</v>
      </c>
      <c r="R2187" s="77">
        <v>15</v>
      </c>
      <c r="S2187" s="77">
        <v>79</v>
      </c>
      <c r="T2187" s="54">
        <f t="shared" si="210"/>
        <v>1185</v>
      </c>
      <c r="U2187" s="54">
        <f t="shared" si="209"/>
        <v>1327.2</v>
      </c>
      <c r="V2187" s="49"/>
      <c r="W2187" s="49">
        <v>2017</v>
      </c>
      <c r="X2187" s="59"/>
    </row>
    <row r="2188" spans="1:24" ht="50.1" customHeight="1">
      <c r="A2188" s="34" t="s">
        <v>6713</v>
      </c>
      <c r="B2188" s="49" t="s">
        <v>35</v>
      </c>
      <c r="C2188" s="50" t="s">
        <v>6543</v>
      </c>
      <c r="D2188" s="56" t="s">
        <v>3489</v>
      </c>
      <c r="E2188" s="50" t="s">
        <v>6544</v>
      </c>
      <c r="F2188" s="50" t="s">
        <v>6545</v>
      </c>
      <c r="G2188" s="34" t="s">
        <v>196</v>
      </c>
      <c r="H2188" s="59">
        <v>0</v>
      </c>
      <c r="I2188" s="52">
        <v>590000000</v>
      </c>
      <c r="J2188" s="35" t="s">
        <v>53</v>
      </c>
      <c r="K2188" s="49" t="s">
        <v>1422</v>
      </c>
      <c r="L2188" s="35" t="s">
        <v>42</v>
      </c>
      <c r="M2188" s="35" t="s">
        <v>84</v>
      </c>
      <c r="N2188" s="35" t="s">
        <v>102</v>
      </c>
      <c r="O2188" s="35" t="s">
        <v>6681</v>
      </c>
      <c r="P2188" s="46" t="s">
        <v>865</v>
      </c>
      <c r="Q2188" s="35" t="s">
        <v>866</v>
      </c>
      <c r="R2188" s="77">
        <v>125</v>
      </c>
      <c r="S2188" s="77">
        <v>88</v>
      </c>
      <c r="T2188" s="54">
        <f t="shared" si="210"/>
        <v>11000</v>
      </c>
      <c r="U2188" s="54">
        <f t="shared" si="209"/>
        <v>12320.000000000002</v>
      </c>
      <c r="V2188" s="49"/>
      <c r="W2188" s="49">
        <v>2017</v>
      </c>
      <c r="X2188" s="59"/>
    </row>
    <row r="2189" spans="1:24" ht="50.1" customHeight="1">
      <c r="A2189" s="34" t="s">
        <v>6714</v>
      </c>
      <c r="B2189" s="49" t="s">
        <v>35</v>
      </c>
      <c r="C2189" s="50" t="s">
        <v>3540</v>
      </c>
      <c r="D2189" s="56" t="s">
        <v>3489</v>
      </c>
      <c r="E2189" s="50" t="s">
        <v>3541</v>
      </c>
      <c r="F2189" s="50" t="s">
        <v>6715</v>
      </c>
      <c r="G2189" s="35" t="s">
        <v>196</v>
      </c>
      <c r="H2189" s="59">
        <v>0</v>
      </c>
      <c r="I2189" s="52">
        <v>590000000</v>
      </c>
      <c r="J2189" s="35" t="s">
        <v>53</v>
      </c>
      <c r="K2189" s="49" t="s">
        <v>1422</v>
      </c>
      <c r="L2189" s="35" t="s">
        <v>42</v>
      </c>
      <c r="M2189" s="35" t="s">
        <v>84</v>
      </c>
      <c r="N2189" s="35" t="s">
        <v>102</v>
      </c>
      <c r="O2189" s="35" t="s">
        <v>6681</v>
      </c>
      <c r="P2189" s="46" t="s">
        <v>865</v>
      </c>
      <c r="Q2189" s="35" t="s">
        <v>866</v>
      </c>
      <c r="R2189" s="77">
        <v>135</v>
      </c>
      <c r="S2189" s="77">
        <v>136</v>
      </c>
      <c r="T2189" s="54">
        <f t="shared" si="210"/>
        <v>18360</v>
      </c>
      <c r="U2189" s="54">
        <f t="shared" si="209"/>
        <v>20563.2</v>
      </c>
      <c r="V2189" s="49"/>
      <c r="W2189" s="49">
        <v>2017</v>
      </c>
      <c r="X2189" s="59"/>
    </row>
    <row r="2190" spans="1:24" ht="50.1" customHeight="1">
      <c r="A2190" s="34" t="s">
        <v>6716</v>
      </c>
      <c r="B2190" s="49" t="s">
        <v>35</v>
      </c>
      <c r="C2190" s="50" t="s">
        <v>6717</v>
      </c>
      <c r="D2190" s="56" t="s">
        <v>862</v>
      </c>
      <c r="E2190" s="50" t="s">
        <v>6718</v>
      </c>
      <c r="F2190" s="50" t="s">
        <v>6719</v>
      </c>
      <c r="G2190" s="35" t="s">
        <v>196</v>
      </c>
      <c r="H2190" s="59">
        <v>0</v>
      </c>
      <c r="I2190" s="52">
        <v>590000000</v>
      </c>
      <c r="J2190" s="35" t="s">
        <v>53</v>
      </c>
      <c r="K2190" s="49" t="s">
        <v>1422</v>
      </c>
      <c r="L2190" s="35" t="s">
        <v>42</v>
      </c>
      <c r="M2190" s="35" t="s">
        <v>84</v>
      </c>
      <c r="N2190" s="35" t="s">
        <v>102</v>
      </c>
      <c r="O2190" s="35" t="s">
        <v>6681</v>
      </c>
      <c r="P2190" s="46" t="s">
        <v>923</v>
      </c>
      <c r="Q2190" s="49" t="s">
        <v>924</v>
      </c>
      <c r="R2190" s="77">
        <v>1180</v>
      </c>
      <c r="S2190" s="77">
        <v>114</v>
      </c>
      <c r="T2190" s="54">
        <f t="shared" si="210"/>
        <v>134520</v>
      </c>
      <c r="U2190" s="54">
        <f t="shared" si="209"/>
        <v>150662.40000000002</v>
      </c>
      <c r="V2190" s="49" t="s">
        <v>6684</v>
      </c>
      <c r="W2190" s="49">
        <v>2017</v>
      </c>
      <c r="X2190" s="59"/>
    </row>
    <row r="2191" spans="1:24" ht="50.1" customHeight="1">
      <c r="A2191" s="34" t="s">
        <v>6720</v>
      </c>
      <c r="B2191" s="83" t="s">
        <v>35</v>
      </c>
      <c r="C2191" s="101" t="s">
        <v>6721</v>
      </c>
      <c r="D2191" s="127" t="s">
        <v>3489</v>
      </c>
      <c r="E2191" s="101" t="s">
        <v>6722</v>
      </c>
      <c r="F2191" s="101" t="s">
        <v>6723</v>
      </c>
      <c r="G2191" s="35" t="s">
        <v>196</v>
      </c>
      <c r="H2191" s="59">
        <v>0</v>
      </c>
      <c r="I2191" s="52">
        <v>590000000</v>
      </c>
      <c r="J2191" s="35" t="s">
        <v>53</v>
      </c>
      <c r="K2191" s="49" t="s">
        <v>1422</v>
      </c>
      <c r="L2191" s="35" t="s">
        <v>42</v>
      </c>
      <c r="M2191" s="35" t="s">
        <v>84</v>
      </c>
      <c r="N2191" s="35" t="s">
        <v>102</v>
      </c>
      <c r="O2191" s="35" t="s">
        <v>6681</v>
      </c>
      <c r="P2191" s="46" t="s">
        <v>865</v>
      </c>
      <c r="Q2191" s="35" t="s">
        <v>866</v>
      </c>
      <c r="R2191" s="77">
        <v>800</v>
      </c>
      <c r="S2191" s="77">
        <v>55</v>
      </c>
      <c r="T2191" s="54">
        <f t="shared" si="210"/>
        <v>44000</v>
      </c>
      <c r="U2191" s="54">
        <f t="shared" si="209"/>
        <v>49280.000000000007</v>
      </c>
      <c r="V2191" s="83"/>
      <c r="W2191" s="59">
        <v>2017</v>
      </c>
      <c r="X2191" s="83"/>
    </row>
    <row r="2192" spans="1:24" ht="50.1" customHeight="1">
      <c r="A2192" s="34" t="s">
        <v>6724</v>
      </c>
      <c r="B2192" s="49" t="s">
        <v>35</v>
      </c>
      <c r="C2192" s="50" t="s">
        <v>6725</v>
      </c>
      <c r="D2192" s="56" t="s">
        <v>3489</v>
      </c>
      <c r="E2192" s="50" t="s">
        <v>6726</v>
      </c>
      <c r="F2192" s="50" t="s">
        <v>6727</v>
      </c>
      <c r="G2192" s="35" t="s">
        <v>196</v>
      </c>
      <c r="H2192" s="59">
        <v>0</v>
      </c>
      <c r="I2192" s="52">
        <v>590000000</v>
      </c>
      <c r="J2192" s="35" t="s">
        <v>53</v>
      </c>
      <c r="K2192" s="49" t="s">
        <v>1422</v>
      </c>
      <c r="L2192" s="35" t="s">
        <v>42</v>
      </c>
      <c r="M2192" s="35" t="s">
        <v>84</v>
      </c>
      <c r="N2192" s="35" t="s">
        <v>102</v>
      </c>
      <c r="O2192" s="35" t="s">
        <v>6681</v>
      </c>
      <c r="P2192" s="46" t="s">
        <v>865</v>
      </c>
      <c r="Q2192" s="35" t="s">
        <v>866</v>
      </c>
      <c r="R2192" s="77">
        <v>170</v>
      </c>
      <c r="S2192" s="77">
        <v>270</v>
      </c>
      <c r="T2192" s="54">
        <f>S2192*R2192</f>
        <v>45900</v>
      </c>
      <c r="U2192" s="54">
        <f t="shared" si="209"/>
        <v>51408.000000000007</v>
      </c>
      <c r="V2192" s="49"/>
      <c r="W2192" s="49">
        <v>2017</v>
      </c>
      <c r="X2192" s="49"/>
    </row>
    <row r="2193" spans="1:24" ht="50.1" customHeight="1">
      <c r="A2193" s="34" t="s">
        <v>6728</v>
      </c>
      <c r="B2193" s="160" t="s">
        <v>35</v>
      </c>
      <c r="C2193" s="50" t="s">
        <v>6729</v>
      </c>
      <c r="D2193" s="56" t="s">
        <v>3489</v>
      </c>
      <c r="E2193" s="50" t="s">
        <v>6730</v>
      </c>
      <c r="F2193" s="50" t="s">
        <v>6731</v>
      </c>
      <c r="G2193" s="35" t="s">
        <v>196</v>
      </c>
      <c r="H2193" s="59">
        <v>0</v>
      </c>
      <c r="I2193" s="52">
        <v>590000000</v>
      </c>
      <c r="J2193" s="35" t="s">
        <v>53</v>
      </c>
      <c r="K2193" s="49" t="s">
        <v>1422</v>
      </c>
      <c r="L2193" s="35" t="s">
        <v>42</v>
      </c>
      <c r="M2193" s="35" t="s">
        <v>84</v>
      </c>
      <c r="N2193" s="35" t="s">
        <v>102</v>
      </c>
      <c r="O2193" s="35" t="s">
        <v>6681</v>
      </c>
      <c r="P2193" s="46" t="s">
        <v>865</v>
      </c>
      <c r="Q2193" s="35" t="s">
        <v>866</v>
      </c>
      <c r="R2193" s="77">
        <v>500</v>
      </c>
      <c r="S2193" s="77">
        <v>322</v>
      </c>
      <c r="T2193" s="54">
        <f t="shared" si="210"/>
        <v>161000</v>
      </c>
      <c r="U2193" s="54">
        <f t="shared" si="209"/>
        <v>180320.00000000003</v>
      </c>
      <c r="V2193" s="49"/>
      <c r="W2193" s="49">
        <v>2017</v>
      </c>
      <c r="X2193" s="49"/>
    </row>
    <row r="2194" spans="1:24" ht="50.1" customHeight="1">
      <c r="A2194" s="34" t="s">
        <v>6732</v>
      </c>
      <c r="B2194" s="58" t="s">
        <v>35</v>
      </c>
      <c r="C2194" s="50" t="s">
        <v>6733</v>
      </c>
      <c r="D2194" s="56" t="s">
        <v>6734</v>
      </c>
      <c r="E2194" s="50" t="s">
        <v>6735</v>
      </c>
      <c r="F2194" s="50" t="s">
        <v>6736</v>
      </c>
      <c r="G2194" s="49" t="s">
        <v>39</v>
      </c>
      <c r="H2194" s="59">
        <v>0</v>
      </c>
      <c r="I2194" s="82">
        <v>590000000</v>
      </c>
      <c r="J2194" s="49" t="s">
        <v>53</v>
      </c>
      <c r="K2194" s="46" t="s">
        <v>1422</v>
      </c>
      <c r="L2194" s="49" t="s">
        <v>42</v>
      </c>
      <c r="M2194" s="51" t="s">
        <v>61</v>
      </c>
      <c r="N2194" s="49" t="s">
        <v>1256</v>
      </c>
      <c r="O2194" s="49" t="s">
        <v>1204</v>
      </c>
      <c r="P2194" s="35">
        <v>796</v>
      </c>
      <c r="Q2194" s="49" t="s">
        <v>46</v>
      </c>
      <c r="R2194" s="95">
        <v>1</v>
      </c>
      <c r="S2194" s="96">
        <v>44300</v>
      </c>
      <c r="T2194" s="40">
        <f t="shared" si="210"/>
        <v>44300</v>
      </c>
      <c r="U2194" s="40">
        <f t="shared" si="209"/>
        <v>49616.000000000007</v>
      </c>
      <c r="V2194" s="51"/>
      <c r="W2194" s="51">
        <v>2017</v>
      </c>
      <c r="X2194" s="43"/>
    </row>
    <row r="2195" spans="1:24" ht="50.1" customHeight="1">
      <c r="A2195" s="34" t="s">
        <v>6737</v>
      </c>
      <c r="B2195" s="58" t="s">
        <v>35</v>
      </c>
      <c r="C2195" s="50" t="s">
        <v>2563</v>
      </c>
      <c r="D2195" s="56" t="s">
        <v>2533</v>
      </c>
      <c r="E2195" s="50" t="s">
        <v>2564</v>
      </c>
      <c r="F2195" s="50" t="s">
        <v>6738</v>
      </c>
      <c r="G2195" s="49" t="s">
        <v>39</v>
      </c>
      <c r="H2195" s="34">
        <v>0</v>
      </c>
      <c r="I2195" s="82">
        <v>590000000</v>
      </c>
      <c r="J2195" s="49" t="s">
        <v>53</v>
      </c>
      <c r="K2195" s="46" t="s">
        <v>1422</v>
      </c>
      <c r="L2195" s="49" t="s">
        <v>42</v>
      </c>
      <c r="M2195" s="34" t="s">
        <v>61</v>
      </c>
      <c r="N2195" s="49" t="s">
        <v>1256</v>
      </c>
      <c r="O2195" s="49" t="s">
        <v>1204</v>
      </c>
      <c r="P2195" s="35">
        <v>796</v>
      </c>
      <c r="Q2195" s="49" t="s">
        <v>46</v>
      </c>
      <c r="R2195" s="99">
        <v>100</v>
      </c>
      <c r="S2195" s="100">
        <v>450</v>
      </c>
      <c r="T2195" s="40">
        <f t="shared" si="210"/>
        <v>45000</v>
      </c>
      <c r="U2195" s="41">
        <f>T2195*1.12</f>
        <v>50400.000000000007</v>
      </c>
      <c r="V2195" s="45"/>
      <c r="W2195" s="34">
        <v>2017</v>
      </c>
      <c r="X2195" s="130"/>
    </row>
    <row r="2196" spans="1:24" ht="50.1" customHeight="1">
      <c r="A2196" s="34" t="s">
        <v>6739</v>
      </c>
      <c r="B2196" s="35" t="s">
        <v>35</v>
      </c>
      <c r="C2196" s="50" t="s">
        <v>2752</v>
      </c>
      <c r="D2196" s="48" t="s">
        <v>2753</v>
      </c>
      <c r="E2196" s="50" t="s">
        <v>950</v>
      </c>
      <c r="F2196" s="78" t="s">
        <v>6740</v>
      </c>
      <c r="G2196" s="49" t="s">
        <v>39</v>
      </c>
      <c r="H2196" s="34">
        <v>0</v>
      </c>
      <c r="I2196" s="82">
        <v>590000000</v>
      </c>
      <c r="J2196" s="49" t="s">
        <v>53</v>
      </c>
      <c r="K2196" s="46" t="s">
        <v>1422</v>
      </c>
      <c r="L2196" s="49" t="s">
        <v>42</v>
      </c>
      <c r="M2196" s="34" t="s">
        <v>61</v>
      </c>
      <c r="N2196" s="49" t="s">
        <v>1256</v>
      </c>
      <c r="O2196" s="49" t="s">
        <v>1204</v>
      </c>
      <c r="P2196" s="35">
        <v>796</v>
      </c>
      <c r="Q2196" s="49" t="s">
        <v>46</v>
      </c>
      <c r="R2196" s="99">
        <v>5</v>
      </c>
      <c r="S2196" s="100">
        <v>750</v>
      </c>
      <c r="T2196" s="40">
        <f t="shared" si="210"/>
        <v>3750</v>
      </c>
      <c r="U2196" s="40">
        <f t="shared" ref="U2196" si="211">T2196*1.12</f>
        <v>4200</v>
      </c>
      <c r="V2196" s="34"/>
      <c r="W2196" s="34">
        <v>2017</v>
      </c>
      <c r="X2196" s="38"/>
    </row>
    <row r="2197" spans="1:24" ht="50.1" customHeight="1">
      <c r="A2197" s="34" t="s">
        <v>6741</v>
      </c>
      <c r="B2197" s="35" t="s">
        <v>35</v>
      </c>
      <c r="C2197" s="50" t="s">
        <v>6742</v>
      </c>
      <c r="D2197" s="56" t="s">
        <v>6743</v>
      </c>
      <c r="E2197" s="50" t="s">
        <v>950</v>
      </c>
      <c r="F2197" s="78" t="s">
        <v>6744</v>
      </c>
      <c r="G2197" s="49" t="s">
        <v>39</v>
      </c>
      <c r="H2197" s="52">
        <v>0</v>
      </c>
      <c r="I2197" s="82">
        <v>590000000</v>
      </c>
      <c r="J2197" s="49" t="s">
        <v>53</v>
      </c>
      <c r="K2197" s="46" t="s">
        <v>1422</v>
      </c>
      <c r="L2197" s="49" t="s">
        <v>42</v>
      </c>
      <c r="M2197" s="34" t="s">
        <v>61</v>
      </c>
      <c r="N2197" s="49" t="s">
        <v>1256</v>
      </c>
      <c r="O2197" s="49" t="s">
        <v>1204</v>
      </c>
      <c r="P2197" s="35">
        <v>796</v>
      </c>
      <c r="Q2197" s="49" t="s">
        <v>46</v>
      </c>
      <c r="R2197" s="227">
        <v>5</v>
      </c>
      <c r="S2197" s="106">
        <v>600</v>
      </c>
      <c r="T2197" s="40">
        <f t="shared" si="210"/>
        <v>3000</v>
      </c>
      <c r="U2197" s="40">
        <f>T2197*1.12</f>
        <v>3360.0000000000005</v>
      </c>
      <c r="V2197" s="46"/>
      <c r="W2197" s="55">
        <v>2017</v>
      </c>
      <c r="X2197" s="130"/>
    </row>
    <row r="2198" spans="1:24" ht="50.1" customHeight="1">
      <c r="A2198" s="34" t="s">
        <v>6745</v>
      </c>
      <c r="B2198" s="35" t="s">
        <v>35</v>
      </c>
      <c r="C2198" s="50" t="s">
        <v>948</v>
      </c>
      <c r="D2198" s="56" t="s">
        <v>949</v>
      </c>
      <c r="E2198" s="50" t="s">
        <v>950</v>
      </c>
      <c r="F2198" s="213" t="s">
        <v>6746</v>
      </c>
      <c r="G2198" s="49" t="s">
        <v>39</v>
      </c>
      <c r="H2198" s="34">
        <v>0</v>
      </c>
      <c r="I2198" s="82">
        <v>590000000</v>
      </c>
      <c r="J2198" s="49" t="s">
        <v>53</v>
      </c>
      <c r="K2198" s="46" t="s">
        <v>1422</v>
      </c>
      <c r="L2198" s="49" t="s">
        <v>42</v>
      </c>
      <c r="M2198" s="34" t="s">
        <v>61</v>
      </c>
      <c r="N2198" s="49" t="s">
        <v>1256</v>
      </c>
      <c r="O2198" s="49" t="s">
        <v>1204</v>
      </c>
      <c r="P2198" s="35">
        <v>796</v>
      </c>
      <c r="Q2198" s="49" t="s">
        <v>46</v>
      </c>
      <c r="R2198" s="99">
        <v>4</v>
      </c>
      <c r="S2198" s="100">
        <v>2400</v>
      </c>
      <c r="T2198" s="40">
        <f t="shared" si="210"/>
        <v>9600</v>
      </c>
      <c r="U2198" s="41">
        <f t="shared" ref="U2198" si="212">T2198*1.12</f>
        <v>10752.000000000002</v>
      </c>
      <c r="V2198" s="34"/>
      <c r="W2198" s="34">
        <v>2017</v>
      </c>
      <c r="X2198" s="43"/>
    </row>
    <row r="2199" spans="1:24" ht="50.1" customHeight="1">
      <c r="A2199" s="34" t="s">
        <v>6747</v>
      </c>
      <c r="B2199" s="46" t="s">
        <v>35</v>
      </c>
      <c r="C2199" s="50" t="s">
        <v>5514</v>
      </c>
      <c r="D2199" s="56" t="s">
        <v>5515</v>
      </c>
      <c r="E2199" s="50" t="s">
        <v>5516</v>
      </c>
      <c r="F2199" s="78" t="s">
        <v>6748</v>
      </c>
      <c r="G2199" s="49" t="s">
        <v>39</v>
      </c>
      <c r="H2199" s="60">
        <v>0</v>
      </c>
      <c r="I2199" s="82">
        <v>590000000</v>
      </c>
      <c r="J2199" s="49" t="s">
        <v>53</v>
      </c>
      <c r="K2199" s="46" t="s">
        <v>1422</v>
      </c>
      <c r="L2199" s="49" t="s">
        <v>42</v>
      </c>
      <c r="M2199" s="34" t="s">
        <v>61</v>
      </c>
      <c r="N2199" s="49" t="s">
        <v>1256</v>
      </c>
      <c r="O2199" s="49" t="s">
        <v>1204</v>
      </c>
      <c r="P2199" s="35">
        <v>796</v>
      </c>
      <c r="Q2199" s="49" t="s">
        <v>46</v>
      </c>
      <c r="R2199" s="153">
        <v>1</v>
      </c>
      <c r="S2199" s="77">
        <v>60000</v>
      </c>
      <c r="T2199" s="40">
        <f t="shared" si="210"/>
        <v>60000</v>
      </c>
      <c r="U2199" s="41">
        <f>T2199*1.12</f>
        <v>67200</v>
      </c>
      <c r="V2199" s="70"/>
      <c r="W2199" s="55">
        <v>2017</v>
      </c>
      <c r="X2199" s="130"/>
    </row>
    <row r="2200" spans="1:24" ht="50.1" customHeight="1">
      <c r="A2200" s="34" t="s">
        <v>6749</v>
      </c>
      <c r="B2200" s="58" t="s">
        <v>35</v>
      </c>
      <c r="C2200" s="50" t="s">
        <v>2752</v>
      </c>
      <c r="D2200" s="48" t="s">
        <v>2753</v>
      </c>
      <c r="E2200" s="50" t="s">
        <v>950</v>
      </c>
      <c r="F2200" s="50" t="s">
        <v>6750</v>
      </c>
      <c r="G2200" s="49" t="s">
        <v>39</v>
      </c>
      <c r="H2200" s="59">
        <v>0</v>
      </c>
      <c r="I2200" s="82">
        <v>590000000</v>
      </c>
      <c r="J2200" s="49" t="s">
        <v>53</v>
      </c>
      <c r="K2200" s="46" t="s">
        <v>1422</v>
      </c>
      <c r="L2200" s="49" t="s">
        <v>42</v>
      </c>
      <c r="M2200" s="51" t="s">
        <v>61</v>
      </c>
      <c r="N2200" s="49" t="s">
        <v>1256</v>
      </c>
      <c r="O2200" s="49" t="s">
        <v>1204</v>
      </c>
      <c r="P2200" s="35">
        <v>796</v>
      </c>
      <c r="Q2200" s="49" t="s">
        <v>46</v>
      </c>
      <c r="R2200" s="95">
        <v>5</v>
      </c>
      <c r="S2200" s="96">
        <v>1350</v>
      </c>
      <c r="T2200" s="40">
        <f t="shared" si="210"/>
        <v>6750</v>
      </c>
      <c r="U2200" s="40">
        <f t="shared" ref="U2200:U2201" si="213">T2200*1.12</f>
        <v>7560.0000000000009</v>
      </c>
      <c r="V2200" s="51"/>
      <c r="W2200" s="51">
        <v>2017</v>
      </c>
      <c r="X2200" s="43"/>
    </row>
    <row r="2201" spans="1:24" ht="50.1" customHeight="1">
      <c r="A2201" s="34" t="s">
        <v>6751</v>
      </c>
      <c r="B2201" s="58" t="s">
        <v>35</v>
      </c>
      <c r="C2201" s="50" t="s">
        <v>2752</v>
      </c>
      <c r="D2201" s="48" t="s">
        <v>2753</v>
      </c>
      <c r="E2201" s="50" t="s">
        <v>950</v>
      </c>
      <c r="F2201" s="50" t="s">
        <v>6752</v>
      </c>
      <c r="G2201" s="49" t="s">
        <v>39</v>
      </c>
      <c r="H2201" s="59">
        <v>0</v>
      </c>
      <c r="I2201" s="82">
        <v>590000000</v>
      </c>
      <c r="J2201" s="49" t="s">
        <v>53</v>
      </c>
      <c r="K2201" s="46" t="s">
        <v>1422</v>
      </c>
      <c r="L2201" s="49" t="s">
        <v>42</v>
      </c>
      <c r="M2201" s="51" t="s">
        <v>61</v>
      </c>
      <c r="N2201" s="49" t="s">
        <v>1256</v>
      </c>
      <c r="O2201" s="49" t="s">
        <v>1204</v>
      </c>
      <c r="P2201" s="35">
        <v>796</v>
      </c>
      <c r="Q2201" s="49" t="s">
        <v>46</v>
      </c>
      <c r="R2201" s="95">
        <v>5</v>
      </c>
      <c r="S2201" s="96">
        <v>750</v>
      </c>
      <c r="T2201" s="40">
        <f t="shared" si="210"/>
        <v>3750</v>
      </c>
      <c r="U2201" s="40">
        <f t="shared" si="213"/>
        <v>4200</v>
      </c>
      <c r="V2201" s="51"/>
      <c r="W2201" s="51">
        <v>2017</v>
      </c>
      <c r="X2201" s="43"/>
    </row>
    <row r="2202" spans="1:24" ht="50.1" customHeight="1">
      <c r="A2202" s="34" t="s">
        <v>6753</v>
      </c>
      <c r="B2202" s="35" t="s">
        <v>35</v>
      </c>
      <c r="C2202" s="50" t="s">
        <v>6754</v>
      </c>
      <c r="D2202" s="56" t="s">
        <v>5515</v>
      </c>
      <c r="E2202" s="50" t="s">
        <v>1198</v>
      </c>
      <c r="F2202" s="50" t="s">
        <v>6755</v>
      </c>
      <c r="G2202" s="49" t="s">
        <v>39</v>
      </c>
      <c r="H2202" s="34">
        <v>0</v>
      </c>
      <c r="I2202" s="82">
        <v>590000000</v>
      </c>
      <c r="J2202" s="49" t="s">
        <v>53</v>
      </c>
      <c r="K2202" s="46" t="s">
        <v>1422</v>
      </c>
      <c r="L2202" s="49" t="s">
        <v>42</v>
      </c>
      <c r="M2202" s="34" t="s">
        <v>61</v>
      </c>
      <c r="N2202" s="49" t="s">
        <v>1256</v>
      </c>
      <c r="O2202" s="49" t="s">
        <v>1204</v>
      </c>
      <c r="P2202" s="35">
        <v>796</v>
      </c>
      <c r="Q2202" s="49" t="s">
        <v>46</v>
      </c>
      <c r="R2202" s="99">
        <v>1</v>
      </c>
      <c r="S2202" s="100">
        <v>122000</v>
      </c>
      <c r="T2202" s="40">
        <f t="shared" si="210"/>
        <v>122000</v>
      </c>
      <c r="U2202" s="40">
        <f>T2202*1.12</f>
        <v>136640</v>
      </c>
      <c r="V2202" s="34"/>
      <c r="W2202" s="34">
        <v>2017</v>
      </c>
      <c r="X2202" s="130"/>
    </row>
    <row r="2203" spans="1:24" ht="50.1" customHeight="1">
      <c r="A2203" s="34" t="s">
        <v>6756</v>
      </c>
      <c r="B2203" s="35" t="s">
        <v>35</v>
      </c>
      <c r="C2203" s="50" t="s">
        <v>6757</v>
      </c>
      <c r="D2203" s="56" t="s">
        <v>4213</v>
      </c>
      <c r="E2203" s="50" t="s">
        <v>3960</v>
      </c>
      <c r="F2203" s="78" t="s">
        <v>6758</v>
      </c>
      <c r="G2203" s="49" t="s">
        <v>39</v>
      </c>
      <c r="H2203" s="34">
        <v>0</v>
      </c>
      <c r="I2203" s="82">
        <v>590000000</v>
      </c>
      <c r="J2203" s="49" t="s">
        <v>53</v>
      </c>
      <c r="K2203" s="46" t="s">
        <v>1422</v>
      </c>
      <c r="L2203" s="49" t="s">
        <v>42</v>
      </c>
      <c r="M2203" s="34" t="s">
        <v>61</v>
      </c>
      <c r="N2203" s="49" t="s">
        <v>1256</v>
      </c>
      <c r="O2203" s="49" t="s">
        <v>1204</v>
      </c>
      <c r="P2203" s="35">
        <v>796</v>
      </c>
      <c r="Q2203" s="49" t="s">
        <v>46</v>
      </c>
      <c r="R2203" s="99">
        <v>15</v>
      </c>
      <c r="S2203" s="100">
        <v>660</v>
      </c>
      <c r="T2203" s="40">
        <f>S2203*R2203</f>
        <v>9900</v>
      </c>
      <c r="U2203" s="41">
        <f t="shared" ref="U2203" si="214">T2203*1.12</f>
        <v>11088.000000000002</v>
      </c>
      <c r="V2203" s="34"/>
      <c r="W2203" s="34">
        <v>2017</v>
      </c>
      <c r="X2203" s="38"/>
    </row>
    <row r="2204" spans="1:24" ht="50.1" customHeight="1">
      <c r="A2204" s="34" t="s">
        <v>6759</v>
      </c>
      <c r="B2204" s="58" t="s">
        <v>35</v>
      </c>
      <c r="C2204" s="328" t="s">
        <v>6760</v>
      </c>
      <c r="D2204" s="273" t="s">
        <v>6149</v>
      </c>
      <c r="E2204" s="328" t="s">
        <v>6761</v>
      </c>
      <c r="F2204" s="328" t="s">
        <v>6762</v>
      </c>
      <c r="G2204" s="51" t="s">
        <v>39</v>
      </c>
      <c r="H2204" s="35">
        <v>0</v>
      </c>
      <c r="I2204" s="125">
        <v>590000000</v>
      </c>
      <c r="J2204" s="51" t="s">
        <v>53</v>
      </c>
      <c r="K2204" s="229" t="s">
        <v>1422</v>
      </c>
      <c r="L2204" s="51" t="s">
        <v>295</v>
      </c>
      <c r="M2204" s="51" t="s">
        <v>61</v>
      </c>
      <c r="N2204" s="51" t="s">
        <v>5525</v>
      </c>
      <c r="O2204" s="176" t="s">
        <v>110</v>
      </c>
      <c r="P2204" s="51">
        <v>796</v>
      </c>
      <c r="Q2204" s="58" t="s">
        <v>46</v>
      </c>
      <c r="R2204" s="321">
        <v>2</v>
      </c>
      <c r="S2204" s="321">
        <v>5000</v>
      </c>
      <c r="T2204" s="154">
        <f>R2204*S2204</f>
        <v>10000</v>
      </c>
      <c r="U2204" s="276">
        <f>T2204*1.12</f>
        <v>11200.000000000002</v>
      </c>
      <c r="V2204" s="195"/>
      <c r="W2204" s="195">
        <v>2017</v>
      </c>
      <c r="X2204" s="277"/>
    </row>
    <row r="2205" spans="1:24" ht="50.1" customHeight="1">
      <c r="A2205" s="34" t="s">
        <v>6763</v>
      </c>
      <c r="B2205" s="58" t="s">
        <v>35</v>
      </c>
      <c r="C2205" s="328" t="s">
        <v>6764</v>
      </c>
      <c r="D2205" s="273" t="s">
        <v>6765</v>
      </c>
      <c r="E2205" s="328" t="s">
        <v>6766</v>
      </c>
      <c r="F2205" s="328" t="s">
        <v>6767</v>
      </c>
      <c r="G2205" s="51" t="s">
        <v>39</v>
      </c>
      <c r="H2205" s="35">
        <v>0</v>
      </c>
      <c r="I2205" s="125">
        <v>590000000</v>
      </c>
      <c r="J2205" s="51" t="s">
        <v>53</v>
      </c>
      <c r="K2205" s="229" t="s">
        <v>1422</v>
      </c>
      <c r="L2205" s="51" t="s">
        <v>295</v>
      </c>
      <c r="M2205" s="51" t="s">
        <v>61</v>
      </c>
      <c r="N2205" s="51" t="s">
        <v>5525</v>
      </c>
      <c r="O2205" s="176" t="s">
        <v>110</v>
      </c>
      <c r="P2205" s="51">
        <v>796</v>
      </c>
      <c r="Q2205" s="58" t="s">
        <v>46</v>
      </c>
      <c r="R2205" s="81">
        <v>1</v>
      </c>
      <c r="S2205" s="321">
        <v>25000</v>
      </c>
      <c r="T2205" s="54">
        <f>R2205*S2205</f>
        <v>25000</v>
      </c>
      <c r="U2205" s="54">
        <f>T2205*1.12</f>
        <v>28000.000000000004</v>
      </c>
      <c r="V2205" s="195"/>
      <c r="W2205" s="195">
        <v>2017</v>
      </c>
      <c r="X2205" s="277"/>
    </row>
    <row r="2206" spans="1:24" ht="50.1" customHeight="1">
      <c r="A2206" s="34" t="s">
        <v>6768</v>
      </c>
      <c r="B2206" s="58" t="s">
        <v>35</v>
      </c>
      <c r="C2206" s="328" t="s">
        <v>6769</v>
      </c>
      <c r="D2206" s="273" t="s">
        <v>2574</v>
      </c>
      <c r="E2206" s="328" t="s">
        <v>6770</v>
      </c>
      <c r="F2206" s="328" t="s">
        <v>6771</v>
      </c>
      <c r="G2206" s="51" t="s">
        <v>39</v>
      </c>
      <c r="H2206" s="35">
        <v>0</v>
      </c>
      <c r="I2206" s="125">
        <v>590000000</v>
      </c>
      <c r="J2206" s="51" t="s">
        <v>53</v>
      </c>
      <c r="K2206" s="229" t="s">
        <v>1422</v>
      </c>
      <c r="L2206" s="51" t="s">
        <v>295</v>
      </c>
      <c r="M2206" s="51" t="s">
        <v>61</v>
      </c>
      <c r="N2206" s="51" t="s">
        <v>5525</v>
      </c>
      <c r="O2206" s="176" t="s">
        <v>110</v>
      </c>
      <c r="P2206" s="51">
        <v>796</v>
      </c>
      <c r="Q2206" s="58" t="s">
        <v>46</v>
      </c>
      <c r="R2206" s="321">
        <v>1</v>
      </c>
      <c r="S2206" s="321">
        <v>25000</v>
      </c>
      <c r="T2206" s="54">
        <f>R2206*S2206</f>
        <v>25000</v>
      </c>
      <c r="U2206" s="54">
        <f>T2206*1.12</f>
        <v>28000.000000000004</v>
      </c>
      <c r="V2206" s="195"/>
      <c r="W2206" s="195">
        <v>2017</v>
      </c>
      <c r="X2206" s="277"/>
    </row>
    <row r="2207" spans="1:24" ht="50.1" customHeight="1">
      <c r="A2207" s="34" t="s">
        <v>6772</v>
      </c>
      <c r="B2207" s="58" t="s">
        <v>35</v>
      </c>
      <c r="C2207" s="328" t="s">
        <v>6773</v>
      </c>
      <c r="D2207" s="273" t="s">
        <v>5117</v>
      </c>
      <c r="E2207" s="328" t="s">
        <v>6774</v>
      </c>
      <c r="F2207" s="329" t="s">
        <v>6775</v>
      </c>
      <c r="G2207" s="51" t="s">
        <v>39</v>
      </c>
      <c r="H2207" s="35">
        <v>0</v>
      </c>
      <c r="I2207" s="125">
        <v>590000000</v>
      </c>
      <c r="J2207" s="51" t="s">
        <v>53</v>
      </c>
      <c r="K2207" s="229" t="s">
        <v>1422</v>
      </c>
      <c r="L2207" s="51" t="s">
        <v>295</v>
      </c>
      <c r="M2207" s="51" t="s">
        <v>61</v>
      </c>
      <c r="N2207" s="51" t="s">
        <v>280</v>
      </c>
      <c r="O2207" s="176" t="s">
        <v>6086</v>
      </c>
      <c r="P2207" s="51">
        <v>796</v>
      </c>
      <c r="Q2207" s="58" t="s">
        <v>46</v>
      </c>
      <c r="R2207" s="321">
        <v>1</v>
      </c>
      <c r="S2207" s="321">
        <v>465000</v>
      </c>
      <c r="T2207" s="154">
        <f>R2207*S2207</f>
        <v>465000</v>
      </c>
      <c r="U2207" s="154">
        <f>T2207*1.12</f>
        <v>520800.00000000006</v>
      </c>
      <c r="V2207" s="195"/>
      <c r="W2207" s="195">
        <v>2017</v>
      </c>
      <c r="X2207" s="277"/>
    </row>
    <row r="2208" spans="1:24" ht="50.1" customHeight="1">
      <c r="A2208" s="34" t="s">
        <v>6776</v>
      </c>
      <c r="B2208" s="58" t="s">
        <v>35</v>
      </c>
      <c r="C2208" s="328" t="s">
        <v>6777</v>
      </c>
      <c r="D2208" s="273" t="s">
        <v>6765</v>
      </c>
      <c r="E2208" s="328" t="s">
        <v>6778</v>
      </c>
      <c r="F2208" s="329" t="s">
        <v>6779</v>
      </c>
      <c r="G2208" s="51" t="s">
        <v>39</v>
      </c>
      <c r="H2208" s="35">
        <v>0</v>
      </c>
      <c r="I2208" s="125">
        <v>590000000</v>
      </c>
      <c r="J2208" s="51" t="s">
        <v>53</v>
      </c>
      <c r="K2208" s="229" t="s">
        <v>1422</v>
      </c>
      <c r="L2208" s="51" t="s">
        <v>295</v>
      </c>
      <c r="M2208" s="51" t="s">
        <v>61</v>
      </c>
      <c r="N2208" s="51" t="s">
        <v>280</v>
      </c>
      <c r="O2208" s="176" t="s">
        <v>6086</v>
      </c>
      <c r="P2208" s="51">
        <v>796</v>
      </c>
      <c r="Q2208" s="58" t="s">
        <v>46</v>
      </c>
      <c r="R2208" s="321">
        <v>2</v>
      </c>
      <c r="S2208" s="321">
        <v>4200</v>
      </c>
      <c r="T2208" s="154">
        <f>R2208*S2208</f>
        <v>8400</v>
      </c>
      <c r="U2208" s="154">
        <f>T2208*1.12</f>
        <v>9408</v>
      </c>
      <c r="V2208" s="195"/>
      <c r="W2208" s="195">
        <v>2017</v>
      </c>
      <c r="X2208" s="277"/>
    </row>
    <row r="2209" spans="1:24" ht="50.1" customHeight="1">
      <c r="A2209" s="34" t="s">
        <v>6780</v>
      </c>
      <c r="B2209" s="35" t="s">
        <v>35</v>
      </c>
      <c r="C2209" s="78" t="s">
        <v>2090</v>
      </c>
      <c r="D2209" s="36" t="s">
        <v>2086</v>
      </c>
      <c r="E2209" s="78" t="s">
        <v>2091</v>
      </c>
      <c r="F2209" s="78" t="s">
        <v>6433</v>
      </c>
      <c r="G2209" s="35" t="s">
        <v>39</v>
      </c>
      <c r="H2209" s="35">
        <v>0</v>
      </c>
      <c r="I2209" s="35">
        <v>590000000</v>
      </c>
      <c r="J2209" s="35" t="s">
        <v>40</v>
      </c>
      <c r="K2209" s="51" t="s">
        <v>1422</v>
      </c>
      <c r="L2209" s="35" t="s">
        <v>42</v>
      </c>
      <c r="M2209" s="35" t="s">
        <v>61</v>
      </c>
      <c r="N2209" s="35" t="s">
        <v>109</v>
      </c>
      <c r="O2209" s="35" t="s">
        <v>110</v>
      </c>
      <c r="P2209" s="35">
        <v>166</v>
      </c>
      <c r="Q2209" s="35" t="s">
        <v>103</v>
      </c>
      <c r="R2209" s="77">
        <v>10024</v>
      </c>
      <c r="S2209" s="77">
        <v>320</v>
      </c>
      <c r="T2209" s="74">
        <f t="shared" ref="T2209:T2221" si="215">R2209*S2209</f>
        <v>3207680</v>
      </c>
      <c r="U2209" s="54">
        <f t="shared" ref="U2209:U2216" si="216">T2209*1.12</f>
        <v>3592601.6000000006</v>
      </c>
      <c r="V2209" s="35" t="s">
        <v>47</v>
      </c>
      <c r="W2209" s="51">
        <v>2017</v>
      </c>
      <c r="X2209" s="51"/>
    </row>
    <row r="2210" spans="1:24" ht="50.1" customHeight="1">
      <c r="A2210" s="34" t="s">
        <v>6781</v>
      </c>
      <c r="B2210" s="35" t="s">
        <v>35</v>
      </c>
      <c r="C2210" s="78" t="s">
        <v>2090</v>
      </c>
      <c r="D2210" s="36" t="s">
        <v>2086</v>
      </c>
      <c r="E2210" s="78" t="s">
        <v>2091</v>
      </c>
      <c r="F2210" s="78" t="s">
        <v>6782</v>
      </c>
      <c r="G2210" s="35" t="s">
        <v>39</v>
      </c>
      <c r="H2210" s="35">
        <v>0</v>
      </c>
      <c r="I2210" s="35">
        <v>590000000</v>
      </c>
      <c r="J2210" s="35" t="s">
        <v>40</v>
      </c>
      <c r="K2210" s="51" t="s">
        <v>1422</v>
      </c>
      <c r="L2210" s="35" t="s">
        <v>42</v>
      </c>
      <c r="M2210" s="35" t="s">
        <v>61</v>
      </c>
      <c r="N2210" s="35" t="s">
        <v>109</v>
      </c>
      <c r="O2210" s="35" t="s">
        <v>110</v>
      </c>
      <c r="P2210" s="35">
        <v>166</v>
      </c>
      <c r="Q2210" s="35" t="s">
        <v>103</v>
      </c>
      <c r="R2210" s="143">
        <v>312</v>
      </c>
      <c r="S2210" s="77">
        <v>370</v>
      </c>
      <c r="T2210" s="74">
        <f t="shared" si="215"/>
        <v>115440</v>
      </c>
      <c r="U2210" s="54">
        <f t="shared" si="216"/>
        <v>129292.80000000002</v>
      </c>
      <c r="V2210" s="35" t="s">
        <v>47</v>
      </c>
      <c r="W2210" s="51">
        <v>2017</v>
      </c>
      <c r="X2210" s="51"/>
    </row>
    <row r="2211" spans="1:24" ht="50.1" customHeight="1">
      <c r="A2211" s="34" t="s">
        <v>6783</v>
      </c>
      <c r="B2211" s="35" t="s">
        <v>35</v>
      </c>
      <c r="C2211" s="78" t="s">
        <v>6784</v>
      </c>
      <c r="D2211" s="36" t="s">
        <v>2086</v>
      </c>
      <c r="E2211" s="78" t="s">
        <v>6785</v>
      </c>
      <c r="F2211" s="78"/>
      <c r="G2211" s="35" t="s">
        <v>39</v>
      </c>
      <c r="H2211" s="35">
        <v>0</v>
      </c>
      <c r="I2211" s="35">
        <v>590000000</v>
      </c>
      <c r="J2211" s="35" t="s">
        <v>40</v>
      </c>
      <c r="K2211" s="51" t="s">
        <v>1422</v>
      </c>
      <c r="L2211" s="35" t="s">
        <v>42</v>
      </c>
      <c r="M2211" s="35" t="s">
        <v>61</v>
      </c>
      <c r="N2211" s="35" t="s">
        <v>109</v>
      </c>
      <c r="O2211" s="35" t="s">
        <v>110</v>
      </c>
      <c r="P2211" s="125">
        <v>168</v>
      </c>
      <c r="Q2211" s="49" t="s">
        <v>117</v>
      </c>
      <c r="R2211" s="143">
        <v>0.158</v>
      </c>
      <c r="S2211" s="77">
        <v>360000</v>
      </c>
      <c r="T2211" s="74">
        <f t="shared" si="215"/>
        <v>56880</v>
      </c>
      <c r="U2211" s="54">
        <f t="shared" si="216"/>
        <v>63705.600000000006</v>
      </c>
      <c r="V2211" s="35" t="s">
        <v>47</v>
      </c>
      <c r="W2211" s="51">
        <v>2017</v>
      </c>
      <c r="X2211" s="51"/>
    </row>
    <row r="2212" spans="1:24" ht="50.1" customHeight="1">
      <c r="A2212" s="34" t="s">
        <v>6786</v>
      </c>
      <c r="B2212" s="35" t="s">
        <v>35</v>
      </c>
      <c r="C2212" s="78" t="s">
        <v>2128</v>
      </c>
      <c r="D2212" s="36" t="s">
        <v>2086</v>
      </c>
      <c r="E2212" s="78" t="s">
        <v>2129</v>
      </c>
      <c r="F2212" s="78"/>
      <c r="G2212" s="35" t="s">
        <v>39</v>
      </c>
      <c r="H2212" s="35">
        <v>0</v>
      </c>
      <c r="I2212" s="35">
        <v>590000000</v>
      </c>
      <c r="J2212" s="35" t="s">
        <v>40</v>
      </c>
      <c r="K2212" s="51" t="s">
        <v>1422</v>
      </c>
      <c r="L2212" s="35" t="s">
        <v>42</v>
      </c>
      <c r="M2212" s="35" t="s">
        <v>61</v>
      </c>
      <c r="N2212" s="35" t="s">
        <v>109</v>
      </c>
      <c r="O2212" s="35" t="s">
        <v>110</v>
      </c>
      <c r="P2212" s="125">
        <v>168</v>
      </c>
      <c r="Q2212" s="49" t="s">
        <v>117</v>
      </c>
      <c r="R2212" s="143">
        <v>4.3540000000000001</v>
      </c>
      <c r="S2212" s="77">
        <v>270000</v>
      </c>
      <c r="T2212" s="74">
        <f t="shared" si="215"/>
        <v>1175580</v>
      </c>
      <c r="U2212" s="54">
        <f t="shared" si="216"/>
        <v>1316649.6000000001</v>
      </c>
      <c r="V2212" s="35" t="s">
        <v>47</v>
      </c>
      <c r="W2212" s="51">
        <v>2017</v>
      </c>
      <c r="X2212" s="51"/>
    </row>
    <row r="2213" spans="1:24" ht="50.1" customHeight="1">
      <c r="A2213" s="34" t="s">
        <v>6787</v>
      </c>
      <c r="B2213" s="35" t="s">
        <v>35</v>
      </c>
      <c r="C2213" s="78" t="s">
        <v>6788</v>
      </c>
      <c r="D2213" s="56" t="s">
        <v>4465</v>
      </c>
      <c r="E2213" s="78" t="s">
        <v>6789</v>
      </c>
      <c r="F2213" s="78"/>
      <c r="G2213" s="35" t="s">
        <v>39</v>
      </c>
      <c r="H2213" s="35">
        <v>0</v>
      </c>
      <c r="I2213" s="35">
        <v>590000000</v>
      </c>
      <c r="J2213" s="35" t="s">
        <v>40</v>
      </c>
      <c r="K2213" s="51" t="s">
        <v>1422</v>
      </c>
      <c r="L2213" s="35" t="s">
        <v>42</v>
      </c>
      <c r="M2213" s="35" t="s">
        <v>61</v>
      </c>
      <c r="N2213" s="35" t="s">
        <v>109</v>
      </c>
      <c r="O2213" s="35" t="s">
        <v>110</v>
      </c>
      <c r="P2213" s="125">
        <v>168</v>
      </c>
      <c r="Q2213" s="49" t="s">
        <v>117</v>
      </c>
      <c r="R2213" s="143">
        <v>0.83</v>
      </c>
      <c r="S2213" s="77">
        <v>335000</v>
      </c>
      <c r="T2213" s="74">
        <f>R2213*S2213</f>
        <v>278050</v>
      </c>
      <c r="U2213" s="54">
        <f t="shared" si="216"/>
        <v>311416.00000000006</v>
      </c>
      <c r="V2213" s="35" t="s">
        <v>47</v>
      </c>
      <c r="W2213" s="51">
        <v>2017</v>
      </c>
      <c r="X2213" s="51"/>
    </row>
    <row r="2214" spans="1:24" ht="50.1" customHeight="1">
      <c r="A2214" s="34" t="s">
        <v>6790</v>
      </c>
      <c r="B2214" s="35" t="s">
        <v>35</v>
      </c>
      <c r="C2214" s="78" t="s">
        <v>6791</v>
      </c>
      <c r="D2214" s="56" t="s">
        <v>4465</v>
      </c>
      <c r="E2214" s="78" t="s">
        <v>6792</v>
      </c>
      <c r="F2214" s="78"/>
      <c r="G2214" s="35" t="s">
        <v>39</v>
      </c>
      <c r="H2214" s="35">
        <v>0</v>
      </c>
      <c r="I2214" s="35">
        <v>590000000</v>
      </c>
      <c r="J2214" s="35" t="s">
        <v>40</v>
      </c>
      <c r="K2214" s="51" t="s">
        <v>1422</v>
      </c>
      <c r="L2214" s="35" t="s">
        <v>42</v>
      </c>
      <c r="M2214" s="35" t="s">
        <v>61</v>
      </c>
      <c r="N2214" s="35" t="s">
        <v>109</v>
      </c>
      <c r="O2214" s="35" t="s">
        <v>110</v>
      </c>
      <c r="P2214" s="125">
        <v>168</v>
      </c>
      <c r="Q2214" s="49" t="s">
        <v>117</v>
      </c>
      <c r="R2214" s="143">
        <v>3.6190000000000002</v>
      </c>
      <c r="S2214" s="77">
        <v>300000</v>
      </c>
      <c r="T2214" s="74">
        <f t="shared" si="215"/>
        <v>1085700</v>
      </c>
      <c r="U2214" s="54">
        <f t="shared" si="216"/>
        <v>1215984</v>
      </c>
      <c r="V2214" s="35" t="s">
        <v>47</v>
      </c>
      <c r="W2214" s="51">
        <v>2017</v>
      </c>
      <c r="X2214" s="51"/>
    </row>
    <row r="2215" spans="1:24" ht="50.1" customHeight="1">
      <c r="A2215" s="34" t="s">
        <v>6793</v>
      </c>
      <c r="B2215" s="35" t="s">
        <v>35</v>
      </c>
      <c r="C2215" s="78" t="s">
        <v>6794</v>
      </c>
      <c r="D2215" s="56" t="s">
        <v>4465</v>
      </c>
      <c r="E2215" s="78" t="s">
        <v>6795</v>
      </c>
      <c r="F2215" s="78"/>
      <c r="G2215" s="35" t="s">
        <v>39</v>
      </c>
      <c r="H2215" s="35">
        <v>0</v>
      </c>
      <c r="I2215" s="35">
        <v>590000000</v>
      </c>
      <c r="J2215" s="35" t="s">
        <v>40</v>
      </c>
      <c r="K2215" s="51" t="s">
        <v>1422</v>
      </c>
      <c r="L2215" s="35" t="s">
        <v>42</v>
      </c>
      <c r="M2215" s="35" t="s">
        <v>61</v>
      </c>
      <c r="N2215" s="35" t="s">
        <v>109</v>
      </c>
      <c r="O2215" s="35" t="s">
        <v>110</v>
      </c>
      <c r="P2215" s="125">
        <v>168</v>
      </c>
      <c r="Q2215" s="49" t="s">
        <v>117</v>
      </c>
      <c r="R2215" s="143">
        <v>3.2490000000000001</v>
      </c>
      <c r="S2215" s="77">
        <v>300000</v>
      </c>
      <c r="T2215" s="74">
        <f t="shared" si="215"/>
        <v>974700</v>
      </c>
      <c r="U2215" s="54">
        <f t="shared" si="216"/>
        <v>1091664</v>
      </c>
      <c r="V2215" s="35" t="s">
        <v>47</v>
      </c>
      <c r="W2215" s="51">
        <v>2017</v>
      </c>
      <c r="X2215" s="51"/>
    </row>
    <row r="2216" spans="1:24" ht="50.1" customHeight="1">
      <c r="A2216" s="34" t="s">
        <v>6796</v>
      </c>
      <c r="B2216" s="35" t="s">
        <v>35</v>
      </c>
      <c r="C2216" s="78" t="s">
        <v>6797</v>
      </c>
      <c r="D2216" s="56" t="s">
        <v>4465</v>
      </c>
      <c r="E2216" s="78" t="s">
        <v>6798</v>
      </c>
      <c r="F2216" s="78"/>
      <c r="G2216" s="35" t="s">
        <v>39</v>
      </c>
      <c r="H2216" s="35">
        <v>0</v>
      </c>
      <c r="I2216" s="35">
        <v>590000000</v>
      </c>
      <c r="J2216" s="35" t="s">
        <v>40</v>
      </c>
      <c r="K2216" s="51" t="s">
        <v>1422</v>
      </c>
      <c r="L2216" s="35" t="s">
        <v>42</v>
      </c>
      <c r="M2216" s="35" t="s">
        <v>61</v>
      </c>
      <c r="N2216" s="35" t="s">
        <v>109</v>
      </c>
      <c r="O2216" s="35" t="s">
        <v>110</v>
      </c>
      <c r="P2216" s="125">
        <v>168</v>
      </c>
      <c r="Q2216" s="49" t="s">
        <v>117</v>
      </c>
      <c r="R2216" s="143">
        <v>0.63300000000000001</v>
      </c>
      <c r="S2216" s="77">
        <v>300000</v>
      </c>
      <c r="T2216" s="74">
        <f t="shared" si="215"/>
        <v>189900</v>
      </c>
      <c r="U2216" s="54">
        <f t="shared" si="216"/>
        <v>212688.00000000003</v>
      </c>
      <c r="V2216" s="35" t="s">
        <v>47</v>
      </c>
      <c r="W2216" s="51">
        <v>2017</v>
      </c>
      <c r="X2216" s="51"/>
    </row>
    <row r="2217" spans="1:24" ht="50.1" customHeight="1">
      <c r="A2217" s="34" t="s">
        <v>6799</v>
      </c>
      <c r="B2217" s="49" t="s">
        <v>35</v>
      </c>
      <c r="C2217" s="50" t="s">
        <v>6426</v>
      </c>
      <c r="D2217" s="56" t="s">
        <v>4465</v>
      </c>
      <c r="E2217" s="50" t="s">
        <v>6427</v>
      </c>
      <c r="F2217" s="212"/>
      <c r="G2217" s="35" t="s">
        <v>39</v>
      </c>
      <c r="H2217" s="49">
        <v>0</v>
      </c>
      <c r="I2217" s="35">
        <v>590000000</v>
      </c>
      <c r="J2217" s="35" t="s">
        <v>53</v>
      </c>
      <c r="K2217" s="35" t="s">
        <v>1422</v>
      </c>
      <c r="L2217" s="35" t="s">
        <v>42</v>
      </c>
      <c r="M2217" s="35" t="s">
        <v>61</v>
      </c>
      <c r="N2217" s="58" t="s">
        <v>109</v>
      </c>
      <c r="O2217" s="35" t="s">
        <v>110</v>
      </c>
      <c r="P2217" s="35">
        <v>168</v>
      </c>
      <c r="Q2217" s="49" t="s">
        <v>117</v>
      </c>
      <c r="R2217" s="143">
        <v>4.1000000000000002E-2</v>
      </c>
      <c r="S2217" s="77">
        <v>295000</v>
      </c>
      <c r="T2217" s="74">
        <f t="shared" si="215"/>
        <v>12095</v>
      </c>
      <c r="U2217" s="54">
        <f>T2217*1.12</f>
        <v>13546.400000000001</v>
      </c>
      <c r="V2217" s="221"/>
      <c r="W2217" s="35">
        <v>2017</v>
      </c>
      <c r="X2217" s="35"/>
    </row>
    <row r="2218" spans="1:24" ht="50.1" customHeight="1">
      <c r="A2218" s="34" t="s">
        <v>6800</v>
      </c>
      <c r="B2218" s="35" t="s">
        <v>35</v>
      </c>
      <c r="C2218" s="78" t="s">
        <v>4942</v>
      </c>
      <c r="D2218" s="36" t="s">
        <v>4926</v>
      </c>
      <c r="E2218" s="78" t="s">
        <v>4943</v>
      </c>
      <c r="F2218" s="78" t="s">
        <v>47</v>
      </c>
      <c r="G2218" s="35" t="s">
        <v>39</v>
      </c>
      <c r="H2218" s="35">
        <v>0</v>
      </c>
      <c r="I2218" s="59">
        <v>590000000</v>
      </c>
      <c r="J2218" s="35" t="s">
        <v>40</v>
      </c>
      <c r="K2218" s="51" t="s">
        <v>1422</v>
      </c>
      <c r="L2218" s="35" t="s">
        <v>42</v>
      </c>
      <c r="M2218" s="35" t="s">
        <v>61</v>
      </c>
      <c r="N2218" s="35" t="s">
        <v>109</v>
      </c>
      <c r="O2218" s="35" t="s">
        <v>110</v>
      </c>
      <c r="P2218" s="125">
        <v>168</v>
      </c>
      <c r="Q2218" s="35" t="s">
        <v>117</v>
      </c>
      <c r="R2218" s="148">
        <v>7.1999999999999995E-2</v>
      </c>
      <c r="S2218" s="77">
        <v>195000</v>
      </c>
      <c r="T2218" s="40">
        <f t="shared" si="215"/>
        <v>14039.999999999998</v>
      </c>
      <c r="U2218" s="40">
        <f>T2218*1.12</f>
        <v>15724.8</v>
      </c>
      <c r="V2218" s="34" t="s">
        <v>47</v>
      </c>
      <c r="W2218" s="51">
        <v>2017</v>
      </c>
      <c r="X2218" s="98"/>
    </row>
    <row r="2219" spans="1:24" ht="50.1" customHeight="1">
      <c r="A2219" s="34" t="s">
        <v>6801</v>
      </c>
      <c r="B2219" s="35" t="s">
        <v>35</v>
      </c>
      <c r="C2219" s="78" t="s">
        <v>6802</v>
      </c>
      <c r="D2219" s="36" t="s">
        <v>4926</v>
      </c>
      <c r="E2219" s="78" t="s">
        <v>6803</v>
      </c>
      <c r="F2219" s="78" t="s">
        <v>47</v>
      </c>
      <c r="G2219" s="35" t="s">
        <v>39</v>
      </c>
      <c r="H2219" s="35">
        <v>0</v>
      </c>
      <c r="I2219" s="59">
        <v>590000000</v>
      </c>
      <c r="J2219" s="35" t="s">
        <v>40</v>
      </c>
      <c r="K2219" s="51" t="s">
        <v>1422</v>
      </c>
      <c r="L2219" s="35" t="s">
        <v>42</v>
      </c>
      <c r="M2219" s="35" t="s">
        <v>61</v>
      </c>
      <c r="N2219" s="35" t="s">
        <v>109</v>
      </c>
      <c r="O2219" s="35" t="s">
        <v>110</v>
      </c>
      <c r="P2219" s="125">
        <v>168</v>
      </c>
      <c r="Q2219" s="35" t="s">
        <v>117</v>
      </c>
      <c r="R2219" s="148">
        <v>0.25800000000000001</v>
      </c>
      <c r="S2219" s="77">
        <v>296000</v>
      </c>
      <c r="T2219" s="40">
        <f t="shared" si="215"/>
        <v>76368</v>
      </c>
      <c r="U2219" s="40">
        <f>T2219*1.12</f>
        <v>85532.160000000003</v>
      </c>
      <c r="V2219" s="34" t="s">
        <v>47</v>
      </c>
      <c r="W2219" s="51">
        <v>2017</v>
      </c>
      <c r="X2219" s="98"/>
    </row>
    <row r="2220" spans="1:24" ht="50.1" customHeight="1">
      <c r="A2220" s="34" t="s">
        <v>6804</v>
      </c>
      <c r="B2220" s="35" t="s">
        <v>35</v>
      </c>
      <c r="C2220" s="78" t="s">
        <v>5748</v>
      </c>
      <c r="D2220" s="36" t="s">
        <v>4926</v>
      </c>
      <c r="E2220" s="78" t="s">
        <v>5749</v>
      </c>
      <c r="F2220" s="78" t="s">
        <v>47</v>
      </c>
      <c r="G2220" s="35" t="s">
        <v>39</v>
      </c>
      <c r="H2220" s="35">
        <v>0</v>
      </c>
      <c r="I2220" s="59">
        <v>590000000</v>
      </c>
      <c r="J2220" s="35" t="s">
        <v>40</v>
      </c>
      <c r="K2220" s="51" t="s">
        <v>1422</v>
      </c>
      <c r="L2220" s="35" t="s">
        <v>42</v>
      </c>
      <c r="M2220" s="35" t="s">
        <v>61</v>
      </c>
      <c r="N2220" s="35" t="s">
        <v>109</v>
      </c>
      <c r="O2220" s="35" t="s">
        <v>110</v>
      </c>
      <c r="P2220" s="125">
        <v>168</v>
      </c>
      <c r="Q2220" s="35" t="s">
        <v>117</v>
      </c>
      <c r="R2220" s="148">
        <v>0.68</v>
      </c>
      <c r="S2220" s="77">
        <v>296000</v>
      </c>
      <c r="T2220" s="40">
        <f t="shared" si="215"/>
        <v>201280</v>
      </c>
      <c r="U2220" s="40">
        <f>T2220*1.12</f>
        <v>225433.60000000003</v>
      </c>
      <c r="V2220" s="34" t="s">
        <v>47</v>
      </c>
      <c r="W2220" s="51">
        <v>2017</v>
      </c>
      <c r="X2220" s="98"/>
    </row>
    <row r="2221" spans="1:24" ht="50.1" customHeight="1">
      <c r="A2221" s="34" t="s">
        <v>6805</v>
      </c>
      <c r="B2221" s="35" t="s">
        <v>35</v>
      </c>
      <c r="C2221" s="78" t="s">
        <v>1900</v>
      </c>
      <c r="D2221" s="36" t="s">
        <v>1516</v>
      </c>
      <c r="E2221" s="78" t="s">
        <v>1901</v>
      </c>
      <c r="F2221" s="78"/>
      <c r="G2221" s="34" t="s">
        <v>39</v>
      </c>
      <c r="H2221" s="34">
        <v>0</v>
      </c>
      <c r="I2221" s="34">
        <v>590000000</v>
      </c>
      <c r="J2221" s="35" t="s">
        <v>40</v>
      </c>
      <c r="K2221" s="51" t="s">
        <v>1422</v>
      </c>
      <c r="L2221" s="35" t="s">
        <v>42</v>
      </c>
      <c r="M2221" s="34" t="s">
        <v>61</v>
      </c>
      <c r="N2221" s="35" t="s">
        <v>109</v>
      </c>
      <c r="O2221" s="35" t="s">
        <v>110</v>
      </c>
      <c r="P2221" s="125">
        <v>168</v>
      </c>
      <c r="Q2221" s="35" t="s">
        <v>117</v>
      </c>
      <c r="R2221" s="144">
        <v>0.24099999999999999</v>
      </c>
      <c r="S2221" s="100">
        <v>615000</v>
      </c>
      <c r="T2221" s="40">
        <f t="shared" si="215"/>
        <v>148215</v>
      </c>
      <c r="U2221" s="41">
        <f t="shared" ref="U2221:U2222" si="217">T2221*1.12</f>
        <v>166000.80000000002</v>
      </c>
      <c r="V2221" s="45" t="s">
        <v>47</v>
      </c>
      <c r="W2221" s="51">
        <v>2017</v>
      </c>
      <c r="X2221" s="49"/>
    </row>
    <row r="2222" spans="1:24" ht="50.1" customHeight="1">
      <c r="A2222" s="34" t="s">
        <v>6806</v>
      </c>
      <c r="B2222" s="51" t="s">
        <v>35</v>
      </c>
      <c r="C2222" s="50" t="s">
        <v>6807</v>
      </c>
      <c r="D2222" s="56" t="s">
        <v>5940</v>
      </c>
      <c r="E2222" s="330" t="s">
        <v>6808</v>
      </c>
      <c r="F2222" s="66"/>
      <c r="G2222" s="51" t="s">
        <v>39</v>
      </c>
      <c r="H2222" s="51">
        <v>0</v>
      </c>
      <c r="I2222" s="125">
        <v>590000000</v>
      </c>
      <c r="J2222" s="51" t="s">
        <v>53</v>
      </c>
      <c r="K2222" s="51" t="s">
        <v>1422</v>
      </c>
      <c r="L2222" s="51" t="s">
        <v>53</v>
      </c>
      <c r="M2222" s="51" t="s">
        <v>61</v>
      </c>
      <c r="N2222" s="49" t="s">
        <v>44</v>
      </c>
      <c r="O2222" s="49" t="s">
        <v>1424</v>
      </c>
      <c r="P2222" s="46" t="s">
        <v>865</v>
      </c>
      <c r="Q2222" s="49" t="s">
        <v>866</v>
      </c>
      <c r="R2222" s="228">
        <v>144</v>
      </c>
      <c r="S2222" s="228">
        <v>120</v>
      </c>
      <c r="T2222" s="74">
        <f>S2222*R2222</f>
        <v>17280</v>
      </c>
      <c r="U2222" s="133">
        <f t="shared" si="217"/>
        <v>19353.600000000002</v>
      </c>
      <c r="V2222" s="310"/>
      <c r="W2222" s="125">
        <v>2017</v>
      </c>
      <c r="X2222" s="51"/>
    </row>
    <row r="2223" spans="1:24" ht="50.1" customHeight="1">
      <c r="A2223" s="34" t="s">
        <v>6809</v>
      </c>
      <c r="B2223" s="58" t="s">
        <v>35</v>
      </c>
      <c r="C2223" s="269" t="s">
        <v>770</v>
      </c>
      <c r="D2223" s="56" t="s">
        <v>771</v>
      </c>
      <c r="E2223" s="50" t="s">
        <v>772</v>
      </c>
      <c r="F2223" s="50" t="s">
        <v>6810</v>
      </c>
      <c r="G2223" s="49" t="s">
        <v>39</v>
      </c>
      <c r="H2223" s="105">
        <v>0</v>
      </c>
      <c r="I2223" s="80">
        <v>590000000</v>
      </c>
      <c r="J2223" s="51" t="s">
        <v>293</v>
      </c>
      <c r="K2223" s="104" t="s">
        <v>1422</v>
      </c>
      <c r="L2223" s="49" t="s">
        <v>189</v>
      </c>
      <c r="M2223" s="49" t="s">
        <v>84</v>
      </c>
      <c r="N2223" s="49" t="s">
        <v>44</v>
      </c>
      <c r="O2223" s="49" t="s">
        <v>227</v>
      </c>
      <c r="P2223" s="43">
        <v>796</v>
      </c>
      <c r="Q2223" s="49" t="s">
        <v>46</v>
      </c>
      <c r="R2223" s="77">
        <v>16</v>
      </c>
      <c r="S2223" s="77">
        <v>2232.143</v>
      </c>
      <c r="T2223" s="54">
        <f>R2223*S2223</f>
        <v>35714.288</v>
      </c>
      <c r="U2223" s="54">
        <f>T2223*1.12</f>
        <v>40000.002560000001</v>
      </c>
      <c r="V2223" s="49"/>
      <c r="W2223" s="51">
        <v>2017</v>
      </c>
      <c r="X2223" s="49"/>
    </row>
    <row r="2224" spans="1:24" ht="50.1" customHeight="1">
      <c r="A2224" s="34" t="s">
        <v>6811</v>
      </c>
      <c r="B2224" s="111" t="s">
        <v>35</v>
      </c>
      <c r="C2224" s="266" t="s">
        <v>6812</v>
      </c>
      <c r="D2224" s="260" t="s">
        <v>2533</v>
      </c>
      <c r="E2224" s="266" t="s">
        <v>6071</v>
      </c>
      <c r="F2224" s="266" t="s">
        <v>6813</v>
      </c>
      <c r="G2224" s="232" t="s">
        <v>39</v>
      </c>
      <c r="H2224" s="316">
        <v>0</v>
      </c>
      <c r="I2224" s="317">
        <v>590000000</v>
      </c>
      <c r="J2224" s="112" t="s">
        <v>293</v>
      </c>
      <c r="K2224" s="232" t="s">
        <v>1422</v>
      </c>
      <c r="L2224" s="232" t="s">
        <v>189</v>
      </c>
      <c r="M2224" s="49" t="s">
        <v>84</v>
      </c>
      <c r="N2224" s="232" t="s">
        <v>85</v>
      </c>
      <c r="O2224" s="232" t="s">
        <v>227</v>
      </c>
      <c r="P2224" s="231">
        <v>796</v>
      </c>
      <c r="Q2224" s="232" t="s">
        <v>46</v>
      </c>
      <c r="R2224" s="239">
        <v>16</v>
      </c>
      <c r="S2224" s="239">
        <v>400</v>
      </c>
      <c r="T2224" s="262">
        <f>R2224*S2224</f>
        <v>6400</v>
      </c>
      <c r="U2224" s="262">
        <f>T2224*1.12</f>
        <v>7168.0000000000009</v>
      </c>
      <c r="V2224" s="232"/>
      <c r="W2224" s="112">
        <v>2017</v>
      </c>
      <c r="X2224" s="232"/>
    </row>
    <row r="2225" spans="1:24" ht="50.1" customHeight="1">
      <c r="A2225" s="34" t="s">
        <v>6814</v>
      </c>
      <c r="B2225" s="58" t="s">
        <v>35</v>
      </c>
      <c r="C2225" s="50" t="s">
        <v>6812</v>
      </c>
      <c r="D2225" s="56" t="s">
        <v>2533</v>
      </c>
      <c r="E2225" s="50" t="s">
        <v>6071</v>
      </c>
      <c r="F2225" s="50" t="s">
        <v>6815</v>
      </c>
      <c r="G2225" s="49" t="s">
        <v>39</v>
      </c>
      <c r="H2225" s="105">
        <v>0</v>
      </c>
      <c r="I2225" s="80">
        <v>590000000</v>
      </c>
      <c r="J2225" s="51" t="s">
        <v>293</v>
      </c>
      <c r="K2225" s="49" t="s">
        <v>1422</v>
      </c>
      <c r="L2225" s="49" t="s">
        <v>189</v>
      </c>
      <c r="M2225" s="49" t="s">
        <v>84</v>
      </c>
      <c r="N2225" s="49" t="s">
        <v>85</v>
      </c>
      <c r="O2225" s="49" t="s">
        <v>227</v>
      </c>
      <c r="P2225" s="43">
        <v>796</v>
      </c>
      <c r="Q2225" s="49" t="s">
        <v>46</v>
      </c>
      <c r="R2225" s="77">
        <v>32</v>
      </c>
      <c r="S2225" s="77">
        <v>50</v>
      </c>
      <c r="T2225" s="54">
        <f>R2225*S2225</f>
        <v>1600</v>
      </c>
      <c r="U2225" s="54">
        <f>T2225*1.12</f>
        <v>1792.0000000000002</v>
      </c>
      <c r="V2225" s="49"/>
      <c r="W2225" s="51">
        <v>2017</v>
      </c>
      <c r="X2225" s="49"/>
    </row>
    <row r="2226" spans="1:24" ht="50.1" customHeight="1">
      <c r="A2226" s="34" t="s">
        <v>6816</v>
      </c>
      <c r="B2226" s="49" t="s">
        <v>35</v>
      </c>
      <c r="C2226" s="50" t="s">
        <v>6817</v>
      </c>
      <c r="D2226" s="56" t="s">
        <v>5280</v>
      </c>
      <c r="E2226" s="50" t="s">
        <v>6818</v>
      </c>
      <c r="F2226" s="50" t="s">
        <v>6819</v>
      </c>
      <c r="G2226" s="49" t="s">
        <v>39</v>
      </c>
      <c r="H2226" s="49">
        <v>0</v>
      </c>
      <c r="I2226" s="35">
        <v>590000000</v>
      </c>
      <c r="J2226" s="35" t="s">
        <v>53</v>
      </c>
      <c r="K2226" s="49" t="s">
        <v>1422</v>
      </c>
      <c r="L2226" s="35" t="s">
        <v>53</v>
      </c>
      <c r="M2226" s="49" t="s">
        <v>84</v>
      </c>
      <c r="N2226" s="49" t="s">
        <v>961</v>
      </c>
      <c r="O2226" s="35" t="s">
        <v>503</v>
      </c>
      <c r="P2226" s="35">
        <v>796</v>
      </c>
      <c r="Q2226" s="49" t="s">
        <v>46</v>
      </c>
      <c r="R2226" s="153">
        <v>1</v>
      </c>
      <c r="S2226" s="153">
        <v>1650000</v>
      </c>
      <c r="T2226" s="54">
        <f t="shared" ref="T2226:T2232" si="218">S2226*R2226</f>
        <v>1650000</v>
      </c>
      <c r="U2226" s="54">
        <f t="shared" ref="U2226:U2232" si="219">T2226*1.12</f>
        <v>1848000.0000000002</v>
      </c>
      <c r="V2226" s="135"/>
      <c r="W2226" s="35">
        <v>2017</v>
      </c>
      <c r="X2226" s="49"/>
    </row>
    <row r="2227" spans="1:24" ht="50.1" customHeight="1">
      <c r="A2227" s="34" t="s">
        <v>6820</v>
      </c>
      <c r="B2227" s="49" t="s">
        <v>35</v>
      </c>
      <c r="C2227" s="145" t="s">
        <v>6821</v>
      </c>
      <c r="D2227" s="56" t="s">
        <v>6822</v>
      </c>
      <c r="E2227" s="50" t="s">
        <v>6823</v>
      </c>
      <c r="F2227" s="50" t="s">
        <v>6824</v>
      </c>
      <c r="G2227" s="49" t="s">
        <v>39</v>
      </c>
      <c r="H2227" s="49">
        <v>0</v>
      </c>
      <c r="I2227" s="35">
        <v>590000000</v>
      </c>
      <c r="J2227" s="35" t="s">
        <v>53</v>
      </c>
      <c r="K2227" s="49" t="s">
        <v>1422</v>
      </c>
      <c r="L2227" s="35" t="s">
        <v>53</v>
      </c>
      <c r="M2227" s="49" t="s">
        <v>84</v>
      </c>
      <c r="N2227" s="49" t="s">
        <v>961</v>
      </c>
      <c r="O2227" s="35" t="s">
        <v>503</v>
      </c>
      <c r="P2227" s="35">
        <v>796</v>
      </c>
      <c r="Q2227" s="49" t="s">
        <v>46</v>
      </c>
      <c r="R2227" s="153">
        <v>1</v>
      </c>
      <c r="S2227" s="153">
        <v>1190000</v>
      </c>
      <c r="T2227" s="54">
        <f t="shared" si="218"/>
        <v>1190000</v>
      </c>
      <c r="U2227" s="54">
        <f t="shared" si="219"/>
        <v>1332800.0000000002</v>
      </c>
      <c r="V2227" s="135"/>
      <c r="W2227" s="35">
        <v>2017</v>
      </c>
      <c r="X2227" s="49"/>
    </row>
    <row r="2228" spans="1:24" ht="50.1" customHeight="1">
      <c r="A2228" s="34" t="s">
        <v>6825</v>
      </c>
      <c r="B2228" s="49" t="s">
        <v>35</v>
      </c>
      <c r="C2228" s="50" t="s">
        <v>6826</v>
      </c>
      <c r="D2228" s="56" t="s">
        <v>6159</v>
      </c>
      <c r="E2228" s="50" t="s">
        <v>6827</v>
      </c>
      <c r="F2228" s="50" t="s">
        <v>6828</v>
      </c>
      <c r="G2228" s="49" t="s">
        <v>39</v>
      </c>
      <c r="H2228" s="49">
        <v>0</v>
      </c>
      <c r="I2228" s="35">
        <v>590000000</v>
      </c>
      <c r="J2228" s="35" t="s">
        <v>53</v>
      </c>
      <c r="K2228" s="49" t="s">
        <v>1422</v>
      </c>
      <c r="L2228" s="35" t="s">
        <v>53</v>
      </c>
      <c r="M2228" s="49" t="s">
        <v>84</v>
      </c>
      <c r="N2228" s="49" t="s">
        <v>961</v>
      </c>
      <c r="O2228" s="35" t="s">
        <v>503</v>
      </c>
      <c r="P2228" s="35">
        <v>796</v>
      </c>
      <c r="Q2228" s="49" t="s">
        <v>46</v>
      </c>
      <c r="R2228" s="153">
        <v>2</v>
      </c>
      <c r="S2228" s="153">
        <v>85000</v>
      </c>
      <c r="T2228" s="54">
        <f t="shared" si="218"/>
        <v>170000</v>
      </c>
      <c r="U2228" s="54">
        <f t="shared" si="219"/>
        <v>190400.00000000003</v>
      </c>
      <c r="V2228" s="135"/>
      <c r="W2228" s="35">
        <v>2017</v>
      </c>
      <c r="X2228" s="160"/>
    </row>
    <row r="2229" spans="1:24" ht="50.1" customHeight="1">
      <c r="A2229" s="34" t="s">
        <v>6829</v>
      </c>
      <c r="B2229" s="232" t="s">
        <v>35</v>
      </c>
      <c r="C2229" s="50" t="s">
        <v>6830</v>
      </c>
      <c r="D2229" s="56" t="s">
        <v>6159</v>
      </c>
      <c r="E2229" s="50" t="s">
        <v>6831</v>
      </c>
      <c r="F2229" s="50" t="s">
        <v>6832</v>
      </c>
      <c r="G2229" s="49" t="s">
        <v>39</v>
      </c>
      <c r="H2229" s="49">
        <v>0</v>
      </c>
      <c r="I2229" s="35">
        <v>590000000</v>
      </c>
      <c r="J2229" s="35" t="s">
        <v>53</v>
      </c>
      <c r="K2229" s="49" t="s">
        <v>1422</v>
      </c>
      <c r="L2229" s="35" t="s">
        <v>53</v>
      </c>
      <c r="M2229" s="49" t="s">
        <v>84</v>
      </c>
      <c r="N2229" s="49" t="s">
        <v>961</v>
      </c>
      <c r="O2229" s="35" t="s">
        <v>503</v>
      </c>
      <c r="P2229" s="35">
        <v>796</v>
      </c>
      <c r="Q2229" s="49" t="s">
        <v>46</v>
      </c>
      <c r="R2229" s="153">
        <v>2</v>
      </c>
      <c r="S2229" s="153">
        <v>15000</v>
      </c>
      <c r="T2229" s="54">
        <f t="shared" si="218"/>
        <v>30000</v>
      </c>
      <c r="U2229" s="54">
        <f t="shared" si="219"/>
        <v>33600</v>
      </c>
      <c r="V2229" s="135"/>
      <c r="W2229" s="35">
        <v>2017</v>
      </c>
      <c r="X2229" s="49"/>
    </row>
    <row r="2230" spans="1:24" ht="50.1" customHeight="1">
      <c r="A2230" s="34" t="s">
        <v>6833</v>
      </c>
      <c r="B2230" s="49" t="s">
        <v>35</v>
      </c>
      <c r="C2230" s="50" t="s">
        <v>6834</v>
      </c>
      <c r="D2230" s="56" t="s">
        <v>6835</v>
      </c>
      <c r="E2230" s="50" t="s">
        <v>6836</v>
      </c>
      <c r="F2230" s="50" t="s">
        <v>6837</v>
      </c>
      <c r="G2230" s="49" t="s">
        <v>39</v>
      </c>
      <c r="H2230" s="49">
        <v>0</v>
      </c>
      <c r="I2230" s="35">
        <v>590000000</v>
      </c>
      <c r="J2230" s="35" t="s">
        <v>53</v>
      </c>
      <c r="K2230" s="49" t="s">
        <v>1422</v>
      </c>
      <c r="L2230" s="35" t="s">
        <v>53</v>
      </c>
      <c r="M2230" s="49" t="s">
        <v>84</v>
      </c>
      <c r="N2230" s="49" t="s">
        <v>961</v>
      </c>
      <c r="O2230" s="35" t="s">
        <v>503</v>
      </c>
      <c r="P2230" s="35">
        <v>796</v>
      </c>
      <c r="Q2230" s="49" t="s">
        <v>46</v>
      </c>
      <c r="R2230" s="153">
        <v>2</v>
      </c>
      <c r="S2230" s="153">
        <v>25000</v>
      </c>
      <c r="T2230" s="54">
        <f t="shared" si="218"/>
        <v>50000</v>
      </c>
      <c r="U2230" s="54">
        <f t="shared" si="219"/>
        <v>56000.000000000007</v>
      </c>
      <c r="V2230" s="135"/>
      <c r="W2230" s="35">
        <v>2017</v>
      </c>
      <c r="X2230" s="49"/>
    </row>
    <row r="2231" spans="1:24" ht="50.1" customHeight="1">
      <c r="A2231" s="34" t="s">
        <v>6838</v>
      </c>
      <c r="B2231" s="34" t="s">
        <v>35</v>
      </c>
      <c r="C2231" s="50" t="s">
        <v>6839</v>
      </c>
      <c r="D2231" s="56" t="s">
        <v>4465</v>
      </c>
      <c r="E2231" s="50" t="s">
        <v>6840</v>
      </c>
      <c r="F2231" s="50"/>
      <c r="G2231" s="49" t="s">
        <v>39</v>
      </c>
      <c r="H2231" s="49">
        <v>0</v>
      </c>
      <c r="I2231" s="34">
        <v>590000000</v>
      </c>
      <c r="J2231" s="35" t="s">
        <v>53</v>
      </c>
      <c r="K2231" s="59" t="s">
        <v>1422</v>
      </c>
      <c r="L2231" s="35" t="s">
        <v>446</v>
      </c>
      <c r="M2231" s="49" t="s">
        <v>61</v>
      </c>
      <c r="N2231" s="58" t="s">
        <v>85</v>
      </c>
      <c r="O2231" s="49" t="s">
        <v>5275</v>
      </c>
      <c r="P2231" s="46" t="s">
        <v>865</v>
      </c>
      <c r="Q2231" s="59" t="s">
        <v>866</v>
      </c>
      <c r="R2231" s="106">
        <v>13</v>
      </c>
      <c r="S2231" s="106">
        <v>3600</v>
      </c>
      <c r="T2231" s="74">
        <f t="shared" si="218"/>
        <v>46800</v>
      </c>
      <c r="U2231" s="74">
        <f t="shared" si="219"/>
        <v>52416.000000000007</v>
      </c>
      <c r="V2231" s="34"/>
      <c r="W2231" s="34">
        <v>2017</v>
      </c>
      <c r="X2231" s="34"/>
    </row>
    <row r="2232" spans="1:24" ht="50.1" customHeight="1">
      <c r="A2232" s="34" t="s">
        <v>6841</v>
      </c>
      <c r="B2232" s="34" t="s">
        <v>35</v>
      </c>
      <c r="C2232" s="50" t="s">
        <v>6842</v>
      </c>
      <c r="D2232" s="56" t="s">
        <v>6843</v>
      </c>
      <c r="E2232" s="50" t="s">
        <v>6844</v>
      </c>
      <c r="F2232" s="50"/>
      <c r="G2232" s="49" t="s">
        <v>39</v>
      </c>
      <c r="H2232" s="49">
        <v>0</v>
      </c>
      <c r="I2232" s="34">
        <v>590000000</v>
      </c>
      <c r="J2232" s="35" t="s">
        <v>53</v>
      </c>
      <c r="K2232" s="59" t="s">
        <v>1422</v>
      </c>
      <c r="L2232" s="35" t="s">
        <v>446</v>
      </c>
      <c r="M2232" s="49" t="s">
        <v>61</v>
      </c>
      <c r="N2232" s="58" t="s">
        <v>85</v>
      </c>
      <c r="O2232" s="49" t="s">
        <v>5275</v>
      </c>
      <c r="P2232" s="49">
        <v>796</v>
      </c>
      <c r="Q2232" s="59" t="s">
        <v>46</v>
      </c>
      <c r="R2232" s="106">
        <v>192</v>
      </c>
      <c r="S2232" s="106">
        <v>130</v>
      </c>
      <c r="T2232" s="74">
        <f t="shared" si="218"/>
        <v>24960</v>
      </c>
      <c r="U2232" s="74">
        <f t="shared" si="219"/>
        <v>27955.200000000004</v>
      </c>
      <c r="V2232" s="34"/>
      <c r="W2232" s="34">
        <v>2017</v>
      </c>
      <c r="X2232" s="34"/>
    </row>
    <row r="2233" spans="1:24" ht="50.1" customHeight="1">
      <c r="A2233" s="34" t="s">
        <v>6845</v>
      </c>
      <c r="B2233" s="128" t="s">
        <v>35</v>
      </c>
      <c r="C2233" s="38" t="s">
        <v>6846</v>
      </c>
      <c r="D2233" s="56" t="s">
        <v>2369</v>
      </c>
      <c r="E2233" s="38" t="s">
        <v>6847</v>
      </c>
      <c r="F2233" s="42" t="s">
        <v>6848</v>
      </c>
      <c r="G2233" s="46" t="s">
        <v>39</v>
      </c>
      <c r="H2233" s="59">
        <v>0</v>
      </c>
      <c r="I2233" s="35">
        <v>590000000</v>
      </c>
      <c r="J2233" s="46" t="s">
        <v>40</v>
      </c>
      <c r="K2233" s="46" t="s">
        <v>1422</v>
      </c>
      <c r="L2233" s="46" t="s">
        <v>40</v>
      </c>
      <c r="M2233" s="46" t="s">
        <v>61</v>
      </c>
      <c r="N2233" s="46" t="s">
        <v>328</v>
      </c>
      <c r="O2233" s="46" t="s">
        <v>6849</v>
      </c>
      <c r="P2233" s="51">
        <v>796</v>
      </c>
      <c r="Q2233" s="46" t="s">
        <v>46</v>
      </c>
      <c r="R2233" s="77">
        <v>5</v>
      </c>
      <c r="S2233" s="77">
        <v>10050</v>
      </c>
      <c r="T2233" s="54">
        <f>S2233*R2233</f>
        <v>50250</v>
      </c>
      <c r="U2233" s="54">
        <f>T2233*1.12</f>
        <v>56280.000000000007</v>
      </c>
      <c r="V2233" s="46"/>
      <c r="W2233" s="51">
        <v>2017</v>
      </c>
      <c r="X2233" s="46"/>
    </row>
    <row r="2234" spans="1:24" ht="50.1" customHeight="1">
      <c r="A2234" s="34" t="s">
        <v>6850</v>
      </c>
      <c r="B2234" s="128" t="s">
        <v>35</v>
      </c>
      <c r="C2234" s="38" t="s">
        <v>6846</v>
      </c>
      <c r="D2234" s="56" t="s">
        <v>2369</v>
      </c>
      <c r="E2234" s="38" t="s">
        <v>6847</v>
      </c>
      <c r="F2234" s="42" t="s">
        <v>6851</v>
      </c>
      <c r="G2234" s="46" t="s">
        <v>39</v>
      </c>
      <c r="H2234" s="59">
        <v>0</v>
      </c>
      <c r="I2234" s="35">
        <v>590000000</v>
      </c>
      <c r="J2234" s="46" t="s">
        <v>40</v>
      </c>
      <c r="K2234" s="46" t="s">
        <v>1422</v>
      </c>
      <c r="L2234" s="46" t="s">
        <v>40</v>
      </c>
      <c r="M2234" s="46" t="s">
        <v>61</v>
      </c>
      <c r="N2234" s="46" t="s">
        <v>328</v>
      </c>
      <c r="O2234" s="46" t="s">
        <v>6849</v>
      </c>
      <c r="P2234" s="51">
        <v>796</v>
      </c>
      <c r="Q2234" s="46" t="s">
        <v>46</v>
      </c>
      <c r="R2234" s="77">
        <v>5</v>
      </c>
      <c r="S2234" s="77">
        <v>10050</v>
      </c>
      <c r="T2234" s="54">
        <f>S2234*R2234</f>
        <v>50250</v>
      </c>
      <c r="U2234" s="54">
        <f>T2234*1.12</f>
        <v>56280.000000000007</v>
      </c>
      <c r="V2234" s="46"/>
      <c r="W2234" s="51">
        <v>2017</v>
      </c>
      <c r="X2234" s="46"/>
    </row>
    <row r="2235" spans="1:24" ht="50.1" customHeight="1">
      <c r="A2235" s="34" t="s">
        <v>6852</v>
      </c>
      <c r="B2235" s="128" t="s">
        <v>35</v>
      </c>
      <c r="C2235" s="38" t="s">
        <v>6853</v>
      </c>
      <c r="D2235" s="56" t="s">
        <v>2369</v>
      </c>
      <c r="E2235" s="38" t="s">
        <v>6854</v>
      </c>
      <c r="F2235" s="42" t="s">
        <v>6855</v>
      </c>
      <c r="G2235" s="46" t="s">
        <v>39</v>
      </c>
      <c r="H2235" s="59">
        <v>0</v>
      </c>
      <c r="I2235" s="35">
        <v>590000000</v>
      </c>
      <c r="J2235" s="46" t="s">
        <v>40</v>
      </c>
      <c r="K2235" s="46" t="s">
        <v>1422</v>
      </c>
      <c r="L2235" s="46" t="s">
        <v>5999</v>
      </c>
      <c r="M2235" s="46" t="s">
        <v>61</v>
      </c>
      <c r="N2235" s="46" t="s">
        <v>328</v>
      </c>
      <c r="O2235" s="46" t="s">
        <v>6849</v>
      </c>
      <c r="P2235" s="51">
        <v>796</v>
      </c>
      <c r="Q2235" s="46" t="s">
        <v>46</v>
      </c>
      <c r="R2235" s="77">
        <v>3</v>
      </c>
      <c r="S2235" s="77">
        <v>18250</v>
      </c>
      <c r="T2235" s="54">
        <f>S2235*R2235</f>
        <v>54750</v>
      </c>
      <c r="U2235" s="54">
        <f>T2235*1.12</f>
        <v>61320.000000000007</v>
      </c>
      <c r="V2235" s="46"/>
      <c r="W2235" s="51">
        <v>2017</v>
      </c>
      <c r="X2235" s="46"/>
    </row>
    <row r="2236" spans="1:24" ht="50.1" customHeight="1">
      <c r="A2236" s="34" t="s">
        <v>6856</v>
      </c>
      <c r="B2236" s="128" t="s">
        <v>35</v>
      </c>
      <c r="C2236" s="38" t="s">
        <v>6853</v>
      </c>
      <c r="D2236" s="56" t="s">
        <v>2369</v>
      </c>
      <c r="E2236" s="38" t="s">
        <v>6854</v>
      </c>
      <c r="F2236" s="42" t="s">
        <v>6857</v>
      </c>
      <c r="G2236" s="46" t="s">
        <v>39</v>
      </c>
      <c r="H2236" s="59">
        <v>0</v>
      </c>
      <c r="I2236" s="35">
        <v>590000000</v>
      </c>
      <c r="J2236" s="46" t="s">
        <v>40</v>
      </c>
      <c r="K2236" s="46" t="s">
        <v>1422</v>
      </c>
      <c r="L2236" s="46" t="s">
        <v>5999</v>
      </c>
      <c r="M2236" s="46" t="s">
        <v>61</v>
      </c>
      <c r="N2236" s="46" t="s">
        <v>328</v>
      </c>
      <c r="O2236" s="46" t="s">
        <v>6849</v>
      </c>
      <c r="P2236" s="51">
        <v>796</v>
      </c>
      <c r="Q2236" s="46" t="s">
        <v>46</v>
      </c>
      <c r="R2236" s="77">
        <v>3</v>
      </c>
      <c r="S2236" s="77">
        <v>18250</v>
      </c>
      <c r="T2236" s="54">
        <f>S2236*R2236</f>
        <v>54750</v>
      </c>
      <c r="U2236" s="54">
        <f>T2236*1.12</f>
        <v>61320.000000000007</v>
      </c>
      <c r="V2236" s="46"/>
      <c r="W2236" s="51">
        <v>2017</v>
      </c>
      <c r="X2236" s="46"/>
    </row>
    <row r="2237" spans="1:24" ht="50.1" customHeight="1">
      <c r="A2237" s="34" t="s">
        <v>6858</v>
      </c>
      <c r="B2237" s="49" t="s">
        <v>35</v>
      </c>
      <c r="C2237" s="50" t="s">
        <v>6859</v>
      </c>
      <c r="D2237" s="56" t="s">
        <v>6860</v>
      </c>
      <c r="E2237" s="50" t="s">
        <v>6861</v>
      </c>
      <c r="F2237" s="331" t="s">
        <v>6862</v>
      </c>
      <c r="G2237" s="35" t="s">
        <v>39</v>
      </c>
      <c r="H2237" s="49">
        <v>0</v>
      </c>
      <c r="I2237" s="52">
        <v>590000000</v>
      </c>
      <c r="J2237" s="35" t="s">
        <v>53</v>
      </c>
      <c r="K2237" s="35" t="s">
        <v>1422</v>
      </c>
      <c r="L2237" s="35" t="s">
        <v>42</v>
      </c>
      <c r="M2237" s="51" t="s">
        <v>43</v>
      </c>
      <c r="N2237" s="35" t="s">
        <v>75</v>
      </c>
      <c r="O2237" s="35" t="s">
        <v>5448</v>
      </c>
      <c r="P2237" s="35">
        <v>796</v>
      </c>
      <c r="Q2237" s="35" t="s">
        <v>46</v>
      </c>
      <c r="R2237" s="153">
        <v>2</v>
      </c>
      <c r="S2237" s="153">
        <v>34000</v>
      </c>
      <c r="T2237" s="69">
        <f t="shared" ref="T2237" si="220">S2237*R2237</f>
        <v>68000</v>
      </c>
      <c r="U2237" s="69">
        <f>T2237*1.12</f>
        <v>76160</v>
      </c>
      <c r="V2237" s="49"/>
      <c r="W2237" s="35">
        <v>2017</v>
      </c>
      <c r="X2237" s="49"/>
    </row>
    <row r="2238" spans="1:24" ht="50.1" customHeight="1">
      <c r="A2238" s="34" t="s">
        <v>6863</v>
      </c>
      <c r="B2238" s="34" t="s">
        <v>35</v>
      </c>
      <c r="C2238" s="78" t="s">
        <v>2376</v>
      </c>
      <c r="D2238" s="36" t="s">
        <v>2369</v>
      </c>
      <c r="E2238" s="78" t="s">
        <v>2377</v>
      </c>
      <c r="F2238" s="37" t="s">
        <v>2386</v>
      </c>
      <c r="G2238" s="34" t="s">
        <v>39</v>
      </c>
      <c r="H2238" s="34">
        <v>0</v>
      </c>
      <c r="I2238" s="34">
        <v>590000000</v>
      </c>
      <c r="J2238" s="35" t="s">
        <v>40</v>
      </c>
      <c r="K2238" s="35" t="s">
        <v>108</v>
      </c>
      <c r="L2238" s="51" t="s">
        <v>53</v>
      </c>
      <c r="M2238" s="34" t="s">
        <v>61</v>
      </c>
      <c r="N2238" s="35" t="s">
        <v>328</v>
      </c>
      <c r="O2238" s="35" t="s">
        <v>94</v>
      </c>
      <c r="P2238" s="34">
        <v>796</v>
      </c>
      <c r="Q2238" s="34" t="s">
        <v>46</v>
      </c>
      <c r="R2238" s="100">
        <v>10</v>
      </c>
      <c r="S2238" s="100">
        <v>350</v>
      </c>
      <c r="T2238" s="40">
        <f t="shared" ref="T2238:T2240" si="221">R2238*S2238</f>
        <v>3500</v>
      </c>
      <c r="U2238" s="41">
        <f t="shared" ref="U2238:U2248" si="222">T2238*1.12</f>
        <v>3920.0000000000005</v>
      </c>
      <c r="V2238" s="45"/>
      <c r="W2238" s="34">
        <v>2017</v>
      </c>
      <c r="X2238" s="35"/>
    </row>
    <row r="2239" spans="1:24" ht="50.1" customHeight="1">
      <c r="A2239" s="34" t="s">
        <v>6864</v>
      </c>
      <c r="B2239" s="34" t="s">
        <v>35</v>
      </c>
      <c r="C2239" s="78" t="s">
        <v>2376</v>
      </c>
      <c r="D2239" s="36" t="s">
        <v>2369</v>
      </c>
      <c r="E2239" s="78" t="s">
        <v>2377</v>
      </c>
      <c r="F2239" s="37" t="s">
        <v>2388</v>
      </c>
      <c r="G2239" s="34" t="s">
        <v>39</v>
      </c>
      <c r="H2239" s="34">
        <v>0</v>
      </c>
      <c r="I2239" s="34">
        <v>590000000</v>
      </c>
      <c r="J2239" s="35" t="s">
        <v>40</v>
      </c>
      <c r="K2239" s="35" t="s">
        <v>108</v>
      </c>
      <c r="L2239" s="51" t="s">
        <v>53</v>
      </c>
      <c r="M2239" s="34" t="s">
        <v>61</v>
      </c>
      <c r="N2239" s="35" t="s">
        <v>328</v>
      </c>
      <c r="O2239" s="35" t="s">
        <v>94</v>
      </c>
      <c r="P2239" s="34">
        <v>796</v>
      </c>
      <c r="Q2239" s="34" t="s">
        <v>46</v>
      </c>
      <c r="R2239" s="100">
        <v>10</v>
      </c>
      <c r="S2239" s="100">
        <v>350</v>
      </c>
      <c r="T2239" s="40">
        <f t="shared" si="221"/>
        <v>3500</v>
      </c>
      <c r="U2239" s="41">
        <f t="shared" si="222"/>
        <v>3920.0000000000005</v>
      </c>
      <c r="V2239" s="45"/>
      <c r="W2239" s="34">
        <v>2017</v>
      </c>
      <c r="X2239" s="35"/>
    </row>
    <row r="2240" spans="1:24" ht="50.1" customHeight="1">
      <c r="A2240" s="34" t="s">
        <v>6865</v>
      </c>
      <c r="B2240" s="46" t="s">
        <v>35</v>
      </c>
      <c r="C2240" s="50" t="s">
        <v>3716</v>
      </c>
      <c r="D2240" s="56" t="s">
        <v>3717</v>
      </c>
      <c r="E2240" s="50" t="s">
        <v>3718</v>
      </c>
      <c r="F2240" s="50" t="s">
        <v>3719</v>
      </c>
      <c r="G2240" s="49" t="s">
        <v>39</v>
      </c>
      <c r="H2240" s="52">
        <v>0</v>
      </c>
      <c r="I2240" s="201">
        <v>590000000</v>
      </c>
      <c r="J2240" s="35" t="s">
        <v>1255</v>
      </c>
      <c r="K2240" s="49" t="s">
        <v>1422</v>
      </c>
      <c r="L2240" s="35" t="s">
        <v>1423</v>
      </c>
      <c r="M2240" s="46" t="s">
        <v>43</v>
      </c>
      <c r="N2240" s="49" t="s">
        <v>226</v>
      </c>
      <c r="O2240" s="49" t="s">
        <v>1424</v>
      </c>
      <c r="P2240" s="35">
        <v>796</v>
      </c>
      <c r="Q2240" s="49" t="s">
        <v>46</v>
      </c>
      <c r="R2240" s="77">
        <v>240</v>
      </c>
      <c r="S2240" s="77">
        <v>2620</v>
      </c>
      <c r="T2240" s="40">
        <f t="shared" si="221"/>
        <v>628800</v>
      </c>
      <c r="U2240" s="40">
        <f t="shared" si="222"/>
        <v>704256.00000000012</v>
      </c>
      <c r="V2240" s="46"/>
      <c r="W2240" s="55">
        <v>2017</v>
      </c>
      <c r="X2240" s="98"/>
    </row>
    <row r="2241" spans="1:24" ht="50.1" customHeight="1">
      <c r="A2241" s="34" t="s">
        <v>6866</v>
      </c>
      <c r="B2241" s="49" t="s">
        <v>35</v>
      </c>
      <c r="C2241" s="50" t="s">
        <v>3478</v>
      </c>
      <c r="D2241" s="56" t="s">
        <v>3479</v>
      </c>
      <c r="E2241" s="50" t="s">
        <v>3480</v>
      </c>
      <c r="F2241" s="50" t="s">
        <v>6867</v>
      </c>
      <c r="G2241" s="49" t="s">
        <v>39</v>
      </c>
      <c r="H2241" s="49">
        <v>0</v>
      </c>
      <c r="I2241" s="35">
        <v>590000000</v>
      </c>
      <c r="J2241" s="35" t="s">
        <v>1255</v>
      </c>
      <c r="K2241" s="49" t="s">
        <v>1422</v>
      </c>
      <c r="L2241" s="35" t="s">
        <v>1423</v>
      </c>
      <c r="M2241" s="49" t="s">
        <v>43</v>
      </c>
      <c r="N2241" s="49" t="s">
        <v>226</v>
      </c>
      <c r="O2241" s="49" t="s">
        <v>1424</v>
      </c>
      <c r="P2241" s="35">
        <v>796</v>
      </c>
      <c r="Q2241" s="49" t="s">
        <v>46</v>
      </c>
      <c r="R2241" s="77">
        <v>18</v>
      </c>
      <c r="S2241" s="77">
        <v>280</v>
      </c>
      <c r="T2241" s="54">
        <f>S2241*R2241</f>
        <v>5040</v>
      </c>
      <c r="U2241" s="54">
        <f t="shared" si="222"/>
        <v>5644.8</v>
      </c>
      <c r="V2241" s="135"/>
      <c r="W2241" s="35">
        <v>2017</v>
      </c>
      <c r="X2241" s="49"/>
    </row>
    <row r="2242" spans="1:24" ht="50.1" customHeight="1">
      <c r="A2242" s="34" t="s">
        <v>6868</v>
      </c>
      <c r="B2242" s="49" t="s">
        <v>35</v>
      </c>
      <c r="C2242" s="78" t="s">
        <v>1330</v>
      </c>
      <c r="D2242" s="56" t="s">
        <v>1331</v>
      </c>
      <c r="E2242" s="50" t="s">
        <v>1332</v>
      </c>
      <c r="F2242" s="50" t="s">
        <v>6869</v>
      </c>
      <c r="G2242" s="49" t="s">
        <v>39</v>
      </c>
      <c r="H2242" s="49">
        <v>0</v>
      </c>
      <c r="I2242" s="35">
        <v>590000000</v>
      </c>
      <c r="J2242" s="35" t="s">
        <v>1255</v>
      </c>
      <c r="K2242" s="49" t="s">
        <v>1422</v>
      </c>
      <c r="L2242" s="35" t="s">
        <v>1423</v>
      </c>
      <c r="M2242" s="49" t="s">
        <v>43</v>
      </c>
      <c r="N2242" s="49" t="s">
        <v>226</v>
      </c>
      <c r="O2242" s="49" t="s">
        <v>1424</v>
      </c>
      <c r="P2242" s="35">
        <v>796</v>
      </c>
      <c r="Q2242" s="49" t="s">
        <v>46</v>
      </c>
      <c r="R2242" s="77">
        <v>60</v>
      </c>
      <c r="S2242" s="77">
        <v>70</v>
      </c>
      <c r="T2242" s="54">
        <f>S2242*R2242</f>
        <v>4200</v>
      </c>
      <c r="U2242" s="54">
        <f t="shared" si="222"/>
        <v>4704</v>
      </c>
      <c r="V2242" s="135"/>
      <c r="W2242" s="35">
        <v>2017</v>
      </c>
      <c r="X2242" s="49"/>
    </row>
    <row r="2243" spans="1:24" ht="50.1" customHeight="1">
      <c r="A2243" s="34" t="s">
        <v>6870</v>
      </c>
      <c r="B2243" s="49" t="s">
        <v>35</v>
      </c>
      <c r="C2243" s="78" t="s">
        <v>2485</v>
      </c>
      <c r="D2243" s="56" t="s">
        <v>2475</v>
      </c>
      <c r="E2243" s="50" t="s">
        <v>2486</v>
      </c>
      <c r="F2243" s="50" t="s">
        <v>2487</v>
      </c>
      <c r="G2243" s="49" t="s">
        <v>39</v>
      </c>
      <c r="H2243" s="49">
        <v>0</v>
      </c>
      <c r="I2243" s="35">
        <v>590000000</v>
      </c>
      <c r="J2243" s="35" t="s">
        <v>1255</v>
      </c>
      <c r="K2243" s="49" t="s">
        <v>1422</v>
      </c>
      <c r="L2243" s="35" t="s">
        <v>1423</v>
      </c>
      <c r="M2243" s="49" t="s">
        <v>43</v>
      </c>
      <c r="N2243" s="49" t="s">
        <v>226</v>
      </c>
      <c r="O2243" s="49" t="s">
        <v>1424</v>
      </c>
      <c r="P2243" s="35">
        <v>796</v>
      </c>
      <c r="Q2243" s="49" t="s">
        <v>46</v>
      </c>
      <c r="R2243" s="77">
        <v>30</v>
      </c>
      <c r="S2243" s="77">
        <v>90</v>
      </c>
      <c r="T2243" s="54">
        <f>S2243*R2243</f>
        <v>2700</v>
      </c>
      <c r="U2243" s="54">
        <f t="shared" si="222"/>
        <v>3024.0000000000005</v>
      </c>
      <c r="V2243" s="135"/>
      <c r="W2243" s="35">
        <v>2017</v>
      </c>
      <c r="X2243" s="49"/>
    </row>
    <row r="2244" spans="1:24" ht="50.1" customHeight="1">
      <c r="A2244" s="34" t="s">
        <v>6871</v>
      </c>
      <c r="B2244" s="49" t="s">
        <v>35</v>
      </c>
      <c r="C2244" s="50" t="s">
        <v>6872</v>
      </c>
      <c r="D2244" s="56" t="s">
        <v>3595</v>
      </c>
      <c r="E2244" s="50" t="s">
        <v>6873</v>
      </c>
      <c r="F2244" s="50" t="s">
        <v>6874</v>
      </c>
      <c r="G2244" s="49" t="s">
        <v>39</v>
      </c>
      <c r="H2244" s="49">
        <v>0</v>
      </c>
      <c r="I2244" s="34">
        <v>590000000</v>
      </c>
      <c r="J2244" s="35" t="s">
        <v>1255</v>
      </c>
      <c r="K2244" s="49" t="s">
        <v>1422</v>
      </c>
      <c r="L2244" s="35" t="s">
        <v>1423</v>
      </c>
      <c r="M2244" s="43" t="s">
        <v>43</v>
      </c>
      <c r="N2244" s="49" t="s">
        <v>226</v>
      </c>
      <c r="O2244" s="49" t="s">
        <v>1424</v>
      </c>
      <c r="P2244" s="35">
        <v>796</v>
      </c>
      <c r="Q2244" s="49" t="s">
        <v>46</v>
      </c>
      <c r="R2244" s="77">
        <v>42</v>
      </c>
      <c r="S2244" s="77">
        <v>50</v>
      </c>
      <c r="T2244" s="54">
        <f>S2244*R2244</f>
        <v>2100</v>
      </c>
      <c r="U2244" s="54">
        <f t="shared" si="222"/>
        <v>2352</v>
      </c>
      <c r="V2244" s="35"/>
      <c r="W2244" s="35">
        <v>2017</v>
      </c>
      <c r="X2244" s="35"/>
    </row>
    <row r="2245" spans="1:24" ht="50.1" customHeight="1">
      <c r="A2245" s="34" t="s">
        <v>6875</v>
      </c>
      <c r="B2245" s="271" t="s">
        <v>35</v>
      </c>
      <c r="C2245" s="38" t="s">
        <v>5386</v>
      </c>
      <c r="D2245" s="56" t="s">
        <v>5387</v>
      </c>
      <c r="E2245" s="38" t="s">
        <v>5388</v>
      </c>
      <c r="F2245" s="332" t="s">
        <v>6876</v>
      </c>
      <c r="G2245" s="51" t="s">
        <v>39</v>
      </c>
      <c r="H2245" s="35">
        <v>0</v>
      </c>
      <c r="I2245" s="35">
        <v>590000000</v>
      </c>
      <c r="J2245" s="46" t="s">
        <v>40</v>
      </c>
      <c r="K2245" s="51" t="s">
        <v>6618</v>
      </c>
      <c r="L2245" s="46" t="s">
        <v>40</v>
      </c>
      <c r="M2245" s="46" t="s">
        <v>61</v>
      </c>
      <c r="N2245" s="51" t="s">
        <v>328</v>
      </c>
      <c r="O2245" s="49" t="s">
        <v>503</v>
      </c>
      <c r="P2245" s="34">
        <v>796</v>
      </c>
      <c r="Q2245" s="34" t="s">
        <v>46</v>
      </c>
      <c r="R2245" s="62">
        <v>20</v>
      </c>
      <c r="S2245" s="77">
        <v>2930</v>
      </c>
      <c r="T2245" s="74">
        <f>R2245*S2245</f>
        <v>58600</v>
      </c>
      <c r="U2245" s="75">
        <f t="shared" si="222"/>
        <v>65632</v>
      </c>
      <c r="V2245" s="46"/>
      <c r="W2245" s="49">
        <v>2017</v>
      </c>
      <c r="X2245" s="35"/>
    </row>
    <row r="2246" spans="1:24" ht="50.1" customHeight="1">
      <c r="A2246" s="34" t="s">
        <v>6877</v>
      </c>
      <c r="B2246" s="271" t="s">
        <v>35</v>
      </c>
      <c r="C2246" s="38" t="s">
        <v>5386</v>
      </c>
      <c r="D2246" s="56" t="s">
        <v>5387</v>
      </c>
      <c r="E2246" s="38" t="s">
        <v>5388</v>
      </c>
      <c r="F2246" s="332" t="s">
        <v>6878</v>
      </c>
      <c r="G2246" s="51" t="s">
        <v>39</v>
      </c>
      <c r="H2246" s="35">
        <v>0</v>
      </c>
      <c r="I2246" s="35">
        <v>590000000</v>
      </c>
      <c r="J2246" s="46" t="s">
        <v>40</v>
      </c>
      <c r="K2246" s="51" t="s">
        <v>6618</v>
      </c>
      <c r="L2246" s="46" t="s">
        <v>40</v>
      </c>
      <c r="M2246" s="46" t="s">
        <v>61</v>
      </c>
      <c r="N2246" s="51" t="s">
        <v>328</v>
      </c>
      <c r="O2246" s="49" t="s">
        <v>503</v>
      </c>
      <c r="P2246" s="34">
        <v>796</v>
      </c>
      <c r="Q2246" s="34" t="s">
        <v>46</v>
      </c>
      <c r="R2246" s="100">
        <v>20</v>
      </c>
      <c r="S2246" s="77">
        <v>3015</v>
      </c>
      <c r="T2246" s="74">
        <f>R2246*S2246</f>
        <v>60300</v>
      </c>
      <c r="U2246" s="75">
        <f t="shared" si="222"/>
        <v>67536</v>
      </c>
      <c r="V2246" s="43"/>
      <c r="W2246" s="49">
        <v>2017</v>
      </c>
      <c r="X2246" s="51"/>
    </row>
    <row r="2247" spans="1:24" ht="50.1" customHeight="1">
      <c r="A2247" s="34" t="s">
        <v>6879</v>
      </c>
      <c r="B2247" s="271" t="s">
        <v>35</v>
      </c>
      <c r="C2247" s="38" t="s">
        <v>5386</v>
      </c>
      <c r="D2247" s="56" t="s">
        <v>5387</v>
      </c>
      <c r="E2247" s="38" t="s">
        <v>5388</v>
      </c>
      <c r="F2247" s="332" t="s">
        <v>6880</v>
      </c>
      <c r="G2247" s="51" t="s">
        <v>39</v>
      </c>
      <c r="H2247" s="35">
        <v>0</v>
      </c>
      <c r="I2247" s="35">
        <v>590000000</v>
      </c>
      <c r="J2247" s="46" t="s">
        <v>40</v>
      </c>
      <c r="K2247" s="51" t="s">
        <v>6618</v>
      </c>
      <c r="L2247" s="46" t="s">
        <v>40</v>
      </c>
      <c r="M2247" s="46" t="s">
        <v>61</v>
      </c>
      <c r="N2247" s="51" t="s">
        <v>328</v>
      </c>
      <c r="O2247" s="49" t="s">
        <v>503</v>
      </c>
      <c r="P2247" s="34">
        <v>796</v>
      </c>
      <c r="Q2247" s="34" t="s">
        <v>46</v>
      </c>
      <c r="R2247" s="100">
        <v>20</v>
      </c>
      <c r="S2247" s="77">
        <v>1985</v>
      </c>
      <c r="T2247" s="74">
        <f>R2247*S2247</f>
        <v>39700</v>
      </c>
      <c r="U2247" s="75">
        <f t="shared" si="222"/>
        <v>44464.000000000007</v>
      </c>
      <c r="V2247" s="43"/>
      <c r="W2247" s="49">
        <v>2017</v>
      </c>
      <c r="X2247" s="51"/>
    </row>
    <row r="2248" spans="1:24" ht="50.1" customHeight="1">
      <c r="A2248" s="34" t="s">
        <v>6881</v>
      </c>
      <c r="B2248" s="51" t="s">
        <v>35</v>
      </c>
      <c r="C2248" s="50" t="s">
        <v>5986</v>
      </c>
      <c r="D2248" s="56" t="s">
        <v>5987</v>
      </c>
      <c r="E2248" s="50" t="s">
        <v>5988</v>
      </c>
      <c r="F2248" s="50" t="s">
        <v>5989</v>
      </c>
      <c r="G2248" s="51" t="s">
        <v>39</v>
      </c>
      <c r="H2248" s="51">
        <v>0</v>
      </c>
      <c r="I2248" s="125">
        <v>590000000</v>
      </c>
      <c r="J2248" s="51" t="s">
        <v>53</v>
      </c>
      <c r="K2248" s="51" t="s">
        <v>1422</v>
      </c>
      <c r="L2248" s="51" t="s">
        <v>53</v>
      </c>
      <c r="M2248" s="51" t="s">
        <v>43</v>
      </c>
      <c r="N2248" s="51" t="s">
        <v>6191</v>
      </c>
      <c r="O2248" s="176" t="s">
        <v>6882</v>
      </c>
      <c r="P2248" s="49">
        <v>796</v>
      </c>
      <c r="Q2248" s="49" t="s">
        <v>46</v>
      </c>
      <c r="R2248" s="228">
        <v>500</v>
      </c>
      <c r="S2248" s="228">
        <v>2</v>
      </c>
      <c r="T2248" s="74">
        <f>S2248*R2248</f>
        <v>1000</v>
      </c>
      <c r="U2248" s="133">
        <f t="shared" si="222"/>
        <v>1120</v>
      </c>
      <c r="V2248" s="241"/>
      <c r="W2248" s="35">
        <v>2017</v>
      </c>
      <c r="X2248" s="51"/>
    </row>
    <row r="2249" spans="1:24" ht="50.1" customHeight="1">
      <c r="A2249" s="34" t="s">
        <v>6883</v>
      </c>
      <c r="B2249" s="51" t="s">
        <v>35</v>
      </c>
      <c r="C2249" s="50" t="s">
        <v>6884</v>
      </c>
      <c r="D2249" s="56" t="s">
        <v>6885</v>
      </c>
      <c r="E2249" s="50" t="s">
        <v>6886</v>
      </c>
      <c r="F2249" s="50"/>
      <c r="G2249" s="51" t="s">
        <v>39</v>
      </c>
      <c r="H2249" s="51">
        <v>0</v>
      </c>
      <c r="I2249" s="125">
        <v>590000000</v>
      </c>
      <c r="J2249" s="51" t="s">
        <v>53</v>
      </c>
      <c r="K2249" s="51" t="s">
        <v>1422</v>
      </c>
      <c r="L2249" s="51" t="s">
        <v>53</v>
      </c>
      <c r="M2249" s="51" t="s">
        <v>43</v>
      </c>
      <c r="N2249" s="51" t="s">
        <v>6191</v>
      </c>
      <c r="O2249" s="176" t="s">
        <v>6882</v>
      </c>
      <c r="P2249" s="49">
        <v>796</v>
      </c>
      <c r="Q2249" s="49" t="s">
        <v>46</v>
      </c>
      <c r="R2249" s="81">
        <v>10</v>
      </c>
      <c r="S2249" s="81">
        <v>560</v>
      </c>
      <c r="T2249" s="54">
        <f>S2249*R2249</f>
        <v>5600</v>
      </c>
      <c r="U2249" s="54">
        <f>T2249*1.12</f>
        <v>6272.0000000000009</v>
      </c>
      <c r="V2249" s="310"/>
      <c r="W2249" s="35">
        <v>2017</v>
      </c>
      <c r="X2249" s="51"/>
    </row>
    <row r="2250" spans="1:24" ht="50.1" customHeight="1">
      <c r="A2250" s="34" t="s">
        <v>6887</v>
      </c>
      <c r="B2250" s="51" t="s">
        <v>35</v>
      </c>
      <c r="C2250" s="38" t="s">
        <v>6265</v>
      </c>
      <c r="D2250" s="56" t="s">
        <v>1381</v>
      </c>
      <c r="E2250" s="38" t="s">
        <v>6266</v>
      </c>
      <c r="F2250" s="235" t="s">
        <v>6269</v>
      </c>
      <c r="G2250" s="51" t="s">
        <v>39</v>
      </c>
      <c r="H2250" s="51">
        <v>0</v>
      </c>
      <c r="I2250" s="125">
        <v>590000000</v>
      </c>
      <c r="J2250" s="51" t="s">
        <v>53</v>
      </c>
      <c r="K2250" s="51" t="s">
        <v>1422</v>
      </c>
      <c r="L2250" s="51" t="s">
        <v>53</v>
      </c>
      <c r="M2250" s="51" t="s">
        <v>61</v>
      </c>
      <c r="N2250" s="49" t="s">
        <v>44</v>
      </c>
      <c r="O2250" s="49" t="s">
        <v>5275</v>
      </c>
      <c r="P2250" s="35">
        <v>839</v>
      </c>
      <c r="Q2250" s="49" t="s">
        <v>612</v>
      </c>
      <c r="R2250" s="153">
        <v>18</v>
      </c>
      <c r="S2250" s="77">
        <v>4400</v>
      </c>
      <c r="T2250" s="54">
        <f>R2250*S2250</f>
        <v>79200</v>
      </c>
      <c r="U2250" s="54">
        <f>T2250*1.12</f>
        <v>88704.000000000015</v>
      </c>
      <c r="V2250" s="193"/>
      <c r="W2250" s="136">
        <v>2017</v>
      </c>
      <c r="X2250" s="156"/>
    </row>
    <row r="2251" spans="1:24" ht="50.1" customHeight="1">
      <c r="A2251" s="34" t="s">
        <v>6888</v>
      </c>
      <c r="B2251" s="35" t="s">
        <v>35</v>
      </c>
      <c r="C2251" s="50" t="s">
        <v>6889</v>
      </c>
      <c r="D2251" s="36" t="s">
        <v>6890</v>
      </c>
      <c r="E2251" s="78" t="s">
        <v>6891</v>
      </c>
      <c r="F2251" s="78" t="s">
        <v>6892</v>
      </c>
      <c r="G2251" s="35" t="s">
        <v>39</v>
      </c>
      <c r="H2251" s="35">
        <v>0</v>
      </c>
      <c r="I2251" s="35">
        <v>590000000</v>
      </c>
      <c r="J2251" s="35" t="s">
        <v>53</v>
      </c>
      <c r="K2251" s="35" t="s">
        <v>1422</v>
      </c>
      <c r="L2251" s="35" t="s">
        <v>83</v>
      </c>
      <c r="M2251" s="35" t="s">
        <v>84</v>
      </c>
      <c r="N2251" s="35" t="s">
        <v>4449</v>
      </c>
      <c r="O2251" s="51" t="s">
        <v>1424</v>
      </c>
      <c r="P2251" s="35">
        <v>796</v>
      </c>
      <c r="Q2251" s="35" t="s">
        <v>46</v>
      </c>
      <c r="R2251" s="77">
        <v>1</v>
      </c>
      <c r="S2251" s="77">
        <v>360000</v>
      </c>
      <c r="T2251" s="74">
        <f>R2251*S2251</f>
        <v>360000</v>
      </c>
      <c r="U2251" s="75">
        <f t="shared" ref="U2251" si="223">T2251*1.12</f>
        <v>403200.00000000006</v>
      </c>
      <c r="V2251" s="92"/>
      <c r="W2251" s="35">
        <v>2017</v>
      </c>
      <c r="X2251" s="76"/>
    </row>
    <row r="2252" spans="1:24" ht="50.1" customHeight="1">
      <c r="A2252" s="34" t="s">
        <v>6893</v>
      </c>
      <c r="B2252" s="49" t="s">
        <v>35</v>
      </c>
      <c r="C2252" s="50" t="s">
        <v>6894</v>
      </c>
      <c r="D2252" s="56" t="s">
        <v>2586</v>
      </c>
      <c r="E2252" s="50" t="s">
        <v>6895</v>
      </c>
      <c r="F2252" s="50" t="s">
        <v>6896</v>
      </c>
      <c r="G2252" s="49" t="s">
        <v>39</v>
      </c>
      <c r="H2252" s="52">
        <v>0</v>
      </c>
      <c r="I2252" s="136">
        <v>590000000</v>
      </c>
      <c r="J2252" s="35" t="s">
        <v>1255</v>
      </c>
      <c r="K2252" s="46" t="s">
        <v>6897</v>
      </c>
      <c r="L2252" s="35" t="s">
        <v>1423</v>
      </c>
      <c r="M2252" s="55" t="s">
        <v>61</v>
      </c>
      <c r="N2252" s="49" t="s">
        <v>405</v>
      </c>
      <c r="O2252" s="35" t="s">
        <v>728</v>
      </c>
      <c r="P2252" s="125">
        <v>796</v>
      </c>
      <c r="Q2252" s="125" t="s">
        <v>46</v>
      </c>
      <c r="R2252" s="153">
        <v>1</v>
      </c>
      <c r="S2252" s="100">
        <v>168000</v>
      </c>
      <c r="T2252" s="74">
        <f t="shared" ref="T2252:T2253" si="224">R2252*S2252</f>
        <v>168000</v>
      </c>
      <c r="U2252" s="41">
        <f>T2252*1.12</f>
        <v>188160.00000000003</v>
      </c>
      <c r="V2252" s="118"/>
      <c r="W2252" s="55">
        <v>2017</v>
      </c>
      <c r="X2252" s="49"/>
    </row>
    <row r="2253" spans="1:24" ht="50.1" customHeight="1">
      <c r="A2253" s="34" t="s">
        <v>6898</v>
      </c>
      <c r="B2253" s="35" t="s">
        <v>35</v>
      </c>
      <c r="C2253" s="50" t="s">
        <v>6899</v>
      </c>
      <c r="D2253" s="36" t="s">
        <v>57</v>
      </c>
      <c r="E2253" s="78" t="s">
        <v>6900</v>
      </c>
      <c r="F2253" s="78" t="s">
        <v>6901</v>
      </c>
      <c r="G2253" s="35" t="s">
        <v>39</v>
      </c>
      <c r="H2253" s="35">
        <v>0</v>
      </c>
      <c r="I2253" s="35">
        <v>590000000</v>
      </c>
      <c r="J2253" s="35" t="s">
        <v>53</v>
      </c>
      <c r="K2253" s="35" t="s">
        <v>1422</v>
      </c>
      <c r="L2253" s="35" t="s">
        <v>83</v>
      </c>
      <c r="M2253" s="35" t="s">
        <v>43</v>
      </c>
      <c r="N2253" s="35" t="s">
        <v>44</v>
      </c>
      <c r="O2253" s="51" t="s">
        <v>227</v>
      </c>
      <c r="P2253" s="35">
        <v>796</v>
      </c>
      <c r="Q2253" s="35" t="s">
        <v>46</v>
      </c>
      <c r="R2253" s="77">
        <v>10</v>
      </c>
      <c r="S2253" s="77">
        <v>1300</v>
      </c>
      <c r="T2253" s="74">
        <f t="shared" si="224"/>
        <v>13000</v>
      </c>
      <c r="U2253" s="75">
        <f t="shared" ref="U2253" si="225">T2253*1.12</f>
        <v>14560.000000000002</v>
      </c>
      <c r="V2253" s="92"/>
      <c r="W2253" s="35">
        <v>2017</v>
      </c>
      <c r="X2253" s="76"/>
    </row>
    <row r="2254" spans="1:24" ht="50.1" customHeight="1">
      <c r="A2254" s="34" t="s">
        <v>6902</v>
      </c>
      <c r="B2254" s="49" t="s">
        <v>1273</v>
      </c>
      <c r="C2254" s="50" t="s">
        <v>1266</v>
      </c>
      <c r="D2254" s="56" t="s">
        <v>1267</v>
      </c>
      <c r="E2254" s="78" t="s">
        <v>1268</v>
      </c>
      <c r="F2254" s="50" t="s">
        <v>1269</v>
      </c>
      <c r="G2254" s="49" t="s">
        <v>39</v>
      </c>
      <c r="H2254" s="79">
        <v>0</v>
      </c>
      <c r="I2254" s="80">
        <v>590000000</v>
      </c>
      <c r="J2254" s="51" t="s">
        <v>293</v>
      </c>
      <c r="K2254" s="49" t="s">
        <v>1422</v>
      </c>
      <c r="L2254" s="49" t="s">
        <v>295</v>
      </c>
      <c r="M2254" s="49" t="s">
        <v>84</v>
      </c>
      <c r="N2254" s="49" t="s">
        <v>2583</v>
      </c>
      <c r="O2254" s="49" t="s">
        <v>6903</v>
      </c>
      <c r="P2254" s="49">
        <v>839</v>
      </c>
      <c r="Q2254" s="49" t="s">
        <v>612</v>
      </c>
      <c r="R2254" s="77">
        <v>36</v>
      </c>
      <c r="S2254" s="77">
        <v>4400</v>
      </c>
      <c r="T2254" s="54">
        <v>158400</v>
      </c>
      <c r="U2254" s="54">
        <v>177408</v>
      </c>
      <c r="V2254" s="38"/>
      <c r="W2254" s="51">
        <v>2017</v>
      </c>
      <c r="X2254" s="38"/>
    </row>
    <row r="2255" spans="1:24" ht="50.1" customHeight="1">
      <c r="A2255" s="34" t="s">
        <v>6904</v>
      </c>
      <c r="B2255" s="49" t="s">
        <v>35</v>
      </c>
      <c r="C2255" s="38" t="s">
        <v>6905</v>
      </c>
      <c r="D2255" s="56" t="s">
        <v>862</v>
      </c>
      <c r="E2255" s="38" t="s">
        <v>6906</v>
      </c>
      <c r="F2255" s="93" t="s">
        <v>6907</v>
      </c>
      <c r="G2255" s="49" t="s">
        <v>39</v>
      </c>
      <c r="H2255" s="49">
        <v>0</v>
      </c>
      <c r="I2255" s="52">
        <v>590000000</v>
      </c>
      <c r="J2255" s="35" t="s">
        <v>53</v>
      </c>
      <c r="K2255" s="49" t="s">
        <v>1422</v>
      </c>
      <c r="L2255" s="35" t="s">
        <v>53</v>
      </c>
      <c r="M2255" s="43" t="s">
        <v>43</v>
      </c>
      <c r="N2255" s="49" t="s">
        <v>5248</v>
      </c>
      <c r="O2255" s="49" t="s">
        <v>227</v>
      </c>
      <c r="P2255" s="46" t="s">
        <v>865</v>
      </c>
      <c r="Q2255" s="35" t="s">
        <v>866</v>
      </c>
      <c r="R2255" s="81">
        <v>80</v>
      </c>
      <c r="S2255" s="81">
        <v>3115</v>
      </c>
      <c r="T2255" s="54">
        <f>S2255*R2255</f>
        <v>249200</v>
      </c>
      <c r="U2255" s="54">
        <f>T2255*1.12</f>
        <v>279104</v>
      </c>
      <c r="V2255" s="98"/>
      <c r="W2255" s="43">
        <v>2017</v>
      </c>
      <c r="X2255" s="98"/>
    </row>
    <row r="2256" spans="1:24" ht="50.1" customHeight="1">
      <c r="A2256" s="34" t="s">
        <v>6908</v>
      </c>
      <c r="B2256" s="35" t="s">
        <v>35</v>
      </c>
      <c r="C2256" s="38" t="s">
        <v>6909</v>
      </c>
      <c r="D2256" s="56" t="s">
        <v>6910</v>
      </c>
      <c r="E2256" s="38" t="s">
        <v>6911</v>
      </c>
      <c r="F2256" s="269" t="s">
        <v>6912</v>
      </c>
      <c r="G2256" s="35" t="s">
        <v>39</v>
      </c>
      <c r="H2256" s="35">
        <v>51</v>
      </c>
      <c r="I2256" s="35">
        <v>590000000</v>
      </c>
      <c r="J2256" s="35" t="s">
        <v>53</v>
      </c>
      <c r="K2256" s="35" t="s">
        <v>1422</v>
      </c>
      <c r="L2256" s="35" t="s">
        <v>83</v>
      </c>
      <c r="M2256" s="35" t="s">
        <v>43</v>
      </c>
      <c r="N2256" s="35" t="s">
        <v>143</v>
      </c>
      <c r="O2256" s="51" t="s">
        <v>6913</v>
      </c>
      <c r="P2256" s="35">
        <v>796</v>
      </c>
      <c r="Q2256" s="35" t="s">
        <v>46</v>
      </c>
      <c r="R2256" s="77">
        <v>26</v>
      </c>
      <c r="S2256" s="77">
        <v>3250</v>
      </c>
      <c r="T2256" s="54">
        <f>R2256*S2256</f>
        <v>84500</v>
      </c>
      <c r="U2256" s="333">
        <f>T2256*1.12</f>
        <v>94640.000000000015</v>
      </c>
      <c r="V2256" s="92"/>
      <c r="W2256" s="35">
        <v>2017</v>
      </c>
      <c r="X2256" s="35"/>
    </row>
    <row r="2257" spans="1:24" ht="50.1" customHeight="1">
      <c r="A2257" s="34" t="s">
        <v>6914</v>
      </c>
      <c r="B2257" s="35" t="s">
        <v>35</v>
      </c>
      <c r="C2257" s="334" t="s">
        <v>6909</v>
      </c>
      <c r="D2257" s="56" t="s">
        <v>6910</v>
      </c>
      <c r="E2257" s="38" t="s">
        <v>6911</v>
      </c>
      <c r="F2257" s="269" t="s">
        <v>6915</v>
      </c>
      <c r="G2257" s="35" t="s">
        <v>39</v>
      </c>
      <c r="H2257" s="35">
        <v>51</v>
      </c>
      <c r="I2257" s="35">
        <v>590000000</v>
      </c>
      <c r="J2257" s="35" t="s">
        <v>53</v>
      </c>
      <c r="K2257" s="35" t="s">
        <v>1422</v>
      </c>
      <c r="L2257" s="35" t="s">
        <v>83</v>
      </c>
      <c r="M2257" s="35" t="s">
        <v>43</v>
      </c>
      <c r="N2257" s="35" t="s">
        <v>143</v>
      </c>
      <c r="O2257" s="51" t="s">
        <v>6913</v>
      </c>
      <c r="P2257" s="35">
        <v>796</v>
      </c>
      <c r="Q2257" s="35" t="s">
        <v>46</v>
      </c>
      <c r="R2257" s="77">
        <v>52</v>
      </c>
      <c r="S2257" s="77">
        <v>1400</v>
      </c>
      <c r="T2257" s="54">
        <f t="shared" ref="T2257:T2273" si="226">R2257*S2257</f>
        <v>72800</v>
      </c>
      <c r="U2257" s="333">
        <f t="shared" ref="U2257:U2273" si="227">T2257*1.12</f>
        <v>81536.000000000015</v>
      </c>
      <c r="V2257" s="71"/>
      <c r="W2257" s="35">
        <v>2017</v>
      </c>
      <c r="X2257" s="49"/>
    </row>
    <row r="2258" spans="1:24" ht="50.1" customHeight="1">
      <c r="A2258" s="34" t="s">
        <v>6916</v>
      </c>
      <c r="B2258" s="35" t="s">
        <v>35</v>
      </c>
      <c r="C2258" s="38" t="s">
        <v>6909</v>
      </c>
      <c r="D2258" s="56" t="s">
        <v>6910</v>
      </c>
      <c r="E2258" s="38" t="s">
        <v>6911</v>
      </c>
      <c r="F2258" s="269" t="s">
        <v>6917</v>
      </c>
      <c r="G2258" s="35" t="s">
        <v>39</v>
      </c>
      <c r="H2258" s="35">
        <v>51</v>
      </c>
      <c r="I2258" s="35">
        <v>590000000</v>
      </c>
      <c r="J2258" s="35" t="s">
        <v>53</v>
      </c>
      <c r="K2258" s="35" t="s">
        <v>1422</v>
      </c>
      <c r="L2258" s="35" t="s">
        <v>83</v>
      </c>
      <c r="M2258" s="35" t="s">
        <v>43</v>
      </c>
      <c r="N2258" s="35" t="s">
        <v>143</v>
      </c>
      <c r="O2258" s="51" t="s">
        <v>6913</v>
      </c>
      <c r="P2258" s="35">
        <v>796</v>
      </c>
      <c r="Q2258" s="35" t="s">
        <v>46</v>
      </c>
      <c r="R2258" s="77">
        <v>26</v>
      </c>
      <c r="S2258" s="77">
        <v>2800</v>
      </c>
      <c r="T2258" s="54">
        <f t="shared" si="226"/>
        <v>72800</v>
      </c>
      <c r="U2258" s="333">
        <f t="shared" si="227"/>
        <v>81536.000000000015</v>
      </c>
      <c r="V2258" s="92"/>
      <c r="W2258" s="35">
        <v>2017</v>
      </c>
      <c r="X2258" s="49"/>
    </row>
    <row r="2259" spans="1:24" ht="50.1" customHeight="1">
      <c r="A2259" s="34" t="s">
        <v>6918</v>
      </c>
      <c r="B2259" s="35" t="s">
        <v>35</v>
      </c>
      <c r="C2259" s="38" t="s">
        <v>6909</v>
      </c>
      <c r="D2259" s="56" t="s">
        <v>6910</v>
      </c>
      <c r="E2259" s="38" t="s">
        <v>6911</v>
      </c>
      <c r="F2259" s="269" t="s">
        <v>6919</v>
      </c>
      <c r="G2259" s="35" t="s">
        <v>39</v>
      </c>
      <c r="H2259" s="35">
        <v>51</v>
      </c>
      <c r="I2259" s="35">
        <v>590000000</v>
      </c>
      <c r="J2259" s="35" t="s">
        <v>53</v>
      </c>
      <c r="K2259" s="35" t="s">
        <v>1422</v>
      </c>
      <c r="L2259" s="35" t="s">
        <v>83</v>
      </c>
      <c r="M2259" s="35" t="s">
        <v>43</v>
      </c>
      <c r="N2259" s="35" t="s">
        <v>143</v>
      </c>
      <c r="O2259" s="51" t="s">
        <v>6913</v>
      </c>
      <c r="P2259" s="35">
        <v>796</v>
      </c>
      <c r="Q2259" s="35" t="s">
        <v>46</v>
      </c>
      <c r="R2259" s="77">
        <v>26</v>
      </c>
      <c r="S2259" s="77">
        <v>1900</v>
      </c>
      <c r="T2259" s="54">
        <f t="shared" si="226"/>
        <v>49400</v>
      </c>
      <c r="U2259" s="333">
        <f t="shared" si="227"/>
        <v>55328.000000000007</v>
      </c>
      <c r="V2259" s="49"/>
      <c r="W2259" s="35">
        <v>2017</v>
      </c>
      <c r="X2259" s="71"/>
    </row>
    <row r="2260" spans="1:24" ht="50.1" customHeight="1">
      <c r="A2260" s="34" t="s">
        <v>6920</v>
      </c>
      <c r="B2260" s="35" t="s">
        <v>35</v>
      </c>
      <c r="C2260" s="38" t="s">
        <v>6909</v>
      </c>
      <c r="D2260" s="56" t="s">
        <v>6910</v>
      </c>
      <c r="E2260" s="38" t="s">
        <v>6911</v>
      </c>
      <c r="F2260" s="269" t="s">
        <v>6921</v>
      </c>
      <c r="G2260" s="35" t="s">
        <v>39</v>
      </c>
      <c r="H2260" s="35">
        <v>51</v>
      </c>
      <c r="I2260" s="35">
        <v>590000000</v>
      </c>
      <c r="J2260" s="35" t="s">
        <v>53</v>
      </c>
      <c r="K2260" s="35" t="s">
        <v>1422</v>
      </c>
      <c r="L2260" s="35" t="s">
        <v>83</v>
      </c>
      <c r="M2260" s="35" t="s">
        <v>43</v>
      </c>
      <c r="N2260" s="35" t="s">
        <v>143</v>
      </c>
      <c r="O2260" s="51" t="s">
        <v>6913</v>
      </c>
      <c r="P2260" s="35">
        <v>796</v>
      </c>
      <c r="Q2260" s="35" t="s">
        <v>46</v>
      </c>
      <c r="R2260" s="77">
        <v>52</v>
      </c>
      <c r="S2260" s="77">
        <v>1100</v>
      </c>
      <c r="T2260" s="54">
        <f t="shared" si="226"/>
        <v>57200</v>
      </c>
      <c r="U2260" s="333">
        <f t="shared" si="227"/>
        <v>64064.000000000007</v>
      </c>
      <c r="V2260" s="49"/>
      <c r="W2260" s="35">
        <v>2017</v>
      </c>
      <c r="X2260" s="71"/>
    </row>
    <row r="2261" spans="1:24" ht="50.1" customHeight="1">
      <c r="A2261" s="34" t="s">
        <v>6922</v>
      </c>
      <c r="B2261" s="35" t="s">
        <v>35</v>
      </c>
      <c r="C2261" s="334" t="s">
        <v>6909</v>
      </c>
      <c r="D2261" s="56" t="s">
        <v>6910</v>
      </c>
      <c r="E2261" s="38" t="s">
        <v>6911</v>
      </c>
      <c r="F2261" s="269" t="s">
        <v>6923</v>
      </c>
      <c r="G2261" s="35" t="s">
        <v>39</v>
      </c>
      <c r="H2261" s="35">
        <v>51</v>
      </c>
      <c r="I2261" s="35">
        <v>590000000</v>
      </c>
      <c r="J2261" s="35" t="s">
        <v>53</v>
      </c>
      <c r="K2261" s="35" t="s">
        <v>1422</v>
      </c>
      <c r="L2261" s="35" t="s">
        <v>83</v>
      </c>
      <c r="M2261" s="35" t="s">
        <v>43</v>
      </c>
      <c r="N2261" s="35" t="s">
        <v>143</v>
      </c>
      <c r="O2261" s="51" t="s">
        <v>6913</v>
      </c>
      <c r="P2261" s="35">
        <v>796</v>
      </c>
      <c r="Q2261" s="35" t="s">
        <v>46</v>
      </c>
      <c r="R2261" s="77">
        <v>338</v>
      </c>
      <c r="S2261" s="77">
        <v>980</v>
      </c>
      <c r="T2261" s="54">
        <f t="shared" si="226"/>
        <v>331240</v>
      </c>
      <c r="U2261" s="333">
        <f t="shared" si="227"/>
        <v>370988.80000000005</v>
      </c>
      <c r="V2261" s="92"/>
      <c r="W2261" s="35">
        <v>2017</v>
      </c>
      <c r="X2261" s="49"/>
    </row>
    <row r="2262" spans="1:24" ht="50.1" customHeight="1">
      <c r="A2262" s="34" t="s">
        <v>6924</v>
      </c>
      <c r="B2262" s="35" t="s">
        <v>35</v>
      </c>
      <c r="C2262" s="38" t="s">
        <v>6909</v>
      </c>
      <c r="D2262" s="56" t="s">
        <v>6910</v>
      </c>
      <c r="E2262" s="38" t="s">
        <v>6911</v>
      </c>
      <c r="F2262" s="269" t="s">
        <v>6925</v>
      </c>
      <c r="G2262" s="35" t="s">
        <v>39</v>
      </c>
      <c r="H2262" s="35">
        <v>51</v>
      </c>
      <c r="I2262" s="35">
        <v>590000000</v>
      </c>
      <c r="J2262" s="35" t="s">
        <v>53</v>
      </c>
      <c r="K2262" s="35" t="s">
        <v>1422</v>
      </c>
      <c r="L2262" s="35" t="s">
        <v>83</v>
      </c>
      <c r="M2262" s="35" t="s">
        <v>43</v>
      </c>
      <c r="N2262" s="35" t="s">
        <v>143</v>
      </c>
      <c r="O2262" s="51" t="s">
        <v>6913</v>
      </c>
      <c r="P2262" s="35">
        <v>796</v>
      </c>
      <c r="Q2262" s="35" t="s">
        <v>46</v>
      </c>
      <c r="R2262" s="77">
        <v>52</v>
      </c>
      <c r="S2262" s="77">
        <v>2300</v>
      </c>
      <c r="T2262" s="54">
        <f t="shared" si="226"/>
        <v>119600</v>
      </c>
      <c r="U2262" s="333">
        <f t="shared" si="227"/>
        <v>133952</v>
      </c>
      <c r="V2262" s="47"/>
      <c r="W2262" s="35">
        <v>2017</v>
      </c>
      <c r="X2262" s="49"/>
    </row>
    <row r="2263" spans="1:24" ht="50.1" customHeight="1">
      <c r="A2263" s="34" t="s">
        <v>6926</v>
      </c>
      <c r="B2263" s="35" t="s">
        <v>35</v>
      </c>
      <c r="C2263" s="38" t="s">
        <v>6909</v>
      </c>
      <c r="D2263" s="56" t="s">
        <v>6910</v>
      </c>
      <c r="E2263" s="38" t="s">
        <v>6911</v>
      </c>
      <c r="F2263" s="269" t="s">
        <v>6927</v>
      </c>
      <c r="G2263" s="35" t="s">
        <v>39</v>
      </c>
      <c r="H2263" s="35">
        <v>51</v>
      </c>
      <c r="I2263" s="35">
        <v>590000000</v>
      </c>
      <c r="J2263" s="35" t="s">
        <v>53</v>
      </c>
      <c r="K2263" s="35" t="s">
        <v>1422</v>
      </c>
      <c r="L2263" s="35" t="s">
        <v>83</v>
      </c>
      <c r="M2263" s="35" t="s">
        <v>43</v>
      </c>
      <c r="N2263" s="35" t="s">
        <v>143</v>
      </c>
      <c r="O2263" s="51" t="s">
        <v>6913</v>
      </c>
      <c r="P2263" s="35">
        <v>796</v>
      </c>
      <c r="Q2263" s="35" t="s">
        <v>46</v>
      </c>
      <c r="R2263" s="77">
        <v>26</v>
      </c>
      <c r="S2263" s="77">
        <v>1950</v>
      </c>
      <c r="T2263" s="54">
        <f t="shared" si="226"/>
        <v>50700</v>
      </c>
      <c r="U2263" s="333">
        <f t="shared" si="227"/>
        <v>56784.000000000007</v>
      </c>
      <c r="V2263" s="35"/>
      <c r="W2263" s="35">
        <v>2017</v>
      </c>
      <c r="X2263" s="49"/>
    </row>
    <row r="2264" spans="1:24" ht="50.1" customHeight="1">
      <c r="A2264" s="34" t="s">
        <v>6928</v>
      </c>
      <c r="B2264" s="35" t="s">
        <v>35</v>
      </c>
      <c r="C2264" s="38" t="s">
        <v>6909</v>
      </c>
      <c r="D2264" s="56" t="s">
        <v>6910</v>
      </c>
      <c r="E2264" s="38" t="s">
        <v>6911</v>
      </c>
      <c r="F2264" s="269" t="s">
        <v>6929</v>
      </c>
      <c r="G2264" s="35" t="s">
        <v>39</v>
      </c>
      <c r="H2264" s="35">
        <v>51</v>
      </c>
      <c r="I2264" s="35">
        <v>590000000</v>
      </c>
      <c r="J2264" s="35" t="s">
        <v>53</v>
      </c>
      <c r="K2264" s="35" t="s">
        <v>1422</v>
      </c>
      <c r="L2264" s="35" t="s">
        <v>83</v>
      </c>
      <c r="M2264" s="35" t="s">
        <v>43</v>
      </c>
      <c r="N2264" s="35" t="s">
        <v>143</v>
      </c>
      <c r="O2264" s="51" t="s">
        <v>6913</v>
      </c>
      <c r="P2264" s="35">
        <v>796</v>
      </c>
      <c r="Q2264" s="35" t="s">
        <v>46</v>
      </c>
      <c r="R2264" s="77">
        <v>650</v>
      </c>
      <c r="S2264" s="77">
        <v>1000</v>
      </c>
      <c r="T2264" s="54">
        <f t="shared" si="226"/>
        <v>650000</v>
      </c>
      <c r="U2264" s="333">
        <f t="shared" si="227"/>
        <v>728000.00000000012</v>
      </c>
      <c r="V2264" s="47"/>
      <c r="W2264" s="35">
        <v>2017</v>
      </c>
      <c r="X2264" s="49"/>
    </row>
    <row r="2265" spans="1:24" ht="50.1" customHeight="1">
      <c r="A2265" s="34" t="s">
        <v>6930</v>
      </c>
      <c r="B2265" s="35" t="s">
        <v>35</v>
      </c>
      <c r="C2265" s="38" t="s">
        <v>6909</v>
      </c>
      <c r="D2265" s="56" t="s">
        <v>6910</v>
      </c>
      <c r="E2265" s="38" t="s">
        <v>6911</v>
      </c>
      <c r="F2265" s="269" t="s">
        <v>6931</v>
      </c>
      <c r="G2265" s="35" t="s">
        <v>39</v>
      </c>
      <c r="H2265" s="35">
        <v>51</v>
      </c>
      <c r="I2265" s="35">
        <v>590000000</v>
      </c>
      <c r="J2265" s="35" t="s">
        <v>53</v>
      </c>
      <c r="K2265" s="35" t="s">
        <v>1422</v>
      </c>
      <c r="L2265" s="35" t="s">
        <v>83</v>
      </c>
      <c r="M2265" s="35" t="s">
        <v>43</v>
      </c>
      <c r="N2265" s="35" t="s">
        <v>143</v>
      </c>
      <c r="O2265" s="51" t="s">
        <v>6913</v>
      </c>
      <c r="P2265" s="35">
        <v>796</v>
      </c>
      <c r="Q2265" s="35" t="s">
        <v>46</v>
      </c>
      <c r="R2265" s="77">
        <v>52</v>
      </c>
      <c r="S2265" s="77">
        <v>1500</v>
      </c>
      <c r="T2265" s="54">
        <f t="shared" si="226"/>
        <v>78000</v>
      </c>
      <c r="U2265" s="333">
        <f t="shared" si="227"/>
        <v>87360.000000000015</v>
      </c>
      <c r="V2265" s="35"/>
      <c r="W2265" s="35">
        <v>2017</v>
      </c>
      <c r="X2265" s="49"/>
    </row>
    <row r="2266" spans="1:24" ht="50.1" customHeight="1">
      <c r="A2266" s="34" t="s">
        <v>6932</v>
      </c>
      <c r="B2266" s="35" t="s">
        <v>35</v>
      </c>
      <c r="C2266" s="38" t="s">
        <v>6909</v>
      </c>
      <c r="D2266" s="56" t="s">
        <v>6910</v>
      </c>
      <c r="E2266" s="38" t="s">
        <v>6911</v>
      </c>
      <c r="F2266" s="269" t="s">
        <v>6933</v>
      </c>
      <c r="G2266" s="35" t="s">
        <v>39</v>
      </c>
      <c r="H2266" s="35">
        <v>51</v>
      </c>
      <c r="I2266" s="35">
        <v>590000000</v>
      </c>
      <c r="J2266" s="35" t="s">
        <v>53</v>
      </c>
      <c r="K2266" s="35" t="s">
        <v>1422</v>
      </c>
      <c r="L2266" s="35" t="s">
        <v>83</v>
      </c>
      <c r="M2266" s="35" t="s">
        <v>43</v>
      </c>
      <c r="N2266" s="35" t="s">
        <v>143</v>
      </c>
      <c r="O2266" s="51" t="s">
        <v>6913</v>
      </c>
      <c r="P2266" s="35">
        <v>796</v>
      </c>
      <c r="Q2266" s="35" t="s">
        <v>46</v>
      </c>
      <c r="R2266" s="77">
        <v>208</v>
      </c>
      <c r="S2266" s="77">
        <v>800</v>
      </c>
      <c r="T2266" s="54">
        <f t="shared" si="226"/>
        <v>166400</v>
      </c>
      <c r="U2266" s="333">
        <f t="shared" si="227"/>
        <v>186368.00000000003</v>
      </c>
      <c r="V2266" s="47"/>
      <c r="W2266" s="35">
        <v>2017</v>
      </c>
      <c r="X2266" s="49"/>
    </row>
    <row r="2267" spans="1:24" ht="50.1" customHeight="1">
      <c r="A2267" s="34" t="s">
        <v>6934</v>
      </c>
      <c r="B2267" s="35" t="s">
        <v>35</v>
      </c>
      <c r="C2267" s="334" t="s">
        <v>6909</v>
      </c>
      <c r="D2267" s="56" t="s">
        <v>6910</v>
      </c>
      <c r="E2267" s="38" t="s">
        <v>6911</v>
      </c>
      <c r="F2267" s="269" t="s">
        <v>6935</v>
      </c>
      <c r="G2267" s="35" t="s">
        <v>39</v>
      </c>
      <c r="H2267" s="35">
        <v>51</v>
      </c>
      <c r="I2267" s="35">
        <v>590000000</v>
      </c>
      <c r="J2267" s="35" t="s">
        <v>53</v>
      </c>
      <c r="K2267" s="35" t="s">
        <v>1422</v>
      </c>
      <c r="L2267" s="35" t="s">
        <v>83</v>
      </c>
      <c r="M2267" s="35" t="s">
        <v>43</v>
      </c>
      <c r="N2267" s="35" t="s">
        <v>143</v>
      </c>
      <c r="O2267" s="51" t="s">
        <v>6913</v>
      </c>
      <c r="P2267" s="35">
        <v>796</v>
      </c>
      <c r="Q2267" s="35" t="s">
        <v>46</v>
      </c>
      <c r="R2267" s="77">
        <v>52</v>
      </c>
      <c r="S2267" s="77">
        <v>1150</v>
      </c>
      <c r="T2267" s="54">
        <f t="shared" si="226"/>
        <v>59800</v>
      </c>
      <c r="U2267" s="333">
        <f t="shared" si="227"/>
        <v>66976</v>
      </c>
      <c r="V2267" s="47"/>
      <c r="W2267" s="35">
        <v>2017</v>
      </c>
      <c r="X2267" s="49"/>
    </row>
    <row r="2268" spans="1:24" ht="50.1" customHeight="1">
      <c r="A2268" s="34" t="s">
        <v>6936</v>
      </c>
      <c r="B2268" s="35" t="s">
        <v>35</v>
      </c>
      <c r="C2268" s="235" t="s">
        <v>6909</v>
      </c>
      <c r="D2268" s="56" t="s">
        <v>6910</v>
      </c>
      <c r="E2268" s="38" t="s">
        <v>6911</v>
      </c>
      <c r="F2268" s="50" t="s">
        <v>6937</v>
      </c>
      <c r="G2268" s="35" t="s">
        <v>39</v>
      </c>
      <c r="H2268" s="35">
        <v>51</v>
      </c>
      <c r="I2268" s="35">
        <v>590000000</v>
      </c>
      <c r="J2268" s="35" t="s">
        <v>53</v>
      </c>
      <c r="K2268" s="35" t="s">
        <v>1422</v>
      </c>
      <c r="L2268" s="35" t="s">
        <v>83</v>
      </c>
      <c r="M2268" s="35" t="s">
        <v>43</v>
      </c>
      <c r="N2268" s="35" t="s">
        <v>143</v>
      </c>
      <c r="O2268" s="51" t="s">
        <v>6913</v>
      </c>
      <c r="P2268" s="35">
        <v>796</v>
      </c>
      <c r="Q2268" s="35" t="s">
        <v>46</v>
      </c>
      <c r="R2268" s="77">
        <v>26</v>
      </c>
      <c r="S2268" s="77">
        <v>1060</v>
      </c>
      <c r="T2268" s="54">
        <f t="shared" si="226"/>
        <v>27560</v>
      </c>
      <c r="U2268" s="333">
        <f t="shared" si="227"/>
        <v>30867.200000000004</v>
      </c>
      <c r="V2268" s="98"/>
      <c r="W2268" s="35">
        <v>2017</v>
      </c>
      <c r="X2268" s="98"/>
    </row>
    <row r="2269" spans="1:24" ht="50.1" customHeight="1">
      <c r="A2269" s="34" t="s">
        <v>6938</v>
      </c>
      <c r="B2269" s="35" t="s">
        <v>35</v>
      </c>
      <c r="C2269" s="235" t="s">
        <v>6909</v>
      </c>
      <c r="D2269" s="56" t="s">
        <v>6910</v>
      </c>
      <c r="E2269" s="38" t="s">
        <v>6911</v>
      </c>
      <c r="F2269" s="50" t="s">
        <v>6939</v>
      </c>
      <c r="G2269" s="35" t="s">
        <v>39</v>
      </c>
      <c r="H2269" s="35">
        <v>51</v>
      </c>
      <c r="I2269" s="35">
        <v>590000000</v>
      </c>
      <c r="J2269" s="35" t="s">
        <v>53</v>
      </c>
      <c r="K2269" s="35" t="s">
        <v>1422</v>
      </c>
      <c r="L2269" s="35" t="s">
        <v>83</v>
      </c>
      <c r="M2269" s="35" t="s">
        <v>43</v>
      </c>
      <c r="N2269" s="35" t="s">
        <v>143</v>
      </c>
      <c r="O2269" s="51" t="s">
        <v>6913</v>
      </c>
      <c r="P2269" s="35">
        <v>796</v>
      </c>
      <c r="Q2269" s="35" t="s">
        <v>46</v>
      </c>
      <c r="R2269" s="77">
        <v>26</v>
      </c>
      <c r="S2269" s="77">
        <v>2150</v>
      </c>
      <c r="T2269" s="54">
        <f t="shared" si="226"/>
        <v>55900</v>
      </c>
      <c r="U2269" s="333">
        <f t="shared" si="227"/>
        <v>62608.000000000007</v>
      </c>
      <c r="V2269" s="98"/>
      <c r="W2269" s="35">
        <v>2017</v>
      </c>
      <c r="X2269" s="98"/>
    </row>
    <row r="2270" spans="1:24" ht="50.1" customHeight="1">
      <c r="A2270" s="34" t="s">
        <v>6940</v>
      </c>
      <c r="B2270" s="35" t="s">
        <v>35</v>
      </c>
      <c r="C2270" s="235" t="s">
        <v>6909</v>
      </c>
      <c r="D2270" s="56" t="s">
        <v>6910</v>
      </c>
      <c r="E2270" s="38" t="s">
        <v>6911</v>
      </c>
      <c r="F2270" s="50" t="s">
        <v>6941</v>
      </c>
      <c r="G2270" s="35" t="s">
        <v>39</v>
      </c>
      <c r="H2270" s="35">
        <v>51</v>
      </c>
      <c r="I2270" s="35">
        <v>590000000</v>
      </c>
      <c r="J2270" s="35" t="s">
        <v>53</v>
      </c>
      <c r="K2270" s="35" t="s">
        <v>1422</v>
      </c>
      <c r="L2270" s="35" t="s">
        <v>83</v>
      </c>
      <c r="M2270" s="35" t="s">
        <v>43</v>
      </c>
      <c r="N2270" s="35" t="s">
        <v>143</v>
      </c>
      <c r="O2270" s="51" t="s">
        <v>6913</v>
      </c>
      <c r="P2270" s="35">
        <v>796</v>
      </c>
      <c r="Q2270" s="35" t="s">
        <v>46</v>
      </c>
      <c r="R2270" s="77">
        <v>78</v>
      </c>
      <c r="S2270" s="77">
        <v>500</v>
      </c>
      <c r="T2270" s="54">
        <f t="shared" si="226"/>
        <v>39000</v>
      </c>
      <c r="U2270" s="333">
        <f t="shared" si="227"/>
        <v>43680.000000000007</v>
      </c>
      <c r="V2270" s="98"/>
      <c r="W2270" s="35">
        <v>2017</v>
      </c>
      <c r="X2270" s="98"/>
    </row>
    <row r="2271" spans="1:24" ht="50.1" customHeight="1">
      <c r="A2271" s="34" t="s">
        <v>6942</v>
      </c>
      <c r="B2271" s="35" t="s">
        <v>35</v>
      </c>
      <c r="C2271" s="334" t="s">
        <v>6909</v>
      </c>
      <c r="D2271" s="56" t="s">
        <v>6910</v>
      </c>
      <c r="E2271" s="38" t="s">
        <v>6911</v>
      </c>
      <c r="F2271" s="50" t="s">
        <v>6943</v>
      </c>
      <c r="G2271" s="35" t="s">
        <v>39</v>
      </c>
      <c r="H2271" s="35">
        <v>51</v>
      </c>
      <c r="I2271" s="35">
        <v>590000000</v>
      </c>
      <c r="J2271" s="35" t="s">
        <v>53</v>
      </c>
      <c r="K2271" s="35" t="s">
        <v>1422</v>
      </c>
      <c r="L2271" s="35" t="s">
        <v>83</v>
      </c>
      <c r="M2271" s="35" t="s">
        <v>43</v>
      </c>
      <c r="N2271" s="35" t="s">
        <v>143</v>
      </c>
      <c r="O2271" s="51" t="s">
        <v>6913</v>
      </c>
      <c r="P2271" s="35">
        <v>796</v>
      </c>
      <c r="Q2271" s="35" t="s">
        <v>46</v>
      </c>
      <c r="R2271" s="77">
        <v>52</v>
      </c>
      <c r="S2271" s="77">
        <v>1570</v>
      </c>
      <c r="T2271" s="54">
        <f t="shared" si="226"/>
        <v>81640</v>
      </c>
      <c r="U2271" s="333">
        <f t="shared" si="227"/>
        <v>91436.800000000003</v>
      </c>
      <c r="V2271" s="98"/>
      <c r="W2271" s="35">
        <v>2017</v>
      </c>
      <c r="X2271" s="98"/>
    </row>
    <row r="2272" spans="1:24" ht="50.1" customHeight="1">
      <c r="A2272" s="34" t="s">
        <v>6944</v>
      </c>
      <c r="B2272" s="35" t="s">
        <v>35</v>
      </c>
      <c r="C2272" s="235" t="s">
        <v>6909</v>
      </c>
      <c r="D2272" s="56" t="s">
        <v>6910</v>
      </c>
      <c r="E2272" s="38" t="s">
        <v>6911</v>
      </c>
      <c r="F2272" s="50" t="s">
        <v>6945</v>
      </c>
      <c r="G2272" s="35" t="s">
        <v>39</v>
      </c>
      <c r="H2272" s="35">
        <v>51</v>
      </c>
      <c r="I2272" s="35">
        <v>590000000</v>
      </c>
      <c r="J2272" s="35" t="s">
        <v>53</v>
      </c>
      <c r="K2272" s="35" t="s">
        <v>1422</v>
      </c>
      <c r="L2272" s="35" t="s">
        <v>83</v>
      </c>
      <c r="M2272" s="35" t="s">
        <v>43</v>
      </c>
      <c r="N2272" s="35" t="s">
        <v>143</v>
      </c>
      <c r="O2272" s="51" t="s">
        <v>6913</v>
      </c>
      <c r="P2272" s="35">
        <v>796</v>
      </c>
      <c r="Q2272" s="35" t="s">
        <v>46</v>
      </c>
      <c r="R2272" s="77">
        <v>208</v>
      </c>
      <c r="S2272" s="77">
        <v>490</v>
      </c>
      <c r="T2272" s="54">
        <f t="shared" si="226"/>
        <v>101920</v>
      </c>
      <c r="U2272" s="333">
        <f t="shared" si="227"/>
        <v>114150.40000000001</v>
      </c>
      <c r="V2272" s="98"/>
      <c r="W2272" s="35">
        <v>2017</v>
      </c>
      <c r="X2272" s="98"/>
    </row>
    <row r="2273" spans="1:24" ht="50.1" customHeight="1">
      <c r="A2273" s="34" t="s">
        <v>6946</v>
      </c>
      <c r="B2273" s="35" t="s">
        <v>35</v>
      </c>
      <c r="C2273" s="235" t="s">
        <v>6909</v>
      </c>
      <c r="D2273" s="56" t="s">
        <v>6910</v>
      </c>
      <c r="E2273" s="38" t="s">
        <v>6911</v>
      </c>
      <c r="F2273" s="50" t="s">
        <v>6947</v>
      </c>
      <c r="G2273" s="35" t="s">
        <v>39</v>
      </c>
      <c r="H2273" s="35">
        <v>51</v>
      </c>
      <c r="I2273" s="35">
        <v>590000000</v>
      </c>
      <c r="J2273" s="35" t="s">
        <v>53</v>
      </c>
      <c r="K2273" s="35" t="s">
        <v>1422</v>
      </c>
      <c r="L2273" s="35" t="s">
        <v>83</v>
      </c>
      <c r="M2273" s="35" t="s">
        <v>43</v>
      </c>
      <c r="N2273" s="35" t="s">
        <v>143</v>
      </c>
      <c r="O2273" s="51" t="s">
        <v>6913</v>
      </c>
      <c r="P2273" s="35">
        <v>796</v>
      </c>
      <c r="Q2273" s="35" t="s">
        <v>46</v>
      </c>
      <c r="R2273" s="77">
        <v>104</v>
      </c>
      <c r="S2273" s="77">
        <v>1450</v>
      </c>
      <c r="T2273" s="54">
        <f t="shared" si="226"/>
        <v>150800</v>
      </c>
      <c r="U2273" s="333">
        <f t="shared" si="227"/>
        <v>168896.00000000003</v>
      </c>
      <c r="V2273" s="98"/>
      <c r="W2273" s="35">
        <v>2017</v>
      </c>
      <c r="X2273" s="98"/>
    </row>
    <row r="2274" spans="1:24" ht="50.1" customHeight="1">
      <c r="A2274" s="34" t="s">
        <v>6948</v>
      </c>
      <c r="B2274" s="35" t="s">
        <v>35</v>
      </c>
      <c r="C2274" s="50" t="s">
        <v>6949</v>
      </c>
      <c r="D2274" s="56" t="s">
        <v>6950</v>
      </c>
      <c r="E2274" s="50" t="s">
        <v>6951</v>
      </c>
      <c r="F2274" s="78"/>
      <c r="G2274" s="35" t="s">
        <v>39</v>
      </c>
      <c r="H2274" s="35">
        <v>0</v>
      </c>
      <c r="I2274" s="35">
        <v>590000000</v>
      </c>
      <c r="J2274" s="35" t="s">
        <v>53</v>
      </c>
      <c r="K2274" s="35" t="s">
        <v>1422</v>
      </c>
      <c r="L2274" s="51" t="s">
        <v>1042</v>
      </c>
      <c r="M2274" s="35" t="s">
        <v>101</v>
      </c>
      <c r="N2274" s="35" t="s">
        <v>6952</v>
      </c>
      <c r="O2274" s="35" t="s">
        <v>94</v>
      </c>
      <c r="P2274" s="35">
        <v>870</v>
      </c>
      <c r="Q2274" s="35" t="s">
        <v>6953</v>
      </c>
      <c r="R2274" s="77">
        <v>1</v>
      </c>
      <c r="S2274" s="335">
        <v>2650</v>
      </c>
      <c r="T2274" s="54">
        <f>S2274*R2274</f>
        <v>2650</v>
      </c>
      <c r="U2274" s="63">
        <f>T2274*1.12</f>
        <v>2968.0000000000005</v>
      </c>
      <c r="V2274" s="92"/>
      <c r="W2274" s="35">
        <v>2017</v>
      </c>
      <c r="X2274" s="35"/>
    </row>
    <row r="2275" spans="1:24" ht="50.1" customHeight="1">
      <c r="A2275" s="34" t="s">
        <v>6954</v>
      </c>
      <c r="B2275" s="35" t="s">
        <v>35</v>
      </c>
      <c r="C2275" s="50" t="s">
        <v>6955</v>
      </c>
      <c r="D2275" s="56" t="s">
        <v>6950</v>
      </c>
      <c r="E2275" s="50" t="s">
        <v>6956</v>
      </c>
      <c r="F2275" s="78"/>
      <c r="G2275" s="35" t="s">
        <v>39</v>
      </c>
      <c r="H2275" s="35">
        <v>0</v>
      </c>
      <c r="I2275" s="35">
        <v>590000000</v>
      </c>
      <c r="J2275" s="35" t="s">
        <v>53</v>
      </c>
      <c r="K2275" s="35" t="s">
        <v>1422</v>
      </c>
      <c r="L2275" s="51" t="s">
        <v>1042</v>
      </c>
      <c r="M2275" s="35" t="s">
        <v>101</v>
      </c>
      <c r="N2275" s="35" t="s">
        <v>6952</v>
      </c>
      <c r="O2275" s="35" t="s">
        <v>94</v>
      </c>
      <c r="P2275" s="35">
        <v>870</v>
      </c>
      <c r="Q2275" s="35" t="s">
        <v>6953</v>
      </c>
      <c r="R2275" s="77">
        <v>1</v>
      </c>
      <c r="S2275" s="335">
        <v>2650</v>
      </c>
      <c r="T2275" s="54">
        <f t="shared" ref="T2275:T2301" si="228">S2275*R2275</f>
        <v>2650</v>
      </c>
      <c r="U2275" s="63">
        <f t="shared" ref="U2275:U2302" si="229">T2275*1.12</f>
        <v>2968.0000000000005</v>
      </c>
      <c r="V2275" s="92"/>
      <c r="W2275" s="35">
        <v>2017</v>
      </c>
      <c r="X2275" s="35"/>
    </row>
    <row r="2276" spans="1:24" ht="50.1" customHeight="1">
      <c r="A2276" s="34" t="s">
        <v>6957</v>
      </c>
      <c r="B2276" s="35" t="s">
        <v>35</v>
      </c>
      <c r="C2276" s="50" t="s">
        <v>6958</v>
      </c>
      <c r="D2276" s="56" t="s">
        <v>6950</v>
      </c>
      <c r="E2276" s="50" t="s">
        <v>6959</v>
      </c>
      <c r="F2276" s="50"/>
      <c r="G2276" s="35" t="s">
        <v>39</v>
      </c>
      <c r="H2276" s="35">
        <v>0</v>
      </c>
      <c r="I2276" s="35">
        <v>590000000</v>
      </c>
      <c r="J2276" s="35" t="s">
        <v>53</v>
      </c>
      <c r="K2276" s="35" t="s">
        <v>1422</v>
      </c>
      <c r="L2276" s="51" t="s">
        <v>1042</v>
      </c>
      <c r="M2276" s="35" t="s">
        <v>101</v>
      </c>
      <c r="N2276" s="35" t="s">
        <v>6952</v>
      </c>
      <c r="O2276" s="35" t="s">
        <v>94</v>
      </c>
      <c r="P2276" s="49">
        <v>796</v>
      </c>
      <c r="Q2276" s="35" t="s">
        <v>46</v>
      </c>
      <c r="R2276" s="77">
        <v>1</v>
      </c>
      <c r="S2276" s="335">
        <v>2650</v>
      </c>
      <c r="T2276" s="54">
        <f t="shared" si="228"/>
        <v>2650</v>
      </c>
      <c r="U2276" s="63">
        <f t="shared" si="229"/>
        <v>2968.0000000000005</v>
      </c>
      <c r="V2276" s="47"/>
      <c r="W2276" s="35">
        <v>2017</v>
      </c>
      <c r="X2276" s="47"/>
    </row>
    <row r="2277" spans="1:24" ht="50.1" customHeight="1">
      <c r="A2277" s="34" t="s">
        <v>6960</v>
      </c>
      <c r="B2277" s="35" t="s">
        <v>35</v>
      </c>
      <c r="C2277" s="50" t="s">
        <v>6961</v>
      </c>
      <c r="D2277" s="56" t="s">
        <v>6950</v>
      </c>
      <c r="E2277" s="50" t="s">
        <v>6962</v>
      </c>
      <c r="F2277" s="50"/>
      <c r="G2277" s="35" t="s">
        <v>39</v>
      </c>
      <c r="H2277" s="35">
        <v>0</v>
      </c>
      <c r="I2277" s="35">
        <v>590000000</v>
      </c>
      <c r="J2277" s="35" t="s">
        <v>53</v>
      </c>
      <c r="K2277" s="35" t="s">
        <v>1422</v>
      </c>
      <c r="L2277" s="51" t="s">
        <v>1042</v>
      </c>
      <c r="M2277" s="35" t="s">
        <v>101</v>
      </c>
      <c r="N2277" s="35" t="s">
        <v>6952</v>
      </c>
      <c r="O2277" s="35" t="s">
        <v>94</v>
      </c>
      <c r="P2277" s="49">
        <v>778</v>
      </c>
      <c r="Q2277" s="35" t="s">
        <v>1085</v>
      </c>
      <c r="R2277" s="77">
        <v>1</v>
      </c>
      <c r="S2277" s="335">
        <v>2650</v>
      </c>
      <c r="T2277" s="54">
        <f t="shared" si="228"/>
        <v>2650</v>
      </c>
      <c r="U2277" s="63">
        <f t="shared" si="229"/>
        <v>2968.0000000000005</v>
      </c>
      <c r="V2277" s="47"/>
      <c r="W2277" s="35">
        <v>2017</v>
      </c>
      <c r="X2277" s="47"/>
    </row>
    <row r="2278" spans="1:24" ht="50.1" customHeight="1">
      <c r="A2278" s="34" t="s">
        <v>6963</v>
      </c>
      <c r="B2278" s="35" t="s">
        <v>35</v>
      </c>
      <c r="C2278" s="50" t="s">
        <v>6964</v>
      </c>
      <c r="D2278" s="56" t="s">
        <v>6965</v>
      </c>
      <c r="E2278" s="50" t="s">
        <v>6966</v>
      </c>
      <c r="F2278" s="50" t="s">
        <v>6967</v>
      </c>
      <c r="G2278" s="35" t="s">
        <v>39</v>
      </c>
      <c r="H2278" s="35">
        <v>0</v>
      </c>
      <c r="I2278" s="35">
        <v>590000000</v>
      </c>
      <c r="J2278" s="35" t="s">
        <v>53</v>
      </c>
      <c r="K2278" s="35" t="s">
        <v>1422</v>
      </c>
      <c r="L2278" s="51" t="s">
        <v>1042</v>
      </c>
      <c r="M2278" s="35" t="s">
        <v>101</v>
      </c>
      <c r="N2278" s="35" t="s">
        <v>6952</v>
      </c>
      <c r="O2278" s="35" t="s">
        <v>94</v>
      </c>
      <c r="P2278" s="49">
        <v>166</v>
      </c>
      <c r="Q2278" s="49" t="s">
        <v>103</v>
      </c>
      <c r="R2278" s="77">
        <v>0.5</v>
      </c>
      <c r="S2278" s="335">
        <v>3950</v>
      </c>
      <c r="T2278" s="54">
        <f t="shared" si="228"/>
        <v>1975</v>
      </c>
      <c r="U2278" s="63">
        <f t="shared" si="229"/>
        <v>2212</v>
      </c>
      <c r="V2278" s="47"/>
      <c r="W2278" s="35">
        <v>2017</v>
      </c>
      <c r="X2278" s="47"/>
    </row>
    <row r="2279" spans="1:24" ht="50.1" customHeight="1">
      <c r="A2279" s="34" t="s">
        <v>6968</v>
      </c>
      <c r="B2279" s="35" t="s">
        <v>35</v>
      </c>
      <c r="C2279" s="50" t="s">
        <v>6969</v>
      </c>
      <c r="D2279" s="56" t="s">
        <v>6970</v>
      </c>
      <c r="E2279" s="50" t="s">
        <v>6971</v>
      </c>
      <c r="F2279" s="50"/>
      <c r="G2279" s="35" t="s">
        <v>39</v>
      </c>
      <c r="H2279" s="35">
        <v>0</v>
      </c>
      <c r="I2279" s="35">
        <v>590000000</v>
      </c>
      <c r="J2279" s="35" t="s">
        <v>53</v>
      </c>
      <c r="K2279" s="35" t="s">
        <v>1422</v>
      </c>
      <c r="L2279" s="51" t="s">
        <v>1042</v>
      </c>
      <c r="M2279" s="35" t="s">
        <v>101</v>
      </c>
      <c r="N2279" s="35" t="s">
        <v>6952</v>
      </c>
      <c r="O2279" s="35" t="s">
        <v>94</v>
      </c>
      <c r="P2279" s="49">
        <v>166</v>
      </c>
      <c r="Q2279" s="49" t="s">
        <v>103</v>
      </c>
      <c r="R2279" s="77">
        <v>0.5</v>
      </c>
      <c r="S2279" s="335">
        <v>5150</v>
      </c>
      <c r="T2279" s="54">
        <f t="shared" si="228"/>
        <v>2575</v>
      </c>
      <c r="U2279" s="63">
        <f t="shared" si="229"/>
        <v>2884.0000000000005</v>
      </c>
      <c r="V2279" s="47"/>
      <c r="W2279" s="35">
        <v>2017</v>
      </c>
      <c r="X2279" s="47"/>
    </row>
    <row r="2280" spans="1:24" ht="50.1" customHeight="1">
      <c r="A2280" s="34" t="s">
        <v>6972</v>
      </c>
      <c r="B2280" s="35" t="s">
        <v>35</v>
      </c>
      <c r="C2280" s="50" t="s">
        <v>6973</v>
      </c>
      <c r="D2280" s="56" t="s">
        <v>6974</v>
      </c>
      <c r="E2280" s="50" t="s">
        <v>6975</v>
      </c>
      <c r="F2280" s="50"/>
      <c r="G2280" s="35" t="s">
        <v>39</v>
      </c>
      <c r="H2280" s="35">
        <v>0</v>
      </c>
      <c r="I2280" s="35">
        <v>590000000</v>
      </c>
      <c r="J2280" s="35" t="s">
        <v>53</v>
      </c>
      <c r="K2280" s="35" t="s">
        <v>1422</v>
      </c>
      <c r="L2280" s="51" t="s">
        <v>1042</v>
      </c>
      <c r="M2280" s="35" t="s">
        <v>101</v>
      </c>
      <c r="N2280" s="35" t="s">
        <v>6952</v>
      </c>
      <c r="O2280" s="35" t="s">
        <v>94</v>
      </c>
      <c r="P2280" s="49">
        <v>166</v>
      </c>
      <c r="Q2280" s="49" t="s">
        <v>103</v>
      </c>
      <c r="R2280" s="77">
        <v>0.5</v>
      </c>
      <c r="S2280" s="335">
        <v>4150</v>
      </c>
      <c r="T2280" s="54">
        <f t="shared" si="228"/>
        <v>2075</v>
      </c>
      <c r="U2280" s="63">
        <f t="shared" si="229"/>
        <v>2324</v>
      </c>
      <c r="V2280" s="47"/>
      <c r="W2280" s="35">
        <v>2017</v>
      </c>
      <c r="X2280" s="47"/>
    </row>
    <row r="2281" spans="1:24" ht="50.1" customHeight="1">
      <c r="A2281" s="34" t="s">
        <v>6976</v>
      </c>
      <c r="B2281" s="35" t="s">
        <v>35</v>
      </c>
      <c r="C2281" s="50" t="s">
        <v>6977</v>
      </c>
      <c r="D2281" s="56" t="s">
        <v>6978</v>
      </c>
      <c r="E2281" s="50" t="s">
        <v>6979</v>
      </c>
      <c r="F2281" s="50"/>
      <c r="G2281" s="35" t="s">
        <v>39</v>
      </c>
      <c r="H2281" s="35">
        <v>0</v>
      </c>
      <c r="I2281" s="35">
        <v>590000000</v>
      </c>
      <c r="J2281" s="35" t="s">
        <v>53</v>
      </c>
      <c r="K2281" s="35" t="s">
        <v>1422</v>
      </c>
      <c r="L2281" s="51" t="s">
        <v>1042</v>
      </c>
      <c r="M2281" s="35" t="s">
        <v>101</v>
      </c>
      <c r="N2281" s="35" t="s">
        <v>6952</v>
      </c>
      <c r="O2281" s="35" t="s">
        <v>94</v>
      </c>
      <c r="P2281" s="49">
        <v>166</v>
      </c>
      <c r="Q2281" s="49" t="s">
        <v>103</v>
      </c>
      <c r="R2281" s="77">
        <v>0.5</v>
      </c>
      <c r="S2281" s="335">
        <v>8000</v>
      </c>
      <c r="T2281" s="54">
        <f t="shared" si="228"/>
        <v>4000</v>
      </c>
      <c r="U2281" s="63">
        <f t="shared" si="229"/>
        <v>4480</v>
      </c>
      <c r="V2281" s="47"/>
      <c r="W2281" s="35">
        <v>2017</v>
      </c>
      <c r="X2281" s="47"/>
    </row>
    <row r="2282" spans="1:24" ht="50.1" customHeight="1">
      <c r="A2282" s="34" t="s">
        <v>6980</v>
      </c>
      <c r="B2282" s="35" t="s">
        <v>35</v>
      </c>
      <c r="C2282" s="50" t="s">
        <v>6981</v>
      </c>
      <c r="D2282" s="56" t="s">
        <v>6982</v>
      </c>
      <c r="E2282" s="50" t="s">
        <v>6983</v>
      </c>
      <c r="F2282" s="50"/>
      <c r="G2282" s="35" t="s">
        <v>39</v>
      </c>
      <c r="H2282" s="35">
        <v>0</v>
      </c>
      <c r="I2282" s="35">
        <v>590000000</v>
      </c>
      <c r="J2282" s="35" t="s">
        <v>53</v>
      </c>
      <c r="K2282" s="35" t="s">
        <v>1422</v>
      </c>
      <c r="L2282" s="51" t="s">
        <v>1042</v>
      </c>
      <c r="M2282" s="35" t="s">
        <v>101</v>
      </c>
      <c r="N2282" s="35" t="s">
        <v>6952</v>
      </c>
      <c r="O2282" s="35" t="s">
        <v>94</v>
      </c>
      <c r="P2282" s="49">
        <v>166</v>
      </c>
      <c r="Q2282" s="49" t="s">
        <v>103</v>
      </c>
      <c r="R2282" s="77">
        <v>0.5</v>
      </c>
      <c r="S2282" s="335">
        <v>9000</v>
      </c>
      <c r="T2282" s="54">
        <f t="shared" si="228"/>
        <v>4500</v>
      </c>
      <c r="U2282" s="63">
        <f t="shared" si="229"/>
        <v>5040.0000000000009</v>
      </c>
      <c r="V2282" s="47"/>
      <c r="W2282" s="35">
        <v>2017</v>
      </c>
      <c r="X2282" s="47"/>
    </row>
    <row r="2283" spans="1:24" ht="50.1" customHeight="1">
      <c r="A2283" s="34" t="s">
        <v>6984</v>
      </c>
      <c r="B2283" s="35" t="s">
        <v>35</v>
      </c>
      <c r="C2283" s="50" t="s">
        <v>6985</v>
      </c>
      <c r="D2283" s="56" t="s">
        <v>2355</v>
      </c>
      <c r="E2283" s="50" t="s">
        <v>6986</v>
      </c>
      <c r="F2283" s="50"/>
      <c r="G2283" s="35" t="s">
        <v>39</v>
      </c>
      <c r="H2283" s="35">
        <v>0</v>
      </c>
      <c r="I2283" s="35">
        <v>590000000</v>
      </c>
      <c r="J2283" s="35" t="s">
        <v>40</v>
      </c>
      <c r="K2283" s="35" t="s">
        <v>1422</v>
      </c>
      <c r="L2283" s="51" t="s">
        <v>1042</v>
      </c>
      <c r="M2283" s="35" t="s">
        <v>101</v>
      </c>
      <c r="N2283" s="35" t="s">
        <v>6952</v>
      </c>
      <c r="O2283" s="35" t="s">
        <v>94</v>
      </c>
      <c r="P2283" s="49">
        <v>166</v>
      </c>
      <c r="Q2283" s="49" t="s">
        <v>103</v>
      </c>
      <c r="R2283" s="77">
        <v>0.5</v>
      </c>
      <c r="S2283" s="335">
        <v>7300</v>
      </c>
      <c r="T2283" s="54">
        <f t="shared" si="228"/>
        <v>3650</v>
      </c>
      <c r="U2283" s="63">
        <f t="shared" si="229"/>
        <v>4088.0000000000005</v>
      </c>
      <c r="V2283" s="47"/>
      <c r="W2283" s="35">
        <v>2017</v>
      </c>
      <c r="X2283" s="47"/>
    </row>
    <row r="2284" spans="1:24" ht="50.1" customHeight="1">
      <c r="A2284" s="34" t="s">
        <v>6987</v>
      </c>
      <c r="B2284" s="35" t="s">
        <v>35</v>
      </c>
      <c r="C2284" s="50" t="s">
        <v>5528</v>
      </c>
      <c r="D2284" s="56" t="s">
        <v>5529</v>
      </c>
      <c r="E2284" s="50" t="s">
        <v>5530</v>
      </c>
      <c r="F2284" s="50"/>
      <c r="G2284" s="35" t="s">
        <v>39</v>
      </c>
      <c r="H2284" s="35">
        <v>0</v>
      </c>
      <c r="I2284" s="35">
        <v>590000000</v>
      </c>
      <c r="J2284" s="35" t="s">
        <v>53</v>
      </c>
      <c r="K2284" s="35" t="s">
        <v>1422</v>
      </c>
      <c r="L2284" s="51" t="s">
        <v>1042</v>
      </c>
      <c r="M2284" s="35" t="s">
        <v>101</v>
      </c>
      <c r="N2284" s="35" t="s">
        <v>6952</v>
      </c>
      <c r="O2284" s="35" t="s">
        <v>94</v>
      </c>
      <c r="P2284" s="49">
        <v>166</v>
      </c>
      <c r="Q2284" s="49" t="s">
        <v>103</v>
      </c>
      <c r="R2284" s="77">
        <v>0.5</v>
      </c>
      <c r="S2284" s="335">
        <v>2700</v>
      </c>
      <c r="T2284" s="54">
        <f t="shared" si="228"/>
        <v>1350</v>
      </c>
      <c r="U2284" s="63">
        <f t="shared" si="229"/>
        <v>1512.0000000000002</v>
      </c>
      <c r="V2284" s="47"/>
      <c r="W2284" s="35">
        <v>2017</v>
      </c>
      <c r="X2284" s="47"/>
    </row>
    <row r="2285" spans="1:24" ht="50.1" customHeight="1">
      <c r="A2285" s="34" t="s">
        <v>6988</v>
      </c>
      <c r="B2285" s="35" t="s">
        <v>35</v>
      </c>
      <c r="C2285" s="50" t="s">
        <v>6989</v>
      </c>
      <c r="D2285" s="56" t="s">
        <v>6990</v>
      </c>
      <c r="E2285" s="50" t="s">
        <v>6991</v>
      </c>
      <c r="F2285" s="50"/>
      <c r="G2285" s="35" t="s">
        <v>39</v>
      </c>
      <c r="H2285" s="35">
        <v>0</v>
      </c>
      <c r="I2285" s="35">
        <v>590000000</v>
      </c>
      <c r="J2285" s="35" t="s">
        <v>53</v>
      </c>
      <c r="K2285" s="35" t="s">
        <v>1422</v>
      </c>
      <c r="L2285" s="51" t="s">
        <v>1042</v>
      </c>
      <c r="M2285" s="35" t="s">
        <v>101</v>
      </c>
      <c r="N2285" s="35" t="s">
        <v>6952</v>
      </c>
      <c r="O2285" s="35" t="s">
        <v>94</v>
      </c>
      <c r="P2285" s="49">
        <v>166</v>
      </c>
      <c r="Q2285" s="49" t="s">
        <v>103</v>
      </c>
      <c r="R2285" s="77">
        <v>1</v>
      </c>
      <c r="S2285" s="335">
        <v>8150</v>
      </c>
      <c r="T2285" s="54">
        <f t="shared" si="228"/>
        <v>8150</v>
      </c>
      <c r="U2285" s="63">
        <f t="shared" si="229"/>
        <v>9128</v>
      </c>
      <c r="V2285" s="47"/>
      <c r="W2285" s="35">
        <v>2017</v>
      </c>
      <c r="X2285" s="47"/>
    </row>
    <row r="2286" spans="1:24" ht="50.1" customHeight="1">
      <c r="A2286" s="34" t="s">
        <v>6992</v>
      </c>
      <c r="B2286" s="35" t="s">
        <v>35</v>
      </c>
      <c r="C2286" s="50" t="s">
        <v>6993</v>
      </c>
      <c r="D2286" s="56" t="s">
        <v>6994</v>
      </c>
      <c r="E2286" s="50" t="s">
        <v>6995</v>
      </c>
      <c r="F2286" s="50"/>
      <c r="G2286" s="35" t="s">
        <v>39</v>
      </c>
      <c r="H2286" s="35">
        <v>0</v>
      </c>
      <c r="I2286" s="35">
        <v>590000000</v>
      </c>
      <c r="J2286" s="35" t="s">
        <v>53</v>
      </c>
      <c r="K2286" s="35" t="s">
        <v>1422</v>
      </c>
      <c r="L2286" s="51" t="s">
        <v>1042</v>
      </c>
      <c r="M2286" s="35" t="s">
        <v>101</v>
      </c>
      <c r="N2286" s="35" t="s">
        <v>6952</v>
      </c>
      <c r="O2286" s="35" t="s">
        <v>94</v>
      </c>
      <c r="P2286" s="49">
        <v>166</v>
      </c>
      <c r="Q2286" s="49" t="s">
        <v>103</v>
      </c>
      <c r="R2286" s="77">
        <v>4.5</v>
      </c>
      <c r="S2286" s="335">
        <v>7850</v>
      </c>
      <c r="T2286" s="54">
        <f t="shared" si="228"/>
        <v>35325</v>
      </c>
      <c r="U2286" s="63">
        <f t="shared" si="229"/>
        <v>39564.000000000007</v>
      </c>
      <c r="V2286" s="47"/>
      <c r="W2286" s="35">
        <v>2017</v>
      </c>
      <c r="X2286" s="47"/>
    </row>
    <row r="2287" spans="1:24" ht="50.1" customHeight="1">
      <c r="A2287" s="34" t="s">
        <v>6996</v>
      </c>
      <c r="B2287" s="35" t="s">
        <v>35</v>
      </c>
      <c r="C2287" s="50" t="s">
        <v>6997</v>
      </c>
      <c r="D2287" s="56" t="s">
        <v>6998</v>
      </c>
      <c r="E2287" s="50" t="s">
        <v>6999</v>
      </c>
      <c r="F2287" s="50"/>
      <c r="G2287" s="35" t="s">
        <v>39</v>
      </c>
      <c r="H2287" s="35">
        <v>0</v>
      </c>
      <c r="I2287" s="35">
        <v>590000000</v>
      </c>
      <c r="J2287" s="35" t="s">
        <v>53</v>
      </c>
      <c r="K2287" s="35" t="s">
        <v>1422</v>
      </c>
      <c r="L2287" s="51" t="s">
        <v>1042</v>
      </c>
      <c r="M2287" s="35" t="s">
        <v>101</v>
      </c>
      <c r="N2287" s="35" t="s">
        <v>6952</v>
      </c>
      <c r="O2287" s="35" t="s">
        <v>94</v>
      </c>
      <c r="P2287" s="49">
        <v>166</v>
      </c>
      <c r="Q2287" s="49" t="s">
        <v>103</v>
      </c>
      <c r="R2287" s="77">
        <v>0.5</v>
      </c>
      <c r="S2287" s="335">
        <v>2000</v>
      </c>
      <c r="T2287" s="54">
        <f t="shared" si="228"/>
        <v>1000</v>
      </c>
      <c r="U2287" s="63">
        <f t="shared" si="229"/>
        <v>1120</v>
      </c>
      <c r="V2287" s="47"/>
      <c r="W2287" s="35">
        <v>2017</v>
      </c>
      <c r="X2287" s="47"/>
    </row>
    <row r="2288" spans="1:24" ht="50.1" customHeight="1">
      <c r="A2288" s="34" t="s">
        <v>7000</v>
      </c>
      <c r="B2288" s="35" t="s">
        <v>35</v>
      </c>
      <c r="C2288" s="50" t="s">
        <v>7001</v>
      </c>
      <c r="D2288" s="56" t="s">
        <v>7002</v>
      </c>
      <c r="E2288" s="50" t="s">
        <v>7003</v>
      </c>
      <c r="F2288" s="50"/>
      <c r="G2288" s="35" t="s">
        <v>39</v>
      </c>
      <c r="H2288" s="35">
        <v>0</v>
      </c>
      <c r="I2288" s="35">
        <v>590000000</v>
      </c>
      <c r="J2288" s="35" t="s">
        <v>53</v>
      </c>
      <c r="K2288" s="35" t="s">
        <v>1422</v>
      </c>
      <c r="L2288" s="51" t="s">
        <v>1042</v>
      </c>
      <c r="M2288" s="35" t="s">
        <v>101</v>
      </c>
      <c r="N2288" s="35" t="s">
        <v>6952</v>
      </c>
      <c r="O2288" s="35" t="s">
        <v>94</v>
      </c>
      <c r="P2288" s="49">
        <v>166</v>
      </c>
      <c r="Q2288" s="49" t="s">
        <v>103</v>
      </c>
      <c r="R2288" s="77">
        <v>0.5</v>
      </c>
      <c r="S2288" s="335">
        <v>2850</v>
      </c>
      <c r="T2288" s="54">
        <f t="shared" si="228"/>
        <v>1425</v>
      </c>
      <c r="U2288" s="63">
        <f t="shared" si="229"/>
        <v>1596.0000000000002</v>
      </c>
      <c r="V2288" s="47"/>
      <c r="W2288" s="35">
        <v>2017</v>
      </c>
      <c r="X2288" s="47"/>
    </row>
    <row r="2289" spans="1:24" ht="50.1" customHeight="1">
      <c r="A2289" s="34" t="s">
        <v>7004</v>
      </c>
      <c r="B2289" s="35" t="s">
        <v>35</v>
      </c>
      <c r="C2289" s="50" t="s">
        <v>7005</v>
      </c>
      <c r="D2289" s="56" t="s">
        <v>7006</v>
      </c>
      <c r="E2289" s="50" t="s">
        <v>7007</v>
      </c>
      <c r="F2289" s="50"/>
      <c r="G2289" s="35" t="s">
        <v>39</v>
      </c>
      <c r="H2289" s="35">
        <v>0</v>
      </c>
      <c r="I2289" s="35">
        <v>590000000</v>
      </c>
      <c r="J2289" s="35" t="s">
        <v>53</v>
      </c>
      <c r="K2289" s="35" t="s">
        <v>1422</v>
      </c>
      <c r="L2289" s="51" t="s">
        <v>1042</v>
      </c>
      <c r="M2289" s="35" t="s">
        <v>101</v>
      </c>
      <c r="N2289" s="35" t="s">
        <v>6952</v>
      </c>
      <c r="O2289" s="35" t="s">
        <v>94</v>
      </c>
      <c r="P2289" s="49">
        <v>166</v>
      </c>
      <c r="Q2289" s="49" t="s">
        <v>103</v>
      </c>
      <c r="R2289" s="77">
        <v>0.5</v>
      </c>
      <c r="S2289" s="335">
        <v>31500</v>
      </c>
      <c r="T2289" s="54">
        <f t="shared" si="228"/>
        <v>15750</v>
      </c>
      <c r="U2289" s="63">
        <f t="shared" si="229"/>
        <v>17640</v>
      </c>
      <c r="V2289" s="47"/>
      <c r="W2289" s="35">
        <v>2017</v>
      </c>
      <c r="X2289" s="47"/>
    </row>
    <row r="2290" spans="1:24" ht="50.1" customHeight="1">
      <c r="A2290" s="34" t="s">
        <v>7008</v>
      </c>
      <c r="B2290" s="35" t="s">
        <v>35</v>
      </c>
      <c r="C2290" s="50" t="s">
        <v>7009</v>
      </c>
      <c r="D2290" s="56" t="s">
        <v>7010</v>
      </c>
      <c r="E2290" s="50" t="s">
        <v>7011</v>
      </c>
      <c r="F2290" s="50" t="s">
        <v>7012</v>
      </c>
      <c r="G2290" s="35" t="s">
        <v>39</v>
      </c>
      <c r="H2290" s="35">
        <v>0</v>
      </c>
      <c r="I2290" s="35">
        <v>590000000</v>
      </c>
      <c r="J2290" s="35" t="s">
        <v>53</v>
      </c>
      <c r="K2290" s="35" t="s">
        <v>1422</v>
      </c>
      <c r="L2290" s="51" t="s">
        <v>1042</v>
      </c>
      <c r="M2290" s="35" t="s">
        <v>101</v>
      </c>
      <c r="N2290" s="35" t="s">
        <v>6952</v>
      </c>
      <c r="O2290" s="35" t="s">
        <v>94</v>
      </c>
      <c r="P2290" s="49">
        <v>166</v>
      </c>
      <c r="Q2290" s="49" t="s">
        <v>103</v>
      </c>
      <c r="R2290" s="77">
        <v>1</v>
      </c>
      <c r="S2290" s="335">
        <v>5200</v>
      </c>
      <c r="T2290" s="54">
        <f t="shared" si="228"/>
        <v>5200</v>
      </c>
      <c r="U2290" s="63">
        <f t="shared" si="229"/>
        <v>5824.0000000000009</v>
      </c>
      <c r="V2290" s="47"/>
      <c r="W2290" s="35">
        <v>2017</v>
      </c>
      <c r="X2290" s="47"/>
    </row>
    <row r="2291" spans="1:24" ht="50.1" customHeight="1">
      <c r="A2291" s="34" t="s">
        <v>7013</v>
      </c>
      <c r="B2291" s="35" t="s">
        <v>35</v>
      </c>
      <c r="C2291" s="50" t="s">
        <v>7014</v>
      </c>
      <c r="D2291" s="56" t="s">
        <v>485</v>
      </c>
      <c r="E2291" s="50" t="s">
        <v>7015</v>
      </c>
      <c r="F2291" s="50"/>
      <c r="G2291" s="35" t="s">
        <v>39</v>
      </c>
      <c r="H2291" s="35">
        <v>0</v>
      </c>
      <c r="I2291" s="35">
        <v>590000000</v>
      </c>
      <c r="J2291" s="35" t="s">
        <v>53</v>
      </c>
      <c r="K2291" s="35" t="s">
        <v>1422</v>
      </c>
      <c r="L2291" s="51" t="s">
        <v>1042</v>
      </c>
      <c r="M2291" s="35" t="s">
        <v>101</v>
      </c>
      <c r="N2291" s="35" t="s">
        <v>6952</v>
      </c>
      <c r="O2291" s="35" t="s">
        <v>94</v>
      </c>
      <c r="P2291" s="49">
        <v>166</v>
      </c>
      <c r="Q2291" s="49" t="s">
        <v>103</v>
      </c>
      <c r="R2291" s="77">
        <v>1</v>
      </c>
      <c r="S2291" s="335">
        <v>2700</v>
      </c>
      <c r="T2291" s="54">
        <f t="shared" si="228"/>
        <v>2700</v>
      </c>
      <c r="U2291" s="63">
        <f t="shared" si="229"/>
        <v>3024.0000000000005</v>
      </c>
      <c r="V2291" s="47"/>
      <c r="W2291" s="35">
        <v>2017</v>
      </c>
      <c r="X2291" s="47"/>
    </row>
    <row r="2292" spans="1:24" ht="50.1" customHeight="1">
      <c r="A2292" s="34" t="s">
        <v>7016</v>
      </c>
      <c r="B2292" s="35" t="s">
        <v>35</v>
      </c>
      <c r="C2292" s="50" t="s">
        <v>7017</v>
      </c>
      <c r="D2292" s="56" t="s">
        <v>6950</v>
      </c>
      <c r="E2292" s="50" t="s">
        <v>7018</v>
      </c>
      <c r="F2292" s="50"/>
      <c r="G2292" s="35" t="s">
        <v>39</v>
      </c>
      <c r="H2292" s="35">
        <v>0</v>
      </c>
      <c r="I2292" s="35">
        <v>590000000</v>
      </c>
      <c r="J2292" s="35" t="s">
        <v>53</v>
      </c>
      <c r="K2292" s="35" t="s">
        <v>1422</v>
      </c>
      <c r="L2292" s="51" t="s">
        <v>1042</v>
      </c>
      <c r="M2292" s="35" t="s">
        <v>101</v>
      </c>
      <c r="N2292" s="35" t="s">
        <v>6952</v>
      </c>
      <c r="O2292" s="35" t="s">
        <v>94</v>
      </c>
      <c r="P2292" s="49">
        <v>778</v>
      </c>
      <c r="Q2292" s="49" t="s">
        <v>1085</v>
      </c>
      <c r="R2292" s="77">
        <v>1</v>
      </c>
      <c r="S2292" s="77">
        <v>221000</v>
      </c>
      <c r="T2292" s="54">
        <f t="shared" si="228"/>
        <v>221000</v>
      </c>
      <c r="U2292" s="63">
        <f t="shared" si="229"/>
        <v>247520.00000000003</v>
      </c>
      <c r="V2292" s="47"/>
      <c r="W2292" s="35">
        <v>2017</v>
      </c>
      <c r="X2292" s="47"/>
    </row>
    <row r="2293" spans="1:24" ht="50.1" customHeight="1">
      <c r="A2293" s="34" t="s">
        <v>7019</v>
      </c>
      <c r="B2293" s="35" t="s">
        <v>35</v>
      </c>
      <c r="C2293" s="50" t="s">
        <v>7020</v>
      </c>
      <c r="D2293" s="56" t="s">
        <v>7021</v>
      </c>
      <c r="E2293" s="50" t="s">
        <v>7022</v>
      </c>
      <c r="F2293" s="50" t="s">
        <v>7023</v>
      </c>
      <c r="G2293" s="35" t="s">
        <v>39</v>
      </c>
      <c r="H2293" s="35">
        <v>0</v>
      </c>
      <c r="I2293" s="35">
        <v>590000000</v>
      </c>
      <c r="J2293" s="35" t="s">
        <v>53</v>
      </c>
      <c r="K2293" s="35" t="s">
        <v>1422</v>
      </c>
      <c r="L2293" s="51" t="s">
        <v>1042</v>
      </c>
      <c r="M2293" s="35" t="s">
        <v>101</v>
      </c>
      <c r="N2293" s="35" t="s">
        <v>6952</v>
      </c>
      <c r="O2293" s="35" t="s">
        <v>94</v>
      </c>
      <c r="P2293" s="49">
        <v>166</v>
      </c>
      <c r="Q2293" s="49" t="s">
        <v>103</v>
      </c>
      <c r="R2293" s="77">
        <v>0.5</v>
      </c>
      <c r="S2293" s="77">
        <v>14200</v>
      </c>
      <c r="T2293" s="54">
        <f t="shared" si="228"/>
        <v>7100</v>
      </c>
      <c r="U2293" s="54">
        <f t="shared" si="229"/>
        <v>7952.0000000000009</v>
      </c>
      <c r="V2293" s="49"/>
      <c r="W2293" s="35">
        <v>2017</v>
      </c>
      <c r="X2293" s="47"/>
    </row>
    <row r="2294" spans="1:24" ht="50.1" customHeight="1">
      <c r="A2294" s="34" t="s">
        <v>7024</v>
      </c>
      <c r="B2294" s="49" t="s">
        <v>35</v>
      </c>
      <c r="C2294" s="50" t="s">
        <v>7025</v>
      </c>
      <c r="D2294" s="56" t="s">
        <v>2995</v>
      </c>
      <c r="E2294" s="50" t="s">
        <v>7026</v>
      </c>
      <c r="F2294" s="50" t="s">
        <v>7027</v>
      </c>
      <c r="G2294" s="49" t="s">
        <v>39</v>
      </c>
      <c r="H2294" s="49">
        <v>0</v>
      </c>
      <c r="I2294" s="35">
        <v>590000000</v>
      </c>
      <c r="J2294" s="35" t="s">
        <v>53</v>
      </c>
      <c r="K2294" s="49" t="s">
        <v>1422</v>
      </c>
      <c r="L2294" s="35" t="s">
        <v>42</v>
      </c>
      <c r="M2294" s="49" t="s">
        <v>61</v>
      </c>
      <c r="N2294" s="49" t="s">
        <v>1437</v>
      </c>
      <c r="O2294" s="49" t="s">
        <v>227</v>
      </c>
      <c r="P2294" s="35">
        <v>796</v>
      </c>
      <c r="Q2294" s="49" t="s">
        <v>46</v>
      </c>
      <c r="R2294" s="227">
        <v>1</v>
      </c>
      <c r="S2294" s="227">
        <v>5300</v>
      </c>
      <c r="T2294" s="54">
        <f t="shared" si="228"/>
        <v>5300</v>
      </c>
      <c r="U2294" s="54">
        <f t="shared" si="229"/>
        <v>5936.0000000000009</v>
      </c>
      <c r="V2294" s="247"/>
      <c r="W2294" s="35">
        <v>2017</v>
      </c>
      <c r="X2294" s="97"/>
    </row>
    <row r="2295" spans="1:24" ht="50.1" customHeight="1">
      <c r="A2295" s="34" t="s">
        <v>7028</v>
      </c>
      <c r="B2295" s="49" t="s">
        <v>35</v>
      </c>
      <c r="C2295" s="50" t="s">
        <v>7029</v>
      </c>
      <c r="D2295" s="56" t="s">
        <v>7030</v>
      </c>
      <c r="E2295" s="50" t="s">
        <v>7031</v>
      </c>
      <c r="F2295" s="50" t="s">
        <v>7032</v>
      </c>
      <c r="G2295" s="49" t="s">
        <v>39</v>
      </c>
      <c r="H2295" s="49">
        <v>0</v>
      </c>
      <c r="I2295" s="35">
        <v>590000000</v>
      </c>
      <c r="J2295" s="35" t="s">
        <v>53</v>
      </c>
      <c r="K2295" s="49" t="s">
        <v>1422</v>
      </c>
      <c r="L2295" s="35" t="s">
        <v>42</v>
      </c>
      <c r="M2295" s="49" t="s">
        <v>61</v>
      </c>
      <c r="N2295" s="49" t="s">
        <v>1437</v>
      </c>
      <c r="O2295" s="49" t="s">
        <v>227</v>
      </c>
      <c r="P2295" s="35">
        <v>796</v>
      </c>
      <c r="Q2295" s="49" t="s">
        <v>46</v>
      </c>
      <c r="R2295" s="227">
        <v>1</v>
      </c>
      <c r="S2295" s="227">
        <v>2700</v>
      </c>
      <c r="T2295" s="54">
        <f t="shared" si="228"/>
        <v>2700</v>
      </c>
      <c r="U2295" s="54">
        <f t="shared" si="229"/>
        <v>3024.0000000000005</v>
      </c>
      <c r="V2295" s="247"/>
      <c r="W2295" s="35">
        <v>2017</v>
      </c>
      <c r="X2295" s="49"/>
    </row>
    <row r="2296" spans="1:24" ht="50.1" customHeight="1">
      <c r="A2296" s="34" t="s">
        <v>7033</v>
      </c>
      <c r="B2296" s="49" t="s">
        <v>35</v>
      </c>
      <c r="C2296" s="50" t="s">
        <v>3732</v>
      </c>
      <c r="D2296" s="56" t="s">
        <v>3722</v>
      </c>
      <c r="E2296" s="50" t="s">
        <v>3733</v>
      </c>
      <c r="F2296" s="50" t="s">
        <v>7034</v>
      </c>
      <c r="G2296" s="49" t="s">
        <v>39</v>
      </c>
      <c r="H2296" s="49">
        <v>0</v>
      </c>
      <c r="I2296" s="35">
        <v>590000000</v>
      </c>
      <c r="J2296" s="35" t="s">
        <v>53</v>
      </c>
      <c r="K2296" s="49" t="s">
        <v>1422</v>
      </c>
      <c r="L2296" s="35" t="s">
        <v>42</v>
      </c>
      <c r="M2296" s="49" t="s">
        <v>61</v>
      </c>
      <c r="N2296" s="49" t="s">
        <v>1437</v>
      </c>
      <c r="O2296" s="49" t="s">
        <v>227</v>
      </c>
      <c r="P2296" s="35">
        <v>796</v>
      </c>
      <c r="Q2296" s="49" t="s">
        <v>46</v>
      </c>
      <c r="R2296" s="227">
        <v>1</v>
      </c>
      <c r="S2296" s="227">
        <v>517.86</v>
      </c>
      <c r="T2296" s="54">
        <f t="shared" si="228"/>
        <v>517.86</v>
      </c>
      <c r="U2296" s="54">
        <f t="shared" si="229"/>
        <v>580.00320000000011</v>
      </c>
      <c r="V2296" s="247"/>
      <c r="W2296" s="35">
        <v>2017</v>
      </c>
      <c r="X2296" s="49"/>
    </row>
    <row r="2297" spans="1:24" ht="50.1" customHeight="1">
      <c r="A2297" s="34" t="s">
        <v>7035</v>
      </c>
      <c r="B2297" s="49" t="s">
        <v>35</v>
      </c>
      <c r="C2297" s="50" t="s">
        <v>7036</v>
      </c>
      <c r="D2297" s="56" t="s">
        <v>5585</v>
      </c>
      <c r="E2297" s="50" t="s">
        <v>7037</v>
      </c>
      <c r="F2297" s="50" t="s">
        <v>7038</v>
      </c>
      <c r="G2297" s="49" t="s">
        <v>39</v>
      </c>
      <c r="H2297" s="49">
        <v>0</v>
      </c>
      <c r="I2297" s="35">
        <v>590000000</v>
      </c>
      <c r="J2297" s="35" t="s">
        <v>53</v>
      </c>
      <c r="K2297" s="49" t="s">
        <v>1422</v>
      </c>
      <c r="L2297" s="35" t="s">
        <v>42</v>
      </c>
      <c r="M2297" s="49" t="s">
        <v>61</v>
      </c>
      <c r="N2297" s="49" t="s">
        <v>1437</v>
      </c>
      <c r="O2297" s="49" t="s">
        <v>227</v>
      </c>
      <c r="P2297" s="35">
        <v>796</v>
      </c>
      <c r="Q2297" s="49" t="s">
        <v>46</v>
      </c>
      <c r="R2297" s="227">
        <v>2</v>
      </c>
      <c r="S2297" s="227">
        <v>25</v>
      </c>
      <c r="T2297" s="54">
        <f t="shared" si="228"/>
        <v>50</v>
      </c>
      <c r="U2297" s="54">
        <f t="shared" si="229"/>
        <v>56.000000000000007</v>
      </c>
      <c r="V2297" s="247"/>
      <c r="W2297" s="35">
        <v>2017</v>
      </c>
      <c r="X2297" s="49"/>
    </row>
    <row r="2298" spans="1:24" ht="50.1" customHeight="1">
      <c r="A2298" s="34" t="s">
        <v>7039</v>
      </c>
      <c r="B2298" s="49" t="s">
        <v>35</v>
      </c>
      <c r="C2298" s="50" t="s">
        <v>7040</v>
      </c>
      <c r="D2298" s="56" t="s">
        <v>7041</v>
      </c>
      <c r="E2298" s="50" t="s">
        <v>7042</v>
      </c>
      <c r="F2298" s="50" t="s">
        <v>7043</v>
      </c>
      <c r="G2298" s="49" t="s">
        <v>39</v>
      </c>
      <c r="H2298" s="49">
        <v>0</v>
      </c>
      <c r="I2298" s="35">
        <v>590000000</v>
      </c>
      <c r="J2298" s="35" t="s">
        <v>53</v>
      </c>
      <c r="K2298" s="49" t="s">
        <v>1422</v>
      </c>
      <c r="L2298" s="35" t="s">
        <v>42</v>
      </c>
      <c r="M2298" s="49" t="s">
        <v>61</v>
      </c>
      <c r="N2298" s="49" t="s">
        <v>1437</v>
      </c>
      <c r="O2298" s="49" t="s">
        <v>227</v>
      </c>
      <c r="P2298" s="35">
        <v>796</v>
      </c>
      <c r="Q2298" s="49" t="s">
        <v>46</v>
      </c>
      <c r="R2298" s="227">
        <v>2</v>
      </c>
      <c r="S2298" s="227">
        <v>178.57</v>
      </c>
      <c r="T2298" s="54">
        <f t="shared" si="228"/>
        <v>357.14</v>
      </c>
      <c r="U2298" s="54">
        <f t="shared" si="229"/>
        <v>399.99680000000001</v>
      </c>
      <c r="V2298" s="247"/>
      <c r="W2298" s="35">
        <v>2017</v>
      </c>
      <c r="X2298" s="49"/>
    </row>
    <row r="2299" spans="1:24" ht="50.1" customHeight="1">
      <c r="A2299" s="34" t="s">
        <v>7044</v>
      </c>
      <c r="B2299" s="49" t="s">
        <v>35</v>
      </c>
      <c r="C2299" s="50" t="s">
        <v>7036</v>
      </c>
      <c r="D2299" s="56" t="s">
        <v>5585</v>
      </c>
      <c r="E2299" s="50" t="s">
        <v>7037</v>
      </c>
      <c r="F2299" s="50" t="s">
        <v>7045</v>
      </c>
      <c r="G2299" s="49" t="s">
        <v>39</v>
      </c>
      <c r="H2299" s="49">
        <v>0</v>
      </c>
      <c r="I2299" s="35">
        <v>590000000</v>
      </c>
      <c r="J2299" s="35" t="s">
        <v>53</v>
      </c>
      <c r="K2299" s="49" t="s">
        <v>1422</v>
      </c>
      <c r="L2299" s="35" t="s">
        <v>42</v>
      </c>
      <c r="M2299" s="49" t="s">
        <v>61</v>
      </c>
      <c r="N2299" s="49" t="s">
        <v>1437</v>
      </c>
      <c r="O2299" s="49" t="s">
        <v>227</v>
      </c>
      <c r="P2299" s="35">
        <v>796</v>
      </c>
      <c r="Q2299" s="49" t="s">
        <v>46</v>
      </c>
      <c r="R2299" s="227">
        <v>1</v>
      </c>
      <c r="S2299" s="227">
        <v>22.32</v>
      </c>
      <c r="T2299" s="54">
        <f t="shared" si="228"/>
        <v>22.32</v>
      </c>
      <c r="U2299" s="54">
        <f t="shared" si="229"/>
        <v>24.998400000000004</v>
      </c>
      <c r="V2299" s="247"/>
      <c r="W2299" s="35">
        <v>2017</v>
      </c>
      <c r="X2299" s="49"/>
    </row>
    <row r="2300" spans="1:24" ht="50.1" customHeight="1">
      <c r="A2300" s="34" t="s">
        <v>7046</v>
      </c>
      <c r="B2300" s="49" t="s">
        <v>35</v>
      </c>
      <c r="C2300" s="50" t="s">
        <v>6179</v>
      </c>
      <c r="D2300" s="56" t="s">
        <v>6180</v>
      </c>
      <c r="E2300" s="50" t="s">
        <v>6181</v>
      </c>
      <c r="F2300" s="50" t="s">
        <v>7047</v>
      </c>
      <c r="G2300" s="49" t="s">
        <v>39</v>
      </c>
      <c r="H2300" s="49">
        <v>0</v>
      </c>
      <c r="I2300" s="35">
        <v>590000000</v>
      </c>
      <c r="J2300" s="35" t="s">
        <v>53</v>
      </c>
      <c r="K2300" s="49" t="s">
        <v>1422</v>
      </c>
      <c r="L2300" s="35" t="s">
        <v>42</v>
      </c>
      <c r="M2300" s="49" t="s">
        <v>61</v>
      </c>
      <c r="N2300" s="49" t="s">
        <v>1437</v>
      </c>
      <c r="O2300" s="49" t="s">
        <v>227</v>
      </c>
      <c r="P2300" s="35">
        <v>796</v>
      </c>
      <c r="Q2300" s="49" t="s">
        <v>46</v>
      </c>
      <c r="R2300" s="227">
        <v>1</v>
      </c>
      <c r="S2300" s="227">
        <v>111.61</v>
      </c>
      <c r="T2300" s="54">
        <f t="shared" si="228"/>
        <v>111.61</v>
      </c>
      <c r="U2300" s="54">
        <f t="shared" si="229"/>
        <v>125.00320000000001</v>
      </c>
      <c r="V2300" s="247"/>
      <c r="W2300" s="35">
        <v>2017</v>
      </c>
      <c r="X2300" s="49"/>
    </row>
    <row r="2301" spans="1:24" ht="50.1" customHeight="1">
      <c r="A2301" s="34" t="s">
        <v>7048</v>
      </c>
      <c r="B2301" s="35" t="s">
        <v>35</v>
      </c>
      <c r="C2301" s="50" t="s">
        <v>3589</v>
      </c>
      <c r="D2301" s="56" t="s">
        <v>3567</v>
      </c>
      <c r="E2301" s="50" t="s">
        <v>3590</v>
      </c>
      <c r="F2301" s="50" t="s">
        <v>7049</v>
      </c>
      <c r="G2301" s="49" t="s">
        <v>39</v>
      </c>
      <c r="H2301" s="49">
        <v>0</v>
      </c>
      <c r="I2301" s="82">
        <v>590000000</v>
      </c>
      <c r="J2301" s="35" t="s">
        <v>53</v>
      </c>
      <c r="K2301" s="49" t="s">
        <v>1422</v>
      </c>
      <c r="L2301" s="35" t="s">
        <v>446</v>
      </c>
      <c r="M2301" s="49" t="s">
        <v>61</v>
      </c>
      <c r="N2301" s="58" t="s">
        <v>1256</v>
      </c>
      <c r="O2301" s="35" t="s">
        <v>503</v>
      </c>
      <c r="P2301" s="59">
        <v>168</v>
      </c>
      <c r="Q2301" s="49" t="s">
        <v>117</v>
      </c>
      <c r="R2301" s="143">
        <v>1.375</v>
      </c>
      <c r="S2301" s="100">
        <v>1350000</v>
      </c>
      <c r="T2301" s="40">
        <f t="shared" si="228"/>
        <v>1856250</v>
      </c>
      <c r="U2301" s="74">
        <f t="shared" si="229"/>
        <v>2079000.0000000002</v>
      </c>
      <c r="V2301" s="43"/>
      <c r="W2301" s="35">
        <v>2017</v>
      </c>
      <c r="X2301" s="43"/>
    </row>
    <row r="2302" spans="1:24" ht="50.1" customHeight="1">
      <c r="A2302" s="34" t="s">
        <v>7050</v>
      </c>
      <c r="B2302" s="35" t="s">
        <v>35</v>
      </c>
      <c r="C2302" s="50" t="s">
        <v>7051</v>
      </c>
      <c r="D2302" s="36" t="s">
        <v>7052</v>
      </c>
      <c r="E2302" s="50" t="s">
        <v>7053</v>
      </c>
      <c r="F2302" s="78" t="s">
        <v>7054</v>
      </c>
      <c r="G2302" s="35" t="s">
        <v>39</v>
      </c>
      <c r="H2302" s="35">
        <v>0</v>
      </c>
      <c r="I2302" s="35">
        <v>590000000</v>
      </c>
      <c r="J2302" s="35" t="s">
        <v>53</v>
      </c>
      <c r="K2302" s="35" t="s">
        <v>1422</v>
      </c>
      <c r="L2302" s="35" t="s">
        <v>1042</v>
      </c>
      <c r="M2302" s="35" t="s">
        <v>101</v>
      </c>
      <c r="N2302" s="35" t="s">
        <v>7055</v>
      </c>
      <c r="O2302" s="51" t="s">
        <v>227</v>
      </c>
      <c r="P2302" s="35">
        <v>166</v>
      </c>
      <c r="Q2302" s="35" t="s">
        <v>103</v>
      </c>
      <c r="R2302" s="77">
        <v>5000</v>
      </c>
      <c r="S2302" s="77">
        <v>240</v>
      </c>
      <c r="T2302" s="74">
        <f>R2302*S2302</f>
        <v>1200000</v>
      </c>
      <c r="U2302" s="74">
        <f t="shared" si="229"/>
        <v>1344000.0000000002</v>
      </c>
      <c r="V2302" s="35"/>
      <c r="W2302" s="35">
        <v>2017</v>
      </c>
      <c r="X2302" s="76"/>
    </row>
    <row r="2303" spans="1:24" ht="50.1" customHeight="1">
      <c r="A2303" s="34" t="s">
        <v>7056</v>
      </c>
      <c r="B2303" s="34" t="s">
        <v>35</v>
      </c>
      <c r="C2303" s="50" t="s">
        <v>4394</v>
      </c>
      <c r="D2303" s="48" t="s">
        <v>4390</v>
      </c>
      <c r="E2303" s="50" t="s">
        <v>4395</v>
      </c>
      <c r="F2303" s="50" t="s">
        <v>4396</v>
      </c>
      <c r="G2303" s="51" t="s">
        <v>39</v>
      </c>
      <c r="H2303" s="51">
        <v>0</v>
      </c>
      <c r="I2303" s="125">
        <v>590000000</v>
      </c>
      <c r="J2303" s="35" t="s">
        <v>53</v>
      </c>
      <c r="K2303" s="51" t="s">
        <v>6618</v>
      </c>
      <c r="L2303" s="51" t="s">
        <v>53</v>
      </c>
      <c r="M2303" s="51" t="s">
        <v>61</v>
      </c>
      <c r="N2303" s="49" t="s">
        <v>102</v>
      </c>
      <c r="O2303" s="49" t="s">
        <v>1424</v>
      </c>
      <c r="P2303" s="43" t="s">
        <v>865</v>
      </c>
      <c r="Q2303" s="43" t="s">
        <v>866</v>
      </c>
      <c r="R2303" s="227">
        <v>800</v>
      </c>
      <c r="S2303" s="81">
        <v>280</v>
      </c>
      <c r="T2303" s="40">
        <f>R2303*S2303</f>
        <v>224000</v>
      </c>
      <c r="U2303" s="40">
        <f>T2303*1.12</f>
        <v>250880.00000000003</v>
      </c>
      <c r="V2303" s="98"/>
      <c r="W2303" s="125">
        <v>2017</v>
      </c>
      <c r="X2303" s="156"/>
    </row>
    <row r="2304" spans="1:24" ht="50.1" customHeight="1">
      <c r="A2304" s="34" t="s">
        <v>7057</v>
      </c>
      <c r="B2304" s="49" t="s">
        <v>35</v>
      </c>
      <c r="C2304" s="50" t="s">
        <v>7058</v>
      </c>
      <c r="D2304" s="56" t="s">
        <v>7059</v>
      </c>
      <c r="E2304" s="50" t="s">
        <v>7060</v>
      </c>
      <c r="F2304" s="50" t="s">
        <v>7061</v>
      </c>
      <c r="G2304" s="49" t="s">
        <v>196</v>
      </c>
      <c r="H2304" s="49">
        <v>0</v>
      </c>
      <c r="I2304" s="46">
        <v>590000000</v>
      </c>
      <c r="J2304" s="35" t="s">
        <v>53</v>
      </c>
      <c r="K2304" s="49" t="s">
        <v>1422</v>
      </c>
      <c r="L2304" s="35" t="s">
        <v>53</v>
      </c>
      <c r="M2304" s="51" t="s">
        <v>84</v>
      </c>
      <c r="N2304" s="49" t="s">
        <v>551</v>
      </c>
      <c r="O2304" s="49" t="s">
        <v>4918</v>
      </c>
      <c r="P2304" s="35">
        <v>796</v>
      </c>
      <c r="Q2304" s="49" t="s">
        <v>46</v>
      </c>
      <c r="R2304" s="153">
        <v>24</v>
      </c>
      <c r="S2304" s="153">
        <v>226000</v>
      </c>
      <c r="T2304" s="54">
        <f>S2304*R2304</f>
        <v>5424000</v>
      </c>
      <c r="U2304" s="54">
        <f>T2304*1.12</f>
        <v>6074880.0000000009</v>
      </c>
      <c r="V2304" s="102"/>
      <c r="W2304" s="35">
        <v>2017</v>
      </c>
      <c r="X2304" s="98"/>
    </row>
    <row r="2305" spans="1:24" ht="50.1" customHeight="1">
      <c r="A2305" s="34" t="s">
        <v>7062</v>
      </c>
      <c r="B2305" s="58" t="s">
        <v>35</v>
      </c>
      <c r="C2305" s="50" t="s">
        <v>7063</v>
      </c>
      <c r="D2305" s="56" t="s">
        <v>7059</v>
      </c>
      <c r="E2305" s="50" t="s">
        <v>7064</v>
      </c>
      <c r="F2305" s="50" t="s">
        <v>7065</v>
      </c>
      <c r="G2305" s="49" t="s">
        <v>196</v>
      </c>
      <c r="H2305" s="49">
        <v>0</v>
      </c>
      <c r="I2305" s="46">
        <v>590000000</v>
      </c>
      <c r="J2305" s="35" t="s">
        <v>53</v>
      </c>
      <c r="K2305" s="49" t="s">
        <v>1422</v>
      </c>
      <c r="L2305" s="35" t="s">
        <v>53</v>
      </c>
      <c r="M2305" s="51" t="s">
        <v>84</v>
      </c>
      <c r="N2305" s="49" t="s">
        <v>551</v>
      </c>
      <c r="O2305" s="49" t="s">
        <v>4918</v>
      </c>
      <c r="P2305" s="35">
        <v>796</v>
      </c>
      <c r="Q2305" s="49" t="s">
        <v>46</v>
      </c>
      <c r="R2305" s="153">
        <v>2</v>
      </c>
      <c r="S2305" s="153">
        <v>284000</v>
      </c>
      <c r="T2305" s="54">
        <f>S2305*R2305</f>
        <v>568000</v>
      </c>
      <c r="U2305" s="41">
        <f t="shared" ref="U2305:U2309" si="230">T2305*1.12</f>
        <v>636160.00000000012</v>
      </c>
      <c r="V2305" s="51"/>
      <c r="W2305" s="51">
        <v>2017</v>
      </c>
      <c r="X2305" s="43"/>
    </row>
    <row r="2306" spans="1:24" ht="50.1" customHeight="1">
      <c r="A2306" s="34" t="s">
        <v>7066</v>
      </c>
      <c r="B2306" s="49" t="s">
        <v>35</v>
      </c>
      <c r="C2306" s="50" t="s">
        <v>7067</v>
      </c>
      <c r="D2306" s="56" t="s">
        <v>7068</v>
      </c>
      <c r="E2306" s="50" t="s">
        <v>7069</v>
      </c>
      <c r="F2306" s="50" t="s">
        <v>7070</v>
      </c>
      <c r="G2306" s="49" t="s">
        <v>196</v>
      </c>
      <c r="H2306" s="49">
        <v>0</v>
      </c>
      <c r="I2306" s="46">
        <v>590000000</v>
      </c>
      <c r="J2306" s="35" t="s">
        <v>53</v>
      </c>
      <c r="K2306" s="49" t="s">
        <v>1422</v>
      </c>
      <c r="L2306" s="35" t="s">
        <v>53</v>
      </c>
      <c r="M2306" s="51" t="s">
        <v>84</v>
      </c>
      <c r="N2306" s="49" t="s">
        <v>551</v>
      </c>
      <c r="O2306" s="49" t="s">
        <v>4918</v>
      </c>
      <c r="P2306" s="35">
        <v>796</v>
      </c>
      <c r="Q2306" s="49" t="s">
        <v>46</v>
      </c>
      <c r="R2306" s="153">
        <v>9</v>
      </c>
      <c r="S2306" s="153">
        <v>30000</v>
      </c>
      <c r="T2306" s="54">
        <f t="shared" ref="T2306:T2308" si="231">S2306*R2306</f>
        <v>270000</v>
      </c>
      <c r="U2306" s="54">
        <f t="shared" si="230"/>
        <v>302400</v>
      </c>
      <c r="V2306" s="102"/>
      <c r="W2306" s="35">
        <v>2017</v>
      </c>
      <c r="X2306" s="98"/>
    </row>
    <row r="2307" spans="1:24" ht="50.1" customHeight="1">
      <c r="A2307" s="34" t="s">
        <v>7071</v>
      </c>
      <c r="B2307" s="49" t="s">
        <v>35</v>
      </c>
      <c r="C2307" s="50" t="s">
        <v>7072</v>
      </c>
      <c r="D2307" s="56" t="s">
        <v>7073</v>
      </c>
      <c r="E2307" s="50" t="s">
        <v>7074</v>
      </c>
      <c r="F2307" s="50" t="s">
        <v>7075</v>
      </c>
      <c r="G2307" s="49" t="s">
        <v>196</v>
      </c>
      <c r="H2307" s="49">
        <v>0</v>
      </c>
      <c r="I2307" s="46">
        <v>590000000</v>
      </c>
      <c r="J2307" s="35" t="s">
        <v>53</v>
      </c>
      <c r="K2307" s="49" t="s">
        <v>1422</v>
      </c>
      <c r="L2307" s="35" t="s">
        <v>53</v>
      </c>
      <c r="M2307" s="51" t="s">
        <v>84</v>
      </c>
      <c r="N2307" s="49" t="s">
        <v>551</v>
      </c>
      <c r="O2307" s="49" t="s">
        <v>4918</v>
      </c>
      <c r="P2307" s="35">
        <v>796</v>
      </c>
      <c r="Q2307" s="49" t="s">
        <v>46</v>
      </c>
      <c r="R2307" s="153">
        <v>2</v>
      </c>
      <c r="S2307" s="153">
        <v>59500</v>
      </c>
      <c r="T2307" s="54">
        <f t="shared" si="231"/>
        <v>119000</v>
      </c>
      <c r="U2307" s="54">
        <f t="shared" si="230"/>
        <v>133280</v>
      </c>
      <c r="V2307" s="102"/>
      <c r="W2307" s="35">
        <v>2017</v>
      </c>
      <c r="X2307" s="98"/>
    </row>
    <row r="2308" spans="1:24" ht="50.1" customHeight="1">
      <c r="A2308" s="34" t="s">
        <v>7076</v>
      </c>
      <c r="B2308" s="49" t="s">
        <v>35</v>
      </c>
      <c r="C2308" s="50" t="s">
        <v>7077</v>
      </c>
      <c r="D2308" s="56" t="s">
        <v>7078</v>
      </c>
      <c r="E2308" s="50" t="s">
        <v>7079</v>
      </c>
      <c r="F2308" s="50" t="s">
        <v>7080</v>
      </c>
      <c r="G2308" s="49" t="s">
        <v>196</v>
      </c>
      <c r="H2308" s="49">
        <v>0</v>
      </c>
      <c r="I2308" s="46">
        <v>590000000</v>
      </c>
      <c r="J2308" s="35" t="s">
        <v>53</v>
      </c>
      <c r="K2308" s="49" t="s">
        <v>1422</v>
      </c>
      <c r="L2308" s="35" t="s">
        <v>53</v>
      </c>
      <c r="M2308" s="51" t="s">
        <v>84</v>
      </c>
      <c r="N2308" s="49" t="s">
        <v>551</v>
      </c>
      <c r="O2308" s="49" t="s">
        <v>4918</v>
      </c>
      <c r="P2308" s="35">
        <v>796</v>
      </c>
      <c r="Q2308" s="49" t="s">
        <v>46</v>
      </c>
      <c r="R2308" s="153">
        <v>2</v>
      </c>
      <c r="S2308" s="153">
        <v>135000</v>
      </c>
      <c r="T2308" s="54">
        <f t="shared" si="231"/>
        <v>270000</v>
      </c>
      <c r="U2308" s="54">
        <f t="shared" si="230"/>
        <v>302400</v>
      </c>
      <c r="V2308" s="102"/>
      <c r="W2308" s="35">
        <v>2017</v>
      </c>
      <c r="X2308" s="98"/>
    </row>
    <row r="2309" spans="1:24" ht="50.1" customHeight="1">
      <c r="A2309" s="34" t="s">
        <v>7081</v>
      </c>
      <c r="B2309" s="35" t="s">
        <v>35</v>
      </c>
      <c r="C2309" s="38" t="s">
        <v>817</v>
      </c>
      <c r="D2309" s="36" t="s">
        <v>818</v>
      </c>
      <c r="E2309" s="93" t="s">
        <v>819</v>
      </c>
      <c r="F2309" s="93" t="s">
        <v>7082</v>
      </c>
      <c r="G2309" s="35" t="s">
        <v>39</v>
      </c>
      <c r="H2309" s="35">
        <v>0</v>
      </c>
      <c r="I2309" s="35">
        <v>590000000</v>
      </c>
      <c r="J2309" s="35" t="s">
        <v>53</v>
      </c>
      <c r="K2309" s="35" t="s">
        <v>1422</v>
      </c>
      <c r="L2309" s="35" t="s">
        <v>83</v>
      </c>
      <c r="M2309" s="35" t="s">
        <v>61</v>
      </c>
      <c r="N2309" s="35" t="s">
        <v>102</v>
      </c>
      <c r="O2309" s="51" t="s">
        <v>503</v>
      </c>
      <c r="P2309" s="35">
        <v>796</v>
      </c>
      <c r="Q2309" s="35" t="s">
        <v>46</v>
      </c>
      <c r="R2309" s="77">
        <v>12</v>
      </c>
      <c r="S2309" s="77">
        <v>7000</v>
      </c>
      <c r="T2309" s="74">
        <f>R2309*S2309</f>
        <v>84000</v>
      </c>
      <c r="U2309" s="75">
        <f t="shared" si="230"/>
        <v>94080.000000000015</v>
      </c>
      <c r="V2309" s="92"/>
      <c r="W2309" s="35">
        <v>2017</v>
      </c>
      <c r="X2309" s="76"/>
    </row>
    <row r="2310" spans="1:24" ht="50.1" customHeight="1">
      <c r="A2310" s="34" t="s">
        <v>7083</v>
      </c>
      <c r="B2310" s="58" t="s">
        <v>1273</v>
      </c>
      <c r="C2310" s="78" t="s">
        <v>6254</v>
      </c>
      <c r="D2310" s="36" t="s">
        <v>3371</v>
      </c>
      <c r="E2310" s="78" t="s">
        <v>6255</v>
      </c>
      <c r="F2310" s="50" t="s">
        <v>6256</v>
      </c>
      <c r="G2310" s="49" t="s">
        <v>39</v>
      </c>
      <c r="H2310" s="35">
        <v>0</v>
      </c>
      <c r="I2310" s="52">
        <v>590000000</v>
      </c>
      <c r="J2310" s="35" t="s">
        <v>53</v>
      </c>
      <c r="K2310" s="51" t="s">
        <v>1422</v>
      </c>
      <c r="L2310" s="51" t="s">
        <v>53</v>
      </c>
      <c r="M2310" s="51" t="s">
        <v>84</v>
      </c>
      <c r="N2310" s="49" t="s">
        <v>6309</v>
      </c>
      <c r="O2310" s="52" t="s">
        <v>1424</v>
      </c>
      <c r="P2310" s="49">
        <v>796</v>
      </c>
      <c r="Q2310" s="43" t="s">
        <v>46</v>
      </c>
      <c r="R2310" s="81">
        <v>17</v>
      </c>
      <c r="S2310" s="106">
        <v>88000</v>
      </c>
      <c r="T2310" s="54">
        <f>S2310*R2310</f>
        <v>1496000</v>
      </c>
      <c r="U2310" s="54">
        <f>T2310*1.12</f>
        <v>1675520.0000000002</v>
      </c>
      <c r="V2310" s="49"/>
      <c r="W2310" s="49">
        <v>2017</v>
      </c>
      <c r="X2310" s="49"/>
    </row>
    <row r="2311" spans="1:24" ht="50.1" customHeight="1">
      <c r="A2311" s="34" t="s">
        <v>7084</v>
      </c>
      <c r="B2311" s="46" t="s">
        <v>35</v>
      </c>
      <c r="C2311" s="50" t="s">
        <v>6158</v>
      </c>
      <c r="D2311" s="56" t="s">
        <v>6159</v>
      </c>
      <c r="E2311" s="50" t="s">
        <v>6160</v>
      </c>
      <c r="F2311" s="50" t="s">
        <v>7085</v>
      </c>
      <c r="G2311" s="49" t="s">
        <v>39</v>
      </c>
      <c r="H2311" s="52">
        <v>0</v>
      </c>
      <c r="I2311" s="82">
        <v>590000000</v>
      </c>
      <c r="J2311" s="35" t="s">
        <v>53</v>
      </c>
      <c r="K2311" s="46" t="s">
        <v>1422</v>
      </c>
      <c r="L2311" s="49" t="s">
        <v>42</v>
      </c>
      <c r="M2311" s="46" t="s">
        <v>61</v>
      </c>
      <c r="N2311" s="49" t="s">
        <v>1256</v>
      </c>
      <c r="O2311" s="49" t="s">
        <v>1424</v>
      </c>
      <c r="P2311" s="35">
        <v>796</v>
      </c>
      <c r="Q2311" s="49" t="s">
        <v>46</v>
      </c>
      <c r="R2311" s="77">
        <v>10</v>
      </c>
      <c r="S2311" s="77">
        <v>1090</v>
      </c>
      <c r="T2311" s="40">
        <f t="shared" ref="T2311:T2323" si="232">S2311*R2311</f>
        <v>10900</v>
      </c>
      <c r="U2311" s="41">
        <f>T2311*1.12</f>
        <v>12208.000000000002</v>
      </c>
      <c r="V2311" s="46"/>
      <c r="W2311" s="55">
        <v>2017</v>
      </c>
      <c r="X2311" s="43"/>
    </row>
    <row r="2312" spans="1:24" ht="50.1" customHeight="1">
      <c r="A2312" s="34" t="s">
        <v>7086</v>
      </c>
      <c r="B2312" s="46" t="s">
        <v>35</v>
      </c>
      <c r="C2312" s="50" t="s">
        <v>7087</v>
      </c>
      <c r="D2312" s="56" t="s">
        <v>7088</v>
      </c>
      <c r="E2312" s="50" t="s">
        <v>7089</v>
      </c>
      <c r="F2312" s="50" t="s">
        <v>7090</v>
      </c>
      <c r="G2312" s="49" t="s">
        <v>39</v>
      </c>
      <c r="H2312" s="60">
        <v>0</v>
      </c>
      <c r="I2312" s="82">
        <v>590000000</v>
      </c>
      <c r="J2312" s="35" t="s">
        <v>53</v>
      </c>
      <c r="K2312" s="46" t="s">
        <v>1422</v>
      </c>
      <c r="L2312" s="49" t="s">
        <v>42</v>
      </c>
      <c r="M2312" s="34" t="s">
        <v>61</v>
      </c>
      <c r="N2312" s="49" t="s">
        <v>1256</v>
      </c>
      <c r="O2312" s="49" t="s">
        <v>1424</v>
      </c>
      <c r="P2312" s="35">
        <v>796</v>
      </c>
      <c r="Q2312" s="49" t="s">
        <v>46</v>
      </c>
      <c r="R2312" s="77">
        <v>10</v>
      </c>
      <c r="S2312" s="77">
        <v>4120</v>
      </c>
      <c r="T2312" s="40">
        <f t="shared" si="232"/>
        <v>41200</v>
      </c>
      <c r="U2312" s="41">
        <f>T2312*1.12</f>
        <v>46144.000000000007</v>
      </c>
      <c r="V2312" s="70"/>
      <c r="W2312" s="34">
        <v>2017</v>
      </c>
      <c r="X2312" s="130"/>
    </row>
    <row r="2313" spans="1:24" ht="50.1" customHeight="1">
      <c r="A2313" s="34" t="s">
        <v>7091</v>
      </c>
      <c r="B2313" s="58" t="s">
        <v>35</v>
      </c>
      <c r="C2313" s="50" t="s">
        <v>7092</v>
      </c>
      <c r="D2313" s="56" t="s">
        <v>5585</v>
      </c>
      <c r="E2313" s="50" t="s">
        <v>7093</v>
      </c>
      <c r="F2313" s="50" t="s">
        <v>7094</v>
      </c>
      <c r="G2313" s="49" t="s">
        <v>39</v>
      </c>
      <c r="H2313" s="59">
        <v>0</v>
      </c>
      <c r="I2313" s="82">
        <v>590000000</v>
      </c>
      <c r="J2313" s="35" t="s">
        <v>53</v>
      </c>
      <c r="K2313" s="46" t="s">
        <v>1422</v>
      </c>
      <c r="L2313" s="49" t="s">
        <v>42</v>
      </c>
      <c r="M2313" s="51" t="s">
        <v>61</v>
      </c>
      <c r="N2313" s="49" t="s">
        <v>1256</v>
      </c>
      <c r="O2313" s="49" t="s">
        <v>1424</v>
      </c>
      <c r="P2313" s="35">
        <v>796</v>
      </c>
      <c r="Q2313" s="49" t="s">
        <v>46</v>
      </c>
      <c r="R2313" s="62">
        <v>10</v>
      </c>
      <c r="S2313" s="96">
        <v>925</v>
      </c>
      <c r="T2313" s="40">
        <f t="shared" si="232"/>
        <v>9250</v>
      </c>
      <c r="U2313" s="40">
        <f t="shared" ref="U2313" si="233">T2313*1.12</f>
        <v>10360.000000000002</v>
      </c>
      <c r="V2313" s="51"/>
      <c r="W2313" s="51">
        <v>2017</v>
      </c>
      <c r="X2313" s="43"/>
    </row>
    <row r="2314" spans="1:24" ht="50.1" customHeight="1">
      <c r="A2314" s="34" t="s">
        <v>7095</v>
      </c>
      <c r="B2314" s="58" t="s">
        <v>35</v>
      </c>
      <c r="C2314" s="50" t="s">
        <v>7096</v>
      </c>
      <c r="D2314" s="56" t="s">
        <v>5585</v>
      </c>
      <c r="E2314" s="50" t="s">
        <v>7097</v>
      </c>
      <c r="F2314" s="50" t="s">
        <v>7098</v>
      </c>
      <c r="G2314" s="49" t="s">
        <v>39</v>
      </c>
      <c r="H2314" s="34">
        <v>0</v>
      </c>
      <c r="I2314" s="82">
        <v>590000000</v>
      </c>
      <c r="J2314" s="35" t="s">
        <v>53</v>
      </c>
      <c r="K2314" s="46" t="s">
        <v>1422</v>
      </c>
      <c r="L2314" s="49" t="s">
        <v>42</v>
      </c>
      <c r="M2314" s="34" t="s">
        <v>61</v>
      </c>
      <c r="N2314" s="49" t="s">
        <v>1256</v>
      </c>
      <c r="O2314" s="49" t="s">
        <v>1424</v>
      </c>
      <c r="P2314" s="35">
        <v>796</v>
      </c>
      <c r="Q2314" s="49" t="s">
        <v>46</v>
      </c>
      <c r="R2314" s="100">
        <v>5</v>
      </c>
      <c r="S2314" s="100">
        <v>710</v>
      </c>
      <c r="T2314" s="40">
        <f t="shared" si="232"/>
        <v>3550</v>
      </c>
      <c r="U2314" s="41">
        <f>T2314*1.12</f>
        <v>3976.0000000000005</v>
      </c>
      <c r="V2314" s="45"/>
      <c r="W2314" s="34">
        <v>2017</v>
      </c>
      <c r="X2314" s="130"/>
    </row>
    <row r="2315" spans="1:24" ht="50.1" customHeight="1">
      <c r="A2315" s="34" t="s">
        <v>7099</v>
      </c>
      <c r="B2315" s="58" t="s">
        <v>35</v>
      </c>
      <c r="C2315" s="50" t="s">
        <v>5167</v>
      </c>
      <c r="D2315" s="56" t="s">
        <v>5168</v>
      </c>
      <c r="E2315" s="50" t="s">
        <v>1248</v>
      </c>
      <c r="F2315" s="78" t="s">
        <v>7100</v>
      </c>
      <c r="G2315" s="49" t="s">
        <v>39</v>
      </c>
      <c r="H2315" s="34">
        <v>0</v>
      </c>
      <c r="I2315" s="82">
        <v>590000000</v>
      </c>
      <c r="J2315" s="35" t="s">
        <v>53</v>
      </c>
      <c r="K2315" s="46" t="s">
        <v>1422</v>
      </c>
      <c r="L2315" s="49" t="s">
        <v>42</v>
      </c>
      <c r="M2315" s="34" t="s">
        <v>61</v>
      </c>
      <c r="N2315" s="49" t="s">
        <v>1256</v>
      </c>
      <c r="O2315" s="49" t="s">
        <v>1424</v>
      </c>
      <c r="P2315" s="35">
        <v>796</v>
      </c>
      <c r="Q2315" s="49" t="s">
        <v>46</v>
      </c>
      <c r="R2315" s="100">
        <v>100</v>
      </c>
      <c r="S2315" s="100">
        <v>1050</v>
      </c>
      <c r="T2315" s="40">
        <f t="shared" si="232"/>
        <v>105000</v>
      </c>
      <c r="U2315" s="41">
        <f>T2315*1.12</f>
        <v>117600.00000000001</v>
      </c>
      <c r="V2315" s="45"/>
      <c r="W2315" s="34">
        <v>2017</v>
      </c>
      <c r="X2315" s="130"/>
    </row>
    <row r="2316" spans="1:24" ht="50.1" customHeight="1">
      <c r="A2316" s="34" t="s">
        <v>7101</v>
      </c>
      <c r="B2316" s="35" t="s">
        <v>35</v>
      </c>
      <c r="C2316" s="50" t="s">
        <v>6757</v>
      </c>
      <c r="D2316" s="56" t="s">
        <v>4213</v>
      </c>
      <c r="E2316" s="50" t="s">
        <v>3960</v>
      </c>
      <c r="F2316" s="78" t="s">
        <v>7102</v>
      </c>
      <c r="G2316" s="49" t="s">
        <v>39</v>
      </c>
      <c r="H2316" s="52">
        <v>0</v>
      </c>
      <c r="I2316" s="82">
        <v>590000000</v>
      </c>
      <c r="J2316" s="35" t="s">
        <v>53</v>
      </c>
      <c r="K2316" s="46" t="s">
        <v>1422</v>
      </c>
      <c r="L2316" s="49" t="s">
        <v>42</v>
      </c>
      <c r="M2316" s="34" t="s">
        <v>61</v>
      </c>
      <c r="N2316" s="49" t="s">
        <v>1256</v>
      </c>
      <c r="O2316" s="49" t="s">
        <v>1424</v>
      </c>
      <c r="P2316" s="35">
        <v>796</v>
      </c>
      <c r="Q2316" s="49" t="s">
        <v>46</v>
      </c>
      <c r="R2316" s="77">
        <v>100</v>
      </c>
      <c r="S2316" s="100">
        <v>1400</v>
      </c>
      <c r="T2316" s="40">
        <f t="shared" si="232"/>
        <v>140000</v>
      </c>
      <c r="U2316" s="40">
        <f>T2316*1.12</f>
        <v>156800.00000000003</v>
      </c>
      <c r="V2316" s="46"/>
      <c r="W2316" s="55">
        <v>2017</v>
      </c>
      <c r="X2316" s="130"/>
    </row>
    <row r="2317" spans="1:24" ht="50.1" customHeight="1">
      <c r="A2317" s="34" t="s">
        <v>7103</v>
      </c>
      <c r="B2317" s="35" t="s">
        <v>35</v>
      </c>
      <c r="C2317" s="50" t="s">
        <v>6757</v>
      </c>
      <c r="D2317" s="56" t="s">
        <v>4213</v>
      </c>
      <c r="E2317" s="50" t="s">
        <v>3960</v>
      </c>
      <c r="F2317" s="78" t="s">
        <v>7104</v>
      </c>
      <c r="G2317" s="49" t="s">
        <v>39</v>
      </c>
      <c r="H2317" s="34">
        <v>0</v>
      </c>
      <c r="I2317" s="82">
        <v>590000000</v>
      </c>
      <c r="J2317" s="35" t="s">
        <v>53</v>
      </c>
      <c r="K2317" s="46" t="s">
        <v>1422</v>
      </c>
      <c r="L2317" s="49" t="s">
        <v>42</v>
      </c>
      <c r="M2317" s="34" t="s">
        <v>61</v>
      </c>
      <c r="N2317" s="49" t="s">
        <v>1256</v>
      </c>
      <c r="O2317" s="49" t="s">
        <v>1424</v>
      </c>
      <c r="P2317" s="35">
        <v>796</v>
      </c>
      <c r="Q2317" s="49" t="s">
        <v>46</v>
      </c>
      <c r="R2317" s="100">
        <v>100</v>
      </c>
      <c r="S2317" s="100">
        <v>925</v>
      </c>
      <c r="T2317" s="40">
        <f t="shared" si="232"/>
        <v>92500</v>
      </c>
      <c r="U2317" s="41">
        <f t="shared" ref="U2317:U2335" si="234">T2317*1.12</f>
        <v>103600.00000000001</v>
      </c>
      <c r="V2317" s="34"/>
      <c r="W2317" s="34">
        <v>2017</v>
      </c>
      <c r="X2317" s="43"/>
    </row>
    <row r="2318" spans="1:24" ht="50.1" customHeight="1">
      <c r="A2318" s="34" t="s">
        <v>7105</v>
      </c>
      <c r="B2318" s="34" t="s">
        <v>35</v>
      </c>
      <c r="C2318" s="38" t="s">
        <v>7106</v>
      </c>
      <c r="D2318" s="56" t="s">
        <v>3595</v>
      </c>
      <c r="E2318" s="38" t="s">
        <v>7107</v>
      </c>
      <c r="F2318" s="38" t="s">
        <v>7108</v>
      </c>
      <c r="G2318" s="49" t="s">
        <v>39</v>
      </c>
      <c r="H2318" s="49">
        <v>0</v>
      </c>
      <c r="I2318" s="34">
        <v>590000000</v>
      </c>
      <c r="J2318" s="35" t="s">
        <v>53</v>
      </c>
      <c r="K2318" s="219" t="s">
        <v>1422</v>
      </c>
      <c r="L2318" s="35" t="s">
        <v>446</v>
      </c>
      <c r="M2318" s="49" t="s">
        <v>61</v>
      </c>
      <c r="N2318" s="58" t="s">
        <v>961</v>
      </c>
      <c r="O2318" s="114" t="s">
        <v>503</v>
      </c>
      <c r="P2318" s="49">
        <v>796</v>
      </c>
      <c r="Q2318" s="49" t="s">
        <v>46</v>
      </c>
      <c r="R2318" s="77">
        <v>2</v>
      </c>
      <c r="S2318" s="77">
        <v>5600</v>
      </c>
      <c r="T2318" s="74">
        <f t="shared" si="232"/>
        <v>11200</v>
      </c>
      <c r="U2318" s="74">
        <f t="shared" si="234"/>
        <v>12544.000000000002</v>
      </c>
      <c r="V2318" s="34"/>
      <c r="W2318" s="34">
        <v>2017</v>
      </c>
      <c r="X2318" s="34"/>
    </row>
    <row r="2319" spans="1:24" ht="50.1" customHeight="1">
      <c r="A2319" s="34" t="s">
        <v>7109</v>
      </c>
      <c r="B2319" s="34" t="s">
        <v>35</v>
      </c>
      <c r="C2319" s="38" t="s">
        <v>7106</v>
      </c>
      <c r="D2319" s="56" t="s">
        <v>3595</v>
      </c>
      <c r="E2319" s="38" t="s">
        <v>7107</v>
      </c>
      <c r="F2319" s="38" t="s">
        <v>7110</v>
      </c>
      <c r="G2319" s="49" t="s">
        <v>39</v>
      </c>
      <c r="H2319" s="49">
        <v>0</v>
      </c>
      <c r="I2319" s="34">
        <v>590000000</v>
      </c>
      <c r="J2319" s="35" t="s">
        <v>53</v>
      </c>
      <c r="K2319" s="219" t="s">
        <v>1422</v>
      </c>
      <c r="L2319" s="35" t="s">
        <v>446</v>
      </c>
      <c r="M2319" s="49" t="s">
        <v>61</v>
      </c>
      <c r="N2319" s="58" t="s">
        <v>961</v>
      </c>
      <c r="O2319" s="114" t="s">
        <v>503</v>
      </c>
      <c r="P2319" s="49">
        <v>796</v>
      </c>
      <c r="Q2319" s="49" t="s">
        <v>46</v>
      </c>
      <c r="R2319" s="77">
        <v>1</v>
      </c>
      <c r="S2319" s="77">
        <v>5300</v>
      </c>
      <c r="T2319" s="74">
        <f t="shared" si="232"/>
        <v>5300</v>
      </c>
      <c r="U2319" s="74">
        <f t="shared" si="234"/>
        <v>5936.0000000000009</v>
      </c>
      <c r="V2319" s="34"/>
      <c r="W2319" s="34">
        <v>2017</v>
      </c>
      <c r="X2319" s="34"/>
    </row>
    <row r="2320" spans="1:24" ht="50.1" customHeight="1">
      <c r="A2320" s="34" t="s">
        <v>7111</v>
      </c>
      <c r="B2320" s="34" t="s">
        <v>35</v>
      </c>
      <c r="C2320" s="38" t="s">
        <v>7106</v>
      </c>
      <c r="D2320" s="56" t="s">
        <v>3595</v>
      </c>
      <c r="E2320" s="38" t="s">
        <v>7107</v>
      </c>
      <c r="F2320" s="38" t="s">
        <v>7112</v>
      </c>
      <c r="G2320" s="49" t="s">
        <v>39</v>
      </c>
      <c r="H2320" s="49">
        <v>0</v>
      </c>
      <c r="I2320" s="34">
        <v>590000000</v>
      </c>
      <c r="J2320" s="35" t="s">
        <v>53</v>
      </c>
      <c r="K2320" s="219" t="s">
        <v>1422</v>
      </c>
      <c r="L2320" s="35" t="s">
        <v>446</v>
      </c>
      <c r="M2320" s="49" t="s">
        <v>61</v>
      </c>
      <c r="N2320" s="58" t="s">
        <v>961</v>
      </c>
      <c r="O2320" s="114" t="s">
        <v>503</v>
      </c>
      <c r="P2320" s="49">
        <v>796</v>
      </c>
      <c r="Q2320" s="49" t="s">
        <v>46</v>
      </c>
      <c r="R2320" s="77">
        <v>1</v>
      </c>
      <c r="S2320" s="77">
        <v>5000</v>
      </c>
      <c r="T2320" s="74">
        <f t="shared" si="232"/>
        <v>5000</v>
      </c>
      <c r="U2320" s="74">
        <f t="shared" si="234"/>
        <v>5600.0000000000009</v>
      </c>
      <c r="V2320" s="34"/>
      <c r="W2320" s="34">
        <v>2017</v>
      </c>
      <c r="X2320" s="34"/>
    </row>
    <row r="2321" spans="1:24" ht="50.1" customHeight="1">
      <c r="A2321" s="34" t="s">
        <v>7113</v>
      </c>
      <c r="B2321" s="34" t="s">
        <v>35</v>
      </c>
      <c r="C2321" s="38" t="s">
        <v>7106</v>
      </c>
      <c r="D2321" s="56" t="s">
        <v>3595</v>
      </c>
      <c r="E2321" s="38" t="s">
        <v>7107</v>
      </c>
      <c r="F2321" s="38" t="s">
        <v>7114</v>
      </c>
      <c r="G2321" s="49" t="s">
        <v>39</v>
      </c>
      <c r="H2321" s="49">
        <v>0</v>
      </c>
      <c r="I2321" s="34">
        <v>590000000</v>
      </c>
      <c r="J2321" s="35" t="s">
        <v>53</v>
      </c>
      <c r="K2321" s="219" t="s">
        <v>1422</v>
      </c>
      <c r="L2321" s="35" t="s">
        <v>446</v>
      </c>
      <c r="M2321" s="49" t="s">
        <v>61</v>
      </c>
      <c r="N2321" s="58" t="s">
        <v>961</v>
      </c>
      <c r="O2321" s="114" t="s">
        <v>503</v>
      </c>
      <c r="P2321" s="49">
        <v>796</v>
      </c>
      <c r="Q2321" s="49" t="s">
        <v>46</v>
      </c>
      <c r="R2321" s="77">
        <v>3</v>
      </c>
      <c r="S2321" s="77">
        <v>20000</v>
      </c>
      <c r="T2321" s="74">
        <f t="shared" si="232"/>
        <v>60000</v>
      </c>
      <c r="U2321" s="74">
        <f t="shared" si="234"/>
        <v>67200</v>
      </c>
      <c r="V2321" s="34"/>
      <c r="W2321" s="34">
        <v>2017</v>
      </c>
      <c r="X2321" s="34"/>
    </row>
    <row r="2322" spans="1:24" ht="50.1" customHeight="1">
      <c r="A2322" s="34" t="s">
        <v>7115</v>
      </c>
      <c r="B2322" s="34" t="s">
        <v>35</v>
      </c>
      <c r="C2322" s="38" t="s">
        <v>7106</v>
      </c>
      <c r="D2322" s="56" t="s">
        <v>3595</v>
      </c>
      <c r="E2322" s="38" t="s">
        <v>7107</v>
      </c>
      <c r="F2322" s="38" t="s">
        <v>7116</v>
      </c>
      <c r="G2322" s="49" t="s">
        <v>39</v>
      </c>
      <c r="H2322" s="49">
        <v>0</v>
      </c>
      <c r="I2322" s="34">
        <v>590000000</v>
      </c>
      <c r="J2322" s="35" t="s">
        <v>53</v>
      </c>
      <c r="K2322" s="219" t="s">
        <v>1422</v>
      </c>
      <c r="L2322" s="35" t="s">
        <v>446</v>
      </c>
      <c r="M2322" s="49" t="s">
        <v>61</v>
      </c>
      <c r="N2322" s="58" t="s">
        <v>961</v>
      </c>
      <c r="O2322" s="114" t="s">
        <v>503</v>
      </c>
      <c r="P2322" s="49">
        <v>796</v>
      </c>
      <c r="Q2322" s="49" t="s">
        <v>46</v>
      </c>
      <c r="R2322" s="77">
        <v>3</v>
      </c>
      <c r="S2322" s="77">
        <v>22000</v>
      </c>
      <c r="T2322" s="74">
        <f t="shared" si="232"/>
        <v>66000</v>
      </c>
      <c r="U2322" s="74">
        <f t="shared" si="234"/>
        <v>73920</v>
      </c>
      <c r="V2322" s="34"/>
      <c r="W2322" s="34">
        <v>2017</v>
      </c>
      <c r="X2322" s="34"/>
    </row>
    <row r="2323" spans="1:24" ht="50.1" customHeight="1">
      <c r="A2323" s="34" t="s">
        <v>7117</v>
      </c>
      <c r="B2323" s="34" t="s">
        <v>35</v>
      </c>
      <c r="C2323" s="38" t="s">
        <v>7118</v>
      </c>
      <c r="D2323" s="56" t="s">
        <v>7119</v>
      </c>
      <c r="E2323" s="38" t="s">
        <v>7120</v>
      </c>
      <c r="F2323" s="38" t="s">
        <v>7121</v>
      </c>
      <c r="G2323" s="49" t="s">
        <v>39</v>
      </c>
      <c r="H2323" s="49">
        <v>0</v>
      </c>
      <c r="I2323" s="34">
        <v>590000000</v>
      </c>
      <c r="J2323" s="35" t="s">
        <v>53</v>
      </c>
      <c r="K2323" s="219" t="s">
        <v>1422</v>
      </c>
      <c r="L2323" s="35" t="s">
        <v>446</v>
      </c>
      <c r="M2323" s="49" t="s">
        <v>61</v>
      </c>
      <c r="N2323" s="58" t="s">
        <v>961</v>
      </c>
      <c r="O2323" s="114" t="s">
        <v>503</v>
      </c>
      <c r="P2323" s="49">
        <v>796</v>
      </c>
      <c r="Q2323" s="49" t="s">
        <v>46</v>
      </c>
      <c r="R2323" s="77">
        <v>1</v>
      </c>
      <c r="S2323" s="77">
        <v>465000</v>
      </c>
      <c r="T2323" s="74">
        <f t="shared" si="232"/>
        <v>465000</v>
      </c>
      <c r="U2323" s="74">
        <f t="shared" si="234"/>
        <v>520800.00000000006</v>
      </c>
      <c r="V2323" s="34"/>
      <c r="W2323" s="34">
        <v>2017</v>
      </c>
      <c r="X2323" s="34"/>
    </row>
    <row r="2324" spans="1:24" ht="50.1" customHeight="1">
      <c r="A2324" s="34" t="s">
        <v>7122</v>
      </c>
      <c r="B2324" s="35" t="s">
        <v>35</v>
      </c>
      <c r="C2324" s="50" t="s">
        <v>7123</v>
      </c>
      <c r="D2324" s="56" t="s">
        <v>4800</v>
      </c>
      <c r="E2324" s="50" t="s">
        <v>7124</v>
      </c>
      <c r="F2324" s="248" t="s">
        <v>7125</v>
      </c>
      <c r="G2324" s="51" t="s">
        <v>39</v>
      </c>
      <c r="H2324" s="35">
        <v>0</v>
      </c>
      <c r="I2324" s="35">
        <v>590000000</v>
      </c>
      <c r="J2324" s="35" t="s">
        <v>53</v>
      </c>
      <c r="K2324" s="51" t="s">
        <v>6618</v>
      </c>
      <c r="L2324" s="46" t="s">
        <v>40</v>
      </c>
      <c r="M2324" s="46" t="s">
        <v>84</v>
      </c>
      <c r="N2324" s="51" t="s">
        <v>4449</v>
      </c>
      <c r="O2324" s="49" t="s">
        <v>503</v>
      </c>
      <c r="P2324" s="34">
        <v>796</v>
      </c>
      <c r="Q2324" s="34" t="s">
        <v>46</v>
      </c>
      <c r="R2324" s="77">
        <v>2</v>
      </c>
      <c r="S2324" s="77">
        <v>169270.09</v>
      </c>
      <c r="T2324" s="74">
        <f>R2324*S2324</f>
        <v>338540.18</v>
      </c>
      <c r="U2324" s="75">
        <f t="shared" si="234"/>
        <v>379165.00160000002</v>
      </c>
      <c r="V2324" s="46"/>
      <c r="W2324" s="49">
        <v>2017</v>
      </c>
      <c r="X2324" s="35"/>
    </row>
    <row r="2325" spans="1:24" ht="50.1" customHeight="1">
      <c r="A2325" s="34" t="s">
        <v>7126</v>
      </c>
      <c r="B2325" s="35" t="s">
        <v>35</v>
      </c>
      <c r="C2325" s="50" t="s">
        <v>7123</v>
      </c>
      <c r="D2325" s="56" t="s">
        <v>4800</v>
      </c>
      <c r="E2325" s="50" t="s">
        <v>7124</v>
      </c>
      <c r="F2325" s="248" t="s">
        <v>7127</v>
      </c>
      <c r="G2325" s="51" t="s">
        <v>39</v>
      </c>
      <c r="H2325" s="35">
        <v>0</v>
      </c>
      <c r="I2325" s="35">
        <v>590000000</v>
      </c>
      <c r="J2325" s="35" t="s">
        <v>53</v>
      </c>
      <c r="K2325" s="51" t="s">
        <v>6618</v>
      </c>
      <c r="L2325" s="46" t="s">
        <v>40</v>
      </c>
      <c r="M2325" s="46" t="s">
        <v>84</v>
      </c>
      <c r="N2325" s="51" t="s">
        <v>4449</v>
      </c>
      <c r="O2325" s="49" t="s">
        <v>503</v>
      </c>
      <c r="P2325" s="34">
        <v>796</v>
      </c>
      <c r="Q2325" s="34" t="s">
        <v>46</v>
      </c>
      <c r="R2325" s="77">
        <v>1</v>
      </c>
      <c r="S2325" s="77">
        <v>214050</v>
      </c>
      <c r="T2325" s="74">
        <f>R2325*S2325</f>
        <v>214050</v>
      </c>
      <c r="U2325" s="75">
        <f t="shared" si="234"/>
        <v>239736.00000000003</v>
      </c>
      <c r="V2325" s="43"/>
      <c r="W2325" s="49">
        <v>2017</v>
      </c>
      <c r="X2325" s="51"/>
    </row>
    <row r="2326" spans="1:24" ht="50.1" customHeight="1">
      <c r="A2326" s="34" t="s">
        <v>7128</v>
      </c>
      <c r="B2326" s="35" t="s">
        <v>35</v>
      </c>
      <c r="C2326" s="50" t="s">
        <v>7123</v>
      </c>
      <c r="D2326" s="56" t="s">
        <v>4800</v>
      </c>
      <c r="E2326" s="50" t="s">
        <v>7124</v>
      </c>
      <c r="F2326" s="248" t="s">
        <v>7129</v>
      </c>
      <c r="G2326" s="51" t="s">
        <v>39</v>
      </c>
      <c r="H2326" s="35">
        <v>0</v>
      </c>
      <c r="I2326" s="35">
        <v>590000000</v>
      </c>
      <c r="J2326" s="35" t="s">
        <v>53</v>
      </c>
      <c r="K2326" s="51" t="s">
        <v>6618</v>
      </c>
      <c r="L2326" s="46" t="s">
        <v>40</v>
      </c>
      <c r="M2326" s="46" t="s">
        <v>84</v>
      </c>
      <c r="N2326" s="51" t="s">
        <v>4449</v>
      </c>
      <c r="O2326" s="49" t="s">
        <v>503</v>
      </c>
      <c r="P2326" s="34">
        <v>796</v>
      </c>
      <c r="Q2326" s="34" t="s">
        <v>46</v>
      </c>
      <c r="R2326" s="77">
        <v>1</v>
      </c>
      <c r="S2326" s="77">
        <v>142160.71</v>
      </c>
      <c r="T2326" s="74">
        <f>R2326*S2326</f>
        <v>142160.71</v>
      </c>
      <c r="U2326" s="75">
        <f t="shared" si="234"/>
        <v>159219.9952</v>
      </c>
      <c r="V2326" s="43"/>
      <c r="W2326" s="49">
        <v>2017</v>
      </c>
      <c r="X2326" s="51"/>
    </row>
    <row r="2327" spans="1:24" ht="50.1" customHeight="1">
      <c r="A2327" s="34" t="s">
        <v>7130</v>
      </c>
      <c r="B2327" s="49" t="s">
        <v>35</v>
      </c>
      <c r="C2327" s="50" t="s">
        <v>669</v>
      </c>
      <c r="D2327" s="56" t="s">
        <v>670</v>
      </c>
      <c r="E2327" s="50" t="s">
        <v>671</v>
      </c>
      <c r="F2327" s="50" t="s">
        <v>7131</v>
      </c>
      <c r="G2327" s="35" t="s">
        <v>39</v>
      </c>
      <c r="H2327" s="35">
        <v>0</v>
      </c>
      <c r="I2327" s="35">
        <v>590000000</v>
      </c>
      <c r="J2327" s="35" t="s">
        <v>53</v>
      </c>
      <c r="K2327" s="35" t="s">
        <v>6618</v>
      </c>
      <c r="L2327" s="35" t="s">
        <v>40</v>
      </c>
      <c r="M2327" s="35" t="s">
        <v>43</v>
      </c>
      <c r="N2327" s="35" t="s">
        <v>44</v>
      </c>
      <c r="O2327" s="35" t="s">
        <v>7132</v>
      </c>
      <c r="P2327" s="49">
        <v>166</v>
      </c>
      <c r="Q2327" s="49" t="s">
        <v>103</v>
      </c>
      <c r="R2327" s="77">
        <v>260.39999999999998</v>
      </c>
      <c r="S2327" s="77">
        <v>950</v>
      </c>
      <c r="T2327" s="54">
        <f>S2327*R2327</f>
        <v>247379.99999999997</v>
      </c>
      <c r="U2327" s="54">
        <f t="shared" si="234"/>
        <v>277065.59999999998</v>
      </c>
      <c r="V2327" s="38"/>
      <c r="W2327" s="49">
        <v>2017</v>
      </c>
      <c r="X2327" s="38"/>
    </row>
    <row r="2328" spans="1:24" ht="50.1" customHeight="1">
      <c r="A2328" s="34" t="s">
        <v>7133</v>
      </c>
      <c r="B2328" s="49" t="s">
        <v>35</v>
      </c>
      <c r="C2328" s="50" t="s">
        <v>5729</v>
      </c>
      <c r="D2328" s="56" t="s">
        <v>4383</v>
      </c>
      <c r="E2328" s="50" t="s">
        <v>5730</v>
      </c>
      <c r="F2328" s="50" t="s">
        <v>5733</v>
      </c>
      <c r="G2328" s="35" t="s">
        <v>39</v>
      </c>
      <c r="H2328" s="35">
        <v>0</v>
      </c>
      <c r="I2328" s="35">
        <v>590000000</v>
      </c>
      <c r="J2328" s="35" t="s">
        <v>53</v>
      </c>
      <c r="K2328" s="35" t="s">
        <v>6618</v>
      </c>
      <c r="L2328" s="35" t="s">
        <v>40</v>
      </c>
      <c r="M2328" s="35" t="s">
        <v>43</v>
      </c>
      <c r="N2328" s="35" t="s">
        <v>44</v>
      </c>
      <c r="O2328" s="35" t="s">
        <v>7132</v>
      </c>
      <c r="P2328" s="49">
        <v>166</v>
      </c>
      <c r="Q2328" s="49" t="s">
        <v>103</v>
      </c>
      <c r="R2328" s="77">
        <v>6.9</v>
      </c>
      <c r="S2328" s="77">
        <v>1700</v>
      </c>
      <c r="T2328" s="54">
        <f>S2328*R2328</f>
        <v>11730</v>
      </c>
      <c r="U2328" s="54">
        <f t="shared" si="234"/>
        <v>13137.6</v>
      </c>
      <c r="V2328" s="38"/>
      <c r="W2328" s="49">
        <v>2017</v>
      </c>
      <c r="X2328" s="38"/>
    </row>
    <row r="2329" spans="1:24" ht="50.1" customHeight="1">
      <c r="A2329" s="34" t="s">
        <v>7134</v>
      </c>
      <c r="B2329" s="35" t="s">
        <v>35</v>
      </c>
      <c r="C2329" s="78" t="s">
        <v>484</v>
      </c>
      <c r="D2329" s="78" t="s">
        <v>485</v>
      </c>
      <c r="E2329" s="78" t="s">
        <v>486</v>
      </c>
      <c r="F2329" s="78" t="s">
        <v>7135</v>
      </c>
      <c r="G2329" s="35" t="s">
        <v>39</v>
      </c>
      <c r="H2329" s="35">
        <v>0</v>
      </c>
      <c r="I2329" s="35">
        <v>590000000</v>
      </c>
      <c r="J2329" s="35" t="s">
        <v>40</v>
      </c>
      <c r="K2329" s="49" t="s">
        <v>6618</v>
      </c>
      <c r="L2329" s="51" t="s">
        <v>1042</v>
      </c>
      <c r="M2329" s="35" t="s">
        <v>101</v>
      </c>
      <c r="N2329" s="35" t="s">
        <v>1043</v>
      </c>
      <c r="O2329" s="35" t="s">
        <v>94</v>
      </c>
      <c r="P2329" s="35">
        <v>166</v>
      </c>
      <c r="Q2329" s="35" t="s">
        <v>103</v>
      </c>
      <c r="R2329" s="81">
        <v>150</v>
      </c>
      <c r="S2329" s="81">
        <v>325.89285714200003</v>
      </c>
      <c r="T2329" s="54">
        <f>S2329*R2329</f>
        <v>48883.928571300006</v>
      </c>
      <c r="U2329" s="54">
        <f t="shared" si="234"/>
        <v>54749.999999856009</v>
      </c>
      <c r="V2329" s="49"/>
      <c r="W2329" s="49">
        <v>2017</v>
      </c>
      <c r="X2329" s="49"/>
    </row>
    <row r="2330" spans="1:24" ht="50.1" customHeight="1">
      <c r="A2330" s="34" t="s">
        <v>7136</v>
      </c>
      <c r="B2330" s="35" t="s">
        <v>35</v>
      </c>
      <c r="C2330" s="78" t="s">
        <v>1008</v>
      </c>
      <c r="D2330" s="78" t="s">
        <v>1009</v>
      </c>
      <c r="E2330" s="78" t="s">
        <v>1010</v>
      </c>
      <c r="F2330" s="78" t="s">
        <v>1011</v>
      </c>
      <c r="G2330" s="35" t="s">
        <v>39</v>
      </c>
      <c r="H2330" s="35">
        <v>0</v>
      </c>
      <c r="I2330" s="35">
        <v>590000000</v>
      </c>
      <c r="J2330" s="35" t="s">
        <v>40</v>
      </c>
      <c r="K2330" s="49" t="s">
        <v>6618</v>
      </c>
      <c r="L2330" s="51" t="s">
        <v>1042</v>
      </c>
      <c r="M2330" s="35" t="s">
        <v>101</v>
      </c>
      <c r="N2330" s="35" t="s">
        <v>1043</v>
      </c>
      <c r="O2330" s="35" t="s">
        <v>94</v>
      </c>
      <c r="P2330" s="35">
        <v>166</v>
      </c>
      <c r="Q2330" s="35" t="s">
        <v>103</v>
      </c>
      <c r="R2330" s="81">
        <v>350</v>
      </c>
      <c r="S2330" s="81">
        <v>191</v>
      </c>
      <c r="T2330" s="54">
        <f>S2330*R2330</f>
        <v>66850</v>
      </c>
      <c r="U2330" s="54">
        <f t="shared" si="234"/>
        <v>74872</v>
      </c>
      <c r="V2330" s="49"/>
      <c r="W2330" s="49">
        <v>2017</v>
      </c>
      <c r="X2330" s="49"/>
    </row>
    <row r="2331" spans="1:24" ht="50.1" customHeight="1">
      <c r="A2331" s="34" t="s">
        <v>7137</v>
      </c>
      <c r="B2331" s="35" t="s">
        <v>35</v>
      </c>
      <c r="C2331" s="50" t="s">
        <v>7138</v>
      </c>
      <c r="D2331" s="50" t="s">
        <v>7139</v>
      </c>
      <c r="E2331" s="50" t="s">
        <v>7140</v>
      </c>
      <c r="F2331" s="50" t="s">
        <v>7139</v>
      </c>
      <c r="G2331" s="35" t="s">
        <v>39</v>
      </c>
      <c r="H2331" s="35">
        <v>0</v>
      </c>
      <c r="I2331" s="35">
        <v>590000000</v>
      </c>
      <c r="J2331" s="35" t="s">
        <v>40</v>
      </c>
      <c r="K2331" s="49" t="s">
        <v>6618</v>
      </c>
      <c r="L2331" s="51" t="s">
        <v>1042</v>
      </c>
      <c r="M2331" s="35" t="s">
        <v>101</v>
      </c>
      <c r="N2331" s="35" t="s">
        <v>1043</v>
      </c>
      <c r="O2331" s="35" t="s">
        <v>94</v>
      </c>
      <c r="P2331" s="35">
        <v>166</v>
      </c>
      <c r="Q2331" s="35" t="s">
        <v>103</v>
      </c>
      <c r="R2331" s="81">
        <v>112</v>
      </c>
      <c r="S2331" s="81">
        <v>526.78571428500004</v>
      </c>
      <c r="T2331" s="54">
        <f t="shared" ref="T2331:T2336" si="235">S2331*R2331</f>
        <v>58999.999999920008</v>
      </c>
      <c r="U2331" s="54">
        <f t="shared" si="234"/>
        <v>66079.999999910418</v>
      </c>
      <c r="V2331" s="49"/>
      <c r="W2331" s="49">
        <v>2017</v>
      </c>
      <c r="X2331" s="49"/>
    </row>
    <row r="2332" spans="1:24" ht="50.1" customHeight="1">
      <c r="A2332" s="34" t="s">
        <v>7141</v>
      </c>
      <c r="B2332" s="35" t="s">
        <v>35</v>
      </c>
      <c r="C2332" s="50" t="s">
        <v>7142</v>
      </c>
      <c r="D2332" s="50" t="s">
        <v>7143</v>
      </c>
      <c r="E2332" s="50" t="s">
        <v>7144</v>
      </c>
      <c r="F2332" s="50" t="s">
        <v>7145</v>
      </c>
      <c r="G2332" s="35" t="s">
        <v>39</v>
      </c>
      <c r="H2332" s="35">
        <v>0</v>
      </c>
      <c r="I2332" s="35">
        <v>590000000</v>
      </c>
      <c r="J2332" s="35" t="s">
        <v>40</v>
      </c>
      <c r="K2332" s="49" t="s">
        <v>6618</v>
      </c>
      <c r="L2332" s="51" t="s">
        <v>1042</v>
      </c>
      <c r="M2332" s="35" t="s">
        <v>101</v>
      </c>
      <c r="N2332" s="35" t="s">
        <v>1043</v>
      </c>
      <c r="O2332" s="35" t="s">
        <v>94</v>
      </c>
      <c r="P2332" s="35">
        <v>166</v>
      </c>
      <c r="Q2332" s="35" t="s">
        <v>103</v>
      </c>
      <c r="R2332" s="81">
        <v>200</v>
      </c>
      <c r="S2332" s="81">
        <v>2410.7142857099998</v>
      </c>
      <c r="T2332" s="54">
        <f t="shared" si="235"/>
        <v>482142.85714199994</v>
      </c>
      <c r="U2332" s="54">
        <f t="shared" si="234"/>
        <v>539999.99999903992</v>
      </c>
      <c r="V2332" s="49"/>
      <c r="W2332" s="49">
        <v>2017</v>
      </c>
      <c r="X2332" s="49"/>
    </row>
    <row r="2333" spans="1:24" ht="50.1" customHeight="1">
      <c r="A2333" s="34" t="s">
        <v>7146</v>
      </c>
      <c r="B2333" s="35" t="s">
        <v>35</v>
      </c>
      <c r="C2333" s="50" t="s">
        <v>7147</v>
      </c>
      <c r="D2333" s="50" t="s">
        <v>7148</v>
      </c>
      <c r="E2333" s="50" t="s">
        <v>7149</v>
      </c>
      <c r="F2333" s="50" t="s">
        <v>7150</v>
      </c>
      <c r="G2333" s="35" t="s">
        <v>39</v>
      </c>
      <c r="H2333" s="35">
        <v>0</v>
      </c>
      <c r="I2333" s="35">
        <v>590000000</v>
      </c>
      <c r="J2333" s="35" t="s">
        <v>40</v>
      </c>
      <c r="K2333" s="49" t="s">
        <v>6618</v>
      </c>
      <c r="L2333" s="51" t="s">
        <v>1042</v>
      </c>
      <c r="M2333" s="35" t="s">
        <v>101</v>
      </c>
      <c r="N2333" s="35" t="s">
        <v>1043</v>
      </c>
      <c r="O2333" s="35" t="s">
        <v>94</v>
      </c>
      <c r="P2333" s="35">
        <v>166</v>
      </c>
      <c r="Q2333" s="35" t="s">
        <v>103</v>
      </c>
      <c r="R2333" s="81">
        <v>400</v>
      </c>
      <c r="S2333" s="81">
        <v>2589.2857142799999</v>
      </c>
      <c r="T2333" s="54">
        <f t="shared" si="235"/>
        <v>1035714.285712</v>
      </c>
      <c r="U2333" s="54">
        <f t="shared" si="234"/>
        <v>1159999.99999744</v>
      </c>
      <c r="V2333" s="47"/>
      <c r="W2333" s="49">
        <v>2017</v>
      </c>
      <c r="X2333" s="47"/>
    </row>
    <row r="2334" spans="1:24" ht="50.1" customHeight="1">
      <c r="A2334" s="34" t="s">
        <v>7151</v>
      </c>
      <c r="B2334" s="35" t="s">
        <v>35</v>
      </c>
      <c r="C2334" s="50" t="s">
        <v>7152</v>
      </c>
      <c r="D2334" s="50" t="s">
        <v>7153</v>
      </c>
      <c r="E2334" s="50" t="s">
        <v>7154</v>
      </c>
      <c r="F2334" s="50" t="s">
        <v>7153</v>
      </c>
      <c r="G2334" s="35" t="s">
        <v>39</v>
      </c>
      <c r="H2334" s="35">
        <v>0</v>
      </c>
      <c r="I2334" s="35">
        <v>590000000</v>
      </c>
      <c r="J2334" s="35" t="s">
        <v>40</v>
      </c>
      <c r="K2334" s="49" t="s">
        <v>6618</v>
      </c>
      <c r="L2334" s="51" t="s">
        <v>1042</v>
      </c>
      <c r="M2334" s="35" t="s">
        <v>101</v>
      </c>
      <c r="N2334" s="35" t="s">
        <v>1043</v>
      </c>
      <c r="O2334" s="35" t="s">
        <v>94</v>
      </c>
      <c r="P2334" s="35">
        <v>166</v>
      </c>
      <c r="Q2334" s="35" t="s">
        <v>103</v>
      </c>
      <c r="R2334" s="81">
        <v>100</v>
      </c>
      <c r="S2334" s="81">
        <v>2857.1428571400002</v>
      </c>
      <c r="T2334" s="54">
        <f t="shared" si="235"/>
        <v>285714.285714</v>
      </c>
      <c r="U2334" s="54">
        <f t="shared" si="234"/>
        <v>319999.99999968003</v>
      </c>
      <c r="V2334" s="47"/>
      <c r="W2334" s="49">
        <v>2017</v>
      </c>
      <c r="X2334" s="47"/>
    </row>
    <row r="2335" spans="1:24" ht="50.1" customHeight="1">
      <c r="A2335" s="34" t="s">
        <v>7155</v>
      </c>
      <c r="B2335" s="35" t="s">
        <v>35</v>
      </c>
      <c r="C2335" s="50" t="s">
        <v>7156</v>
      </c>
      <c r="D2335" s="50" t="s">
        <v>7157</v>
      </c>
      <c r="E2335" s="50" t="s">
        <v>7158</v>
      </c>
      <c r="F2335" s="50" t="s">
        <v>7159</v>
      </c>
      <c r="G2335" s="35" t="s">
        <v>39</v>
      </c>
      <c r="H2335" s="35">
        <v>0</v>
      </c>
      <c r="I2335" s="35">
        <v>590000000</v>
      </c>
      <c r="J2335" s="35" t="s">
        <v>40</v>
      </c>
      <c r="K2335" s="49" t="s">
        <v>6618</v>
      </c>
      <c r="L2335" s="51" t="s">
        <v>1042</v>
      </c>
      <c r="M2335" s="35" t="s">
        <v>101</v>
      </c>
      <c r="N2335" s="35" t="s">
        <v>1043</v>
      </c>
      <c r="O2335" s="35" t="s">
        <v>94</v>
      </c>
      <c r="P2335" s="35">
        <v>166</v>
      </c>
      <c r="Q2335" s="35" t="s">
        <v>103</v>
      </c>
      <c r="R2335" s="81">
        <v>400</v>
      </c>
      <c r="S2335" s="81">
        <v>3526.7857142799999</v>
      </c>
      <c r="T2335" s="54">
        <f t="shared" si="235"/>
        <v>1410714.285712</v>
      </c>
      <c r="U2335" s="54">
        <f t="shared" si="234"/>
        <v>1579999.99999744</v>
      </c>
      <c r="V2335" s="47"/>
      <c r="W2335" s="49">
        <v>2017</v>
      </c>
      <c r="X2335" s="47"/>
    </row>
    <row r="2336" spans="1:24" ht="50.1" customHeight="1">
      <c r="A2336" s="34" t="s">
        <v>7160</v>
      </c>
      <c r="B2336" s="35" t="s">
        <v>35</v>
      </c>
      <c r="C2336" s="78" t="s">
        <v>657</v>
      </c>
      <c r="D2336" s="78" t="s">
        <v>658</v>
      </c>
      <c r="E2336" s="78" t="s">
        <v>659</v>
      </c>
      <c r="F2336" s="78" t="s">
        <v>660</v>
      </c>
      <c r="G2336" s="35" t="s">
        <v>39</v>
      </c>
      <c r="H2336" s="35">
        <v>0</v>
      </c>
      <c r="I2336" s="35">
        <v>590000000</v>
      </c>
      <c r="J2336" s="35" t="s">
        <v>40</v>
      </c>
      <c r="K2336" s="49" t="s">
        <v>6618</v>
      </c>
      <c r="L2336" s="51" t="s">
        <v>1042</v>
      </c>
      <c r="M2336" s="35" t="s">
        <v>101</v>
      </c>
      <c r="N2336" s="35" t="s">
        <v>1043</v>
      </c>
      <c r="O2336" s="35" t="s">
        <v>94</v>
      </c>
      <c r="P2336" s="35">
        <v>166</v>
      </c>
      <c r="Q2336" s="35" t="s">
        <v>103</v>
      </c>
      <c r="R2336" s="81">
        <v>40</v>
      </c>
      <c r="S2336" s="81">
        <v>1625</v>
      </c>
      <c r="T2336" s="54">
        <f t="shared" si="235"/>
        <v>65000</v>
      </c>
      <c r="U2336" s="63">
        <f>T2336*1.12</f>
        <v>72800</v>
      </c>
      <c r="V2336" s="92"/>
      <c r="W2336" s="35">
        <v>2017</v>
      </c>
      <c r="X2336" s="35"/>
    </row>
    <row r="2337" spans="1:24" ht="50.1" customHeight="1">
      <c r="A2337" s="34" t="s">
        <v>7161</v>
      </c>
      <c r="B2337" s="49" t="s">
        <v>35</v>
      </c>
      <c r="C2337" s="38" t="s">
        <v>7162</v>
      </c>
      <c r="D2337" s="38" t="s">
        <v>7163</v>
      </c>
      <c r="E2337" s="38" t="s">
        <v>7164</v>
      </c>
      <c r="F2337" s="38" t="s">
        <v>7165</v>
      </c>
      <c r="G2337" s="49" t="s">
        <v>39</v>
      </c>
      <c r="H2337" s="49">
        <v>0</v>
      </c>
      <c r="I2337" s="52">
        <v>590000000</v>
      </c>
      <c r="J2337" s="35" t="s">
        <v>53</v>
      </c>
      <c r="K2337" s="49" t="s">
        <v>6618</v>
      </c>
      <c r="L2337" s="35" t="s">
        <v>53</v>
      </c>
      <c r="M2337" s="49" t="s">
        <v>84</v>
      </c>
      <c r="N2337" s="49" t="s">
        <v>1038</v>
      </c>
      <c r="O2337" s="49" t="s">
        <v>227</v>
      </c>
      <c r="P2337" s="49">
        <v>166</v>
      </c>
      <c r="Q2337" s="49" t="s">
        <v>103</v>
      </c>
      <c r="R2337" s="81">
        <v>2.4</v>
      </c>
      <c r="S2337" s="81">
        <v>7500</v>
      </c>
      <c r="T2337" s="54">
        <f>S2337*R2337</f>
        <v>18000</v>
      </c>
      <c r="U2337" s="54">
        <f>T2337*1.12</f>
        <v>20160.000000000004</v>
      </c>
      <c r="V2337" s="98"/>
      <c r="W2337" s="49">
        <v>2017</v>
      </c>
      <c r="X2337" s="98"/>
    </row>
    <row r="2338" spans="1:24" ht="50.1" customHeight="1">
      <c r="A2338" s="34" t="s">
        <v>7166</v>
      </c>
      <c r="B2338" s="49" t="s">
        <v>35</v>
      </c>
      <c r="C2338" s="38" t="s">
        <v>7167</v>
      </c>
      <c r="D2338" s="38" t="s">
        <v>7163</v>
      </c>
      <c r="E2338" s="38" t="s">
        <v>7168</v>
      </c>
      <c r="F2338" s="38" t="s">
        <v>7169</v>
      </c>
      <c r="G2338" s="49" t="s">
        <v>39</v>
      </c>
      <c r="H2338" s="49">
        <v>0</v>
      </c>
      <c r="I2338" s="52">
        <v>590000000</v>
      </c>
      <c r="J2338" s="35" t="s">
        <v>53</v>
      </c>
      <c r="K2338" s="49" t="s">
        <v>6618</v>
      </c>
      <c r="L2338" s="35" t="s">
        <v>53</v>
      </c>
      <c r="M2338" s="49" t="s">
        <v>84</v>
      </c>
      <c r="N2338" s="49" t="s">
        <v>7170</v>
      </c>
      <c r="O2338" s="49" t="s">
        <v>227</v>
      </c>
      <c r="P2338" s="49">
        <v>166</v>
      </c>
      <c r="Q2338" s="49" t="s">
        <v>103</v>
      </c>
      <c r="R2338" s="81">
        <v>15.75</v>
      </c>
      <c r="S2338" s="81">
        <v>7500</v>
      </c>
      <c r="T2338" s="54">
        <f t="shared" ref="T2338" si="236">S2338*R2338</f>
        <v>118125</v>
      </c>
      <c r="U2338" s="54">
        <f t="shared" ref="U2338" si="237">T2338*1.12</f>
        <v>132300</v>
      </c>
      <c r="V2338" s="322"/>
      <c r="W2338" s="59">
        <v>2017</v>
      </c>
      <c r="X2338" s="322"/>
    </row>
    <row r="2339" spans="1:24" ht="50.1" customHeight="1">
      <c r="A2339" s="34" t="s">
        <v>7171</v>
      </c>
      <c r="B2339" s="49" t="s">
        <v>35</v>
      </c>
      <c r="C2339" s="38" t="s">
        <v>7172</v>
      </c>
      <c r="D2339" s="38" t="s">
        <v>7163</v>
      </c>
      <c r="E2339" s="38" t="s">
        <v>7173</v>
      </c>
      <c r="F2339" s="38" t="s">
        <v>7174</v>
      </c>
      <c r="G2339" s="49" t="s">
        <v>39</v>
      </c>
      <c r="H2339" s="49">
        <v>0</v>
      </c>
      <c r="I2339" s="52">
        <v>590000000</v>
      </c>
      <c r="J2339" s="35" t="s">
        <v>53</v>
      </c>
      <c r="K2339" s="49" t="s">
        <v>6618</v>
      </c>
      <c r="L2339" s="35" t="s">
        <v>53</v>
      </c>
      <c r="M2339" s="49" t="s">
        <v>84</v>
      </c>
      <c r="N2339" s="49" t="s">
        <v>7170</v>
      </c>
      <c r="O2339" s="49" t="s">
        <v>227</v>
      </c>
      <c r="P2339" s="60">
        <v>166</v>
      </c>
      <c r="Q2339" s="49" t="s">
        <v>103</v>
      </c>
      <c r="R2339" s="81">
        <v>12.6</v>
      </c>
      <c r="S2339" s="81">
        <v>7500</v>
      </c>
      <c r="T2339" s="54">
        <f>S2339*R2339</f>
        <v>94500</v>
      </c>
      <c r="U2339" s="54">
        <f>T2339*1.12</f>
        <v>105840.00000000001</v>
      </c>
      <c r="V2339" s="49"/>
      <c r="W2339" s="49">
        <v>2017</v>
      </c>
      <c r="X2339" s="49"/>
    </row>
    <row r="2340" spans="1:24" ht="50.1" customHeight="1">
      <c r="A2340" s="34" t="s">
        <v>7175</v>
      </c>
      <c r="B2340" s="49" t="s">
        <v>35</v>
      </c>
      <c r="C2340" s="38" t="s">
        <v>7176</v>
      </c>
      <c r="D2340" s="38" t="s">
        <v>7163</v>
      </c>
      <c r="E2340" s="38" t="s">
        <v>7177</v>
      </c>
      <c r="F2340" s="38" t="s">
        <v>7178</v>
      </c>
      <c r="G2340" s="49" t="s">
        <v>39</v>
      </c>
      <c r="H2340" s="49">
        <v>0</v>
      </c>
      <c r="I2340" s="52">
        <v>590000000</v>
      </c>
      <c r="J2340" s="35" t="s">
        <v>53</v>
      </c>
      <c r="K2340" s="49" t="s">
        <v>6618</v>
      </c>
      <c r="L2340" s="35" t="s">
        <v>53</v>
      </c>
      <c r="M2340" s="49" t="s">
        <v>84</v>
      </c>
      <c r="N2340" s="49" t="s">
        <v>7170</v>
      </c>
      <c r="O2340" s="49" t="s">
        <v>227</v>
      </c>
      <c r="P2340" s="60">
        <v>166</v>
      </c>
      <c r="Q2340" s="49" t="s">
        <v>103</v>
      </c>
      <c r="R2340" s="81">
        <v>7.5</v>
      </c>
      <c r="S2340" s="81">
        <v>7500</v>
      </c>
      <c r="T2340" s="54">
        <f>S2340*R2340</f>
        <v>56250</v>
      </c>
      <c r="U2340" s="54">
        <f>T2340*1.12</f>
        <v>63000.000000000007</v>
      </c>
      <c r="V2340" s="49"/>
      <c r="W2340" s="49">
        <v>2017</v>
      </c>
      <c r="X2340" s="49"/>
    </row>
    <row r="2341" spans="1:24" ht="50.1" customHeight="1">
      <c r="A2341" s="34" t="s">
        <v>7179</v>
      </c>
      <c r="B2341" s="35" t="s">
        <v>35</v>
      </c>
      <c r="C2341" s="78" t="s">
        <v>2172</v>
      </c>
      <c r="D2341" s="78" t="s">
        <v>2086</v>
      </c>
      <c r="E2341" s="78" t="s">
        <v>2173</v>
      </c>
      <c r="F2341" s="78" t="s">
        <v>47</v>
      </c>
      <c r="G2341" s="34" t="s">
        <v>39</v>
      </c>
      <c r="H2341" s="34">
        <v>0</v>
      </c>
      <c r="I2341" s="34">
        <v>590000000</v>
      </c>
      <c r="J2341" s="35" t="s">
        <v>40</v>
      </c>
      <c r="K2341" s="51" t="s">
        <v>6618</v>
      </c>
      <c r="L2341" s="35" t="s">
        <v>42</v>
      </c>
      <c r="M2341" s="34" t="s">
        <v>61</v>
      </c>
      <c r="N2341" s="35" t="s">
        <v>7180</v>
      </c>
      <c r="O2341" s="35" t="s">
        <v>503</v>
      </c>
      <c r="P2341" s="125">
        <v>168</v>
      </c>
      <c r="Q2341" s="35" t="s">
        <v>117</v>
      </c>
      <c r="R2341" s="144">
        <v>40</v>
      </c>
      <c r="S2341" s="100">
        <v>268000</v>
      </c>
      <c r="T2341" s="40">
        <f>R2341*S2341</f>
        <v>10720000</v>
      </c>
      <c r="U2341" s="41">
        <f>T2341*1.12</f>
        <v>12006400.000000002</v>
      </c>
      <c r="V2341" s="45" t="s">
        <v>47</v>
      </c>
      <c r="W2341" s="51">
        <v>2017</v>
      </c>
      <c r="X2341" s="98"/>
    </row>
    <row r="2342" spans="1:24" ht="50.1" customHeight="1">
      <c r="A2342" s="34" t="s">
        <v>7181</v>
      </c>
      <c r="B2342" s="35" t="s">
        <v>35</v>
      </c>
      <c r="C2342" s="78" t="s">
        <v>2090</v>
      </c>
      <c r="D2342" s="78" t="s">
        <v>2086</v>
      </c>
      <c r="E2342" s="78" t="s">
        <v>2091</v>
      </c>
      <c r="F2342" s="78"/>
      <c r="G2342" s="35" t="s">
        <v>39</v>
      </c>
      <c r="H2342" s="35">
        <v>0</v>
      </c>
      <c r="I2342" s="35">
        <v>590000000</v>
      </c>
      <c r="J2342" s="35" t="s">
        <v>40</v>
      </c>
      <c r="K2342" s="51" t="s">
        <v>6618</v>
      </c>
      <c r="L2342" s="35" t="s">
        <v>42</v>
      </c>
      <c r="M2342" s="35" t="s">
        <v>61</v>
      </c>
      <c r="N2342" s="35" t="s">
        <v>7180</v>
      </c>
      <c r="O2342" s="35" t="s">
        <v>503</v>
      </c>
      <c r="P2342" s="35">
        <v>166</v>
      </c>
      <c r="Q2342" s="35" t="s">
        <v>103</v>
      </c>
      <c r="R2342" s="77">
        <v>40000</v>
      </c>
      <c r="S2342" s="77">
        <v>325</v>
      </c>
      <c r="T2342" s="74">
        <f>R2342*S2342</f>
        <v>13000000</v>
      </c>
      <c r="U2342" s="54">
        <f>T2342*1.12</f>
        <v>14560000.000000002</v>
      </c>
      <c r="V2342" s="35" t="s">
        <v>47</v>
      </c>
      <c r="W2342" s="51">
        <v>2017</v>
      </c>
      <c r="X2342" s="51"/>
    </row>
    <row r="2343" spans="1:24" ht="50.1" customHeight="1">
      <c r="A2343" s="34" t="s">
        <v>7182</v>
      </c>
      <c r="B2343" s="49" t="s">
        <v>35</v>
      </c>
      <c r="C2343" s="186" t="s">
        <v>6437</v>
      </c>
      <c r="D2343" s="186" t="s">
        <v>4465</v>
      </c>
      <c r="E2343" s="186" t="s">
        <v>6438</v>
      </c>
      <c r="F2343" s="78"/>
      <c r="G2343" s="35" t="s">
        <v>39</v>
      </c>
      <c r="H2343" s="49">
        <v>0</v>
      </c>
      <c r="I2343" s="35">
        <v>590000000</v>
      </c>
      <c r="J2343" s="35" t="s">
        <v>53</v>
      </c>
      <c r="K2343" s="51" t="s">
        <v>6618</v>
      </c>
      <c r="L2343" s="35" t="s">
        <v>42</v>
      </c>
      <c r="M2343" s="35" t="s">
        <v>61</v>
      </c>
      <c r="N2343" s="35" t="s">
        <v>7180</v>
      </c>
      <c r="O2343" s="35" t="s">
        <v>503</v>
      </c>
      <c r="P2343" s="35">
        <v>168</v>
      </c>
      <c r="Q2343" s="49" t="s">
        <v>117</v>
      </c>
      <c r="R2343" s="143">
        <v>17</v>
      </c>
      <c r="S2343" s="77">
        <v>610000</v>
      </c>
      <c r="T2343" s="74">
        <f>R2343*S2343</f>
        <v>10370000</v>
      </c>
      <c r="U2343" s="54">
        <f>T2343*1.12</f>
        <v>11614400.000000002</v>
      </c>
      <c r="V2343" s="93"/>
      <c r="W2343" s="35">
        <v>2017</v>
      </c>
      <c r="X2343" s="35"/>
    </row>
    <row r="2344" spans="1:24" ht="50.1" customHeight="1">
      <c r="A2344" s="34" t="s">
        <v>7183</v>
      </c>
      <c r="B2344" s="35" t="s">
        <v>35</v>
      </c>
      <c r="C2344" s="78" t="s">
        <v>3589</v>
      </c>
      <c r="D2344" s="50" t="s">
        <v>3567</v>
      </c>
      <c r="E2344" s="50" t="s">
        <v>3590</v>
      </c>
      <c r="F2344" s="50" t="s">
        <v>7184</v>
      </c>
      <c r="G2344" s="49" t="s">
        <v>39</v>
      </c>
      <c r="H2344" s="49">
        <v>0</v>
      </c>
      <c r="I2344" s="82">
        <v>590000000</v>
      </c>
      <c r="J2344" s="35" t="s">
        <v>53</v>
      </c>
      <c r="K2344" s="35" t="s">
        <v>6618</v>
      </c>
      <c r="L2344" s="35" t="s">
        <v>446</v>
      </c>
      <c r="M2344" s="49" t="s">
        <v>61</v>
      </c>
      <c r="N2344" s="58" t="s">
        <v>2088</v>
      </c>
      <c r="O2344" s="35" t="s">
        <v>1424</v>
      </c>
      <c r="P2344" s="49">
        <v>168</v>
      </c>
      <c r="Q2344" s="59" t="s">
        <v>117</v>
      </c>
      <c r="R2344" s="143">
        <v>2.1059999999999999</v>
      </c>
      <c r="S2344" s="77">
        <v>1477000</v>
      </c>
      <c r="T2344" s="74">
        <f>S2344*R2344</f>
        <v>3110562</v>
      </c>
      <c r="U2344" s="74">
        <f t="shared" ref="U2344:U2345" si="238">T2344*1.12</f>
        <v>3483829.4400000004</v>
      </c>
      <c r="V2344" s="35"/>
      <c r="W2344" s="35">
        <v>2017</v>
      </c>
      <c r="X2344" s="43"/>
    </row>
    <row r="2345" spans="1:24" ht="50.1" customHeight="1">
      <c r="A2345" s="34" t="s">
        <v>7185</v>
      </c>
      <c r="B2345" s="35" t="s">
        <v>35</v>
      </c>
      <c r="C2345" s="50" t="s">
        <v>7186</v>
      </c>
      <c r="D2345" s="50" t="s">
        <v>3567</v>
      </c>
      <c r="E2345" s="50" t="s">
        <v>7187</v>
      </c>
      <c r="F2345" s="50" t="s">
        <v>7188</v>
      </c>
      <c r="G2345" s="49" t="s">
        <v>39</v>
      </c>
      <c r="H2345" s="49">
        <v>0</v>
      </c>
      <c r="I2345" s="82">
        <v>590000000</v>
      </c>
      <c r="J2345" s="35" t="s">
        <v>53</v>
      </c>
      <c r="K2345" s="35" t="s">
        <v>6618</v>
      </c>
      <c r="L2345" s="35" t="s">
        <v>446</v>
      </c>
      <c r="M2345" s="49" t="s">
        <v>61</v>
      </c>
      <c r="N2345" s="58" t="s">
        <v>2088</v>
      </c>
      <c r="O2345" s="35" t="s">
        <v>1424</v>
      </c>
      <c r="P2345" s="49">
        <v>166</v>
      </c>
      <c r="Q2345" s="59" t="s">
        <v>103</v>
      </c>
      <c r="R2345" s="336">
        <v>2.8</v>
      </c>
      <c r="S2345" s="81">
        <v>86050</v>
      </c>
      <c r="T2345" s="74">
        <f>S2345*R2345</f>
        <v>240939.99999999997</v>
      </c>
      <c r="U2345" s="74">
        <f t="shared" si="238"/>
        <v>269852.79999999999</v>
      </c>
      <c r="V2345" s="35"/>
      <c r="W2345" s="35">
        <v>2017</v>
      </c>
      <c r="X2345" s="43"/>
    </row>
    <row r="2346" spans="1:24" ht="50.1" customHeight="1">
      <c r="A2346" s="34" t="s">
        <v>7189</v>
      </c>
      <c r="B2346" s="49" t="s">
        <v>35</v>
      </c>
      <c r="C2346" s="50" t="s">
        <v>7190</v>
      </c>
      <c r="D2346" s="50" t="s">
        <v>4465</v>
      </c>
      <c r="E2346" s="50" t="s">
        <v>7191</v>
      </c>
      <c r="F2346" s="50" t="s">
        <v>7192</v>
      </c>
      <c r="G2346" s="49" t="s">
        <v>39</v>
      </c>
      <c r="H2346" s="49">
        <v>0</v>
      </c>
      <c r="I2346" s="46">
        <v>590000000</v>
      </c>
      <c r="J2346" s="35" t="s">
        <v>53</v>
      </c>
      <c r="K2346" s="49" t="s">
        <v>7193</v>
      </c>
      <c r="L2346" s="35" t="s">
        <v>53</v>
      </c>
      <c r="M2346" s="51" t="s">
        <v>61</v>
      </c>
      <c r="N2346" s="49" t="s">
        <v>7194</v>
      </c>
      <c r="O2346" s="49" t="s">
        <v>4918</v>
      </c>
      <c r="P2346" s="46" t="s">
        <v>865</v>
      </c>
      <c r="Q2346" s="49" t="s">
        <v>866</v>
      </c>
      <c r="R2346" s="81">
        <v>6</v>
      </c>
      <c r="S2346" s="81">
        <v>981.25</v>
      </c>
      <c r="T2346" s="54">
        <f>S2346*R2346</f>
        <v>5887.5</v>
      </c>
      <c r="U2346" s="54">
        <f>T2346*1.12</f>
        <v>6594.0000000000009</v>
      </c>
      <c r="V2346" s="102"/>
      <c r="W2346" s="35">
        <v>2017</v>
      </c>
      <c r="X2346" s="98"/>
    </row>
    <row r="2347" spans="1:24" ht="50.1" customHeight="1">
      <c r="A2347" s="34" t="s">
        <v>7195</v>
      </c>
      <c r="B2347" s="49" t="s">
        <v>35</v>
      </c>
      <c r="C2347" s="50" t="s">
        <v>824</v>
      </c>
      <c r="D2347" s="50" t="s">
        <v>825</v>
      </c>
      <c r="E2347" s="66" t="s">
        <v>826</v>
      </c>
      <c r="F2347" s="50" t="s">
        <v>7196</v>
      </c>
      <c r="G2347" s="49" t="s">
        <v>39</v>
      </c>
      <c r="H2347" s="49">
        <v>0</v>
      </c>
      <c r="I2347" s="46">
        <v>590000000</v>
      </c>
      <c r="J2347" s="35" t="s">
        <v>53</v>
      </c>
      <c r="K2347" s="49" t="s">
        <v>7193</v>
      </c>
      <c r="L2347" s="35" t="s">
        <v>53</v>
      </c>
      <c r="M2347" s="51" t="s">
        <v>61</v>
      </c>
      <c r="N2347" s="49" t="s">
        <v>7194</v>
      </c>
      <c r="O2347" s="49" t="s">
        <v>4918</v>
      </c>
      <c r="P2347" s="60">
        <v>166</v>
      </c>
      <c r="Q2347" s="51" t="s">
        <v>103</v>
      </c>
      <c r="R2347" s="81">
        <v>955</v>
      </c>
      <c r="S2347" s="81">
        <v>110</v>
      </c>
      <c r="T2347" s="54">
        <f t="shared" ref="T2347:T2348" si="239">S2347*R2347</f>
        <v>105050</v>
      </c>
      <c r="U2347" s="54">
        <f t="shared" ref="U2347:U2351" si="240">T2347*1.12</f>
        <v>117656.00000000001</v>
      </c>
      <c r="V2347" s="102"/>
      <c r="W2347" s="35">
        <v>2017</v>
      </c>
      <c r="X2347" s="98"/>
    </row>
    <row r="2348" spans="1:24" ht="50.1" customHeight="1">
      <c r="A2348" s="34" t="s">
        <v>7197</v>
      </c>
      <c r="B2348" s="49" t="s">
        <v>35</v>
      </c>
      <c r="C2348" s="50" t="s">
        <v>7198</v>
      </c>
      <c r="D2348" s="50" t="s">
        <v>2475</v>
      </c>
      <c r="E2348" s="50" t="s">
        <v>7199</v>
      </c>
      <c r="F2348" s="50" t="s">
        <v>7200</v>
      </c>
      <c r="G2348" s="49" t="s">
        <v>39</v>
      </c>
      <c r="H2348" s="49">
        <v>0</v>
      </c>
      <c r="I2348" s="46">
        <v>590000000</v>
      </c>
      <c r="J2348" s="35" t="s">
        <v>53</v>
      </c>
      <c r="K2348" s="49" t="s">
        <v>7193</v>
      </c>
      <c r="L2348" s="35" t="s">
        <v>53</v>
      </c>
      <c r="M2348" s="51" t="s">
        <v>61</v>
      </c>
      <c r="N2348" s="49" t="s">
        <v>7194</v>
      </c>
      <c r="O2348" s="49" t="s">
        <v>4918</v>
      </c>
      <c r="P2348" s="35">
        <v>796</v>
      </c>
      <c r="Q2348" s="49" t="s">
        <v>46</v>
      </c>
      <c r="R2348" s="81">
        <v>4</v>
      </c>
      <c r="S2348" s="81">
        <v>731.25</v>
      </c>
      <c r="T2348" s="54">
        <f t="shared" si="239"/>
        <v>2925</v>
      </c>
      <c r="U2348" s="54">
        <f t="shared" si="240"/>
        <v>3276.0000000000005</v>
      </c>
      <c r="V2348" s="102"/>
      <c r="W2348" s="35">
        <v>2017</v>
      </c>
      <c r="X2348" s="98"/>
    </row>
    <row r="2349" spans="1:24" ht="50.1" customHeight="1">
      <c r="A2349" s="34" t="s">
        <v>7201</v>
      </c>
      <c r="B2349" s="35" t="s">
        <v>35</v>
      </c>
      <c r="C2349" s="78" t="s">
        <v>4320</v>
      </c>
      <c r="D2349" s="78" t="s">
        <v>4321</v>
      </c>
      <c r="E2349" s="78" t="s">
        <v>4322</v>
      </c>
      <c r="F2349" s="78" t="s">
        <v>7202</v>
      </c>
      <c r="G2349" s="34" t="s">
        <v>196</v>
      </c>
      <c r="H2349" s="34">
        <v>81.599999999999994</v>
      </c>
      <c r="I2349" s="82">
        <v>590000000</v>
      </c>
      <c r="J2349" s="35" t="s">
        <v>40</v>
      </c>
      <c r="K2349" s="46" t="s">
        <v>1422</v>
      </c>
      <c r="L2349" s="35" t="s">
        <v>42</v>
      </c>
      <c r="M2349" s="34" t="s">
        <v>61</v>
      </c>
      <c r="N2349" s="35" t="s">
        <v>2792</v>
      </c>
      <c r="O2349" s="35" t="s">
        <v>1442</v>
      </c>
      <c r="P2349" s="35">
        <v>796</v>
      </c>
      <c r="Q2349" s="35" t="s">
        <v>46</v>
      </c>
      <c r="R2349" s="99">
        <v>12</v>
      </c>
      <c r="S2349" s="100">
        <v>21696</v>
      </c>
      <c r="T2349" s="40">
        <f t="shared" ref="T2349" si="241">R2349*S2349</f>
        <v>260352</v>
      </c>
      <c r="U2349" s="40">
        <f t="shared" si="240"/>
        <v>291594.24000000005</v>
      </c>
      <c r="V2349" s="34" t="s">
        <v>6684</v>
      </c>
      <c r="W2349" s="34">
        <v>2017</v>
      </c>
      <c r="X2349" s="98"/>
    </row>
    <row r="2350" spans="1:24" ht="50.1" customHeight="1">
      <c r="A2350" s="34" t="s">
        <v>7203</v>
      </c>
      <c r="B2350" s="232" t="s">
        <v>35</v>
      </c>
      <c r="C2350" s="312" t="s">
        <v>568</v>
      </c>
      <c r="D2350" s="312" t="s">
        <v>569</v>
      </c>
      <c r="E2350" s="312" t="s">
        <v>570</v>
      </c>
      <c r="F2350" s="50" t="s">
        <v>7204</v>
      </c>
      <c r="G2350" s="34" t="s">
        <v>196</v>
      </c>
      <c r="H2350" s="59">
        <v>0</v>
      </c>
      <c r="I2350" s="52">
        <v>590000000</v>
      </c>
      <c r="J2350" s="35" t="s">
        <v>53</v>
      </c>
      <c r="K2350" s="49" t="s">
        <v>6618</v>
      </c>
      <c r="L2350" s="35" t="s">
        <v>42</v>
      </c>
      <c r="M2350" s="35" t="s">
        <v>84</v>
      </c>
      <c r="N2350" s="35" t="s">
        <v>328</v>
      </c>
      <c r="O2350" s="35" t="s">
        <v>503</v>
      </c>
      <c r="P2350" s="35">
        <v>166</v>
      </c>
      <c r="Q2350" s="35" t="s">
        <v>103</v>
      </c>
      <c r="R2350" s="153">
        <v>200</v>
      </c>
      <c r="S2350" s="153">
        <v>2169.65</v>
      </c>
      <c r="T2350" s="69">
        <f t="shared" ref="T2350:T2351" si="242">S2350*R2350</f>
        <v>433930</v>
      </c>
      <c r="U2350" s="69">
        <f t="shared" si="240"/>
        <v>486001.60000000003</v>
      </c>
      <c r="V2350" s="49"/>
      <c r="W2350" s="49">
        <v>2017</v>
      </c>
      <c r="X2350" s="59"/>
    </row>
    <row r="2351" spans="1:24" ht="50.1" customHeight="1">
      <c r="A2351" s="34" t="s">
        <v>7205</v>
      </c>
      <c r="B2351" s="49" t="s">
        <v>35</v>
      </c>
      <c r="C2351" s="50" t="s">
        <v>1502</v>
      </c>
      <c r="D2351" s="50" t="s">
        <v>1497</v>
      </c>
      <c r="E2351" s="50" t="s">
        <v>1503</v>
      </c>
      <c r="F2351" s="296" t="s">
        <v>7206</v>
      </c>
      <c r="G2351" s="220" t="s">
        <v>196</v>
      </c>
      <c r="H2351" s="219">
        <v>0</v>
      </c>
      <c r="I2351" s="326">
        <v>590000000</v>
      </c>
      <c r="J2351" s="250" t="s">
        <v>53</v>
      </c>
      <c r="K2351" s="49" t="s">
        <v>6618</v>
      </c>
      <c r="L2351" s="35" t="s">
        <v>42</v>
      </c>
      <c r="M2351" s="35" t="s">
        <v>84</v>
      </c>
      <c r="N2351" s="35" t="s">
        <v>328</v>
      </c>
      <c r="O2351" s="35" t="s">
        <v>503</v>
      </c>
      <c r="P2351" s="35">
        <v>166</v>
      </c>
      <c r="Q2351" s="35" t="s">
        <v>103</v>
      </c>
      <c r="R2351" s="337">
        <v>60</v>
      </c>
      <c r="S2351" s="337">
        <v>1946.43</v>
      </c>
      <c r="T2351" s="338">
        <f t="shared" si="242"/>
        <v>116785.8</v>
      </c>
      <c r="U2351" s="338">
        <f t="shared" si="240"/>
        <v>130800.09600000002</v>
      </c>
      <c r="V2351" s="160"/>
      <c r="W2351" s="160">
        <v>2017</v>
      </c>
      <c r="X2351" s="160"/>
    </row>
    <row r="2352" spans="1:24" ht="50.1" customHeight="1">
      <c r="A2352" s="34" t="s">
        <v>7207</v>
      </c>
      <c r="B2352" s="35" t="s">
        <v>35</v>
      </c>
      <c r="C2352" s="50" t="s">
        <v>7208</v>
      </c>
      <c r="D2352" s="50" t="s">
        <v>7209</v>
      </c>
      <c r="E2352" s="50" t="s">
        <v>7210</v>
      </c>
      <c r="F2352" s="50" t="s">
        <v>7211</v>
      </c>
      <c r="G2352" s="49" t="s">
        <v>39</v>
      </c>
      <c r="H2352" s="105">
        <v>0</v>
      </c>
      <c r="I2352" s="80">
        <v>590000000</v>
      </c>
      <c r="J2352" s="51" t="s">
        <v>293</v>
      </c>
      <c r="K2352" s="49" t="s">
        <v>6618</v>
      </c>
      <c r="L2352" s="49" t="s">
        <v>295</v>
      </c>
      <c r="M2352" s="49" t="s">
        <v>84</v>
      </c>
      <c r="N2352" s="49" t="s">
        <v>302</v>
      </c>
      <c r="O2352" s="49" t="s">
        <v>503</v>
      </c>
      <c r="P2352" s="35">
        <v>796</v>
      </c>
      <c r="Q2352" s="35" t="s">
        <v>46</v>
      </c>
      <c r="R2352" s="77">
        <v>2</v>
      </c>
      <c r="S2352" s="77">
        <v>410000</v>
      </c>
      <c r="T2352" s="54">
        <f>R2352*S2352</f>
        <v>820000</v>
      </c>
      <c r="U2352" s="54">
        <f>T2352*1.12</f>
        <v>918400.00000000012</v>
      </c>
      <c r="V2352" s="90"/>
      <c r="W2352" s="51">
        <v>2017</v>
      </c>
      <c r="X2352" s="90"/>
    </row>
    <row r="2353" spans="1:24" ht="50.1" customHeight="1">
      <c r="A2353" s="34" t="s">
        <v>7212</v>
      </c>
      <c r="B2353" s="111" t="s">
        <v>35</v>
      </c>
      <c r="C2353" s="266" t="s">
        <v>3943</v>
      </c>
      <c r="D2353" s="266" t="s">
        <v>3944</v>
      </c>
      <c r="E2353" s="266" t="s">
        <v>3945</v>
      </c>
      <c r="F2353" s="266" t="s">
        <v>7213</v>
      </c>
      <c r="G2353" s="232" t="s">
        <v>39</v>
      </c>
      <c r="H2353" s="316">
        <v>0</v>
      </c>
      <c r="I2353" s="317">
        <v>590000000</v>
      </c>
      <c r="J2353" s="112" t="s">
        <v>293</v>
      </c>
      <c r="K2353" s="232" t="s">
        <v>6618</v>
      </c>
      <c r="L2353" s="232" t="s">
        <v>189</v>
      </c>
      <c r="M2353" s="232" t="s">
        <v>84</v>
      </c>
      <c r="N2353" s="49" t="s">
        <v>7214</v>
      </c>
      <c r="O2353" s="232" t="s">
        <v>227</v>
      </c>
      <c r="P2353" s="231">
        <v>796</v>
      </c>
      <c r="Q2353" s="232" t="s">
        <v>46</v>
      </c>
      <c r="R2353" s="239">
        <v>4</v>
      </c>
      <c r="S2353" s="239">
        <v>1200</v>
      </c>
      <c r="T2353" s="262">
        <f>R2353*S2353</f>
        <v>4800</v>
      </c>
      <c r="U2353" s="262">
        <f>T2353*1.12</f>
        <v>5376.0000000000009</v>
      </c>
      <c r="V2353" s="232"/>
      <c r="W2353" s="112">
        <v>2017</v>
      </c>
      <c r="X2353" s="232"/>
    </row>
    <row r="2354" spans="1:24" ht="50.1" customHeight="1">
      <c r="A2354" s="34" t="s">
        <v>7215</v>
      </c>
      <c r="B2354" s="58" t="s">
        <v>35</v>
      </c>
      <c r="C2354" s="50" t="s">
        <v>3943</v>
      </c>
      <c r="D2354" s="50" t="s">
        <v>3944</v>
      </c>
      <c r="E2354" s="50" t="s">
        <v>3945</v>
      </c>
      <c r="F2354" s="50" t="s">
        <v>7216</v>
      </c>
      <c r="G2354" s="49" t="s">
        <v>39</v>
      </c>
      <c r="H2354" s="105">
        <v>0</v>
      </c>
      <c r="I2354" s="80">
        <v>590000000</v>
      </c>
      <c r="J2354" s="51" t="s">
        <v>293</v>
      </c>
      <c r="K2354" s="49" t="s">
        <v>6618</v>
      </c>
      <c r="L2354" s="49" t="s">
        <v>189</v>
      </c>
      <c r="M2354" s="49" t="s">
        <v>84</v>
      </c>
      <c r="N2354" s="49" t="s">
        <v>7214</v>
      </c>
      <c r="O2354" s="49" t="s">
        <v>227</v>
      </c>
      <c r="P2354" s="43">
        <v>796</v>
      </c>
      <c r="Q2354" s="49" t="s">
        <v>46</v>
      </c>
      <c r="R2354" s="77">
        <v>2</v>
      </c>
      <c r="S2354" s="77">
        <v>2100</v>
      </c>
      <c r="T2354" s="54">
        <f>R2354*S2354</f>
        <v>4200</v>
      </c>
      <c r="U2354" s="54">
        <f>T2354*1.12</f>
        <v>4704</v>
      </c>
      <c r="V2354" s="49"/>
      <c r="W2354" s="51">
        <v>2017</v>
      </c>
      <c r="X2354" s="49"/>
    </row>
    <row r="2355" spans="1:24" ht="50.1" customHeight="1">
      <c r="A2355" s="34" t="s">
        <v>7217</v>
      </c>
      <c r="B2355" s="51" t="s">
        <v>35</v>
      </c>
      <c r="C2355" s="50" t="s">
        <v>7218</v>
      </c>
      <c r="D2355" s="50" t="s">
        <v>7219</v>
      </c>
      <c r="E2355" s="50" t="s">
        <v>7220</v>
      </c>
      <c r="F2355" s="50" t="s">
        <v>7221</v>
      </c>
      <c r="G2355" s="51" t="s">
        <v>39</v>
      </c>
      <c r="H2355" s="51">
        <v>0</v>
      </c>
      <c r="I2355" s="125">
        <v>590000000</v>
      </c>
      <c r="J2355" s="51" t="s">
        <v>53</v>
      </c>
      <c r="K2355" s="51" t="s">
        <v>1422</v>
      </c>
      <c r="L2355" s="51" t="s">
        <v>53</v>
      </c>
      <c r="M2355" s="51" t="s">
        <v>43</v>
      </c>
      <c r="N2355" s="49" t="s">
        <v>85</v>
      </c>
      <c r="O2355" s="176" t="s">
        <v>2052</v>
      </c>
      <c r="P2355" s="49">
        <v>736</v>
      </c>
      <c r="Q2355" s="49" t="s">
        <v>512</v>
      </c>
      <c r="R2355" s="77">
        <v>3</v>
      </c>
      <c r="S2355" s="77">
        <v>509.82</v>
      </c>
      <c r="T2355" s="54">
        <f>S2355*R2355</f>
        <v>1529.46</v>
      </c>
      <c r="U2355" s="54">
        <f t="shared" ref="U2355" si="243">T2355*1.12</f>
        <v>1712.9952000000003</v>
      </c>
      <c r="V2355" s="193"/>
      <c r="W2355" s="35">
        <v>2017</v>
      </c>
      <c r="X2355" s="156"/>
    </row>
    <row r="2356" spans="1:24" ht="50.1" customHeight="1">
      <c r="A2356" s="34" t="s">
        <v>7222</v>
      </c>
      <c r="B2356" s="35" t="s">
        <v>35</v>
      </c>
      <c r="C2356" s="50" t="s">
        <v>5481</v>
      </c>
      <c r="D2356" s="50" t="s">
        <v>5064</v>
      </c>
      <c r="E2356" s="50" t="s">
        <v>5482</v>
      </c>
      <c r="F2356" s="50" t="s">
        <v>7223</v>
      </c>
      <c r="G2356" s="267" t="s">
        <v>39</v>
      </c>
      <c r="H2356" s="35">
        <v>0</v>
      </c>
      <c r="I2356" s="35">
        <v>590000000</v>
      </c>
      <c r="J2356" s="35" t="s">
        <v>53</v>
      </c>
      <c r="K2356" s="35" t="s">
        <v>6618</v>
      </c>
      <c r="L2356" s="51" t="s">
        <v>53</v>
      </c>
      <c r="M2356" s="268" t="s">
        <v>61</v>
      </c>
      <c r="N2356" s="35" t="s">
        <v>44</v>
      </c>
      <c r="O2356" s="35" t="s">
        <v>5275</v>
      </c>
      <c r="P2356" s="35">
        <v>796</v>
      </c>
      <c r="Q2356" s="35" t="s">
        <v>46</v>
      </c>
      <c r="R2356" s="81">
        <v>16</v>
      </c>
      <c r="S2356" s="270">
        <v>2473.2142857099998</v>
      </c>
      <c r="T2356" s="74">
        <f t="shared" ref="T2356:T2362" si="244">S2356*R2356</f>
        <v>39571.428571359997</v>
      </c>
      <c r="U2356" s="74">
        <f>T2356*1.12</f>
        <v>44319.999999923202</v>
      </c>
      <c r="V2356" s="35"/>
      <c r="W2356" s="35">
        <v>2017</v>
      </c>
      <c r="X2356" s="90"/>
    </row>
    <row r="2357" spans="1:24" ht="50.1" customHeight="1">
      <c r="A2357" s="34" t="s">
        <v>7224</v>
      </c>
      <c r="B2357" s="35" t="s">
        <v>35</v>
      </c>
      <c r="C2357" s="50" t="s">
        <v>5481</v>
      </c>
      <c r="D2357" s="50" t="s">
        <v>5064</v>
      </c>
      <c r="E2357" s="50" t="s">
        <v>5482</v>
      </c>
      <c r="F2357" s="50" t="s">
        <v>7225</v>
      </c>
      <c r="G2357" s="267" t="s">
        <v>39</v>
      </c>
      <c r="H2357" s="35">
        <v>0</v>
      </c>
      <c r="I2357" s="35">
        <v>590000000</v>
      </c>
      <c r="J2357" s="35" t="s">
        <v>53</v>
      </c>
      <c r="K2357" s="35" t="s">
        <v>6618</v>
      </c>
      <c r="L2357" s="51" t="s">
        <v>53</v>
      </c>
      <c r="M2357" s="268" t="s">
        <v>61</v>
      </c>
      <c r="N2357" s="35" t="s">
        <v>44</v>
      </c>
      <c r="O2357" s="35" t="s">
        <v>5275</v>
      </c>
      <c r="P2357" s="35">
        <v>796</v>
      </c>
      <c r="Q2357" s="35" t="s">
        <v>46</v>
      </c>
      <c r="R2357" s="81">
        <v>16</v>
      </c>
      <c r="S2357" s="270">
        <v>2625</v>
      </c>
      <c r="T2357" s="74">
        <f t="shared" si="244"/>
        <v>42000</v>
      </c>
      <c r="U2357" s="74">
        <f t="shared" ref="U2357:U2393" si="245">T2357*1.12</f>
        <v>47040.000000000007</v>
      </c>
      <c r="V2357" s="35"/>
      <c r="W2357" s="35">
        <v>2017</v>
      </c>
      <c r="X2357" s="90"/>
    </row>
    <row r="2358" spans="1:24" ht="50.1" customHeight="1">
      <c r="A2358" s="34" t="s">
        <v>7226</v>
      </c>
      <c r="B2358" s="35" t="s">
        <v>35</v>
      </c>
      <c r="C2358" s="50" t="s">
        <v>5481</v>
      </c>
      <c r="D2358" s="50" t="s">
        <v>5064</v>
      </c>
      <c r="E2358" s="50" t="s">
        <v>5482</v>
      </c>
      <c r="F2358" s="50" t="s">
        <v>5491</v>
      </c>
      <c r="G2358" s="267" t="s">
        <v>39</v>
      </c>
      <c r="H2358" s="35">
        <v>0</v>
      </c>
      <c r="I2358" s="35">
        <v>590000000</v>
      </c>
      <c r="J2358" s="35" t="s">
        <v>53</v>
      </c>
      <c r="K2358" s="35" t="s">
        <v>6618</v>
      </c>
      <c r="L2358" s="51" t="s">
        <v>53</v>
      </c>
      <c r="M2358" s="268" t="s">
        <v>61</v>
      </c>
      <c r="N2358" s="35" t="s">
        <v>44</v>
      </c>
      <c r="O2358" s="35" t="s">
        <v>5275</v>
      </c>
      <c r="P2358" s="35">
        <v>796</v>
      </c>
      <c r="Q2358" s="35" t="s">
        <v>46</v>
      </c>
      <c r="R2358" s="81">
        <v>36</v>
      </c>
      <c r="S2358" s="270">
        <v>2946.42857142</v>
      </c>
      <c r="T2358" s="74">
        <f t="shared" si="244"/>
        <v>106071.42857112001</v>
      </c>
      <c r="U2358" s="74">
        <f t="shared" si="245"/>
        <v>118799.99999965442</v>
      </c>
      <c r="V2358" s="35"/>
      <c r="W2358" s="35">
        <v>2017</v>
      </c>
      <c r="X2358" s="90"/>
    </row>
    <row r="2359" spans="1:24" ht="50.1" customHeight="1">
      <c r="A2359" s="34" t="s">
        <v>7227</v>
      </c>
      <c r="B2359" s="35" t="s">
        <v>35</v>
      </c>
      <c r="C2359" s="50" t="s">
        <v>5481</v>
      </c>
      <c r="D2359" s="50" t="s">
        <v>5064</v>
      </c>
      <c r="E2359" s="50" t="s">
        <v>5482</v>
      </c>
      <c r="F2359" s="50" t="s">
        <v>7228</v>
      </c>
      <c r="G2359" s="267" t="s">
        <v>39</v>
      </c>
      <c r="H2359" s="35">
        <v>0</v>
      </c>
      <c r="I2359" s="35">
        <v>590000000</v>
      </c>
      <c r="J2359" s="35" t="s">
        <v>53</v>
      </c>
      <c r="K2359" s="35" t="s">
        <v>6618</v>
      </c>
      <c r="L2359" s="51" t="s">
        <v>53</v>
      </c>
      <c r="M2359" s="268" t="s">
        <v>61</v>
      </c>
      <c r="N2359" s="35" t="s">
        <v>44</v>
      </c>
      <c r="O2359" s="35" t="s">
        <v>5275</v>
      </c>
      <c r="P2359" s="35">
        <v>796</v>
      </c>
      <c r="Q2359" s="35" t="s">
        <v>46</v>
      </c>
      <c r="R2359" s="81">
        <v>24</v>
      </c>
      <c r="S2359" s="270">
        <v>3178.5714285700001</v>
      </c>
      <c r="T2359" s="74">
        <f t="shared" si="244"/>
        <v>76285.714285680006</v>
      </c>
      <c r="U2359" s="74">
        <f t="shared" si="245"/>
        <v>85439.999999961612</v>
      </c>
      <c r="V2359" s="35"/>
      <c r="W2359" s="35">
        <v>2017</v>
      </c>
      <c r="X2359" s="90"/>
    </row>
    <row r="2360" spans="1:24" ht="50.1" customHeight="1">
      <c r="A2360" s="34" t="s">
        <v>7229</v>
      </c>
      <c r="B2360" s="35" t="s">
        <v>35</v>
      </c>
      <c r="C2360" s="50" t="s">
        <v>5481</v>
      </c>
      <c r="D2360" s="50" t="s">
        <v>5064</v>
      </c>
      <c r="E2360" s="50" t="s">
        <v>5482</v>
      </c>
      <c r="F2360" s="50" t="s">
        <v>5487</v>
      </c>
      <c r="G2360" s="267" t="s">
        <v>39</v>
      </c>
      <c r="H2360" s="35">
        <v>0</v>
      </c>
      <c r="I2360" s="35">
        <v>590000000</v>
      </c>
      <c r="J2360" s="35" t="s">
        <v>53</v>
      </c>
      <c r="K2360" s="35" t="s">
        <v>6618</v>
      </c>
      <c r="L2360" s="51" t="s">
        <v>53</v>
      </c>
      <c r="M2360" s="268" t="s">
        <v>61</v>
      </c>
      <c r="N2360" s="35" t="s">
        <v>44</v>
      </c>
      <c r="O2360" s="35" t="s">
        <v>5275</v>
      </c>
      <c r="P2360" s="35">
        <v>796</v>
      </c>
      <c r="Q2360" s="35" t="s">
        <v>46</v>
      </c>
      <c r="R2360" s="81">
        <v>6</v>
      </c>
      <c r="S2360" s="270">
        <v>3839.2857142799999</v>
      </c>
      <c r="T2360" s="74">
        <f t="shared" si="244"/>
        <v>23035.714285679998</v>
      </c>
      <c r="U2360" s="74">
        <f t="shared" si="245"/>
        <v>25799.999999961601</v>
      </c>
      <c r="V2360" s="35"/>
      <c r="W2360" s="35">
        <v>2017</v>
      </c>
      <c r="X2360" s="90"/>
    </row>
    <row r="2361" spans="1:24" ht="50.1" customHeight="1">
      <c r="A2361" s="34" t="s">
        <v>7230</v>
      </c>
      <c r="B2361" s="35" t="s">
        <v>35</v>
      </c>
      <c r="C2361" s="50" t="s">
        <v>5481</v>
      </c>
      <c r="D2361" s="50" t="s">
        <v>5064</v>
      </c>
      <c r="E2361" s="50" t="s">
        <v>5482</v>
      </c>
      <c r="F2361" s="50" t="s">
        <v>7231</v>
      </c>
      <c r="G2361" s="267" t="s">
        <v>39</v>
      </c>
      <c r="H2361" s="35">
        <v>0</v>
      </c>
      <c r="I2361" s="35">
        <v>590000000</v>
      </c>
      <c r="J2361" s="35" t="s">
        <v>53</v>
      </c>
      <c r="K2361" s="35" t="s">
        <v>6618</v>
      </c>
      <c r="L2361" s="51" t="s">
        <v>53</v>
      </c>
      <c r="M2361" s="268" t="s">
        <v>61</v>
      </c>
      <c r="N2361" s="35" t="s">
        <v>44</v>
      </c>
      <c r="O2361" s="35" t="s">
        <v>5275</v>
      </c>
      <c r="P2361" s="35">
        <v>796</v>
      </c>
      <c r="Q2361" s="35" t="s">
        <v>46</v>
      </c>
      <c r="R2361" s="81">
        <v>8</v>
      </c>
      <c r="S2361" s="270">
        <v>4700.8928571400002</v>
      </c>
      <c r="T2361" s="74">
        <f t="shared" si="244"/>
        <v>37607.142857120001</v>
      </c>
      <c r="U2361" s="74">
        <f>T2361*1.12</f>
        <v>42119.999999974403</v>
      </c>
      <c r="V2361" s="35"/>
      <c r="W2361" s="35">
        <v>2017</v>
      </c>
      <c r="X2361" s="90"/>
    </row>
    <row r="2362" spans="1:24" ht="50.1" customHeight="1">
      <c r="A2362" s="34" t="s">
        <v>7232</v>
      </c>
      <c r="B2362" s="35" t="s">
        <v>35</v>
      </c>
      <c r="C2362" s="50" t="s">
        <v>5481</v>
      </c>
      <c r="D2362" s="50" t="s">
        <v>5064</v>
      </c>
      <c r="E2362" s="50" t="s">
        <v>5482</v>
      </c>
      <c r="F2362" s="50" t="s">
        <v>5483</v>
      </c>
      <c r="G2362" s="267" t="s">
        <v>39</v>
      </c>
      <c r="H2362" s="35">
        <v>0</v>
      </c>
      <c r="I2362" s="35">
        <v>590000000</v>
      </c>
      <c r="J2362" s="35" t="s">
        <v>53</v>
      </c>
      <c r="K2362" s="35" t="s">
        <v>6618</v>
      </c>
      <c r="L2362" s="51" t="s">
        <v>53</v>
      </c>
      <c r="M2362" s="268" t="s">
        <v>61</v>
      </c>
      <c r="N2362" s="35" t="s">
        <v>44</v>
      </c>
      <c r="O2362" s="35" t="s">
        <v>5275</v>
      </c>
      <c r="P2362" s="35">
        <v>796</v>
      </c>
      <c r="Q2362" s="35" t="s">
        <v>46</v>
      </c>
      <c r="R2362" s="81">
        <v>6</v>
      </c>
      <c r="S2362" s="270">
        <v>5803.5714285699996</v>
      </c>
      <c r="T2362" s="74">
        <f t="shared" si="244"/>
        <v>34821.428571419994</v>
      </c>
      <c r="U2362" s="74">
        <f t="shared" si="245"/>
        <v>38999.999999990396</v>
      </c>
      <c r="V2362" s="35"/>
      <c r="W2362" s="35">
        <v>2017</v>
      </c>
      <c r="X2362" s="90"/>
    </row>
    <row r="2363" spans="1:24" ht="50.1" customHeight="1">
      <c r="A2363" s="34" t="s">
        <v>7233</v>
      </c>
      <c r="B2363" s="35" t="s">
        <v>35</v>
      </c>
      <c r="C2363" s="50" t="s">
        <v>5481</v>
      </c>
      <c r="D2363" s="50" t="s">
        <v>5064</v>
      </c>
      <c r="E2363" s="50" t="s">
        <v>5482</v>
      </c>
      <c r="F2363" s="50" t="s">
        <v>7234</v>
      </c>
      <c r="G2363" s="267" t="s">
        <v>39</v>
      </c>
      <c r="H2363" s="35">
        <v>0</v>
      </c>
      <c r="I2363" s="35">
        <v>590000000</v>
      </c>
      <c r="J2363" s="35" t="s">
        <v>53</v>
      </c>
      <c r="K2363" s="35" t="s">
        <v>6618</v>
      </c>
      <c r="L2363" s="51" t="s">
        <v>53</v>
      </c>
      <c r="M2363" s="268" t="s">
        <v>61</v>
      </c>
      <c r="N2363" s="35" t="s">
        <v>44</v>
      </c>
      <c r="O2363" s="35" t="s">
        <v>5275</v>
      </c>
      <c r="P2363" s="35">
        <v>796</v>
      </c>
      <c r="Q2363" s="35" t="s">
        <v>46</v>
      </c>
      <c r="R2363" s="81">
        <v>16</v>
      </c>
      <c r="S2363" s="270">
        <v>28660.71</v>
      </c>
      <c r="T2363" s="74">
        <v>458571.43</v>
      </c>
      <c r="U2363" s="74">
        <f t="shared" si="245"/>
        <v>513600.00160000002</v>
      </c>
      <c r="V2363" s="35"/>
      <c r="W2363" s="35">
        <v>2017</v>
      </c>
      <c r="X2363" s="90"/>
    </row>
    <row r="2364" spans="1:24" ht="50.1" customHeight="1">
      <c r="A2364" s="34" t="s">
        <v>7235</v>
      </c>
      <c r="B2364" s="49" t="s">
        <v>35</v>
      </c>
      <c r="C2364" s="50" t="s">
        <v>5329</v>
      </c>
      <c r="D2364" s="50" t="s">
        <v>5330</v>
      </c>
      <c r="E2364" s="50" t="s">
        <v>5331</v>
      </c>
      <c r="F2364" s="212"/>
      <c r="G2364" s="51" t="s">
        <v>39</v>
      </c>
      <c r="H2364" s="51">
        <v>0</v>
      </c>
      <c r="I2364" s="125">
        <v>590000000</v>
      </c>
      <c r="J2364" s="51" t="s">
        <v>53</v>
      </c>
      <c r="K2364" s="49" t="s">
        <v>6618</v>
      </c>
      <c r="L2364" s="51" t="s">
        <v>53</v>
      </c>
      <c r="M2364" s="51" t="s">
        <v>61</v>
      </c>
      <c r="N2364" s="51" t="s">
        <v>7236</v>
      </c>
      <c r="O2364" s="46" t="s">
        <v>1424</v>
      </c>
      <c r="P2364" s="46" t="s">
        <v>865</v>
      </c>
      <c r="Q2364" s="49" t="s">
        <v>866</v>
      </c>
      <c r="R2364" s="81">
        <v>25</v>
      </c>
      <c r="S2364" s="81">
        <v>2550</v>
      </c>
      <c r="T2364" s="81">
        <f>S2364*R2364</f>
        <v>63750</v>
      </c>
      <c r="U2364" s="81">
        <f t="shared" si="245"/>
        <v>71400</v>
      </c>
      <c r="V2364" s="98"/>
      <c r="W2364" s="35">
        <v>2017</v>
      </c>
      <c r="X2364" s="156"/>
    </row>
    <row r="2365" spans="1:24" ht="50.1" customHeight="1">
      <c r="A2365" s="34" t="s">
        <v>7237</v>
      </c>
      <c r="B2365" s="35" t="s">
        <v>35</v>
      </c>
      <c r="C2365" s="78" t="s">
        <v>382</v>
      </c>
      <c r="D2365" s="78" t="s">
        <v>361</v>
      </c>
      <c r="E2365" s="78" t="s">
        <v>383</v>
      </c>
      <c r="F2365" s="78" t="s">
        <v>384</v>
      </c>
      <c r="G2365" s="34" t="s">
        <v>39</v>
      </c>
      <c r="H2365" s="34">
        <v>0</v>
      </c>
      <c r="I2365" s="34">
        <v>590000000</v>
      </c>
      <c r="J2365" s="35" t="s">
        <v>53</v>
      </c>
      <c r="K2365" s="34" t="s">
        <v>6618</v>
      </c>
      <c r="L2365" s="49" t="s">
        <v>189</v>
      </c>
      <c r="M2365" s="34" t="s">
        <v>84</v>
      </c>
      <c r="N2365" s="49" t="s">
        <v>102</v>
      </c>
      <c r="O2365" s="51" t="s">
        <v>1424</v>
      </c>
      <c r="P2365" s="34">
        <v>796</v>
      </c>
      <c r="Q2365" s="34" t="s">
        <v>46</v>
      </c>
      <c r="R2365" s="100">
        <v>2</v>
      </c>
      <c r="S2365" s="100">
        <v>1850</v>
      </c>
      <c r="T2365" s="62">
        <f t="shared" ref="T2365:T2386" si="246">R2365*S2365</f>
        <v>3700</v>
      </c>
      <c r="U2365" s="339">
        <f t="shared" si="245"/>
        <v>4144</v>
      </c>
      <c r="V2365" s="109"/>
      <c r="W2365" s="51">
        <v>2017</v>
      </c>
      <c r="X2365" s="340"/>
    </row>
    <row r="2366" spans="1:24" ht="50.1" customHeight="1">
      <c r="A2366" s="34" t="s">
        <v>7238</v>
      </c>
      <c r="B2366" s="35" t="s">
        <v>35</v>
      </c>
      <c r="C2366" s="78" t="s">
        <v>382</v>
      </c>
      <c r="D2366" s="78" t="s">
        <v>361</v>
      </c>
      <c r="E2366" s="78" t="s">
        <v>383</v>
      </c>
      <c r="F2366" s="78" t="s">
        <v>7239</v>
      </c>
      <c r="G2366" s="34" t="s">
        <v>39</v>
      </c>
      <c r="H2366" s="34">
        <v>0</v>
      </c>
      <c r="I2366" s="34">
        <v>590000000</v>
      </c>
      <c r="J2366" s="35" t="s">
        <v>53</v>
      </c>
      <c r="K2366" s="34" t="s">
        <v>6618</v>
      </c>
      <c r="L2366" s="49" t="s">
        <v>189</v>
      </c>
      <c r="M2366" s="34" t="s">
        <v>84</v>
      </c>
      <c r="N2366" s="49" t="s">
        <v>102</v>
      </c>
      <c r="O2366" s="51" t="s">
        <v>1424</v>
      </c>
      <c r="P2366" s="34">
        <v>796</v>
      </c>
      <c r="Q2366" s="34" t="s">
        <v>46</v>
      </c>
      <c r="R2366" s="100">
        <v>10</v>
      </c>
      <c r="S2366" s="100">
        <v>1850</v>
      </c>
      <c r="T2366" s="62">
        <f t="shared" si="246"/>
        <v>18500</v>
      </c>
      <c r="U2366" s="339">
        <f t="shared" si="245"/>
        <v>20720.000000000004</v>
      </c>
      <c r="V2366" s="34"/>
      <c r="W2366" s="34">
        <v>2017</v>
      </c>
      <c r="X2366" s="103"/>
    </row>
    <row r="2367" spans="1:24" ht="50.1" customHeight="1">
      <c r="A2367" s="34" t="s">
        <v>7240</v>
      </c>
      <c r="B2367" s="35" t="s">
        <v>35</v>
      </c>
      <c r="C2367" s="78" t="s">
        <v>1305</v>
      </c>
      <c r="D2367" s="37" t="s">
        <v>1306</v>
      </c>
      <c r="E2367" s="78" t="s">
        <v>1307</v>
      </c>
      <c r="F2367" s="78" t="s">
        <v>1308</v>
      </c>
      <c r="G2367" s="34" t="s">
        <v>39</v>
      </c>
      <c r="H2367" s="34">
        <v>0</v>
      </c>
      <c r="I2367" s="34">
        <v>590000000</v>
      </c>
      <c r="J2367" s="35" t="s">
        <v>53</v>
      </c>
      <c r="K2367" s="34" t="s">
        <v>6618</v>
      </c>
      <c r="L2367" s="49" t="s">
        <v>189</v>
      </c>
      <c r="M2367" s="34" t="s">
        <v>84</v>
      </c>
      <c r="N2367" s="49" t="s">
        <v>102</v>
      </c>
      <c r="O2367" s="51" t="s">
        <v>1424</v>
      </c>
      <c r="P2367" s="34">
        <v>796</v>
      </c>
      <c r="Q2367" s="34" t="s">
        <v>46</v>
      </c>
      <c r="R2367" s="100">
        <v>2</v>
      </c>
      <c r="S2367" s="100">
        <v>850</v>
      </c>
      <c r="T2367" s="62">
        <f t="shared" si="246"/>
        <v>1700</v>
      </c>
      <c r="U2367" s="339">
        <f t="shared" si="245"/>
        <v>1904.0000000000002</v>
      </c>
      <c r="V2367" s="45"/>
      <c r="W2367" s="34">
        <v>2017</v>
      </c>
      <c r="X2367" s="103"/>
    </row>
    <row r="2368" spans="1:24" ht="50.1" customHeight="1">
      <c r="A2368" s="34" t="s">
        <v>7241</v>
      </c>
      <c r="B2368" s="58" t="s">
        <v>35</v>
      </c>
      <c r="C2368" s="78" t="s">
        <v>1311</v>
      </c>
      <c r="D2368" s="78" t="s">
        <v>1312</v>
      </c>
      <c r="E2368" s="78" t="s">
        <v>1313</v>
      </c>
      <c r="F2368" s="78" t="s">
        <v>1314</v>
      </c>
      <c r="G2368" s="104" t="s">
        <v>39</v>
      </c>
      <c r="H2368" s="105">
        <v>0</v>
      </c>
      <c r="I2368" s="80">
        <v>590000000</v>
      </c>
      <c r="J2368" s="51" t="s">
        <v>293</v>
      </c>
      <c r="K2368" s="34" t="s">
        <v>6618</v>
      </c>
      <c r="L2368" s="49" t="s">
        <v>189</v>
      </c>
      <c r="M2368" s="49" t="s">
        <v>84</v>
      </c>
      <c r="N2368" s="49" t="s">
        <v>102</v>
      </c>
      <c r="O2368" s="51" t="s">
        <v>1424</v>
      </c>
      <c r="P2368" s="43">
        <v>796</v>
      </c>
      <c r="Q2368" s="49" t="s">
        <v>46</v>
      </c>
      <c r="R2368" s="100">
        <v>36</v>
      </c>
      <c r="S2368" s="100">
        <v>50</v>
      </c>
      <c r="T2368" s="62">
        <f t="shared" si="246"/>
        <v>1800</v>
      </c>
      <c r="U2368" s="339">
        <f t="shared" si="245"/>
        <v>2016.0000000000002</v>
      </c>
      <c r="V2368" s="98"/>
      <c r="W2368" s="51">
        <v>2017</v>
      </c>
      <c r="X2368" s="103"/>
    </row>
    <row r="2369" spans="1:24" ht="50.1" customHeight="1">
      <c r="A2369" s="34" t="s">
        <v>7242</v>
      </c>
      <c r="B2369" s="35" t="s">
        <v>35</v>
      </c>
      <c r="C2369" s="78" t="s">
        <v>1936</v>
      </c>
      <c r="D2369" s="78" t="s">
        <v>1921</v>
      </c>
      <c r="E2369" s="78" t="s">
        <v>1937</v>
      </c>
      <c r="F2369" s="78" t="s">
        <v>1950</v>
      </c>
      <c r="G2369" s="34" t="s">
        <v>39</v>
      </c>
      <c r="H2369" s="34">
        <v>0</v>
      </c>
      <c r="I2369" s="34">
        <v>590000000</v>
      </c>
      <c r="J2369" s="35" t="s">
        <v>53</v>
      </c>
      <c r="K2369" s="34" t="s">
        <v>6618</v>
      </c>
      <c r="L2369" s="49" t="s">
        <v>189</v>
      </c>
      <c r="M2369" s="34" t="s">
        <v>84</v>
      </c>
      <c r="N2369" s="49" t="s">
        <v>102</v>
      </c>
      <c r="O2369" s="51" t="s">
        <v>1424</v>
      </c>
      <c r="P2369" s="34">
        <v>796</v>
      </c>
      <c r="Q2369" s="34" t="s">
        <v>46</v>
      </c>
      <c r="R2369" s="100">
        <v>12</v>
      </c>
      <c r="S2369" s="100">
        <v>900</v>
      </c>
      <c r="T2369" s="62">
        <f t="shared" si="246"/>
        <v>10800</v>
      </c>
      <c r="U2369" s="339">
        <f t="shared" si="245"/>
        <v>12096.000000000002</v>
      </c>
      <c r="V2369" s="109"/>
      <c r="W2369" s="51">
        <v>2017</v>
      </c>
      <c r="X2369" s="103"/>
    </row>
    <row r="2370" spans="1:24" ht="50.1" customHeight="1">
      <c r="A2370" s="34" t="s">
        <v>7243</v>
      </c>
      <c r="B2370" s="35" t="s">
        <v>35</v>
      </c>
      <c r="C2370" s="78" t="s">
        <v>2337</v>
      </c>
      <c r="D2370" s="37" t="s">
        <v>2338</v>
      </c>
      <c r="E2370" s="78" t="s">
        <v>2339</v>
      </c>
      <c r="F2370" s="78" t="s">
        <v>2340</v>
      </c>
      <c r="G2370" s="34" t="s">
        <v>39</v>
      </c>
      <c r="H2370" s="34">
        <v>0</v>
      </c>
      <c r="I2370" s="34">
        <v>590000000</v>
      </c>
      <c r="J2370" s="35" t="s">
        <v>53</v>
      </c>
      <c r="K2370" s="34" t="s">
        <v>6618</v>
      </c>
      <c r="L2370" s="49" t="s">
        <v>189</v>
      </c>
      <c r="M2370" s="34" t="s">
        <v>84</v>
      </c>
      <c r="N2370" s="49" t="s">
        <v>102</v>
      </c>
      <c r="O2370" s="51" t="s">
        <v>1424</v>
      </c>
      <c r="P2370" s="34">
        <v>796</v>
      </c>
      <c r="Q2370" s="34" t="s">
        <v>46</v>
      </c>
      <c r="R2370" s="100">
        <v>4</v>
      </c>
      <c r="S2370" s="100">
        <v>600</v>
      </c>
      <c r="T2370" s="62">
        <f t="shared" si="246"/>
        <v>2400</v>
      </c>
      <c r="U2370" s="339">
        <f t="shared" si="245"/>
        <v>2688.0000000000005</v>
      </c>
      <c r="V2370" s="45" t="s">
        <v>47</v>
      </c>
      <c r="W2370" s="34">
        <v>2017</v>
      </c>
      <c r="X2370" s="34"/>
    </row>
    <row r="2371" spans="1:24" ht="50.1" customHeight="1">
      <c r="A2371" s="34" t="s">
        <v>7244</v>
      </c>
      <c r="B2371" s="35" t="s">
        <v>35</v>
      </c>
      <c r="C2371" s="78" t="s">
        <v>2462</v>
      </c>
      <c r="D2371" s="37" t="s">
        <v>2463</v>
      </c>
      <c r="E2371" s="78" t="s">
        <v>2464</v>
      </c>
      <c r="F2371" s="78" t="s">
        <v>2465</v>
      </c>
      <c r="G2371" s="34" t="s">
        <v>39</v>
      </c>
      <c r="H2371" s="34">
        <v>0</v>
      </c>
      <c r="I2371" s="34">
        <v>590000000</v>
      </c>
      <c r="J2371" s="35" t="s">
        <v>53</v>
      </c>
      <c r="K2371" s="34" t="s">
        <v>6618</v>
      </c>
      <c r="L2371" s="49" t="s">
        <v>189</v>
      </c>
      <c r="M2371" s="34" t="s">
        <v>84</v>
      </c>
      <c r="N2371" s="49" t="s">
        <v>102</v>
      </c>
      <c r="O2371" s="51" t="s">
        <v>1424</v>
      </c>
      <c r="P2371" s="34">
        <v>796</v>
      </c>
      <c r="Q2371" s="34" t="s">
        <v>46</v>
      </c>
      <c r="R2371" s="100">
        <v>7</v>
      </c>
      <c r="S2371" s="100">
        <v>700</v>
      </c>
      <c r="T2371" s="62">
        <f t="shared" si="246"/>
        <v>4900</v>
      </c>
      <c r="U2371" s="339">
        <f t="shared" si="245"/>
        <v>5488.0000000000009</v>
      </c>
      <c r="V2371" s="45"/>
      <c r="W2371" s="34">
        <v>2017</v>
      </c>
      <c r="X2371" s="76"/>
    </row>
    <row r="2372" spans="1:24" ht="50.1" customHeight="1">
      <c r="A2372" s="34" t="s">
        <v>7245</v>
      </c>
      <c r="B2372" s="35" t="s">
        <v>35</v>
      </c>
      <c r="C2372" s="78" t="s">
        <v>2606</v>
      </c>
      <c r="D2372" s="37" t="s">
        <v>2607</v>
      </c>
      <c r="E2372" s="78" t="s">
        <v>2608</v>
      </c>
      <c r="F2372" s="78" t="s">
        <v>2613</v>
      </c>
      <c r="G2372" s="34" t="s">
        <v>39</v>
      </c>
      <c r="H2372" s="34">
        <v>0</v>
      </c>
      <c r="I2372" s="34">
        <v>590000000</v>
      </c>
      <c r="J2372" s="35" t="s">
        <v>53</v>
      </c>
      <c r="K2372" s="34" t="s">
        <v>6618</v>
      </c>
      <c r="L2372" s="49" t="s">
        <v>189</v>
      </c>
      <c r="M2372" s="34" t="s">
        <v>84</v>
      </c>
      <c r="N2372" s="49" t="s">
        <v>102</v>
      </c>
      <c r="O2372" s="51" t="s">
        <v>1424</v>
      </c>
      <c r="P2372" s="34">
        <v>796</v>
      </c>
      <c r="Q2372" s="34" t="s">
        <v>46</v>
      </c>
      <c r="R2372" s="100">
        <v>8</v>
      </c>
      <c r="S2372" s="100">
        <v>2000</v>
      </c>
      <c r="T2372" s="62">
        <f t="shared" si="246"/>
        <v>16000</v>
      </c>
      <c r="U2372" s="339">
        <f t="shared" si="245"/>
        <v>17920</v>
      </c>
      <c r="V2372" s="109"/>
      <c r="W2372" s="51">
        <v>2017</v>
      </c>
      <c r="X2372" s="34"/>
    </row>
    <row r="2373" spans="1:24" ht="50.1" customHeight="1">
      <c r="A2373" s="34" t="s">
        <v>7246</v>
      </c>
      <c r="B2373" s="35" t="s">
        <v>35</v>
      </c>
      <c r="C2373" s="78" t="s">
        <v>2736</v>
      </c>
      <c r="D2373" s="37" t="s">
        <v>2737</v>
      </c>
      <c r="E2373" s="78" t="s">
        <v>2738</v>
      </c>
      <c r="F2373" s="78" t="s">
        <v>2745</v>
      </c>
      <c r="G2373" s="34" t="s">
        <v>39</v>
      </c>
      <c r="H2373" s="34">
        <v>0</v>
      </c>
      <c r="I2373" s="34">
        <v>590000000</v>
      </c>
      <c r="J2373" s="35" t="s">
        <v>53</v>
      </c>
      <c r="K2373" s="34" t="s">
        <v>6618</v>
      </c>
      <c r="L2373" s="49" t="s">
        <v>189</v>
      </c>
      <c r="M2373" s="34" t="s">
        <v>84</v>
      </c>
      <c r="N2373" s="49" t="s">
        <v>102</v>
      </c>
      <c r="O2373" s="51" t="s">
        <v>1424</v>
      </c>
      <c r="P2373" s="34">
        <v>796</v>
      </c>
      <c r="Q2373" s="34" t="s">
        <v>46</v>
      </c>
      <c r="R2373" s="100">
        <v>8</v>
      </c>
      <c r="S2373" s="100">
        <v>2600</v>
      </c>
      <c r="T2373" s="62">
        <f t="shared" si="246"/>
        <v>20800</v>
      </c>
      <c r="U2373" s="339">
        <f t="shared" si="245"/>
        <v>23296.000000000004</v>
      </c>
      <c r="V2373" s="109"/>
      <c r="W2373" s="51">
        <v>2017</v>
      </c>
      <c r="X2373" s="34"/>
    </row>
    <row r="2374" spans="1:24" ht="50.1" customHeight="1">
      <c r="A2374" s="34" t="s">
        <v>7247</v>
      </c>
      <c r="B2374" s="35" t="s">
        <v>35</v>
      </c>
      <c r="C2374" s="78" t="s">
        <v>2794</v>
      </c>
      <c r="D2374" s="37" t="s">
        <v>2795</v>
      </c>
      <c r="E2374" s="78" t="s">
        <v>332</v>
      </c>
      <c r="F2374" s="78" t="s">
        <v>2796</v>
      </c>
      <c r="G2374" s="34" t="s">
        <v>39</v>
      </c>
      <c r="H2374" s="34">
        <v>0</v>
      </c>
      <c r="I2374" s="34">
        <v>590000000</v>
      </c>
      <c r="J2374" s="35" t="s">
        <v>53</v>
      </c>
      <c r="K2374" s="34" t="s">
        <v>6618</v>
      </c>
      <c r="L2374" s="49" t="s">
        <v>189</v>
      </c>
      <c r="M2374" s="34" t="s">
        <v>84</v>
      </c>
      <c r="N2374" s="49" t="s">
        <v>102</v>
      </c>
      <c r="O2374" s="51" t="s">
        <v>1424</v>
      </c>
      <c r="P2374" s="34">
        <v>796</v>
      </c>
      <c r="Q2374" s="34" t="s">
        <v>46</v>
      </c>
      <c r="R2374" s="100">
        <v>36</v>
      </c>
      <c r="S2374" s="100">
        <v>200</v>
      </c>
      <c r="T2374" s="62">
        <f t="shared" si="246"/>
        <v>7200</v>
      </c>
      <c r="U2374" s="339">
        <f t="shared" si="245"/>
        <v>8064.0000000000009</v>
      </c>
      <c r="V2374" s="45"/>
      <c r="W2374" s="34">
        <v>2017</v>
      </c>
      <c r="X2374" s="34"/>
    </row>
    <row r="2375" spans="1:24" ht="50.1" customHeight="1">
      <c r="A2375" s="34" t="s">
        <v>7248</v>
      </c>
      <c r="B2375" s="35" t="s">
        <v>35</v>
      </c>
      <c r="C2375" s="78" t="s">
        <v>3821</v>
      </c>
      <c r="D2375" s="37" t="s">
        <v>3822</v>
      </c>
      <c r="E2375" s="78" t="s">
        <v>3823</v>
      </c>
      <c r="F2375" s="78" t="s">
        <v>3828</v>
      </c>
      <c r="G2375" s="34" t="s">
        <v>39</v>
      </c>
      <c r="H2375" s="34">
        <v>0</v>
      </c>
      <c r="I2375" s="34">
        <v>590000000</v>
      </c>
      <c r="J2375" s="35" t="s">
        <v>53</v>
      </c>
      <c r="K2375" s="34" t="s">
        <v>6618</v>
      </c>
      <c r="L2375" s="49" t="s">
        <v>189</v>
      </c>
      <c r="M2375" s="34" t="s">
        <v>84</v>
      </c>
      <c r="N2375" s="49" t="s">
        <v>102</v>
      </c>
      <c r="O2375" s="51" t="s">
        <v>1424</v>
      </c>
      <c r="P2375" s="34">
        <v>796</v>
      </c>
      <c r="Q2375" s="34" t="s">
        <v>46</v>
      </c>
      <c r="R2375" s="100">
        <v>6</v>
      </c>
      <c r="S2375" s="100">
        <v>1200</v>
      </c>
      <c r="T2375" s="62">
        <f t="shared" si="246"/>
        <v>7200</v>
      </c>
      <c r="U2375" s="339">
        <f t="shared" si="245"/>
        <v>8064.0000000000009</v>
      </c>
      <c r="V2375" s="34"/>
      <c r="W2375" s="34">
        <v>2017</v>
      </c>
      <c r="X2375" s="76"/>
    </row>
    <row r="2376" spans="1:24" ht="50.1" customHeight="1">
      <c r="A2376" s="34" t="s">
        <v>7249</v>
      </c>
      <c r="B2376" s="58" t="s">
        <v>35</v>
      </c>
      <c r="C2376" s="50" t="s">
        <v>6329</v>
      </c>
      <c r="D2376" s="50" t="s">
        <v>6330</v>
      </c>
      <c r="E2376" s="50" t="s">
        <v>6331</v>
      </c>
      <c r="F2376" s="50" t="s">
        <v>6334</v>
      </c>
      <c r="G2376" s="104" t="s">
        <v>39</v>
      </c>
      <c r="H2376" s="105">
        <v>0</v>
      </c>
      <c r="I2376" s="80">
        <v>590000000</v>
      </c>
      <c r="J2376" s="51" t="s">
        <v>293</v>
      </c>
      <c r="K2376" s="34" t="s">
        <v>6618</v>
      </c>
      <c r="L2376" s="49" t="s">
        <v>189</v>
      </c>
      <c r="M2376" s="49" t="s">
        <v>84</v>
      </c>
      <c r="N2376" s="49" t="s">
        <v>102</v>
      </c>
      <c r="O2376" s="51" t="s">
        <v>1424</v>
      </c>
      <c r="P2376" s="43">
        <v>796</v>
      </c>
      <c r="Q2376" s="49" t="s">
        <v>46</v>
      </c>
      <c r="R2376" s="77">
        <v>12</v>
      </c>
      <c r="S2376" s="77">
        <v>550</v>
      </c>
      <c r="T2376" s="62">
        <f t="shared" si="246"/>
        <v>6600</v>
      </c>
      <c r="U2376" s="339">
        <f t="shared" si="245"/>
        <v>7392.0000000000009</v>
      </c>
      <c r="V2376" s="49"/>
      <c r="W2376" s="51">
        <v>2017</v>
      </c>
      <c r="X2376" s="49"/>
    </row>
    <row r="2377" spans="1:24" ht="50.1" customHeight="1">
      <c r="A2377" s="34" t="s">
        <v>7250</v>
      </c>
      <c r="B2377" s="58" t="s">
        <v>35</v>
      </c>
      <c r="C2377" s="50" t="s">
        <v>4573</v>
      </c>
      <c r="D2377" s="50" t="s">
        <v>4574</v>
      </c>
      <c r="E2377" s="50" t="s">
        <v>538</v>
      </c>
      <c r="F2377" s="50" t="s">
        <v>6338</v>
      </c>
      <c r="G2377" s="104" t="s">
        <v>39</v>
      </c>
      <c r="H2377" s="105">
        <v>0</v>
      </c>
      <c r="I2377" s="80">
        <v>590000000</v>
      </c>
      <c r="J2377" s="51" t="s">
        <v>293</v>
      </c>
      <c r="K2377" s="34" t="s">
        <v>6618</v>
      </c>
      <c r="L2377" s="49" t="s">
        <v>189</v>
      </c>
      <c r="M2377" s="49" t="s">
        <v>84</v>
      </c>
      <c r="N2377" s="49" t="s">
        <v>102</v>
      </c>
      <c r="O2377" s="51" t="s">
        <v>1424</v>
      </c>
      <c r="P2377" s="43">
        <v>796</v>
      </c>
      <c r="Q2377" s="49" t="s">
        <v>46</v>
      </c>
      <c r="R2377" s="77">
        <v>6</v>
      </c>
      <c r="S2377" s="77">
        <v>4500</v>
      </c>
      <c r="T2377" s="62">
        <f t="shared" si="246"/>
        <v>27000</v>
      </c>
      <c r="U2377" s="339">
        <f t="shared" si="245"/>
        <v>30240.000000000004</v>
      </c>
      <c r="V2377" s="43"/>
      <c r="W2377" s="43">
        <v>2017</v>
      </c>
      <c r="X2377" s="43"/>
    </row>
    <row r="2378" spans="1:24" ht="50.1" customHeight="1">
      <c r="A2378" s="34" t="s">
        <v>7251</v>
      </c>
      <c r="B2378" s="119" t="s">
        <v>35</v>
      </c>
      <c r="C2378" s="78" t="s">
        <v>1450</v>
      </c>
      <c r="D2378" s="37" t="s">
        <v>1410</v>
      </c>
      <c r="E2378" s="78" t="s">
        <v>1451</v>
      </c>
      <c r="F2378" s="78" t="s">
        <v>1457</v>
      </c>
      <c r="G2378" s="103" t="s">
        <v>39</v>
      </c>
      <c r="H2378" s="103">
        <v>0</v>
      </c>
      <c r="I2378" s="34">
        <v>590000000</v>
      </c>
      <c r="J2378" s="35" t="s">
        <v>53</v>
      </c>
      <c r="K2378" s="34" t="s">
        <v>6618</v>
      </c>
      <c r="L2378" s="49" t="s">
        <v>189</v>
      </c>
      <c r="M2378" s="103" t="s">
        <v>84</v>
      </c>
      <c r="N2378" s="49" t="s">
        <v>102</v>
      </c>
      <c r="O2378" s="51" t="s">
        <v>1424</v>
      </c>
      <c r="P2378" s="34">
        <v>796</v>
      </c>
      <c r="Q2378" s="34" t="s">
        <v>46</v>
      </c>
      <c r="R2378" s="100">
        <v>20</v>
      </c>
      <c r="S2378" s="100">
        <v>1000</v>
      </c>
      <c r="T2378" s="62">
        <f t="shared" si="246"/>
        <v>20000</v>
      </c>
      <c r="U2378" s="339">
        <f t="shared" si="245"/>
        <v>22400.000000000004</v>
      </c>
      <c r="V2378" s="34"/>
      <c r="W2378" s="34">
        <v>2017</v>
      </c>
      <c r="X2378" s="98"/>
    </row>
    <row r="2379" spans="1:24" ht="50.1" customHeight="1">
      <c r="A2379" s="34" t="s">
        <v>7252</v>
      </c>
      <c r="B2379" s="35" t="s">
        <v>35</v>
      </c>
      <c r="C2379" s="78" t="s">
        <v>3706</v>
      </c>
      <c r="D2379" s="37" t="s">
        <v>3707</v>
      </c>
      <c r="E2379" s="78" t="s">
        <v>3708</v>
      </c>
      <c r="F2379" s="78" t="s">
        <v>3709</v>
      </c>
      <c r="G2379" s="34" t="s">
        <v>39</v>
      </c>
      <c r="H2379" s="34">
        <v>0</v>
      </c>
      <c r="I2379" s="34">
        <v>590000000</v>
      </c>
      <c r="J2379" s="35" t="s">
        <v>53</v>
      </c>
      <c r="K2379" s="34" t="s">
        <v>6618</v>
      </c>
      <c r="L2379" s="49" t="s">
        <v>189</v>
      </c>
      <c r="M2379" s="34" t="s">
        <v>84</v>
      </c>
      <c r="N2379" s="49" t="s">
        <v>102</v>
      </c>
      <c r="O2379" s="51" t="s">
        <v>1424</v>
      </c>
      <c r="P2379" s="34">
        <v>796</v>
      </c>
      <c r="Q2379" s="34" t="s">
        <v>46</v>
      </c>
      <c r="R2379" s="100">
        <v>3</v>
      </c>
      <c r="S2379" s="100">
        <v>900</v>
      </c>
      <c r="T2379" s="62">
        <f t="shared" si="246"/>
        <v>2700</v>
      </c>
      <c r="U2379" s="339">
        <f t="shared" si="245"/>
        <v>3024.0000000000005</v>
      </c>
      <c r="V2379" s="98"/>
      <c r="W2379" s="51">
        <v>2017</v>
      </c>
      <c r="X2379" s="98"/>
    </row>
    <row r="2380" spans="1:24" ht="50.1" customHeight="1">
      <c r="A2380" s="34" t="s">
        <v>7253</v>
      </c>
      <c r="B2380" s="35" t="s">
        <v>35</v>
      </c>
      <c r="C2380" s="78" t="s">
        <v>4877</v>
      </c>
      <c r="D2380" s="37" t="s">
        <v>4839</v>
      </c>
      <c r="E2380" s="78" t="s">
        <v>4878</v>
      </c>
      <c r="F2380" s="78" t="s">
        <v>7254</v>
      </c>
      <c r="G2380" s="34" t="s">
        <v>39</v>
      </c>
      <c r="H2380" s="34">
        <v>0</v>
      </c>
      <c r="I2380" s="34">
        <v>590000000</v>
      </c>
      <c r="J2380" s="35" t="s">
        <v>53</v>
      </c>
      <c r="K2380" s="34" t="s">
        <v>6618</v>
      </c>
      <c r="L2380" s="49" t="s">
        <v>189</v>
      </c>
      <c r="M2380" s="34" t="s">
        <v>84</v>
      </c>
      <c r="N2380" s="49" t="s">
        <v>102</v>
      </c>
      <c r="O2380" s="51" t="s">
        <v>1424</v>
      </c>
      <c r="P2380" s="34">
        <v>796</v>
      </c>
      <c r="Q2380" s="34" t="s">
        <v>46</v>
      </c>
      <c r="R2380" s="100">
        <v>6</v>
      </c>
      <c r="S2380" s="100">
        <v>150</v>
      </c>
      <c r="T2380" s="62">
        <f t="shared" si="246"/>
        <v>900</v>
      </c>
      <c r="U2380" s="339">
        <f t="shared" si="245"/>
        <v>1008.0000000000001</v>
      </c>
      <c r="V2380" s="98"/>
      <c r="W2380" s="43">
        <v>2017</v>
      </c>
      <c r="X2380" s="98"/>
    </row>
    <row r="2381" spans="1:24" ht="50.1" customHeight="1">
      <c r="A2381" s="34" t="s">
        <v>7255</v>
      </c>
      <c r="B2381" s="35" t="s">
        <v>35</v>
      </c>
      <c r="C2381" s="78" t="s">
        <v>4877</v>
      </c>
      <c r="D2381" s="37" t="s">
        <v>4839</v>
      </c>
      <c r="E2381" s="202" t="s">
        <v>4878</v>
      </c>
      <c r="F2381" s="78" t="s">
        <v>7256</v>
      </c>
      <c r="G2381" s="34" t="s">
        <v>39</v>
      </c>
      <c r="H2381" s="34">
        <v>0</v>
      </c>
      <c r="I2381" s="34">
        <v>590000000</v>
      </c>
      <c r="J2381" s="35" t="s">
        <v>53</v>
      </c>
      <c r="K2381" s="34" t="s">
        <v>6618</v>
      </c>
      <c r="L2381" s="49" t="s">
        <v>189</v>
      </c>
      <c r="M2381" s="34" t="s">
        <v>84</v>
      </c>
      <c r="N2381" s="49" t="s">
        <v>102</v>
      </c>
      <c r="O2381" s="51" t="s">
        <v>1424</v>
      </c>
      <c r="P2381" s="34">
        <v>796</v>
      </c>
      <c r="Q2381" s="34" t="s">
        <v>46</v>
      </c>
      <c r="R2381" s="100">
        <v>2</v>
      </c>
      <c r="S2381" s="100">
        <v>200</v>
      </c>
      <c r="T2381" s="62">
        <f t="shared" si="246"/>
        <v>400</v>
      </c>
      <c r="U2381" s="339">
        <f t="shared" si="245"/>
        <v>448.00000000000006</v>
      </c>
      <c r="V2381" s="98"/>
      <c r="W2381" s="51">
        <v>2017</v>
      </c>
      <c r="X2381" s="98"/>
    </row>
    <row r="2382" spans="1:24" ht="50.1" customHeight="1">
      <c r="A2382" s="34" t="s">
        <v>7257</v>
      </c>
      <c r="B2382" s="35" t="s">
        <v>35</v>
      </c>
      <c r="C2382" s="213" t="s">
        <v>4306</v>
      </c>
      <c r="D2382" s="78" t="s">
        <v>4307</v>
      </c>
      <c r="E2382" s="50" t="s">
        <v>4308</v>
      </c>
      <c r="F2382" s="341" t="s">
        <v>7258</v>
      </c>
      <c r="G2382" s="34" t="s">
        <v>39</v>
      </c>
      <c r="H2382" s="34">
        <v>0</v>
      </c>
      <c r="I2382" s="34">
        <v>590000000</v>
      </c>
      <c r="J2382" s="35" t="s">
        <v>53</v>
      </c>
      <c r="K2382" s="34" t="s">
        <v>6618</v>
      </c>
      <c r="L2382" s="49" t="s">
        <v>189</v>
      </c>
      <c r="M2382" s="34" t="s">
        <v>84</v>
      </c>
      <c r="N2382" s="49" t="s">
        <v>102</v>
      </c>
      <c r="O2382" s="51" t="s">
        <v>1424</v>
      </c>
      <c r="P2382" s="34">
        <v>796</v>
      </c>
      <c r="Q2382" s="34" t="s">
        <v>46</v>
      </c>
      <c r="R2382" s="100">
        <v>12</v>
      </c>
      <c r="S2382" s="100">
        <v>15000</v>
      </c>
      <c r="T2382" s="62">
        <f t="shared" si="246"/>
        <v>180000</v>
      </c>
      <c r="U2382" s="339">
        <f t="shared" si="245"/>
        <v>201600.00000000003</v>
      </c>
      <c r="V2382" s="98"/>
      <c r="W2382" s="51">
        <v>2017</v>
      </c>
      <c r="X2382" s="98"/>
    </row>
    <row r="2383" spans="1:24" ht="50.1" customHeight="1">
      <c r="A2383" s="34" t="s">
        <v>7259</v>
      </c>
      <c r="B2383" s="35" t="s">
        <v>35</v>
      </c>
      <c r="C2383" s="78" t="s">
        <v>5198</v>
      </c>
      <c r="D2383" s="78" t="s">
        <v>5199</v>
      </c>
      <c r="E2383" s="158" t="s">
        <v>5200</v>
      </c>
      <c r="F2383" s="78" t="s">
        <v>7260</v>
      </c>
      <c r="G2383" s="35" t="s">
        <v>39</v>
      </c>
      <c r="H2383" s="35">
        <v>0</v>
      </c>
      <c r="I2383" s="35">
        <v>590000000</v>
      </c>
      <c r="J2383" s="35" t="s">
        <v>53</v>
      </c>
      <c r="K2383" s="34" t="s">
        <v>6618</v>
      </c>
      <c r="L2383" s="35" t="s">
        <v>83</v>
      </c>
      <c r="M2383" s="35" t="s">
        <v>84</v>
      </c>
      <c r="N2383" s="49" t="s">
        <v>102</v>
      </c>
      <c r="O2383" s="51" t="s">
        <v>1424</v>
      </c>
      <c r="P2383" s="35">
        <v>796</v>
      </c>
      <c r="Q2383" s="35" t="s">
        <v>46</v>
      </c>
      <c r="R2383" s="77">
        <v>16</v>
      </c>
      <c r="S2383" s="77">
        <v>2250</v>
      </c>
      <c r="T2383" s="62">
        <f t="shared" si="246"/>
        <v>36000</v>
      </c>
      <c r="U2383" s="339">
        <f t="shared" si="245"/>
        <v>40320.000000000007</v>
      </c>
      <c r="V2383" s="98"/>
      <c r="W2383" s="51">
        <v>2017</v>
      </c>
      <c r="X2383" s="98"/>
    </row>
    <row r="2384" spans="1:24" ht="50.1" customHeight="1">
      <c r="A2384" s="34" t="s">
        <v>7261</v>
      </c>
      <c r="B2384" s="35" t="s">
        <v>35</v>
      </c>
      <c r="C2384" s="50" t="s">
        <v>6052</v>
      </c>
      <c r="D2384" s="50" t="s">
        <v>6053</v>
      </c>
      <c r="E2384" s="50" t="s">
        <v>6054</v>
      </c>
      <c r="F2384" s="50" t="s">
        <v>7262</v>
      </c>
      <c r="G2384" s="49" t="s">
        <v>39</v>
      </c>
      <c r="H2384" s="105">
        <v>0</v>
      </c>
      <c r="I2384" s="80">
        <v>590000000</v>
      </c>
      <c r="J2384" s="51" t="s">
        <v>293</v>
      </c>
      <c r="K2384" s="34" t="s">
        <v>6618</v>
      </c>
      <c r="L2384" s="49" t="s">
        <v>295</v>
      </c>
      <c r="M2384" s="49" t="s">
        <v>84</v>
      </c>
      <c r="N2384" s="49" t="s">
        <v>102</v>
      </c>
      <c r="O2384" s="51" t="s">
        <v>1424</v>
      </c>
      <c r="P2384" s="35">
        <v>796</v>
      </c>
      <c r="Q2384" s="35" t="s">
        <v>46</v>
      </c>
      <c r="R2384" s="77">
        <v>8</v>
      </c>
      <c r="S2384" s="77">
        <v>2300</v>
      </c>
      <c r="T2384" s="62">
        <f t="shared" si="246"/>
        <v>18400</v>
      </c>
      <c r="U2384" s="339">
        <f t="shared" si="245"/>
        <v>20608.000000000004</v>
      </c>
      <c r="V2384" s="98"/>
      <c r="W2384" s="51">
        <v>2017</v>
      </c>
      <c r="X2384" s="98"/>
    </row>
    <row r="2385" spans="1:24" ht="50.1" customHeight="1">
      <c r="A2385" s="34" t="s">
        <v>7263</v>
      </c>
      <c r="B2385" s="58" t="s">
        <v>35</v>
      </c>
      <c r="C2385" s="50" t="s">
        <v>5413</v>
      </c>
      <c r="D2385" s="50" t="s">
        <v>5414</v>
      </c>
      <c r="E2385" s="50" t="s">
        <v>5415</v>
      </c>
      <c r="F2385" s="50" t="s">
        <v>7264</v>
      </c>
      <c r="G2385" s="49" t="s">
        <v>39</v>
      </c>
      <c r="H2385" s="105">
        <v>0</v>
      </c>
      <c r="I2385" s="34">
        <v>590000000</v>
      </c>
      <c r="J2385" s="51" t="s">
        <v>293</v>
      </c>
      <c r="K2385" s="34" t="s">
        <v>6618</v>
      </c>
      <c r="L2385" s="49" t="s">
        <v>189</v>
      </c>
      <c r="M2385" s="34" t="s">
        <v>84</v>
      </c>
      <c r="N2385" s="49" t="s">
        <v>102</v>
      </c>
      <c r="O2385" s="51" t="s">
        <v>1424</v>
      </c>
      <c r="P2385" s="43">
        <v>796</v>
      </c>
      <c r="Q2385" s="49" t="s">
        <v>46</v>
      </c>
      <c r="R2385" s="77">
        <v>23</v>
      </c>
      <c r="S2385" s="77">
        <v>80</v>
      </c>
      <c r="T2385" s="62">
        <f t="shared" si="246"/>
        <v>1840</v>
      </c>
      <c r="U2385" s="339">
        <f t="shared" si="245"/>
        <v>2060.8000000000002</v>
      </c>
      <c r="V2385" s="98"/>
      <c r="W2385" s="51">
        <v>2017</v>
      </c>
      <c r="X2385" s="98"/>
    </row>
    <row r="2386" spans="1:24" ht="50.1" customHeight="1">
      <c r="A2386" s="34" t="s">
        <v>7265</v>
      </c>
      <c r="B2386" s="35" t="s">
        <v>35</v>
      </c>
      <c r="C2386" s="50" t="s">
        <v>4676</v>
      </c>
      <c r="D2386" s="50" t="s">
        <v>4677</v>
      </c>
      <c r="E2386" s="50" t="s">
        <v>4678</v>
      </c>
      <c r="F2386" s="50" t="s">
        <v>7266</v>
      </c>
      <c r="G2386" s="49" t="s">
        <v>39</v>
      </c>
      <c r="H2386" s="105">
        <v>0</v>
      </c>
      <c r="I2386" s="34">
        <v>590000000</v>
      </c>
      <c r="J2386" s="51" t="s">
        <v>293</v>
      </c>
      <c r="K2386" s="34" t="s">
        <v>6618</v>
      </c>
      <c r="L2386" s="49" t="s">
        <v>189</v>
      </c>
      <c r="M2386" s="34" t="s">
        <v>84</v>
      </c>
      <c r="N2386" s="49" t="s">
        <v>102</v>
      </c>
      <c r="O2386" s="51" t="s">
        <v>1424</v>
      </c>
      <c r="P2386" s="43">
        <v>796</v>
      </c>
      <c r="Q2386" s="49" t="s">
        <v>46</v>
      </c>
      <c r="R2386" s="77">
        <v>22</v>
      </c>
      <c r="S2386" s="77">
        <v>900</v>
      </c>
      <c r="T2386" s="62">
        <f t="shared" si="246"/>
        <v>19800</v>
      </c>
      <c r="U2386" s="339">
        <f t="shared" si="245"/>
        <v>22176.000000000004</v>
      </c>
      <c r="V2386" s="98"/>
      <c r="W2386" s="51">
        <v>2017</v>
      </c>
      <c r="X2386" s="98"/>
    </row>
    <row r="2387" spans="1:24" ht="50.1" customHeight="1">
      <c r="A2387" s="34" t="s">
        <v>7267</v>
      </c>
      <c r="B2387" s="35" t="s">
        <v>35</v>
      </c>
      <c r="C2387" s="78" t="s">
        <v>1900</v>
      </c>
      <c r="D2387" s="78" t="s">
        <v>1516</v>
      </c>
      <c r="E2387" s="78" t="s">
        <v>1901</v>
      </c>
      <c r="F2387" s="78"/>
      <c r="G2387" s="34" t="s">
        <v>39</v>
      </c>
      <c r="H2387" s="34">
        <v>0</v>
      </c>
      <c r="I2387" s="34">
        <v>590000000</v>
      </c>
      <c r="J2387" s="35" t="s">
        <v>40</v>
      </c>
      <c r="K2387" s="51" t="s">
        <v>6618</v>
      </c>
      <c r="L2387" s="35" t="s">
        <v>42</v>
      </c>
      <c r="M2387" s="34" t="s">
        <v>61</v>
      </c>
      <c r="N2387" s="35" t="s">
        <v>109</v>
      </c>
      <c r="O2387" s="35" t="s">
        <v>110</v>
      </c>
      <c r="P2387" s="125">
        <v>168</v>
      </c>
      <c r="Q2387" s="35" t="s">
        <v>117</v>
      </c>
      <c r="R2387" s="144">
        <v>1.3979999999999999</v>
      </c>
      <c r="S2387" s="100">
        <v>522500</v>
      </c>
      <c r="T2387" s="100">
        <f>R2387*S2387</f>
        <v>730455</v>
      </c>
      <c r="U2387" s="100">
        <f t="shared" si="245"/>
        <v>818109.60000000009</v>
      </c>
      <c r="V2387" s="34" t="s">
        <v>47</v>
      </c>
      <c r="W2387" s="51">
        <v>2017</v>
      </c>
      <c r="X2387" s="49"/>
    </row>
    <row r="2388" spans="1:24" ht="50.1" customHeight="1">
      <c r="A2388" s="34" t="s">
        <v>7268</v>
      </c>
      <c r="B2388" s="35" t="s">
        <v>35</v>
      </c>
      <c r="C2388" s="78" t="s">
        <v>1900</v>
      </c>
      <c r="D2388" s="78" t="s">
        <v>1516</v>
      </c>
      <c r="E2388" s="78" t="s">
        <v>1901</v>
      </c>
      <c r="F2388" s="78" t="s">
        <v>7269</v>
      </c>
      <c r="G2388" s="34" t="s">
        <v>39</v>
      </c>
      <c r="H2388" s="34">
        <v>0</v>
      </c>
      <c r="I2388" s="34">
        <v>590000000</v>
      </c>
      <c r="J2388" s="35" t="s">
        <v>40</v>
      </c>
      <c r="K2388" s="51" t="s">
        <v>6618</v>
      </c>
      <c r="L2388" s="35" t="s">
        <v>42</v>
      </c>
      <c r="M2388" s="34" t="s">
        <v>61</v>
      </c>
      <c r="N2388" s="35" t="s">
        <v>109</v>
      </c>
      <c r="O2388" s="35" t="s">
        <v>110</v>
      </c>
      <c r="P2388" s="125">
        <v>168</v>
      </c>
      <c r="Q2388" s="35" t="s">
        <v>117</v>
      </c>
      <c r="R2388" s="144">
        <v>0.46600000000000003</v>
      </c>
      <c r="S2388" s="100">
        <v>312600</v>
      </c>
      <c r="T2388" s="100">
        <f>R2388*S2388</f>
        <v>145671.6</v>
      </c>
      <c r="U2388" s="100">
        <f t="shared" si="245"/>
        <v>163152.19200000001</v>
      </c>
      <c r="V2388" s="34" t="s">
        <v>47</v>
      </c>
      <c r="W2388" s="51">
        <v>2017</v>
      </c>
      <c r="X2388" s="49"/>
    </row>
    <row r="2389" spans="1:24" ht="50.1" customHeight="1">
      <c r="A2389" s="34" t="s">
        <v>7270</v>
      </c>
      <c r="B2389" s="35" t="s">
        <v>35</v>
      </c>
      <c r="C2389" s="78" t="s">
        <v>2090</v>
      </c>
      <c r="D2389" s="78" t="s">
        <v>2086</v>
      </c>
      <c r="E2389" s="78" t="s">
        <v>2091</v>
      </c>
      <c r="F2389" s="78" t="s">
        <v>7271</v>
      </c>
      <c r="G2389" s="35" t="s">
        <v>39</v>
      </c>
      <c r="H2389" s="35">
        <v>0</v>
      </c>
      <c r="I2389" s="35">
        <v>590000000</v>
      </c>
      <c r="J2389" s="35" t="s">
        <v>40</v>
      </c>
      <c r="K2389" s="51" t="s">
        <v>6618</v>
      </c>
      <c r="L2389" s="35" t="s">
        <v>42</v>
      </c>
      <c r="M2389" s="35" t="s">
        <v>61</v>
      </c>
      <c r="N2389" s="35" t="s">
        <v>109</v>
      </c>
      <c r="O2389" s="35" t="s">
        <v>110</v>
      </c>
      <c r="P2389" s="35">
        <v>166</v>
      </c>
      <c r="Q2389" s="35" t="s">
        <v>103</v>
      </c>
      <c r="R2389" s="77">
        <v>8650</v>
      </c>
      <c r="S2389" s="77">
        <v>711.5</v>
      </c>
      <c r="T2389" s="62">
        <f>R2389*S2389</f>
        <v>6154475</v>
      </c>
      <c r="U2389" s="77">
        <f t="shared" si="245"/>
        <v>6893012.0000000009</v>
      </c>
      <c r="V2389" s="35" t="s">
        <v>47</v>
      </c>
      <c r="W2389" s="51">
        <v>2017</v>
      </c>
      <c r="X2389" s="51"/>
    </row>
    <row r="2390" spans="1:24" ht="50.1" customHeight="1">
      <c r="A2390" s="34" t="s">
        <v>7272</v>
      </c>
      <c r="B2390" s="35" t="s">
        <v>35</v>
      </c>
      <c r="C2390" s="50" t="s">
        <v>7273</v>
      </c>
      <c r="D2390" s="50" t="s">
        <v>7274</v>
      </c>
      <c r="E2390" s="212" t="s">
        <v>7275</v>
      </c>
      <c r="F2390" s="248"/>
      <c r="G2390" s="51" t="s">
        <v>39</v>
      </c>
      <c r="H2390" s="35">
        <v>0</v>
      </c>
      <c r="I2390" s="35">
        <v>590000000</v>
      </c>
      <c r="J2390" s="46" t="s">
        <v>40</v>
      </c>
      <c r="K2390" s="51" t="s">
        <v>6618</v>
      </c>
      <c r="L2390" s="46" t="s">
        <v>40</v>
      </c>
      <c r="M2390" s="46" t="s">
        <v>61</v>
      </c>
      <c r="N2390" s="51" t="s">
        <v>85</v>
      </c>
      <c r="O2390" s="49" t="s">
        <v>2052</v>
      </c>
      <c r="P2390" s="34">
        <v>796</v>
      </c>
      <c r="Q2390" s="34" t="s">
        <v>46</v>
      </c>
      <c r="R2390" s="77">
        <v>1</v>
      </c>
      <c r="S2390" s="77">
        <v>2000</v>
      </c>
      <c r="T2390" s="62">
        <f>R2390*S2390</f>
        <v>2000</v>
      </c>
      <c r="U2390" s="339">
        <f t="shared" si="245"/>
        <v>2240</v>
      </c>
      <c r="V2390" s="46"/>
      <c r="W2390" s="49">
        <v>2017</v>
      </c>
      <c r="X2390" s="35"/>
    </row>
    <row r="2391" spans="1:24" ht="50.1" customHeight="1">
      <c r="A2391" s="34" t="s">
        <v>7276</v>
      </c>
      <c r="B2391" s="51" t="s">
        <v>35</v>
      </c>
      <c r="C2391" s="38" t="s">
        <v>6665</v>
      </c>
      <c r="D2391" s="38" t="s">
        <v>5950</v>
      </c>
      <c r="E2391" s="38" t="s">
        <v>6666</v>
      </c>
      <c r="F2391" s="342"/>
      <c r="G2391" s="51" t="s">
        <v>196</v>
      </c>
      <c r="H2391" s="51">
        <v>0</v>
      </c>
      <c r="I2391" s="125">
        <v>590000000</v>
      </c>
      <c r="J2391" s="51" t="s">
        <v>53</v>
      </c>
      <c r="K2391" s="49" t="s">
        <v>6618</v>
      </c>
      <c r="L2391" s="51" t="s">
        <v>53</v>
      </c>
      <c r="M2391" s="51" t="s">
        <v>61</v>
      </c>
      <c r="N2391" s="51" t="s">
        <v>143</v>
      </c>
      <c r="O2391" s="46" t="s">
        <v>1424</v>
      </c>
      <c r="P2391" s="35">
        <v>112</v>
      </c>
      <c r="Q2391" s="49" t="s">
        <v>129</v>
      </c>
      <c r="R2391" s="227">
        <v>220</v>
      </c>
      <c r="S2391" s="81">
        <v>4480</v>
      </c>
      <c r="T2391" s="81">
        <f>R2391*S2391</f>
        <v>985600</v>
      </c>
      <c r="U2391" s="81">
        <f t="shared" si="245"/>
        <v>1103872</v>
      </c>
      <c r="V2391" s="193"/>
      <c r="W2391" s="35">
        <v>2017</v>
      </c>
      <c r="X2391" s="156"/>
    </row>
    <row r="2392" spans="1:24" ht="50.1" customHeight="1">
      <c r="A2392" s="34" t="s">
        <v>7277</v>
      </c>
      <c r="B2392" s="51" t="s">
        <v>35</v>
      </c>
      <c r="C2392" s="38" t="s">
        <v>6669</v>
      </c>
      <c r="D2392" s="38" t="s">
        <v>6294</v>
      </c>
      <c r="E2392" s="38" t="s">
        <v>6670</v>
      </c>
      <c r="F2392" s="342"/>
      <c r="G2392" s="51" t="s">
        <v>196</v>
      </c>
      <c r="H2392" s="51">
        <v>0</v>
      </c>
      <c r="I2392" s="125">
        <v>590000000</v>
      </c>
      <c r="J2392" s="51" t="s">
        <v>53</v>
      </c>
      <c r="K2392" s="49" t="s">
        <v>6618</v>
      </c>
      <c r="L2392" s="51" t="s">
        <v>53</v>
      </c>
      <c r="M2392" s="51" t="s">
        <v>61</v>
      </c>
      <c r="N2392" s="51" t="s">
        <v>143</v>
      </c>
      <c r="O2392" s="46" t="s">
        <v>1424</v>
      </c>
      <c r="P2392" s="35">
        <v>112</v>
      </c>
      <c r="Q2392" s="49" t="s">
        <v>129</v>
      </c>
      <c r="R2392" s="227">
        <v>90</v>
      </c>
      <c r="S2392" s="227">
        <v>3332</v>
      </c>
      <c r="T2392" s="81">
        <f t="shared" ref="T2392:T2393" si="247">R2392*S2392</f>
        <v>299880</v>
      </c>
      <c r="U2392" s="81">
        <f t="shared" si="245"/>
        <v>335865.60000000003</v>
      </c>
      <c r="V2392" s="193"/>
      <c r="W2392" s="35">
        <v>2017</v>
      </c>
      <c r="X2392" s="156"/>
    </row>
    <row r="2393" spans="1:24" ht="50.1" customHeight="1">
      <c r="A2393" s="34" t="s">
        <v>7278</v>
      </c>
      <c r="B2393" s="51" t="s">
        <v>35</v>
      </c>
      <c r="C2393" s="38" t="s">
        <v>6673</v>
      </c>
      <c r="D2393" s="38" t="s">
        <v>2714</v>
      </c>
      <c r="E2393" s="38" t="s">
        <v>2719</v>
      </c>
      <c r="F2393" s="342"/>
      <c r="G2393" s="51" t="s">
        <v>196</v>
      </c>
      <c r="H2393" s="51">
        <v>0</v>
      </c>
      <c r="I2393" s="125">
        <v>590000000</v>
      </c>
      <c r="J2393" s="51" t="s">
        <v>53</v>
      </c>
      <c r="K2393" s="49" t="s">
        <v>6618</v>
      </c>
      <c r="L2393" s="51" t="s">
        <v>53</v>
      </c>
      <c r="M2393" s="51" t="s">
        <v>61</v>
      </c>
      <c r="N2393" s="51" t="s">
        <v>143</v>
      </c>
      <c r="O2393" s="46" t="s">
        <v>1424</v>
      </c>
      <c r="P2393" s="35">
        <v>112</v>
      </c>
      <c r="Q2393" s="49" t="s">
        <v>129</v>
      </c>
      <c r="R2393" s="227">
        <v>360</v>
      </c>
      <c r="S2393" s="81">
        <v>3892</v>
      </c>
      <c r="T2393" s="81">
        <f t="shared" si="247"/>
        <v>1401120</v>
      </c>
      <c r="U2393" s="81">
        <f t="shared" si="245"/>
        <v>1569254.4000000001</v>
      </c>
      <c r="V2393" s="193"/>
      <c r="W2393" s="35">
        <v>2017</v>
      </c>
      <c r="X2393" s="156"/>
    </row>
    <row r="2394" spans="1:24" ht="50.1" customHeight="1">
      <c r="A2394" s="34" t="s">
        <v>7279</v>
      </c>
      <c r="B2394" s="58" t="s">
        <v>35</v>
      </c>
      <c r="C2394" s="78" t="s">
        <v>6254</v>
      </c>
      <c r="D2394" s="78" t="s">
        <v>3371</v>
      </c>
      <c r="E2394" s="78" t="s">
        <v>6255</v>
      </c>
      <c r="F2394" s="50" t="s">
        <v>7280</v>
      </c>
      <c r="G2394" s="49" t="s">
        <v>39</v>
      </c>
      <c r="H2394" s="35">
        <v>0</v>
      </c>
      <c r="I2394" s="52">
        <v>590000000</v>
      </c>
      <c r="J2394" s="51" t="s">
        <v>53</v>
      </c>
      <c r="K2394" s="51" t="s">
        <v>529</v>
      </c>
      <c r="L2394" s="51" t="s">
        <v>53</v>
      </c>
      <c r="M2394" s="51" t="s">
        <v>84</v>
      </c>
      <c r="N2394" s="49" t="s">
        <v>7281</v>
      </c>
      <c r="O2394" s="52" t="s">
        <v>2052</v>
      </c>
      <c r="P2394" s="49">
        <v>796</v>
      </c>
      <c r="Q2394" s="43" t="s">
        <v>46</v>
      </c>
      <c r="R2394" s="77">
        <v>6</v>
      </c>
      <c r="S2394" s="100">
        <v>112000</v>
      </c>
      <c r="T2394" s="77">
        <f>S2394*R2394</f>
        <v>672000</v>
      </c>
      <c r="U2394" s="77">
        <f>T2394*1.12</f>
        <v>752640.00000000012</v>
      </c>
      <c r="V2394" s="49"/>
      <c r="W2394" s="49">
        <v>2017</v>
      </c>
      <c r="X2394" s="49"/>
    </row>
    <row r="2395" spans="1:24" ht="50.1" customHeight="1">
      <c r="A2395" s="34" t="s">
        <v>7282</v>
      </c>
      <c r="B2395" s="58" t="s">
        <v>35</v>
      </c>
      <c r="C2395" s="272" t="s">
        <v>7283</v>
      </c>
      <c r="D2395" s="272" t="s">
        <v>7284</v>
      </c>
      <c r="E2395" s="272" t="s">
        <v>7285</v>
      </c>
      <c r="F2395" s="272" t="s">
        <v>7286</v>
      </c>
      <c r="G2395" s="51" t="s">
        <v>39</v>
      </c>
      <c r="H2395" s="35">
        <v>0</v>
      </c>
      <c r="I2395" s="125">
        <v>590000000</v>
      </c>
      <c r="J2395" s="51" t="s">
        <v>53</v>
      </c>
      <c r="K2395" s="229" t="s">
        <v>1422</v>
      </c>
      <c r="L2395" s="51" t="s">
        <v>295</v>
      </c>
      <c r="M2395" s="51" t="s">
        <v>61</v>
      </c>
      <c r="N2395" s="51" t="s">
        <v>5525</v>
      </c>
      <c r="O2395" s="176" t="s">
        <v>2052</v>
      </c>
      <c r="P2395" s="51">
        <v>796</v>
      </c>
      <c r="Q2395" s="58" t="s">
        <v>46</v>
      </c>
      <c r="R2395" s="343">
        <v>1</v>
      </c>
      <c r="S2395" s="343">
        <v>22000</v>
      </c>
      <c r="T2395" s="343">
        <f>R2395*S2395</f>
        <v>22000</v>
      </c>
      <c r="U2395" s="343">
        <f t="shared" ref="U2395:U2402" si="248">T2395*1.12</f>
        <v>24640.000000000004</v>
      </c>
      <c r="V2395" s="195"/>
      <c r="W2395" s="195">
        <v>2017</v>
      </c>
      <c r="X2395" s="277"/>
    </row>
    <row r="2396" spans="1:24" ht="50.1" customHeight="1">
      <c r="A2396" s="34" t="s">
        <v>7287</v>
      </c>
      <c r="B2396" s="58" t="s">
        <v>35</v>
      </c>
      <c r="C2396" s="272" t="s">
        <v>6633</v>
      </c>
      <c r="D2396" s="272" t="s">
        <v>6149</v>
      </c>
      <c r="E2396" s="272" t="s">
        <v>6634</v>
      </c>
      <c r="F2396" s="272" t="s">
        <v>7288</v>
      </c>
      <c r="G2396" s="51" t="s">
        <v>39</v>
      </c>
      <c r="H2396" s="35">
        <v>0</v>
      </c>
      <c r="I2396" s="125">
        <v>590000000</v>
      </c>
      <c r="J2396" s="51" t="s">
        <v>53</v>
      </c>
      <c r="K2396" s="229" t="s">
        <v>529</v>
      </c>
      <c r="L2396" s="51" t="s">
        <v>295</v>
      </c>
      <c r="M2396" s="51" t="s">
        <v>61</v>
      </c>
      <c r="N2396" s="51" t="s">
        <v>280</v>
      </c>
      <c r="O2396" s="176" t="s">
        <v>2052</v>
      </c>
      <c r="P2396" s="51">
        <v>796</v>
      </c>
      <c r="Q2396" s="58" t="s">
        <v>46</v>
      </c>
      <c r="R2396" s="343">
        <v>4</v>
      </c>
      <c r="S2396" s="343">
        <v>3200</v>
      </c>
      <c r="T2396" s="343">
        <f t="shared" ref="T2396:T2402" si="249">R2396*S2396</f>
        <v>12800</v>
      </c>
      <c r="U2396" s="343">
        <f t="shared" si="248"/>
        <v>14336.000000000002</v>
      </c>
      <c r="V2396" s="195"/>
      <c r="W2396" s="195">
        <v>2017</v>
      </c>
      <c r="X2396" s="277"/>
    </row>
    <row r="2397" spans="1:24" ht="50.1" customHeight="1">
      <c r="A2397" s="34" t="s">
        <v>7289</v>
      </c>
      <c r="B2397" s="58" t="s">
        <v>35</v>
      </c>
      <c r="C2397" s="272" t="s">
        <v>7290</v>
      </c>
      <c r="D2397" s="272" t="s">
        <v>5064</v>
      </c>
      <c r="E2397" s="272" t="s">
        <v>7291</v>
      </c>
      <c r="F2397" s="272" t="s">
        <v>7288</v>
      </c>
      <c r="G2397" s="51" t="s">
        <v>39</v>
      </c>
      <c r="H2397" s="35">
        <v>0</v>
      </c>
      <c r="I2397" s="125">
        <v>590000000</v>
      </c>
      <c r="J2397" s="51" t="s">
        <v>53</v>
      </c>
      <c r="K2397" s="229" t="s">
        <v>529</v>
      </c>
      <c r="L2397" s="51" t="s">
        <v>295</v>
      </c>
      <c r="M2397" s="51" t="s">
        <v>61</v>
      </c>
      <c r="N2397" s="51" t="s">
        <v>280</v>
      </c>
      <c r="O2397" s="176" t="s">
        <v>2052</v>
      </c>
      <c r="P2397" s="51">
        <v>796</v>
      </c>
      <c r="Q2397" s="58" t="s">
        <v>46</v>
      </c>
      <c r="R2397" s="343">
        <v>2</v>
      </c>
      <c r="S2397" s="343">
        <v>9500</v>
      </c>
      <c r="T2397" s="343">
        <f t="shared" si="249"/>
        <v>19000</v>
      </c>
      <c r="U2397" s="343">
        <f t="shared" si="248"/>
        <v>21280.000000000004</v>
      </c>
      <c r="V2397" s="195"/>
      <c r="W2397" s="195">
        <v>2017</v>
      </c>
      <c r="X2397" s="277"/>
    </row>
    <row r="2398" spans="1:24" ht="50.1" customHeight="1">
      <c r="A2398" s="34" t="s">
        <v>7292</v>
      </c>
      <c r="B2398" s="58" t="s">
        <v>35</v>
      </c>
      <c r="C2398" s="272" t="s">
        <v>7293</v>
      </c>
      <c r="D2398" s="272" t="s">
        <v>7294</v>
      </c>
      <c r="E2398" s="272" t="s">
        <v>7295</v>
      </c>
      <c r="F2398" s="272" t="s">
        <v>7288</v>
      </c>
      <c r="G2398" s="51" t="s">
        <v>39</v>
      </c>
      <c r="H2398" s="35">
        <v>0</v>
      </c>
      <c r="I2398" s="125">
        <v>590000000</v>
      </c>
      <c r="J2398" s="51" t="s">
        <v>53</v>
      </c>
      <c r="K2398" s="229" t="s">
        <v>529</v>
      </c>
      <c r="L2398" s="51" t="s">
        <v>295</v>
      </c>
      <c r="M2398" s="51" t="s">
        <v>61</v>
      </c>
      <c r="N2398" s="51" t="s">
        <v>280</v>
      </c>
      <c r="O2398" s="176" t="s">
        <v>2052</v>
      </c>
      <c r="P2398" s="51">
        <v>796</v>
      </c>
      <c r="Q2398" s="58" t="s">
        <v>46</v>
      </c>
      <c r="R2398" s="343">
        <v>1</v>
      </c>
      <c r="S2398" s="343">
        <v>16000</v>
      </c>
      <c r="T2398" s="343">
        <f t="shared" si="249"/>
        <v>16000</v>
      </c>
      <c r="U2398" s="343">
        <f t="shared" si="248"/>
        <v>17920</v>
      </c>
      <c r="V2398" s="195"/>
      <c r="W2398" s="195">
        <v>2017</v>
      </c>
      <c r="X2398" s="277"/>
    </row>
    <row r="2399" spans="1:24" ht="50.1" customHeight="1">
      <c r="A2399" s="34" t="s">
        <v>7296</v>
      </c>
      <c r="B2399" s="58" t="s">
        <v>35</v>
      </c>
      <c r="C2399" s="272" t="s">
        <v>7297</v>
      </c>
      <c r="D2399" s="272" t="s">
        <v>6765</v>
      </c>
      <c r="E2399" s="272" t="s">
        <v>7298</v>
      </c>
      <c r="F2399" s="272" t="s">
        <v>7288</v>
      </c>
      <c r="G2399" s="51" t="s">
        <v>39</v>
      </c>
      <c r="H2399" s="35">
        <v>0</v>
      </c>
      <c r="I2399" s="125">
        <v>590000000</v>
      </c>
      <c r="J2399" s="51" t="s">
        <v>53</v>
      </c>
      <c r="K2399" s="229" t="s">
        <v>529</v>
      </c>
      <c r="L2399" s="51" t="s">
        <v>295</v>
      </c>
      <c r="M2399" s="51" t="s">
        <v>61</v>
      </c>
      <c r="N2399" s="51" t="s">
        <v>280</v>
      </c>
      <c r="O2399" s="176" t="s">
        <v>2052</v>
      </c>
      <c r="P2399" s="51">
        <v>796</v>
      </c>
      <c r="Q2399" s="58" t="s">
        <v>46</v>
      </c>
      <c r="R2399" s="343">
        <v>2</v>
      </c>
      <c r="S2399" s="343">
        <v>9000</v>
      </c>
      <c r="T2399" s="343">
        <f t="shared" si="249"/>
        <v>18000</v>
      </c>
      <c r="U2399" s="343">
        <f t="shared" si="248"/>
        <v>20160.000000000004</v>
      </c>
      <c r="V2399" s="195"/>
      <c r="W2399" s="195">
        <v>2017</v>
      </c>
      <c r="X2399" s="277"/>
    </row>
    <row r="2400" spans="1:24" ht="50.1" customHeight="1">
      <c r="A2400" s="34" t="s">
        <v>7299</v>
      </c>
      <c r="B2400" s="58" t="s">
        <v>35</v>
      </c>
      <c r="C2400" s="299" t="s">
        <v>7300</v>
      </c>
      <c r="D2400" s="299" t="s">
        <v>4272</v>
      </c>
      <c r="E2400" s="299" t="s">
        <v>7301</v>
      </c>
      <c r="F2400" s="299" t="s">
        <v>6614</v>
      </c>
      <c r="G2400" s="51" t="s">
        <v>39</v>
      </c>
      <c r="H2400" s="35">
        <v>0</v>
      </c>
      <c r="I2400" s="125">
        <v>590000000</v>
      </c>
      <c r="J2400" s="51" t="s">
        <v>53</v>
      </c>
      <c r="K2400" s="229" t="s">
        <v>529</v>
      </c>
      <c r="L2400" s="51" t="s">
        <v>295</v>
      </c>
      <c r="M2400" s="51" t="s">
        <v>61</v>
      </c>
      <c r="N2400" s="51" t="s">
        <v>280</v>
      </c>
      <c r="O2400" s="176" t="s">
        <v>2052</v>
      </c>
      <c r="P2400" s="51">
        <v>796</v>
      </c>
      <c r="Q2400" s="58" t="s">
        <v>46</v>
      </c>
      <c r="R2400" s="343">
        <v>1</v>
      </c>
      <c r="S2400" s="343">
        <v>66000</v>
      </c>
      <c r="T2400" s="343">
        <f t="shared" si="249"/>
        <v>66000</v>
      </c>
      <c r="U2400" s="343">
        <f t="shared" si="248"/>
        <v>73920</v>
      </c>
      <c r="V2400" s="195"/>
      <c r="W2400" s="195">
        <v>2017</v>
      </c>
      <c r="X2400" s="277"/>
    </row>
    <row r="2401" spans="1:24" ht="50.1" customHeight="1">
      <c r="A2401" s="34" t="s">
        <v>7302</v>
      </c>
      <c r="B2401" s="58" t="s">
        <v>35</v>
      </c>
      <c r="C2401" s="272" t="s">
        <v>6646</v>
      </c>
      <c r="D2401" s="272" t="s">
        <v>6647</v>
      </c>
      <c r="E2401" s="272" t="s">
        <v>6648</v>
      </c>
      <c r="F2401" s="299" t="s">
        <v>6614</v>
      </c>
      <c r="G2401" s="51" t="s">
        <v>39</v>
      </c>
      <c r="H2401" s="35">
        <v>0</v>
      </c>
      <c r="I2401" s="125">
        <v>590000000</v>
      </c>
      <c r="J2401" s="51" t="s">
        <v>53</v>
      </c>
      <c r="K2401" s="229" t="s">
        <v>529</v>
      </c>
      <c r="L2401" s="51" t="s">
        <v>295</v>
      </c>
      <c r="M2401" s="51" t="s">
        <v>61</v>
      </c>
      <c r="N2401" s="51" t="s">
        <v>280</v>
      </c>
      <c r="O2401" s="176" t="s">
        <v>2052</v>
      </c>
      <c r="P2401" s="51">
        <v>796</v>
      </c>
      <c r="Q2401" s="58" t="s">
        <v>46</v>
      </c>
      <c r="R2401" s="343">
        <v>2</v>
      </c>
      <c r="S2401" s="343">
        <v>10000</v>
      </c>
      <c r="T2401" s="343">
        <f t="shared" si="249"/>
        <v>20000</v>
      </c>
      <c r="U2401" s="343">
        <f t="shared" si="248"/>
        <v>22400.000000000004</v>
      </c>
      <c r="V2401" s="195"/>
      <c r="W2401" s="195">
        <v>2017</v>
      </c>
      <c r="X2401" s="277"/>
    </row>
    <row r="2402" spans="1:24" ht="50.1" customHeight="1">
      <c r="A2402" s="839" t="s">
        <v>7303</v>
      </c>
      <c r="B2402" s="58" t="s">
        <v>35</v>
      </c>
      <c r="C2402" s="299" t="s">
        <v>5840</v>
      </c>
      <c r="D2402" s="299" t="s">
        <v>3837</v>
      </c>
      <c r="E2402" s="299" t="s">
        <v>5841</v>
      </c>
      <c r="F2402" s="299" t="s">
        <v>6614</v>
      </c>
      <c r="G2402" s="51" t="s">
        <v>39</v>
      </c>
      <c r="H2402" s="35">
        <v>0</v>
      </c>
      <c r="I2402" s="125">
        <v>590000000</v>
      </c>
      <c r="J2402" s="51" t="s">
        <v>53</v>
      </c>
      <c r="K2402" s="229" t="s">
        <v>529</v>
      </c>
      <c r="L2402" s="51" t="s">
        <v>295</v>
      </c>
      <c r="M2402" s="51" t="s">
        <v>61</v>
      </c>
      <c r="N2402" s="51" t="s">
        <v>280</v>
      </c>
      <c r="O2402" s="176" t="s">
        <v>2052</v>
      </c>
      <c r="P2402" s="51">
        <v>796</v>
      </c>
      <c r="Q2402" s="58" t="s">
        <v>46</v>
      </c>
      <c r="R2402" s="343">
        <v>1</v>
      </c>
      <c r="S2402" s="343">
        <v>14000</v>
      </c>
      <c r="T2402" s="343">
        <f t="shared" si="249"/>
        <v>14000</v>
      </c>
      <c r="U2402" s="343">
        <f t="shared" si="248"/>
        <v>15680.000000000002</v>
      </c>
      <c r="V2402" s="195"/>
      <c r="W2402" s="195">
        <v>2017</v>
      </c>
      <c r="X2402" s="277"/>
    </row>
    <row r="2403" spans="1:24" ht="50.1" customHeight="1">
      <c r="A2403" s="34" t="s">
        <v>7304</v>
      </c>
      <c r="B2403" s="83" t="s">
        <v>35</v>
      </c>
      <c r="C2403" s="50" t="s">
        <v>7305</v>
      </c>
      <c r="D2403" s="50" t="s">
        <v>5963</v>
      </c>
      <c r="E2403" s="50" t="s">
        <v>7306</v>
      </c>
      <c r="F2403" s="169"/>
      <c r="G2403" s="46" t="s">
        <v>39</v>
      </c>
      <c r="H2403" s="35">
        <v>0</v>
      </c>
      <c r="I2403" s="35">
        <v>590000000</v>
      </c>
      <c r="J2403" s="46" t="s">
        <v>1618</v>
      </c>
      <c r="K2403" s="46" t="s">
        <v>529</v>
      </c>
      <c r="L2403" s="46" t="s">
        <v>1618</v>
      </c>
      <c r="M2403" s="46" t="s">
        <v>61</v>
      </c>
      <c r="N2403" s="49" t="s">
        <v>5525</v>
      </c>
      <c r="O2403" s="46" t="s">
        <v>110</v>
      </c>
      <c r="P2403" s="49">
        <v>796</v>
      </c>
      <c r="Q2403" s="59" t="s">
        <v>46</v>
      </c>
      <c r="R2403" s="100">
        <v>1500</v>
      </c>
      <c r="S2403" s="100">
        <v>3</v>
      </c>
      <c r="T2403" s="344">
        <f>R2403*S2403</f>
        <v>4500</v>
      </c>
      <c r="U2403" s="344">
        <f>T2403*1.12</f>
        <v>5040.0000000000009</v>
      </c>
      <c r="V2403" s="46"/>
      <c r="W2403" s="35">
        <v>2017</v>
      </c>
      <c r="X2403" s="345"/>
    </row>
    <row r="2404" spans="1:24" ht="50.1" customHeight="1">
      <c r="A2404" s="34" t="s">
        <v>7307</v>
      </c>
      <c r="B2404" s="83" t="s">
        <v>35</v>
      </c>
      <c r="C2404" s="50" t="s">
        <v>7308</v>
      </c>
      <c r="D2404" s="50" t="s">
        <v>5963</v>
      </c>
      <c r="E2404" s="50" t="s">
        <v>7309</v>
      </c>
      <c r="F2404" s="169"/>
      <c r="G2404" s="46" t="s">
        <v>39</v>
      </c>
      <c r="H2404" s="35">
        <v>0</v>
      </c>
      <c r="I2404" s="35">
        <v>590000000</v>
      </c>
      <c r="J2404" s="46" t="s">
        <v>1618</v>
      </c>
      <c r="K2404" s="46" t="s">
        <v>529</v>
      </c>
      <c r="L2404" s="46" t="s">
        <v>1618</v>
      </c>
      <c r="M2404" s="46" t="s">
        <v>61</v>
      </c>
      <c r="N2404" s="49" t="s">
        <v>5525</v>
      </c>
      <c r="O2404" s="46" t="s">
        <v>110</v>
      </c>
      <c r="P2404" s="49">
        <v>796</v>
      </c>
      <c r="Q2404" s="59" t="s">
        <v>46</v>
      </c>
      <c r="R2404" s="100">
        <v>2430</v>
      </c>
      <c r="S2404" s="100">
        <v>3</v>
      </c>
      <c r="T2404" s="344">
        <f t="shared" ref="T2404:T2414" si="250">R2404*S2404</f>
        <v>7290</v>
      </c>
      <c r="U2404" s="344">
        <f t="shared" ref="U2404:U2414" si="251">T2404*1.12</f>
        <v>8164.8000000000011</v>
      </c>
      <c r="V2404" s="46"/>
      <c r="W2404" s="35">
        <v>2017</v>
      </c>
      <c r="X2404" s="345"/>
    </row>
    <row r="2405" spans="1:24" ht="50.1" customHeight="1">
      <c r="A2405" s="34" t="s">
        <v>7310</v>
      </c>
      <c r="B2405" s="83" t="s">
        <v>35</v>
      </c>
      <c r="C2405" s="50" t="s">
        <v>7311</v>
      </c>
      <c r="D2405" s="50" t="s">
        <v>5963</v>
      </c>
      <c r="E2405" s="50" t="s">
        <v>7312</v>
      </c>
      <c r="F2405" s="169"/>
      <c r="G2405" s="46" t="s">
        <v>39</v>
      </c>
      <c r="H2405" s="35">
        <v>0</v>
      </c>
      <c r="I2405" s="35">
        <v>590000000</v>
      </c>
      <c r="J2405" s="46" t="s">
        <v>1618</v>
      </c>
      <c r="K2405" s="46" t="s">
        <v>529</v>
      </c>
      <c r="L2405" s="46" t="s">
        <v>1618</v>
      </c>
      <c r="M2405" s="46" t="s">
        <v>61</v>
      </c>
      <c r="N2405" s="49" t="s">
        <v>5525</v>
      </c>
      <c r="O2405" s="46" t="s">
        <v>110</v>
      </c>
      <c r="P2405" s="49">
        <v>796</v>
      </c>
      <c r="Q2405" s="59" t="s">
        <v>46</v>
      </c>
      <c r="R2405" s="100">
        <v>700</v>
      </c>
      <c r="S2405" s="100">
        <v>3</v>
      </c>
      <c r="T2405" s="344">
        <f t="shared" si="250"/>
        <v>2100</v>
      </c>
      <c r="U2405" s="344">
        <f t="shared" si="251"/>
        <v>2352</v>
      </c>
      <c r="V2405" s="46"/>
      <c r="W2405" s="35">
        <v>2017</v>
      </c>
      <c r="X2405" s="345"/>
    </row>
    <row r="2406" spans="1:24" ht="50.1" customHeight="1">
      <c r="A2406" s="34" t="s">
        <v>7313</v>
      </c>
      <c r="B2406" s="83" t="s">
        <v>35</v>
      </c>
      <c r="C2406" s="50" t="s">
        <v>7305</v>
      </c>
      <c r="D2406" s="50" t="s">
        <v>5963</v>
      </c>
      <c r="E2406" s="50" t="s">
        <v>7306</v>
      </c>
      <c r="F2406" s="169"/>
      <c r="G2406" s="46" t="s">
        <v>39</v>
      </c>
      <c r="H2406" s="35">
        <v>0</v>
      </c>
      <c r="I2406" s="35">
        <v>590000000</v>
      </c>
      <c r="J2406" s="46" t="s">
        <v>1618</v>
      </c>
      <c r="K2406" s="46" t="s">
        <v>529</v>
      </c>
      <c r="L2406" s="46" t="s">
        <v>1618</v>
      </c>
      <c r="M2406" s="46" t="s">
        <v>61</v>
      </c>
      <c r="N2406" s="49" t="s">
        <v>5525</v>
      </c>
      <c r="O2406" s="46" t="s">
        <v>110</v>
      </c>
      <c r="P2406" s="49">
        <v>796</v>
      </c>
      <c r="Q2406" s="59" t="s">
        <v>46</v>
      </c>
      <c r="R2406" s="100">
        <v>300</v>
      </c>
      <c r="S2406" s="100">
        <v>3</v>
      </c>
      <c r="T2406" s="344">
        <f t="shared" si="250"/>
        <v>900</v>
      </c>
      <c r="U2406" s="344">
        <f t="shared" si="251"/>
        <v>1008.0000000000001</v>
      </c>
      <c r="V2406" s="46"/>
      <c r="W2406" s="35">
        <v>2017</v>
      </c>
      <c r="X2406" s="345"/>
    </row>
    <row r="2407" spans="1:24" ht="50.1" customHeight="1">
      <c r="A2407" s="34" t="s">
        <v>7314</v>
      </c>
      <c r="B2407" s="83" t="s">
        <v>35</v>
      </c>
      <c r="C2407" s="50" t="s">
        <v>7305</v>
      </c>
      <c r="D2407" s="50" t="s">
        <v>5963</v>
      </c>
      <c r="E2407" s="50" t="s">
        <v>7306</v>
      </c>
      <c r="F2407" s="169"/>
      <c r="G2407" s="46" t="s">
        <v>39</v>
      </c>
      <c r="H2407" s="35">
        <v>0</v>
      </c>
      <c r="I2407" s="35">
        <v>590000000</v>
      </c>
      <c r="J2407" s="46" t="s">
        <v>1618</v>
      </c>
      <c r="K2407" s="46" t="s">
        <v>529</v>
      </c>
      <c r="L2407" s="46" t="s">
        <v>1618</v>
      </c>
      <c r="M2407" s="46" t="s">
        <v>61</v>
      </c>
      <c r="N2407" s="49" t="s">
        <v>5525</v>
      </c>
      <c r="O2407" s="46" t="s">
        <v>110</v>
      </c>
      <c r="P2407" s="49">
        <v>796</v>
      </c>
      <c r="Q2407" s="59" t="s">
        <v>46</v>
      </c>
      <c r="R2407" s="100">
        <v>800</v>
      </c>
      <c r="S2407" s="100">
        <v>3</v>
      </c>
      <c r="T2407" s="344">
        <f t="shared" si="250"/>
        <v>2400</v>
      </c>
      <c r="U2407" s="344">
        <f t="shared" si="251"/>
        <v>2688.0000000000005</v>
      </c>
      <c r="V2407" s="46"/>
      <c r="W2407" s="35">
        <v>2017</v>
      </c>
      <c r="X2407" s="345"/>
    </row>
    <row r="2408" spans="1:24" ht="50.1" customHeight="1">
      <c r="A2408" s="34" t="s">
        <v>7315</v>
      </c>
      <c r="B2408" s="83" t="s">
        <v>35</v>
      </c>
      <c r="C2408" s="50" t="s">
        <v>7316</v>
      </c>
      <c r="D2408" s="50" t="s">
        <v>4898</v>
      </c>
      <c r="E2408" s="50" t="s">
        <v>7317</v>
      </c>
      <c r="F2408" s="169"/>
      <c r="G2408" s="46" t="s">
        <v>39</v>
      </c>
      <c r="H2408" s="35">
        <v>0</v>
      </c>
      <c r="I2408" s="35">
        <v>590000000</v>
      </c>
      <c r="J2408" s="46" t="s">
        <v>1618</v>
      </c>
      <c r="K2408" s="46" t="s">
        <v>529</v>
      </c>
      <c r="L2408" s="46" t="s">
        <v>1618</v>
      </c>
      <c r="M2408" s="46" t="s">
        <v>61</v>
      </c>
      <c r="N2408" s="49" t="s">
        <v>5525</v>
      </c>
      <c r="O2408" s="46" t="s">
        <v>110</v>
      </c>
      <c r="P2408" s="49">
        <v>166</v>
      </c>
      <c r="Q2408" s="59" t="s">
        <v>103</v>
      </c>
      <c r="R2408" s="100">
        <v>10</v>
      </c>
      <c r="S2408" s="100">
        <v>1700</v>
      </c>
      <c r="T2408" s="344">
        <f t="shared" si="250"/>
        <v>17000</v>
      </c>
      <c r="U2408" s="344">
        <f t="shared" si="251"/>
        <v>19040</v>
      </c>
      <c r="V2408" s="46"/>
      <c r="W2408" s="35">
        <v>2017</v>
      </c>
      <c r="X2408" s="345"/>
    </row>
    <row r="2409" spans="1:24" ht="50.1" customHeight="1">
      <c r="A2409" s="34" t="s">
        <v>7318</v>
      </c>
      <c r="B2409" s="83" t="s">
        <v>35</v>
      </c>
      <c r="C2409" s="50" t="s">
        <v>7319</v>
      </c>
      <c r="D2409" s="50" t="s">
        <v>4898</v>
      </c>
      <c r="E2409" s="50" t="s">
        <v>7320</v>
      </c>
      <c r="F2409" s="169"/>
      <c r="G2409" s="46" t="s">
        <v>39</v>
      </c>
      <c r="H2409" s="35">
        <v>0</v>
      </c>
      <c r="I2409" s="35">
        <v>590000000</v>
      </c>
      <c r="J2409" s="46" t="s">
        <v>1618</v>
      </c>
      <c r="K2409" s="46" t="s">
        <v>529</v>
      </c>
      <c r="L2409" s="46" t="s">
        <v>1618</v>
      </c>
      <c r="M2409" s="46" t="s">
        <v>61</v>
      </c>
      <c r="N2409" s="49" t="s">
        <v>5525</v>
      </c>
      <c r="O2409" s="46" t="s">
        <v>110</v>
      </c>
      <c r="P2409" s="49">
        <v>166</v>
      </c>
      <c r="Q2409" s="59" t="s">
        <v>103</v>
      </c>
      <c r="R2409" s="100">
        <v>12</v>
      </c>
      <c r="S2409" s="100">
        <v>1700</v>
      </c>
      <c r="T2409" s="344">
        <f t="shared" si="250"/>
        <v>20400</v>
      </c>
      <c r="U2409" s="344">
        <f t="shared" si="251"/>
        <v>22848.000000000004</v>
      </c>
      <c r="V2409" s="46"/>
      <c r="W2409" s="35">
        <v>2017</v>
      </c>
      <c r="X2409" s="345"/>
    </row>
    <row r="2410" spans="1:24" ht="50.1" customHeight="1">
      <c r="A2410" s="34" t="s">
        <v>7321</v>
      </c>
      <c r="B2410" s="83" t="s">
        <v>35</v>
      </c>
      <c r="C2410" s="50" t="s">
        <v>7322</v>
      </c>
      <c r="D2410" s="50" t="s">
        <v>7323</v>
      </c>
      <c r="E2410" s="50" t="s">
        <v>7324</v>
      </c>
      <c r="F2410" s="169"/>
      <c r="G2410" s="46" t="s">
        <v>39</v>
      </c>
      <c r="H2410" s="35">
        <v>0</v>
      </c>
      <c r="I2410" s="35">
        <v>590000000</v>
      </c>
      <c r="J2410" s="46" t="s">
        <v>1618</v>
      </c>
      <c r="K2410" s="46" t="s">
        <v>529</v>
      </c>
      <c r="L2410" s="46" t="s">
        <v>1618</v>
      </c>
      <c r="M2410" s="46" t="s">
        <v>61</v>
      </c>
      <c r="N2410" s="49" t="s">
        <v>5525</v>
      </c>
      <c r="O2410" s="46" t="s">
        <v>110</v>
      </c>
      <c r="P2410" s="49">
        <v>166</v>
      </c>
      <c r="Q2410" s="59" t="s">
        <v>103</v>
      </c>
      <c r="R2410" s="100">
        <v>10</v>
      </c>
      <c r="S2410" s="100">
        <v>900</v>
      </c>
      <c r="T2410" s="344">
        <f t="shared" si="250"/>
        <v>9000</v>
      </c>
      <c r="U2410" s="344">
        <f t="shared" si="251"/>
        <v>10080.000000000002</v>
      </c>
      <c r="V2410" s="46"/>
      <c r="W2410" s="35">
        <v>2017</v>
      </c>
      <c r="X2410" s="345"/>
    </row>
    <row r="2411" spans="1:24" ht="50.1" customHeight="1">
      <c r="A2411" s="34" t="s">
        <v>7325</v>
      </c>
      <c r="B2411" s="83" t="s">
        <v>35</v>
      </c>
      <c r="C2411" s="50" t="s">
        <v>7326</v>
      </c>
      <c r="D2411" s="50" t="s">
        <v>7323</v>
      </c>
      <c r="E2411" s="50" t="s">
        <v>7327</v>
      </c>
      <c r="F2411" s="169"/>
      <c r="G2411" s="46" t="s">
        <v>39</v>
      </c>
      <c r="H2411" s="35">
        <v>0</v>
      </c>
      <c r="I2411" s="35">
        <v>590000000</v>
      </c>
      <c r="J2411" s="46" t="s">
        <v>1618</v>
      </c>
      <c r="K2411" s="46" t="s">
        <v>529</v>
      </c>
      <c r="L2411" s="46" t="s">
        <v>1618</v>
      </c>
      <c r="M2411" s="46" t="s">
        <v>61</v>
      </c>
      <c r="N2411" s="49" t="s">
        <v>5525</v>
      </c>
      <c r="O2411" s="46" t="s">
        <v>110</v>
      </c>
      <c r="P2411" s="49">
        <v>166</v>
      </c>
      <c r="Q2411" s="59" t="s">
        <v>103</v>
      </c>
      <c r="R2411" s="100">
        <v>0.5</v>
      </c>
      <c r="S2411" s="100">
        <v>950</v>
      </c>
      <c r="T2411" s="344">
        <f t="shared" si="250"/>
        <v>475</v>
      </c>
      <c r="U2411" s="344">
        <f t="shared" si="251"/>
        <v>532</v>
      </c>
      <c r="V2411" s="46"/>
      <c r="W2411" s="35">
        <v>2017</v>
      </c>
      <c r="X2411" s="345"/>
    </row>
    <row r="2412" spans="1:24" ht="50.1" customHeight="1">
      <c r="A2412" s="34" t="s">
        <v>7328</v>
      </c>
      <c r="B2412" s="83" t="s">
        <v>35</v>
      </c>
      <c r="C2412" s="50" t="s">
        <v>7329</v>
      </c>
      <c r="D2412" s="50" t="s">
        <v>3567</v>
      </c>
      <c r="E2412" s="50" t="s">
        <v>7330</v>
      </c>
      <c r="F2412" s="169"/>
      <c r="G2412" s="46" t="s">
        <v>39</v>
      </c>
      <c r="H2412" s="35">
        <v>0</v>
      </c>
      <c r="I2412" s="35">
        <v>590000000</v>
      </c>
      <c r="J2412" s="46" t="s">
        <v>1618</v>
      </c>
      <c r="K2412" s="46" t="s">
        <v>529</v>
      </c>
      <c r="L2412" s="46" t="s">
        <v>1618</v>
      </c>
      <c r="M2412" s="46" t="s">
        <v>61</v>
      </c>
      <c r="N2412" s="49" t="s">
        <v>5525</v>
      </c>
      <c r="O2412" s="46" t="s">
        <v>110</v>
      </c>
      <c r="P2412" s="49">
        <v>166</v>
      </c>
      <c r="Q2412" s="59" t="s">
        <v>103</v>
      </c>
      <c r="R2412" s="100">
        <v>11.6</v>
      </c>
      <c r="S2412" s="100">
        <v>490</v>
      </c>
      <c r="T2412" s="344">
        <f t="shared" si="250"/>
        <v>5684</v>
      </c>
      <c r="U2412" s="344">
        <f t="shared" si="251"/>
        <v>6366.0800000000008</v>
      </c>
      <c r="V2412" s="46"/>
      <c r="W2412" s="35">
        <v>2017</v>
      </c>
      <c r="X2412" s="345"/>
    </row>
    <row r="2413" spans="1:24" ht="50.1" customHeight="1">
      <c r="A2413" s="34" t="s">
        <v>7331</v>
      </c>
      <c r="B2413" s="35" t="s">
        <v>35</v>
      </c>
      <c r="C2413" s="93" t="s">
        <v>7332</v>
      </c>
      <c r="D2413" s="93" t="s">
        <v>7333</v>
      </c>
      <c r="E2413" s="93" t="s">
        <v>7334</v>
      </c>
      <c r="F2413" s="93" t="s">
        <v>7335</v>
      </c>
      <c r="G2413" s="34" t="s">
        <v>39</v>
      </c>
      <c r="H2413" s="34">
        <v>0</v>
      </c>
      <c r="I2413" s="82">
        <v>590000000</v>
      </c>
      <c r="J2413" s="35" t="s">
        <v>40</v>
      </c>
      <c r="K2413" s="46" t="s">
        <v>529</v>
      </c>
      <c r="L2413" s="35" t="s">
        <v>42</v>
      </c>
      <c r="M2413" s="34" t="s">
        <v>43</v>
      </c>
      <c r="N2413" s="35" t="s">
        <v>226</v>
      </c>
      <c r="O2413" s="35" t="s">
        <v>728</v>
      </c>
      <c r="P2413" s="35">
        <v>796</v>
      </c>
      <c r="Q2413" s="35" t="s">
        <v>46</v>
      </c>
      <c r="R2413" s="99">
        <v>2</v>
      </c>
      <c r="S2413" s="100">
        <v>11500</v>
      </c>
      <c r="T2413" s="100">
        <f t="shared" si="250"/>
        <v>23000</v>
      </c>
      <c r="U2413" s="100">
        <f t="shared" si="251"/>
        <v>25760.000000000004</v>
      </c>
      <c r="V2413" s="34"/>
      <c r="W2413" s="34">
        <v>2017</v>
      </c>
      <c r="X2413" s="209"/>
    </row>
    <row r="2414" spans="1:24" ht="50.1" customHeight="1">
      <c r="A2414" s="34" t="s">
        <v>7336</v>
      </c>
      <c r="B2414" s="35" t="s">
        <v>35</v>
      </c>
      <c r="C2414" s="93" t="s">
        <v>7332</v>
      </c>
      <c r="D2414" s="93" t="s">
        <v>7333</v>
      </c>
      <c r="E2414" s="93" t="s">
        <v>7334</v>
      </c>
      <c r="F2414" s="93" t="s">
        <v>7337</v>
      </c>
      <c r="G2414" s="34" t="s">
        <v>39</v>
      </c>
      <c r="H2414" s="34">
        <v>0</v>
      </c>
      <c r="I2414" s="82">
        <v>590000000</v>
      </c>
      <c r="J2414" s="35" t="s">
        <v>40</v>
      </c>
      <c r="K2414" s="46" t="s">
        <v>529</v>
      </c>
      <c r="L2414" s="35" t="s">
        <v>42</v>
      </c>
      <c r="M2414" s="34" t="s">
        <v>43</v>
      </c>
      <c r="N2414" s="35" t="s">
        <v>226</v>
      </c>
      <c r="O2414" s="35" t="s">
        <v>728</v>
      </c>
      <c r="P2414" s="35">
        <v>796</v>
      </c>
      <c r="Q2414" s="35" t="s">
        <v>46</v>
      </c>
      <c r="R2414" s="99">
        <v>1</v>
      </c>
      <c r="S2414" s="100">
        <v>11000</v>
      </c>
      <c r="T2414" s="100">
        <f t="shared" si="250"/>
        <v>11000</v>
      </c>
      <c r="U2414" s="100">
        <f t="shared" si="251"/>
        <v>12320.000000000002</v>
      </c>
      <c r="V2414" s="34"/>
      <c r="W2414" s="34">
        <v>2017</v>
      </c>
      <c r="X2414" s="209"/>
    </row>
    <row r="2415" spans="1:24" ht="50.1" customHeight="1">
      <c r="A2415" s="34" t="s">
        <v>7338</v>
      </c>
      <c r="B2415" s="58" t="s">
        <v>35</v>
      </c>
      <c r="C2415" s="50" t="s">
        <v>7339</v>
      </c>
      <c r="D2415" s="50" t="s">
        <v>7340</v>
      </c>
      <c r="E2415" s="50" t="s">
        <v>7341</v>
      </c>
      <c r="F2415" s="341" t="s">
        <v>7342</v>
      </c>
      <c r="G2415" s="49" t="s">
        <v>39</v>
      </c>
      <c r="H2415" s="105">
        <v>0</v>
      </c>
      <c r="I2415" s="80">
        <v>590000000</v>
      </c>
      <c r="J2415" s="51" t="s">
        <v>293</v>
      </c>
      <c r="K2415" s="49" t="s">
        <v>529</v>
      </c>
      <c r="L2415" s="49" t="s">
        <v>295</v>
      </c>
      <c r="M2415" s="49" t="s">
        <v>84</v>
      </c>
      <c r="N2415" s="49" t="s">
        <v>1593</v>
      </c>
      <c r="O2415" s="49" t="s">
        <v>6246</v>
      </c>
      <c r="P2415" s="43">
        <v>796</v>
      </c>
      <c r="Q2415" s="49" t="s">
        <v>46</v>
      </c>
      <c r="R2415" s="106">
        <v>2</v>
      </c>
      <c r="S2415" s="106">
        <v>80500</v>
      </c>
      <c r="T2415" s="346">
        <f>R2415*S2415</f>
        <v>161000</v>
      </c>
      <c r="U2415" s="347">
        <f>T2415*1.12</f>
        <v>180320.00000000003</v>
      </c>
      <c r="V2415" s="98"/>
      <c r="W2415" s="51">
        <v>2017</v>
      </c>
      <c r="X2415" s="49"/>
    </row>
    <row r="2416" spans="1:24" ht="50.1" customHeight="1">
      <c r="A2416" s="34" t="s">
        <v>7343</v>
      </c>
      <c r="B2416" s="58" t="s">
        <v>35</v>
      </c>
      <c r="C2416" s="50" t="s">
        <v>7344</v>
      </c>
      <c r="D2416" s="50" t="s">
        <v>6330</v>
      </c>
      <c r="E2416" s="50" t="s">
        <v>7345</v>
      </c>
      <c r="F2416" s="78" t="s">
        <v>7346</v>
      </c>
      <c r="G2416" s="49" t="s">
        <v>39</v>
      </c>
      <c r="H2416" s="105">
        <v>0</v>
      </c>
      <c r="I2416" s="80">
        <v>590000000</v>
      </c>
      <c r="J2416" s="51" t="s">
        <v>293</v>
      </c>
      <c r="K2416" s="49" t="s">
        <v>529</v>
      </c>
      <c r="L2416" s="49" t="s">
        <v>295</v>
      </c>
      <c r="M2416" s="49" t="s">
        <v>84</v>
      </c>
      <c r="N2416" s="49" t="s">
        <v>143</v>
      </c>
      <c r="O2416" s="49" t="s">
        <v>1424</v>
      </c>
      <c r="P2416" s="43">
        <v>796</v>
      </c>
      <c r="Q2416" s="49" t="s">
        <v>46</v>
      </c>
      <c r="R2416" s="106">
        <v>2</v>
      </c>
      <c r="S2416" s="106">
        <v>8000</v>
      </c>
      <c r="T2416" s="346">
        <f>R2416*S2416</f>
        <v>16000</v>
      </c>
      <c r="U2416" s="346">
        <f>T2416*1.12</f>
        <v>17920</v>
      </c>
      <c r="V2416" s="98"/>
      <c r="W2416" s="51">
        <v>2017</v>
      </c>
      <c r="X2416" s="49"/>
    </row>
    <row r="2417" spans="1:24" ht="50.1" customHeight="1">
      <c r="A2417" s="34" t="s">
        <v>7347</v>
      </c>
      <c r="B2417" s="58" t="s">
        <v>35</v>
      </c>
      <c r="C2417" s="50" t="s">
        <v>7348</v>
      </c>
      <c r="D2417" s="50" t="s">
        <v>1921</v>
      </c>
      <c r="E2417" s="50" t="s">
        <v>7349</v>
      </c>
      <c r="F2417" s="341" t="s">
        <v>7350</v>
      </c>
      <c r="G2417" s="43" t="s">
        <v>39</v>
      </c>
      <c r="H2417" s="105">
        <v>0</v>
      </c>
      <c r="I2417" s="80">
        <v>590000000</v>
      </c>
      <c r="J2417" s="51" t="s">
        <v>293</v>
      </c>
      <c r="K2417" s="43" t="s">
        <v>529</v>
      </c>
      <c r="L2417" s="49" t="s">
        <v>295</v>
      </c>
      <c r="M2417" s="49" t="s">
        <v>84</v>
      </c>
      <c r="N2417" s="49" t="s">
        <v>143</v>
      </c>
      <c r="O2417" s="49" t="s">
        <v>1424</v>
      </c>
      <c r="P2417" s="43">
        <v>796</v>
      </c>
      <c r="Q2417" s="49" t="s">
        <v>46</v>
      </c>
      <c r="R2417" s="106">
        <v>2</v>
      </c>
      <c r="S2417" s="106">
        <v>200</v>
      </c>
      <c r="T2417" s="346">
        <f>R2417*S2417</f>
        <v>400</v>
      </c>
      <c r="U2417" s="346">
        <f>T2417*1.12</f>
        <v>448.00000000000006</v>
      </c>
      <c r="V2417" s="98"/>
      <c r="W2417" s="51">
        <v>2017</v>
      </c>
      <c r="X2417" s="98"/>
    </row>
    <row r="2418" spans="1:24" ht="50.1" customHeight="1">
      <c r="A2418" s="34" t="s">
        <v>7351</v>
      </c>
      <c r="B2418" s="49" t="s">
        <v>35</v>
      </c>
      <c r="C2418" s="38" t="s">
        <v>7352</v>
      </c>
      <c r="D2418" s="38" t="s">
        <v>7353</v>
      </c>
      <c r="E2418" s="38" t="s">
        <v>7354</v>
      </c>
      <c r="F2418" s="196"/>
      <c r="G2418" s="35" t="s">
        <v>39</v>
      </c>
      <c r="H2418" s="35">
        <v>0</v>
      </c>
      <c r="I2418" s="35">
        <v>590000000</v>
      </c>
      <c r="J2418" s="35" t="s">
        <v>40</v>
      </c>
      <c r="K2418" s="43" t="s">
        <v>529</v>
      </c>
      <c r="L2418" s="51" t="s">
        <v>1042</v>
      </c>
      <c r="M2418" s="43" t="s">
        <v>43</v>
      </c>
      <c r="N2418" s="35" t="s">
        <v>2687</v>
      </c>
      <c r="O2418" s="35" t="s">
        <v>110</v>
      </c>
      <c r="P2418" s="35">
        <v>736</v>
      </c>
      <c r="Q2418" s="35" t="s">
        <v>512</v>
      </c>
      <c r="R2418" s="77">
        <v>2</v>
      </c>
      <c r="S2418" s="77">
        <v>92000</v>
      </c>
      <c r="T2418" s="77">
        <f>S2418*R2418</f>
        <v>184000</v>
      </c>
      <c r="U2418" s="77">
        <f>T2418*1.12</f>
        <v>206080.00000000003</v>
      </c>
      <c r="V2418" s="98"/>
      <c r="W2418" s="43">
        <v>2017</v>
      </c>
      <c r="X2418" s="98"/>
    </row>
    <row r="2419" spans="1:24" ht="50.1" customHeight="1">
      <c r="A2419" s="34" t="s">
        <v>7355</v>
      </c>
      <c r="B2419" s="348" t="s">
        <v>35</v>
      </c>
      <c r="C2419" s="50" t="s">
        <v>7356</v>
      </c>
      <c r="D2419" s="50" t="s">
        <v>5157</v>
      </c>
      <c r="E2419" s="50" t="s">
        <v>7357</v>
      </c>
      <c r="F2419" s="50" t="s">
        <v>7358</v>
      </c>
      <c r="G2419" s="49" t="s">
        <v>39</v>
      </c>
      <c r="H2419" s="52">
        <v>0</v>
      </c>
      <c r="I2419" s="82">
        <v>590000000</v>
      </c>
      <c r="J2419" s="35" t="s">
        <v>225</v>
      </c>
      <c r="K2419" s="35" t="s">
        <v>529</v>
      </c>
      <c r="L2419" s="35" t="s">
        <v>225</v>
      </c>
      <c r="M2419" s="43" t="s">
        <v>61</v>
      </c>
      <c r="N2419" s="49" t="s">
        <v>2792</v>
      </c>
      <c r="O2419" s="35" t="s">
        <v>1424</v>
      </c>
      <c r="P2419" s="349">
        <v>796</v>
      </c>
      <c r="Q2419" s="49" t="s">
        <v>46</v>
      </c>
      <c r="R2419" s="81">
        <v>1</v>
      </c>
      <c r="S2419" s="81">
        <v>116200</v>
      </c>
      <c r="T2419" s="106">
        <f>R2419*S2419</f>
        <v>116200</v>
      </c>
      <c r="U2419" s="350">
        <f>T2419*1.12</f>
        <v>130144.00000000001</v>
      </c>
      <c r="V2419" s="46"/>
      <c r="W2419" s="55">
        <v>2017</v>
      </c>
      <c r="X2419" s="98"/>
    </row>
    <row r="2420" spans="1:24" ht="50.1" customHeight="1">
      <c r="A2420" s="34" t="s">
        <v>7359</v>
      </c>
      <c r="B2420" s="348" t="s">
        <v>35</v>
      </c>
      <c r="C2420" s="50" t="s">
        <v>7360</v>
      </c>
      <c r="D2420" s="50" t="s">
        <v>7361</v>
      </c>
      <c r="E2420" s="50" t="s">
        <v>7362</v>
      </c>
      <c r="F2420" s="50" t="s">
        <v>7363</v>
      </c>
      <c r="G2420" s="49" t="s">
        <v>39</v>
      </c>
      <c r="H2420" s="52">
        <v>0</v>
      </c>
      <c r="I2420" s="82">
        <v>590000000</v>
      </c>
      <c r="J2420" s="35" t="s">
        <v>225</v>
      </c>
      <c r="K2420" s="35" t="s">
        <v>529</v>
      </c>
      <c r="L2420" s="35" t="s">
        <v>225</v>
      </c>
      <c r="M2420" s="43" t="s">
        <v>61</v>
      </c>
      <c r="N2420" s="49" t="s">
        <v>2792</v>
      </c>
      <c r="O2420" s="35" t="s">
        <v>1424</v>
      </c>
      <c r="P2420" s="349">
        <v>796</v>
      </c>
      <c r="Q2420" s="49" t="s">
        <v>46</v>
      </c>
      <c r="R2420" s="81">
        <v>1</v>
      </c>
      <c r="S2420" s="81">
        <v>371000</v>
      </c>
      <c r="T2420" s="106">
        <f t="shared" ref="T2420:T2422" si="252">R2420*S2420</f>
        <v>371000</v>
      </c>
      <c r="U2420" s="350">
        <f t="shared" ref="U2420:U2422" si="253">T2420*1.12</f>
        <v>415520.00000000006</v>
      </c>
      <c r="V2420" s="70"/>
      <c r="W2420" s="55">
        <v>2017</v>
      </c>
      <c r="X2420" s="98"/>
    </row>
    <row r="2421" spans="1:24" ht="50.1" customHeight="1">
      <c r="A2421" s="34" t="s">
        <v>7364</v>
      </c>
      <c r="B2421" s="348" t="s">
        <v>35</v>
      </c>
      <c r="C2421" s="50" t="s">
        <v>7365</v>
      </c>
      <c r="D2421" s="50" t="s">
        <v>7366</v>
      </c>
      <c r="E2421" s="50" t="s">
        <v>7367</v>
      </c>
      <c r="F2421" s="50" t="s">
        <v>7368</v>
      </c>
      <c r="G2421" s="49" t="s">
        <v>39</v>
      </c>
      <c r="H2421" s="52">
        <v>0</v>
      </c>
      <c r="I2421" s="82">
        <v>590000000</v>
      </c>
      <c r="J2421" s="35" t="s">
        <v>225</v>
      </c>
      <c r="K2421" s="35" t="s">
        <v>529</v>
      </c>
      <c r="L2421" s="35" t="s">
        <v>225</v>
      </c>
      <c r="M2421" s="43" t="s">
        <v>61</v>
      </c>
      <c r="N2421" s="49" t="s">
        <v>2792</v>
      </c>
      <c r="O2421" s="35" t="s">
        <v>1424</v>
      </c>
      <c r="P2421" s="349">
        <v>796</v>
      </c>
      <c r="Q2421" s="49" t="s">
        <v>46</v>
      </c>
      <c r="R2421" s="81">
        <v>1</v>
      </c>
      <c r="S2421" s="351">
        <v>10000</v>
      </c>
      <c r="T2421" s="106">
        <f t="shared" si="252"/>
        <v>10000</v>
      </c>
      <c r="U2421" s="350">
        <f t="shared" si="253"/>
        <v>11200.000000000002</v>
      </c>
      <c r="V2421" s="348"/>
      <c r="W2421" s="55">
        <v>2017</v>
      </c>
      <c r="X2421" s="348"/>
    </row>
    <row r="2422" spans="1:24" ht="50.1" customHeight="1">
      <c r="A2422" s="34" t="s">
        <v>7369</v>
      </c>
      <c r="B2422" s="348" t="s">
        <v>35</v>
      </c>
      <c r="C2422" s="50" t="s">
        <v>7370</v>
      </c>
      <c r="D2422" s="50" t="s">
        <v>7371</v>
      </c>
      <c r="E2422" s="50" t="s">
        <v>7372</v>
      </c>
      <c r="F2422" s="50" t="s">
        <v>7373</v>
      </c>
      <c r="G2422" s="49" t="s">
        <v>39</v>
      </c>
      <c r="H2422" s="52">
        <v>0</v>
      </c>
      <c r="I2422" s="82">
        <v>590000000</v>
      </c>
      <c r="J2422" s="35" t="s">
        <v>225</v>
      </c>
      <c r="K2422" s="35" t="s">
        <v>529</v>
      </c>
      <c r="L2422" s="35" t="s">
        <v>225</v>
      </c>
      <c r="M2422" s="43" t="s">
        <v>61</v>
      </c>
      <c r="N2422" s="49" t="s">
        <v>2792</v>
      </c>
      <c r="O2422" s="35" t="s">
        <v>1424</v>
      </c>
      <c r="P2422" s="349">
        <v>796</v>
      </c>
      <c r="Q2422" s="49" t="s">
        <v>46</v>
      </c>
      <c r="R2422" s="81">
        <v>1</v>
      </c>
      <c r="S2422" s="106">
        <v>19000</v>
      </c>
      <c r="T2422" s="106">
        <f t="shared" si="252"/>
        <v>19000</v>
      </c>
      <c r="U2422" s="350">
        <f t="shared" si="253"/>
        <v>21280.000000000004</v>
      </c>
      <c r="V2422" s="45"/>
      <c r="W2422" s="55">
        <v>2017</v>
      </c>
      <c r="X2422" s="98"/>
    </row>
    <row r="2423" spans="1:24" ht="50.1" customHeight="1">
      <c r="A2423" s="34" t="s">
        <v>7374</v>
      </c>
      <c r="B2423" s="58" t="s">
        <v>35</v>
      </c>
      <c r="C2423" s="50" t="s">
        <v>7375</v>
      </c>
      <c r="D2423" s="50" t="s">
        <v>7376</v>
      </c>
      <c r="E2423" s="50" t="s">
        <v>7377</v>
      </c>
      <c r="F2423" s="50" t="s">
        <v>7378</v>
      </c>
      <c r="G2423" s="49" t="s">
        <v>39</v>
      </c>
      <c r="H2423" s="105">
        <v>0</v>
      </c>
      <c r="I2423" s="80">
        <v>590000000</v>
      </c>
      <c r="J2423" s="51" t="s">
        <v>293</v>
      </c>
      <c r="K2423" s="49" t="s">
        <v>529</v>
      </c>
      <c r="L2423" s="49" t="s">
        <v>189</v>
      </c>
      <c r="M2423" s="49" t="s">
        <v>84</v>
      </c>
      <c r="N2423" s="49" t="s">
        <v>2925</v>
      </c>
      <c r="O2423" s="49" t="s">
        <v>4918</v>
      </c>
      <c r="P2423" s="43">
        <v>796</v>
      </c>
      <c r="Q2423" s="49" t="s">
        <v>46</v>
      </c>
      <c r="R2423" s="77">
        <v>104</v>
      </c>
      <c r="S2423" s="352">
        <v>31500</v>
      </c>
      <c r="T2423" s="62">
        <f>R2423*S2423</f>
        <v>3276000</v>
      </c>
      <c r="U2423" s="339">
        <f>T2423*1.12</f>
        <v>3669120.0000000005</v>
      </c>
      <c r="V2423" s="98"/>
      <c r="W2423" s="51">
        <v>2017</v>
      </c>
      <c r="X2423" s="49"/>
    </row>
    <row r="2424" spans="1:24" ht="50.1" customHeight="1">
      <c r="A2424" s="34" t="s">
        <v>7379</v>
      </c>
      <c r="B2424" s="58" t="s">
        <v>35</v>
      </c>
      <c r="C2424" s="50" t="s">
        <v>7375</v>
      </c>
      <c r="D2424" s="50" t="s">
        <v>7376</v>
      </c>
      <c r="E2424" s="50" t="s">
        <v>7377</v>
      </c>
      <c r="F2424" s="50" t="s">
        <v>7380</v>
      </c>
      <c r="G2424" s="49" t="s">
        <v>39</v>
      </c>
      <c r="H2424" s="105">
        <v>0</v>
      </c>
      <c r="I2424" s="80">
        <v>590000000</v>
      </c>
      <c r="J2424" s="51" t="s">
        <v>293</v>
      </c>
      <c r="K2424" s="49" t="s">
        <v>529</v>
      </c>
      <c r="L2424" s="49" t="s">
        <v>189</v>
      </c>
      <c r="M2424" s="49" t="s">
        <v>84</v>
      </c>
      <c r="N2424" s="49" t="s">
        <v>2925</v>
      </c>
      <c r="O2424" s="49" t="s">
        <v>4918</v>
      </c>
      <c r="P2424" s="43">
        <v>796</v>
      </c>
      <c r="Q2424" s="49" t="s">
        <v>46</v>
      </c>
      <c r="R2424" s="77">
        <v>200</v>
      </c>
      <c r="S2424" s="352">
        <v>37000</v>
      </c>
      <c r="T2424" s="62">
        <f>R2424*S2424</f>
        <v>7400000</v>
      </c>
      <c r="U2424" s="339">
        <f>T2424*1.12</f>
        <v>8288000.0000000009</v>
      </c>
      <c r="V2424" s="98"/>
      <c r="W2424" s="51">
        <v>2017</v>
      </c>
      <c r="X2424" s="49"/>
    </row>
    <row r="2425" spans="1:24" ht="50.1" customHeight="1">
      <c r="A2425" s="34" t="s">
        <v>7381</v>
      </c>
      <c r="B2425" s="58" t="s">
        <v>35</v>
      </c>
      <c r="C2425" s="50" t="s">
        <v>7375</v>
      </c>
      <c r="D2425" s="50" t="s">
        <v>7376</v>
      </c>
      <c r="E2425" s="50" t="s">
        <v>7377</v>
      </c>
      <c r="F2425" s="50" t="s">
        <v>7382</v>
      </c>
      <c r="G2425" s="49" t="s">
        <v>39</v>
      </c>
      <c r="H2425" s="105">
        <v>0</v>
      </c>
      <c r="I2425" s="80">
        <v>590000000</v>
      </c>
      <c r="J2425" s="51" t="s">
        <v>293</v>
      </c>
      <c r="K2425" s="49" t="s">
        <v>529</v>
      </c>
      <c r="L2425" s="49" t="s">
        <v>189</v>
      </c>
      <c r="M2425" s="49" t="s">
        <v>84</v>
      </c>
      <c r="N2425" s="49" t="s">
        <v>2925</v>
      </c>
      <c r="O2425" s="49" t="s">
        <v>4918</v>
      </c>
      <c r="P2425" s="43">
        <v>796</v>
      </c>
      <c r="Q2425" s="49" t="s">
        <v>46</v>
      </c>
      <c r="R2425" s="77">
        <v>516</v>
      </c>
      <c r="S2425" s="352">
        <v>61000</v>
      </c>
      <c r="T2425" s="62">
        <f>R2425*S2425</f>
        <v>31476000</v>
      </c>
      <c r="U2425" s="339">
        <f>T2425*1.12</f>
        <v>35253120</v>
      </c>
      <c r="V2425" s="98"/>
      <c r="W2425" s="51">
        <v>2017</v>
      </c>
      <c r="X2425" s="49"/>
    </row>
    <row r="2426" spans="1:24" ht="50.1" customHeight="1">
      <c r="A2426" s="34" t="s">
        <v>7383</v>
      </c>
      <c r="B2426" s="58" t="s">
        <v>35</v>
      </c>
      <c r="C2426" s="50" t="s">
        <v>7375</v>
      </c>
      <c r="D2426" s="50" t="s">
        <v>7376</v>
      </c>
      <c r="E2426" s="50" t="s">
        <v>7377</v>
      </c>
      <c r="F2426" s="50" t="s">
        <v>7384</v>
      </c>
      <c r="G2426" s="49" t="s">
        <v>39</v>
      </c>
      <c r="H2426" s="105">
        <v>0</v>
      </c>
      <c r="I2426" s="80">
        <v>590000000</v>
      </c>
      <c r="J2426" s="51" t="s">
        <v>293</v>
      </c>
      <c r="K2426" s="49" t="s">
        <v>529</v>
      </c>
      <c r="L2426" s="49" t="s">
        <v>189</v>
      </c>
      <c r="M2426" s="49" t="s">
        <v>84</v>
      </c>
      <c r="N2426" s="49" t="s">
        <v>2925</v>
      </c>
      <c r="O2426" s="49" t="s">
        <v>4918</v>
      </c>
      <c r="P2426" s="43">
        <v>796</v>
      </c>
      <c r="Q2426" s="49" t="s">
        <v>46</v>
      </c>
      <c r="R2426" s="77">
        <v>104</v>
      </c>
      <c r="S2426" s="352">
        <v>197000</v>
      </c>
      <c r="T2426" s="62">
        <f>R2426*S2426</f>
        <v>20488000</v>
      </c>
      <c r="U2426" s="339">
        <f>T2426*1.12</f>
        <v>22946560.000000004</v>
      </c>
      <c r="V2426" s="98"/>
      <c r="W2426" s="51">
        <v>2017</v>
      </c>
      <c r="X2426" s="49"/>
    </row>
    <row r="2427" spans="1:24" ht="50.1" customHeight="1">
      <c r="A2427" s="34" t="s">
        <v>7385</v>
      </c>
      <c r="B2427" s="58" t="s">
        <v>35</v>
      </c>
      <c r="C2427" s="38" t="s">
        <v>7386</v>
      </c>
      <c r="D2427" s="38" t="s">
        <v>7387</v>
      </c>
      <c r="E2427" s="38" t="s">
        <v>7388</v>
      </c>
      <c r="F2427" s="38" t="s">
        <v>7389</v>
      </c>
      <c r="G2427" s="49" t="s">
        <v>39</v>
      </c>
      <c r="H2427" s="105">
        <v>0</v>
      </c>
      <c r="I2427" s="80">
        <v>590000000</v>
      </c>
      <c r="J2427" s="51" t="s">
        <v>293</v>
      </c>
      <c r="K2427" s="49" t="s">
        <v>529</v>
      </c>
      <c r="L2427" s="49" t="s">
        <v>189</v>
      </c>
      <c r="M2427" s="49" t="s">
        <v>84</v>
      </c>
      <c r="N2427" s="49" t="s">
        <v>2925</v>
      </c>
      <c r="O2427" s="49" t="s">
        <v>4918</v>
      </c>
      <c r="P2427" s="43">
        <v>796</v>
      </c>
      <c r="Q2427" s="49" t="s">
        <v>46</v>
      </c>
      <c r="R2427" s="77">
        <v>50</v>
      </c>
      <c r="S2427" s="352">
        <v>293000</v>
      </c>
      <c r="T2427" s="62">
        <f>R2427*S2427</f>
        <v>14650000</v>
      </c>
      <c r="U2427" s="339">
        <f>T2427*1.12</f>
        <v>16408000.000000002</v>
      </c>
      <c r="V2427" s="98"/>
      <c r="W2427" s="51">
        <v>2017</v>
      </c>
      <c r="X2427" s="49"/>
    </row>
    <row r="2428" spans="1:24" ht="50.1" customHeight="1">
      <c r="A2428" s="34" t="s">
        <v>7390</v>
      </c>
      <c r="B2428" s="58" t="s">
        <v>35</v>
      </c>
      <c r="C2428" s="38" t="s">
        <v>7365</v>
      </c>
      <c r="D2428" s="38" t="s">
        <v>7366</v>
      </c>
      <c r="E2428" s="38" t="s">
        <v>7367</v>
      </c>
      <c r="F2428" s="38" t="s">
        <v>7391</v>
      </c>
      <c r="G2428" s="49" t="s">
        <v>39</v>
      </c>
      <c r="H2428" s="105">
        <v>0</v>
      </c>
      <c r="I2428" s="80">
        <v>590000000</v>
      </c>
      <c r="J2428" s="51" t="s">
        <v>293</v>
      </c>
      <c r="K2428" s="49" t="s">
        <v>529</v>
      </c>
      <c r="L2428" s="49" t="s">
        <v>189</v>
      </c>
      <c r="M2428" s="49" t="s">
        <v>84</v>
      </c>
      <c r="N2428" s="49" t="s">
        <v>2925</v>
      </c>
      <c r="O2428" s="49" t="s">
        <v>4918</v>
      </c>
      <c r="P2428" s="43">
        <v>796</v>
      </c>
      <c r="Q2428" s="49" t="s">
        <v>46</v>
      </c>
      <c r="R2428" s="77">
        <v>104</v>
      </c>
      <c r="S2428" s="352">
        <v>23000</v>
      </c>
      <c r="T2428" s="62">
        <f t="shared" ref="T2428:T2433" si="254">R2428*S2428</f>
        <v>2392000</v>
      </c>
      <c r="U2428" s="339">
        <f t="shared" ref="U2428:U2456" si="255">T2428*1.12</f>
        <v>2679040.0000000005</v>
      </c>
      <c r="V2428" s="98"/>
      <c r="W2428" s="51">
        <v>2017</v>
      </c>
      <c r="X2428" s="49"/>
    </row>
    <row r="2429" spans="1:24" ht="50.1" customHeight="1">
      <c r="A2429" s="34" t="s">
        <v>7392</v>
      </c>
      <c r="B2429" s="58" t="s">
        <v>35</v>
      </c>
      <c r="C2429" s="38" t="s">
        <v>7393</v>
      </c>
      <c r="D2429" s="38" t="s">
        <v>7394</v>
      </c>
      <c r="E2429" s="38" t="s">
        <v>7395</v>
      </c>
      <c r="F2429" s="38" t="s">
        <v>7396</v>
      </c>
      <c r="G2429" s="49" t="s">
        <v>39</v>
      </c>
      <c r="H2429" s="105">
        <v>0</v>
      </c>
      <c r="I2429" s="80">
        <v>590000000</v>
      </c>
      <c r="J2429" s="51" t="s">
        <v>293</v>
      </c>
      <c r="K2429" s="49" t="s">
        <v>529</v>
      </c>
      <c r="L2429" s="49" t="s">
        <v>189</v>
      </c>
      <c r="M2429" s="49" t="s">
        <v>84</v>
      </c>
      <c r="N2429" s="49" t="s">
        <v>2925</v>
      </c>
      <c r="O2429" s="49" t="s">
        <v>4918</v>
      </c>
      <c r="P2429" s="43">
        <v>796</v>
      </c>
      <c r="Q2429" s="49" t="s">
        <v>46</v>
      </c>
      <c r="R2429" s="77">
        <v>26</v>
      </c>
      <c r="S2429" s="352">
        <v>308000</v>
      </c>
      <c r="T2429" s="62">
        <f t="shared" si="254"/>
        <v>8008000</v>
      </c>
      <c r="U2429" s="339">
        <f t="shared" si="255"/>
        <v>8968960</v>
      </c>
      <c r="V2429" s="98"/>
      <c r="W2429" s="51">
        <v>2017</v>
      </c>
      <c r="X2429" s="49"/>
    </row>
    <row r="2430" spans="1:24" ht="50.1" customHeight="1">
      <c r="A2430" s="34" t="s">
        <v>7397</v>
      </c>
      <c r="B2430" s="58" t="s">
        <v>35</v>
      </c>
      <c r="C2430" s="38" t="s">
        <v>7398</v>
      </c>
      <c r="D2430" s="38" t="s">
        <v>862</v>
      </c>
      <c r="E2430" s="38" t="s">
        <v>7399</v>
      </c>
      <c r="F2430" s="38" t="s">
        <v>7400</v>
      </c>
      <c r="G2430" s="49" t="s">
        <v>39</v>
      </c>
      <c r="H2430" s="105">
        <v>0</v>
      </c>
      <c r="I2430" s="80">
        <v>590000000</v>
      </c>
      <c r="J2430" s="51" t="s">
        <v>293</v>
      </c>
      <c r="K2430" s="49" t="s">
        <v>529</v>
      </c>
      <c r="L2430" s="49" t="s">
        <v>189</v>
      </c>
      <c r="M2430" s="49" t="s">
        <v>84</v>
      </c>
      <c r="N2430" s="49" t="s">
        <v>2925</v>
      </c>
      <c r="O2430" s="49" t="s">
        <v>4918</v>
      </c>
      <c r="P2430" s="43">
        <v>796</v>
      </c>
      <c r="Q2430" s="49" t="s">
        <v>46</v>
      </c>
      <c r="R2430" s="77">
        <v>50</v>
      </c>
      <c r="S2430" s="352">
        <v>6000</v>
      </c>
      <c r="T2430" s="62">
        <f t="shared" si="254"/>
        <v>300000</v>
      </c>
      <c r="U2430" s="339">
        <f t="shared" si="255"/>
        <v>336000.00000000006</v>
      </c>
      <c r="V2430" s="98"/>
      <c r="W2430" s="51">
        <v>2017</v>
      </c>
      <c r="X2430" s="49"/>
    </row>
    <row r="2431" spans="1:24" ht="50.1" customHeight="1">
      <c r="A2431" s="34" t="s">
        <v>7401</v>
      </c>
      <c r="B2431" s="58" t="s">
        <v>35</v>
      </c>
      <c r="C2431" s="38" t="s">
        <v>7402</v>
      </c>
      <c r="D2431" s="38" t="s">
        <v>7073</v>
      </c>
      <c r="E2431" s="38" t="s">
        <v>7403</v>
      </c>
      <c r="F2431" s="38" t="s">
        <v>7404</v>
      </c>
      <c r="G2431" s="49" t="s">
        <v>39</v>
      </c>
      <c r="H2431" s="105">
        <v>0</v>
      </c>
      <c r="I2431" s="80">
        <v>590000000</v>
      </c>
      <c r="J2431" s="51" t="s">
        <v>293</v>
      </c>
      <c r="K2431" s="49" t="s">
        <v>529</v>
      </c>
      <c r="L2431" s="49" t="s">
        <v>189</v>
      </c>
      <c r="M2431" s="49" t="s">
        <v>84</v>
      </c>
      <c r="N2431" s="49" t="s">
        <v>2925</v>
      </c>
      <c r="O2431" s="49" t="s">
        <v>4918</v>
      </c>
      <c r="P2431" s="43">
        <v>796</v>
      </c>
      <c r="Q2431" s="49" t="s">
        <v>46</v>
      </c>
      <c r="R2431" s="77">
        <v>26</v>
      </c>
      <c r="S2431" s="352">
        <v>215000</v>
      </c>
      <c r="T2431" s="62">
        <f t="shared" si="254"/>
        <v>5590000</v>
      </c>
      <c r="U2431" s="339">
        <f t="shared" si="255"/>
        <v>6260800.0000000009</v>
      </c>
      <c r="V2431" s="98"/>
      <c r="W2431" s="51">
        <v>2017</v>
      </c>
      <c r="X2431" s="49"/>
    </row>
    <row r="2432" spans="1:24" ht="50.1" customHeight="1">
      <c r="A2432" s="34" t="s">
        <v>7405</v>
      </c>
      <c r="B2432" s="58" t="s">
        <v>35</v>
      </c>
      <c r="C2432" s="38" t="s">
        <v>7406</v>
      </c>
      <c r="D2432" s="38" t="s">
        <v>5664</v>
      </c>
      <c r="E2432" s="38" t="s">
        <v>7407</v>
      </c>
      <c r="F2432" s="38" t="s">
        <v>7408</v>
      </c>
      <c r="G2432" s="49" t="s">
        <v>39</v>
      </c>
      <c r="H2432" s="105">
        <v>0</v>
      </c>
      <c r="I2432" s="80">
        <v>590000000</v>
      </c>
      <c r="J2432" s="51" t="s">
        <v>293</v>
      </c>
      <c r="K2432" s="49" t="s">
        <v>529</v>
      </c>
      <c r="L2432" s="49" t="s">
        <v>189</v>
      </c>
      <c r="M2432" s="49" t="s">
        <v>84</v>
      </c>
      <c r="N2432" s="49" t="s">
        <v>2925</v>
      </c>
      <c r="O2432" s="49" t="s">
        <v>4918</v>
      </c>
      <c r="P2432" s="43">
        <v>796</v>
      </c>
      <c r="Q2432" s="49" t="s">
        <v>46</v>
      </c>
      <c r="R2432" s="77">
        <v>50</v>
      </c>
      <c r="S2432" s="352">
        <v>80000</v>
      </c>
      <c r="T2432" s="62">
        <f t="shared" si="254"/>
        <v>4000000</v>
      </c>
      <c r="U2432" s="339">
        <f t="shared" si="255"/>
        <v>4480000</v>
      </c>
      <c r="V2432" s="98"/>
      <c r="W2432" s="51">
        <v>2017</v>
      </c>
      <c r="X2432" s="49"/>
    </row>
    <row r="2433" spans="1:24" ht="50.1" customHeight="1">
      <c r="A2433" s="34" t="s">
        <v>7409</v>
      </c>
      <c r="B2433" s="58" t="s">
        <v>35</v>
      </c>
      <c r="C2433" s="38" t="s">
        <v>7410</v>
      </c>
      <c r="D2433" s="38" t="s">
        <v>5664</v>
      </c>
      <c r="E2433" s="38" t="s">
        <v>7411</v>
      </c>
      <c r="F2433" s="38" t="s">
        <v>7412</v>
      </c>
      <c r="G2433" s="49" t="s">
        <v>39</v>
      </c>
      <c r="H2433" s="105">
        <v>0</v>
      </c>
      <c r="I2433" s="80">
        <v>590000000</v>
      </c>
      <c r="J2433" s="51" t="s">
        <v>293</v>
      </c>
      <c r="K2433" s="49" t="s">
        <v>529</v>
      </c>
      <c r="L2433" s="49" t="s">
        <v>189</v>
      </c>
      <c r="M2433" s="49" t="s">
        <v>84</v>
      </c>
      <c r="N2433" s="49" t="s">
        <v>2925</v>
      </c>
      <c r="O2433" s="49" t="s">
        <v>4918</v>
      </c>
      <c r="P2433" s="43">
        <v>796</v>
      </c>
      <c r="Q2433" s="49" t="s">
        <v>46</v>
      </c>
      <c r="R2433" s="77">
        <v>2</v>
      </c>
      <c r="S2433" s="352">
        <v>51000</v>
      </c>
      <c r="T2433" s="62">
        <f t="shared" si="254"/>
        <v>102000</v>
      </c>
      <c r="U2433" s="339">
        <f t="shared" si="255"/>
        <v>114240.00000000001</v>
      </c>
      <c r="V2433" s="98"/>
      <c r="W2433" s="51">
        <v>2017</v>
      </c>
      <c r="X2433" s="49"/>
    </row>
    <row r="2434" spans="1:24" ht="50.1" customHeight="1">
      <c r="A2434" s="34" t="s">
        <v>7413</v>
      </c>
      <c r="B2434" s="49" t="s">
        <v>35</v>
      </c>
      <c r="C2434" s="50" t="s">
        <v>7414</v>
      </c>
      <c r="D2434" s="50" t="s">
        <v>862</v>
      </c>
      <c r="E2434" s="50" t="s">
        <v>7415</v>
      </c>
      <c r="F2434" s="50" t="s">
        <v>7416</v>
      </c>
      <c r="G2434" s="97" t="s">
        <v>39</v>
      </c>
      <c r="H2434" s="59">
        <v>0</v>
      </c>
      <c r="I2434" s="52">
        <v>590000000</v>
      </c>
      <c r="J2434" s="35" t="s">
        <v>53</v>
      </c>
      <c r="K2434" s="97" t="s">
        <v>529</v>
      </c>
      <c r="L2434" s="35" t="s">
        <v>42</v>
      </c>
      <c r="M2434" s="97" t="s">
        <v>84</v>
      </c>
      <c r="N2434" s="35" t="s">
        <v>7417</v>
      </c>
      <c r="O2434" s="35" t="s">
        <v>6681</v>
      </c>
      <c r="P2434" s="46" t="s">
        <v>865</v>
      </c>
      <c r="Q2434" s="35" t="s">
        <v>866</v>
      </c>
      <c r="R2434" s="100">
        <v>730</v>
      </c>
      <c r="S2434" s="100">
        <v>2000</v>
      </c>
      <c r="T2434" s="100">
        <f t="shared" ref="T2434:T2454" si="256">S2434*R2434</f>
        <v>1460000</v>
      </c>
      <c r="U2434" s="100">
        <f t="shared" si="255"/>
        <v>1635200.0000000002</v>
      </c>
      <c r="V2434" s="97"/>
      <c r="W2434" s="43">
        <v>2017</v>
      </c>
      <c r="X2434" s="82"/>
    </row>
    <row r="2435" spans="1:24" ht="50.1" customHeight="1">
      <c r="A2435" s="34" t="s">
        <v>7418</v>
      </c>
      <c r="B2435" s="49" t="s">
        <v>35</v>
      </c>
      <c r="C2435" s="50" t="s">
        <v>7419</v>
      </c>
      <c r="D2435" s="50" t="s">
        <v>3489</v>
      </c>
      <c r="E2435" s="50" t="s">
        <v>7420</v>
      </c>
      <c r="F2435" s="50" t="s">
        <v>7421</v>
      </c>
      <c r="G2435" s="97" t="s">
        <v>39</v>
      </c>
      <c r="H2435" s="59">
        <v>0</v>
      </c>
      <c r="I2435" s="52">
        <v>590000000</v>
      </c>
      <c r="J2435" s="35" t="s">
        <v>53</v>
      </c>
      <c r="K2435" s="97" t="s">
        <v>529</v>
      </c>
      <c r="L2435" s="35" t="s">
        <v>42</v>
      </c>
      <c r="M2435" s="97" t="s">
        <v>84</v>
      </c>
      <c r="N2435" s="35" t="s">
        <v>7417</v>
      </c>
      <c r="O2435" s="35" t="s">
        <v>6681</v>
      </c>
      <c r="P2435" s="46" t="s">
        <v>865</v>
      </c>
      <c r="Q2435" s="35" t="s">
        <v>866</v>
      </c>
      <c r="R2435" s="77">
        <v>11000</v>
      </c>
      <c r="S2435" s="77">
        <v>17.857142857100001</v>
      </c>
      <c r="T2435" s="77">
        <f t="shared" si="256"/>
        <v>196428.57142810003</v>
      </c>
      <c r="U2435" s="77">
        <f t="shared" si="255"/>
        <v>219999.99999947206</v>
      </c>
      <c r="V2435" s="49"/>
      <c r="W2435" s="49">
        <v>2017</v>
      </c>
      <c r="X2435" s="49"/>
    </row>
    <row r="2436" spans="1:24" ht="50.1" customHeight="1">
      <c r="A2436" s="34" t="s">
        <v>7422</v>
      </c>
      <c r="B2436" s="49" t="s">
        <v>35</v>
      </c>
      <c r="C2436" s="50" t="s">
        <v>7423</v>
      </c>
      <c r="D2436" s="50" t="s">
        <v>862</v>
      </c>
      <c r="E2436" s="50" t="s">
        <v>7424</v>
      </c>
      <c r="F2436" s="50" t="s">
        <v>7425</v>
      </c>
      <c r="G2436" s="97" t="s">
        <v>39</v>
      </c>
      <c r="H2436" s="59">
        <v>0</v>
      </c>
      <c r="I2436" s="52">
        <v>590000000</v>
      </c>
      <c r="J2436" s="35" t="s">
        <v>53</v>
      </c>
      <c r="K2436" s="97" t="s">
        <v>529</v>
      </c>
      <c r="L2436" s="35" t="s">
        <v>42</v>
      </c>
      <c r="M2436" s="97" t="s">
        <v>84</v>
      </c>
      <c r="N2436" s="35" t="s">
        <v>7417</v>
      </c>
      <c r="O2436" s="35" t="s">
        <v>6681</v>
      </c>
      <c r="P2436" s="46" t="s">
        <v>865</v>
      </c>
      <c r="Q2436" s="35" t="s">
        <v>866</v>
      </c>
      <c r="R2436" s="77">
        <v>400</v>
      </c>
      <c r="S2436" s="77">
        <v>75</v>
      </c>
      <c r="T2436" s="77">
        <f t="shared" si="256"/>
        <v>30000</v>
      </c>
      <c r="U2436" s="77">
        <f t="shared" si="255"/>
        <v>33600</v>
      </c>
      <c r="V2436" s="49"/>
      <c r="W2436" s="49">
        <v>2017</v>
      </c>
      <c r="X2436" s="49"/>
    </row>
    <row r="2437" spans="1:24" ht="50.1" customHeight="1">
      <c r="A2437" s="34" t="s">
        <v>7426</v>
      </c>
      <c r="B2437" s="49" t="s">
        <v>35</v>
      </c>
      <c r="C2437" s="50" t="s">
        <v>7427</v>
      </c>
      <c r="D2437" s="50" t="s">
        <v>3489</v>
      </c>
      <c r="E2437" s="50" t="s">
        <v>7428</v>
      </c>
      <c r="F2437" s="50" t="s">
        <v>7429</v>
      </c>
      <c r="G2437" s="97" t="s">
        <v>39</v>
      </c>
      <c r="H2437" s="59">
        <v>0</v>
      </c>
      <c r="I2437" s="52">
        <v>590000000</v>
      </c>
      <c r="J2437" s="35" t="s">
        <v>53</v>
      </c>
      <c r="K2437" s="97" t="s">
        <v>529</v>
      </c>
      <c r="L2437" s="35" t="s">
        <v>42</v>
      </c>
      <c r="M2437" s="97" t="s">
        <v>84</v>
      </c>
      <c r="N2437" s="35" t="s">
        <v>5248</v>
      </c>
      <c r="O2437" s="35" t="s">
        <v>6681</v>
      </c>
      <c r="P2437" s="46" t="s">
        <v>865</v>
      </c>
      <c r="Q2437" s="35" t="s">
        <v>866</v>
      </c>
      <c r="R2437" s="77">
        <v>16500</v>
      </c>
      <c r="S2437" s="77">
        <v>32.142857142799997</v>
      </c>
      <c r="T2437" s="77">
        <f t="shared" si="256"/>
        <v>530357.14285619999</v>
      </c>
      <c r="U2437" s="77">
        <f t="shared" si="255"/>
        <v>593999.999998944</v>
      </c>
      <c r="V2437" s="49"/>
      <c r="W2437" s="49">
        <v>2017</v>
      </c>
      <c r="X2437" s="49"/>
    </row>
    <row r="2438" spans="1:24" ht="50.1" customHeight="1">
      <c r="A2438" s="34" t="s">
        <v>7430</v>
      </c>
      <c r="B2438" s="49" t="s">
        <v>35</v>
      </c>
      <c r="C2438" s="50" t="s">
        <v>7431</v>
      </c>
      <c r="D2438" s="50" t="s">
        <v>862</v>
      </c>
      <c r="E2438" s="50" t="s">
        <v>7432</v>
      </c>
      <c r="F2438" s="50" t="s">
        <v>7433</v>
      </c>
      <c r="G2438" s="97" t="s">
        <v>39</v>
      </c>
      <c r="H2438" s="59">
        <v>0</v>
      </c>
      <c r="I2438" s="52">
        <v>590000000</v>
      </c>
      <c r="J2438" s="35" t="s">
        <v>53</v>
      </c>
      <c r="K2438" s="97" t="s">
        <v>529</v>
      </c>
      <c r="L2438" s="35" t="s">
        <v>42</v>
      </c>
      <c r="M2438" s="97" t="s">
        <v>84</v>
      </c>
      <c r="N2438" s="35" t="s">
        <v>143</v>
      </c>
      <c r="O2438" s="35" t="s">
        <v>6681</v>
      </c>
      <c r="P2438" s="46" t="s">
        <v>865</v>
      </c>
      <c r="Q2438" s="35" t="s">
        <v>866</v>
      </c>
      <c r="R2438" s="77">
        <v>100</v>
      </c>
      <c r="S2438" s="77">
        <v>3392.8571428499999</v>
      </c>
      <c r="T2438" s="77">
        <f t="shared" si="256"/>
        <v>339285.71428499999</v>
      </c>
      <c r="U2438" s="77">
        <f t="shared" si="255"/>
        <v>379999.99999920005</v>
      </c>
      <c r="V2438" s="49"/>
      <c r="W2438" s="49">
        <v>2017</v>
      </c>
      <c r="X2438" s="49"/>
    </row>
    <row r="2439" spans="1:24" ht="50.1" customHeight="1">
      <c r="A2439" s="34" t="s">
        <v>7434</v>
      </c>
      <c r="B2439" s="49" t="s">
        <v>35</v>
      </c>
      <c r="C2439" s="50" t="s">
        <v>7435</v>
      </c>
      <c r="D2439" s="50" t="s">
        <v>862</v>
      </c>
      <c r="E2439" s="50" t="s">
        <v>7436</v>
      </c>
      <c r="F2439" s="50" t="s">
        <v>7437</v>
      </c>
      <c r="G2439" s="97" t="s">
        <v>39</v>
      </c>
      <c r="H2439" s="59">
        <v>0</v>
      </c>
      <c r="I2439" s="52">
        <v>590000000</v>
      </c>
      <c r="J2439" s="35" t="s">
        <v>53</v>
      </c>
      <c r="K2439" s="97" t="s">
        <v>529</v>
      </c>
      <c r="L2439" s="35" t="s">
        <v>42</v>
      </c>
      <c r="M2439" s="97" t="s">
        <v>84</v>
      </c>
      <c r="N2439" s="35" t="s">
        <v>7438</v>
      </c>
      <c r="O2439" s="35" t="s">
        <v>7439</v>
      </c>
      <c r="P2439" s="46" t="s">
        <v>865</v>
      </c>
      <c r="Q2439" s="35" t="s">
        <v>866</v>
      </c>
      <c r="R2439" s="77">
        <v>420</v>
      </c>
      <c r="S2439" s="77">
        <v>560</v>
      </c>
      <c r="T2439" s="77">
        <f t="shared" si="256"/>
        <v>235200</v>
      </c>
      <c r="U2439" s="77">
        <f t="shared" si="255"/>
        <v>263424</v>
      </c>
      <c r="V2439" s="49"/>
      <c r="W2439" s="49">
        <v>2017</v>
      </c>
      <c r="X2439" s="49"/>
    </row>
    <row r="2440" spans="1:24" ht="50.1" customHeight="1">
      <c r="A2440" s="34" t="s">
        <v>7440</v>
      </c>
      <c r="B2440" s="49" t="s">
        <v>35</v>
      </c>
      <c r="C2440" s="50" t="s">
        <v>6721</v>
      </c>
      <c r="D2440" s="50" t="s">
        <v>3489</v>
      </c>
      <c r="E2440" s="50" t="s">
        <v>6722</v>
      </c>
      <c r="F2440" s="50" t="s">
        <v>7441</v>
      </c>
      <c r="G2440" s="97" t="s">
        <v>39</v>
      </c>
      <c r="H2440" s="59">
        <v>98</v>
      </c>
      <c r="I2440" s="52">
        <v>590000000</v>
      </c>
      <c r="J2440" s="35" t="s">
        <v>53</v>
      </c>
      <c r="K2440" s="97" t="s">
        <v>529</v>
      </c>
      <c r="L2440" s="35" t="s">
        <v>42</v>
      </c>
      <c r="M2440" s="97" t="s">
        <v>84</v>
      </c>
      <c r="N2440" s="35" t="s">
        <v>7438</v>
      </c>
      <c r="O2440" s="35" t="s">
        <v>7439</v>
      </c>
      <c r="P2440" s="46" t="s">
        <v>865</v>
      </c>
      <c r="Q2440" s="35" t="s">
        <v>866</v>
      </c>
      <c r="R2440" s="77">
        <v>100</v>
      </c>
      <c r="S2440" s="77">
        <v>48.214285714200003</v>
      </c>
      <c r="T2440" s="77">
        <f t="shared" si="256"/>
        <v>4821.4285714200005</v>
      </c>
      <c r="U2440" s="77">
        <f t="shared" si="255"/>
        <v>5399.9999999904012</v>
      </c>
      <c r="V2440" s="49"/>
      <c r="W2440" s="49">
        <v>2017</v>
      </c>
      <c r="X2440" s="49"/>
    </row>
    <row r="2441" spans="1:24" ht="50.1" customHeight="1">
      <c r="A2441" s="34" t="s">
        <v>7442</v>
      </c>
      <c r="B2441" s="49" t="s">
        <v>35</v>
      </c>
      <c r="C2441" s="50" t="s">
        <v>6543</v>
      </c>
      <c r="D2441" s="50" t="s">
        <v>3489</v>
      </c>
      <c r="E2441" s="50" t="s">
        <v>6544</v>
      </c>
      <c r="F2441" s="50" t="s">
        <v>7443</v>
      </c>
      <c r="G2441" s="97" t="s">
        <v>39</v>
      </c>
      <c r="H2441" s="59">
        <v>98</v>
      </c>
      <c r="I2441" s="52">
        <v>590000000</v>
      </c>
      <c r="J2441" s="35" t="s">
        <v>53</v>
      </c>
      <c r="K2441" s="97" t="s">
        <v>529</v>
      </c>
      <c r="L2441" s="35" t="s">
        <v>42</v>
      </c>
      <c r="M2441" s="97" t="s">
        <v>84</v>
      </c>
      <c r="N2441" s="35" t="s">
        <v>7438</v>
      </c>
      <c r="O2441" s="35" t="s">
        <v>7439</v>
      </c>
      <c r="P2441" s="46" t="s">
        <v>865</v>
      </c>
      <c r="Q2441" s="35" t="s">
        <v>866</v>
      </c>
      <c r="R2441" s="77">
        <v>150</v>
      </c>
      <c r="S2441" s="77">
        <v>78.571428571400006</v>
      </c>
      <c r="T2441" s="77">
        <f t="shared" si="256"/>
        <v>11785.714285710001</v>
      </c>
      <c r="U2441" s="77">
        <f t="shared" si="255"/>
        <v>13199.999999995202</v>
      </c>
      <c r="V2441" s="49"/>
      <c r="W2441" s="49">
        <v>2017</v>
      </c>
      <c r="X2441" s="49"/>
    </row>
    <row r="2442" spans="1:24" ht="50.1" customHeight="1">
      <c r="A2442" s="34" t="s">
        <v>7444</v>
      </c>
      <c r="B2442" s="49" t="s">
        <v>35</v>
      </c>
      <c r="C2442" s="50" t="s">
        <v>7445</v>
      </c>
      <c r="D2442" s="50" t="s">
        <v>862</v>
      </c>
      <c r="E2442" s="50" t="s">
        <v>7446</v>
      </c>
      <c r="F2442" s="50" t="s">
        <v>7447</v>
      </c>
      <c r="G2442" s="97" t="s">
        <v>39</v>
      </c>
      <c r="H2442" s="59">
        <v>0</v>
      </c>
      <c r="I2442" s="52">
        <v>590000000</v>
      </c>
      <c r="J2442" s="35" t="s">
        <v>53</v>
      </c>
      <c r="K2442" s="97" t="s">
        <v>529</v>
      </c>
      <c r="L2442" s="35" t="s">
        <v>42</v>
      </c>
      <c r="M2442" s="97" t="s">
        <v>84</v>
      </c>
      <c r="N2442" s="35" t="s">
        <v>7438</v>
      </c>
      <c r="O2442" s="35" t="s">
        <v>7439</v>
      </c>
      <c r="P2442" s="46" t="s">
        <v>865</v>
      </c>
      <c r="Q2442" s="35" t="s">
        <v>866</v>
      </c>
      <c r="R2442" s="77">
        <v>550</v>
      </c>
      <c r="S2442" s="77">
        <v>265</v>
      </c>
      <c r="T2442" s="77">
        <f t="shared" si="256"/>
        <v>145750</v>
      </c>
      <c r="U2442" s="77">
        <f t="shared" si="255"/>
        <v>163240.00000000003</v>
      </c>
      <c r="V2442" s="49"/>
      <c r="W2442" s="49">
        <v>2017</v>
      </c>
      <c r="X2442" s="49"/>
    </row>
    <row r="2443" spans="1:24" ht="50.1" customHeight="1">
      <c r="A2443" s="34" t="s">
        <v>7448</v>
      </c>
      <c r="B2443" s="49" t="s">
        <v>35</v>
      </c>
      <c r="C2443" s="50" t="s">
        <v>872</v>
      </c>
      <c r="D2443" s="50" t="s">
        <v>862</v>
      </c>
      <c r="E2443" s="50" t="s">
        <v>873</v>
      </c>
      <c r="F2443" s="50" t="s">
        <v>7449</v>
      </c>
      <c r="G2443" s="97" t="s">
        <v>39</v>
      </c>
      <c r="H2443" s="353">
        <v>85.4</v>
      </c>
      <c r="I2443" s="52">
        <v>590000000</v>
      </c>
      <c r="J2443" s="35" t="s">
        <v>53</v>
      </c>
      <c r="K2443" s="97" t="s">
        <v>529</v>
      </c>
      <c r="L2443" s="35" t="s">
        <v>42</v>
      </c>
      <c r="M2443" s="97" t="s">
        <v>84</v>
      </c>
      <c r="N2443" s="35" t="s">
        <v>7438</v>
      </c>
      <c r="O2443" s="35" t="s">
        <v>7439</v>
      </c>
      <c r="P2443" s="46" t="s">
        <v>865</v>
      </c>
      <c r="Q2443" s="35" t="s">
        <v>866</v>
      </c>
      <c r="R2443" s="77">
        <v>610</v>
      </c>
      <c r="S2443" s="77">
        <v>78.571428571400006</v>
      </c>
      <c r="T2443" s="77">
        <f t="shared" si="256"/>
        <v>47928.571428554002</v>
      </c>
      <c r="U2443" s="77">
        <f t="shared" si="255"/>
        <v>53679.999999980486</v>
      </c>
      <c r="V2443" s="98"/>
      <c r="W2443" s="49">
        <v>2017</v>
      </c>
      <c r="X2443" s="98"/>
    </row>
    <row r="2444" spans="1:24" ht="50.1" customHeight="1">
      <c r="A2444" s="34" t="s">
        <v>7450</v>
      </c>
      <c r="B2444" s="49" t="s">
        <v>35</v>
      </c>
      <c r="C2444" s="50" t="s">
        <v>7451</v>
      </c>
      <c r="D2444" s="50" t="s">
        <v>3489</v>
      </c>
      <c r="E2444" s="50" t="s">
        <v>7452</v>
      </c>
      <c r="F2444" s="50" t="s">
        <v>7453</v>
      </c>
      <c r="G2444" s="97" t="s">
        <v>39</v>
      </c>
      <c r="H2444" s="59">
        <v>0</v>
      </c>
      <c r="I2444" s="52">
        <v>590000000</v>
      </c>
      <c r="J2444" s="35" t="s">
        <v>53</v>
      </c>
      <c r="K2444" s="97" t="s">
        <v>529</v>
      </c>
      <c r="L2444" s="35" t="s">
        <v>42</v>
      </c>
      <c r="M2444" s="97" t="s">
        <v>84</v>
      </c>
      <c r="N2444" s="35" t="s">
        <v>7438</v>
      </c>
      <c r="O2444" s="35" t="s">
        <v>7439</v>
      </c>
      <c r="P2444" s="46" t="s">
        <v>865</v>
      </c>
      <c r="Q2444" s="35" t="s">
        <v>866</v>
      </c>
      <c r="R2444" s="77">
        <v>550</v>
      </c>
      <c r="S2444" s="77">
        <v>70</v>
      </c>
      <c r="T2444" s="77">
        <f t="shared" si="256"/>
        <v>38500</v>
      </c>
      <c r="U2444" s="77">
        <f t="shared" si="255"/>
        <v>43120.000000000007</v>
      </c>
      <c r="V2444" s="98"/>
      <c r="W2444" s="49">
        <v>2017</v>
      </c>
      <c r="X2444" s="98"/>
    </row>
    <row r="2445" spans="1:24" ht="50.1" customHeight="1">
      <c r="A2445" s="34" t="s">
        <v>7454</v>
      </c>
      <c r="B2445" s="49" t="s">
        <v>35</v>
      </c>
      <c r="C2445" s="50" t="s">
        <v>7455</v>
      </c>
      <c r="D2445" s="50" t="s">
        <v>3489</v>
      </c>
      <c r="E2445" s="50" t="s">
        <v>7456</v>
      </c>
      <c r="F2445" s="50" t="s">
        <v>7457</v>
      </c>
      <c r="G2445" s="97" t="s">
        <v>39</v>
      </c>
      <c r="H2445" s="59">
        <v>0</v>
      </c>
      <c r="I2445" s="52">
        <v>590000000</v>
      </c>
      <c r="J2445" s="35" t="s">
        <v>53</v>
      </c>
      <c r="K2445" s="97" t="s">
        <v>529</v>
      </c>
      <c r="L2445" s="35" t="s">
        <v>42</v>
      </c>
      <c r="M2445" s="97" t="s">
        <v>84</v>
      </c>
      <c r="N2445" s="35" t="s">
        <v>7438</v>
      </c>
      <c r="O2445" s="35" t="s">
        <v>7439</v>
      </c>
      <c r="P2445" s="46" t="s">
        <v>865</v>
      </c>
      <c r="Q2445" s="35" t="s">
        <v>866</v>
      </c>
      <c r="R2445" s="77">
        <v>550</v>
      </c>
      <c r="S2445" s="77">
        <v>41</v>
      </c>
      <c r="T2445" s="77">
        <f t="shared" si="256"/>
        <v>22550</v>
      </c>
      <c r="U2445" s="77">
        <f t="shared" si="255"/>
        <v>25256.000000000004</v>
      </c>
      <c r="V2445" s="98"/>
      <c r="W2445" s="49">
        <v>2017</v>
      </c>
      <c r="X2445" s="98"/>
    </row>
    <row r="2446" spans="1:24" ht="50.1" customHeight="1">
      <c r="A2446" s="34" t="s">
        <v>7458</v>
      </c>
      <c r="B2446" s="49" t="s">
        <v>35</v>
      </c>
      <c r="C2446" s="50" t="s">
        <v>7459</v>
      </c>
      <c r="D2446" s="50" t="s">
        <v>3489</v>
      </c>
      <c r="E2446" s="50" t="s">
        <v>7460</v>
      </c>
      <c r="F2446" s="50" t="s">
        <v>7461</v>
      </c>
      <c r="G2446" s="97" t="s">
        <v>39</v>
      </c>
      <c r="H2446" s="59">
        <v>0</v>
      </c>
      <c r="I2446" s="52">
        <v>590000000</v>
      </c>
      <c r="J2446" s="35" t="s">
        <v>53</v>
      </c>
      <c r="K2446" s="97" t="s">
        <v>529</v>
      </c>
      <c r="L2446" s="35" t="s">
        <v>42</v>
      </c>
      <c r="M2446" s="97" t="s">
        <v>84</v>
      </c>
      <c r="N2446" s="35" t="s">
        <v>7438</v>
      </c>
      <c r="O2446" s="35" t="s">
        <v>7439</v>
      </c>
      <c r="P2446" s="46" t="s">
        <v>865</v>
      </c>
      <c r="Q2446" s="35" t="s">
        <v>866</v>
      </c>
      <c r="R2446" s="77">
        <v>1400</v>
      </c>
      <c r="S2446" s="77">
        <v>35</v>
      </c>
      <c r="T2446" s="77">
        <f t="shared" si="256"/>
        <v>49000</v>
      </c>
      <c r="U2446" s="77">
        <f t="shared" si="255"/>
        <v>54880.000000000007</v>
      </c>
      <c r="V2446" s="49"/>
      <c r="W2446" s="49">
        <v>2017</v>
      </c>
      <c r="X2446" s="49"/>
    </row>
    <row r="2447" spans="1:24" ht="50.1" customHeight="1">
      <c r="A2447" s="34" t="s">
        <v>7462</v>
      </c>
      <c r="B2447" s="49" t="s">
        <v>35</v>
      </c>
      <c r="C2447" s="50" t="s">
        <v>7463</v>
      </c>
      <c r="D2447" s="50" t="s">
        <v>862</v>
      </c>
      <c r="E2447" s="50" t="s">
        <v>7464</v>
      </c>
      <c r="F2447" s="50" t="s">
        <v>7465</v>
      </c>
      <c r="G2447" s="97" t="s">
        <v>39</v>
      </c>
      <c r="H2447" s="59">
        <v>89</v>
      </c>
      <c r="I2447" s="52">
        <v>590000000</v>
      </c>
      <c r="J2447" s="35" t="s">
        <v>53</v>
      </c>
      <c r="K2447" s="97" t="s">
        <v>529</v>
      </c>
      <c r="L2447" s="35" t="s">
        <v>42</v>
      </c>
      <c r="M2447" s="97" t="s">
        <v>84</v>
      </c>
      <c r="N2447" s="35" t="s">
        <v>7438</v>
      </c>
      <c r="O2447" s="35" t="s">
        <v>7439</v>
      </c>
      <c r="P2447" s="46" t="s">
        <v>865</v>
      </c>
      <c r="Q2447" s="35" t="s">
        <v>866</v>
      </c>
      <c r="R2447" s="77">
        <v>6300</v>
      </c>
      <c r="S2447" s="77">
        <v>906.25</v>
      </c>
      <c r="T2447" s="77">
        <f t="shared" si="256"/>
        <v>5709375</v>
      </c>
      <c r="U2447" s="77">
        <f t="shared" si="255"/>
        <v>6394500.0000000009</v>
      </c>
      <c r="V2447" s="49"/>
      <c r="W2447" s="49">
        <v>2017</v>
      </c>
      <c r="X2447" s="49"/>
    </row>
    <row r="2448" spans="1:24" ht="50.1" customHeight="1">
      <c r="A2448" s="34" t="s">
        <v>7466</v>
      </c>
      <c r="B2448" s="49" t="s">
        <v>35</v>
      </c>
      <c r="C2448" s="50" t="s">
        <v>7467</v>
      </c>
      <c r="D2448" s="50" t="s">
        <v>862</v>
      </c>
      <c r="E2448" s="50" t="s">
        <v>7468</v>
      </c>
      <c r="F2448" s="50" t="s">
        <v>7469</v>
      </c>
      <c r="G2448" s="97" t="s">
        <v>39</v>
      </c>
      <c r="H2448" s="59">
        <v>89</v>
      </c>
      <c r="I2448" s="52">
        <v>590000000</v>
      </c>
      <c r="J2448" s="35" t="s">
        <v>53</v>
      </c>
      <c r="K2448" s="97" t="s">
        <v>529</v>
      </c>
      <c r="L2448" s="35" t="s">
        <v>42</v>
      </c>
      <c r="M2448" s="97" t="s">
        <v>84</v>
      </c>
      <c r="N2448" s="35" t="s">
        <v>7438</v>
      </c>
      <c r="O2448" s="35" t="s">
        <v>7439</v>
      </c>
      <c r="P2448" s="46" t="s">
        <v>865</v>
      </c>
      <c r="Q2448" s="35" t="s">
        <v>866</v>
      </c>
      <c r="R2448" s="77">
        <v>7600</v>
      </c>
      <c r="S2448" s="77">
        <v>415.178571428</v>
      </c>
      <c r="T2448" s="77">
        <f t="shared" si="256"/>
        <v>3155357.1428528</v>
      </c>
      <c r="U2448" s="77">
        <f t="shared" si="255"/>
        <v>3533999.9999951362</v>
      </c>
      <c r="V2448" s="98"/>
      <c r="W2448" s="49">
        <v>2017</v>
      </c>
      <c r="X2448" s="98"/>
    </row>
    <row r="2449" spans="1:24" ht="50.1" customHeight="1">
      <c r="A2449" s="34" t="s">
        <v>7470</v>
      </c>
      <c r="B2449" s="49" t="s">
        <v>35</v>
      </c>
      <c r="C2449" s="50" t="s">
        <v>7471</v>
      </c>
      <c r="D2449" s="50" t="s">
        <v>862</v>
      </c>
      <c r="E2449" s="50" t="s">
        <v>7472</v>
      </c>
      <c r="F2449" s="50" t="s">
        <v>7473</v>
      </c>
      <c r="G2449" s="97" t="s">
        <v>39</v>
      </c>
      <c r="H2449" s="59">
        <v>89</v>
      </c>
      <c r="I2449" s="52">
        <v>590000000</v>
      </c>
      <c r="J2449" s="35" t="s">
        <v>53</v>
      </c>
      <c r="K2449" s="97" t="s">
        <v>529</v>
      </c>
      <c r="L2449" s="35" t="s">
        <v>42</v>
      </c>
      <c r="M2449" s="97" t="s">
        <v>84</v>
      </c>
      <c r="N2449" s="35" t="s">
        <v>7438</v>
      </c>
      <c r="O2449" s="35" t="s">
        <v>7439</v>
      </c>
      <c r="P2449" s="46" t="s">
        <v>865</v>
      </c>
      <c r="Q2449" s="35" t="s">
        <v>866</v>
      </c>
      <c r="R2449" s="77">
        <v>2550</v>
      </c>
      <c r="S2449" s="77">
        <v>241.07142857100001</v>
      </c>
      <c r="T2449" s="77">
        <f t="shared" si="256"/>
        <v>614732.14285605005</v>
      </c>
      <c r="U2449" s="77">
        <f t="shared" si="255"/>
        <v>688499.99999877613</v>
      </c>
      <c r="V2449" s="49"/>
      <c r="W2449" s="49">
        <v>2017</v>
      </c>
      <c r="X2449" s="49"/>
    </row>
    <row r="2450" spans="1:24" ht="50.1" customHeight="1">
      <c r="A2450" s="34" t="s">
        <v>7474</v>
      </c>
      <c r="B2450" s="49" t="s">
        <v>35</v>
      </c>
      <c r="C2450" s="50" t="s">
        <v>7475</v>
      </c>
      <c r="D2450" s="50" t="s">
        <v>862</v>
      </c>
      <c r="E2450" s="50" t="s">
        <v>7476</v>
      </c>
      <c r="F2450" s="50" t="s">
        <v>7477</v>
      </c>
      <c r="G2450" s="49" t="s">
        <v>39</v>
      </c>
      <c r="H2450" s="59">
        <v>97</v>
      </c>
      <c r="I2450" s="52">
        <v>590000000</v>
      </c>
      <c r="J2450" s="35" t="s">
        <v>53</v>
      </c>
      <c r="K2450" s="49" t="s">
        <v>529</v>
      </c>
      <c r="L2450" s="35" t="s">
        <v>42</v>
      </c>
      <c r="M2450" s="49" t="s">
        <v>84</v>
      </c>
      <c r="N2450" s="35" t="s">
        <v>7438</v>
      </c>
      <c r="O2450" s="35" t="s">
        <v>7439</v>
      </c>
      <c r="P2450" s="46" t="s">
        <v>865</v>
      </c>
      <c r="Q2450" s="35" t="s">
        <v>866</v>
      </c>
      <c r="R2450" s="77">
        <v>20200</v>
      </c>
      <c r="S2450" s="77">
        <v>231.25</v>
      </c>
      <c r="T2450" s="77">
        <f t="shared" si="256"/>
        <v>4671250</v>
      </c>
      <c r="U2450" s="77">
        <f t="shared" si="255"/>
        <v>5231800.0000000009</v>
      </c>
      <c r="V2450" s="49"/>
      <c r="W2450" s="49">
        <v>2017</v>
      </c>
      <c r="X2450" s="49"/>
    </row>
    <row r="2451" spans="1:24" ht="50.1" customHeight="1">
      <c r="A2451" s="34" t="s">
        <v>7478</v>
      </c>
      <c r="B2451" s="49" t="s">
        <v>35</v>
      </c>
      <c r="C2451" s="50" t="s">
        <v>7479</v>
      </c>
      <c r="D2451" s="50" t="s">
        <v>862</v>
      </c>
      <c r="E2451" s="50" t="s">
        <v>7480</v>
      </c>
      <c r="F2451" s="331" t="s">
        <v>7481</v>
      </c>
      <c r="G2451" s="49" t="s">
        <v>39</v>
      </c>
      <c r="H2451" s="59">
        <v>97</v>
      </c>
      <c r="I2451" s="52">
        <v>590000000</v>
      </c>
      <c r="J2451" s="35" t="s">
        <v>53</v>
      </c>
      <c r="K2451" s="49" t="s">
        <v>529</v>
      </c>
      <c r="L2451" s="35" t="s">
        <v>42</v>
      </c>
      <c r="M2451" s="49" t="s">
        <v>84</v>
      </c>
      <c r="N2451" s="35" t="s">
        <v>7438</v>
      </c>
      <c r="O2451" s="35" t="s">
        <v>7439</v>
      </c>
      <c r="P2451" s="46" t="s">
        <v>865</v>
      </c>
      <c r="Q2451" s="35" t="s">
        <v>866</v>
      </c>
      <c r="R2451" s="77">
        <v>8850</v>
      </c>
      <c r="S2451" s="77">
        <v>170</v>
      </c>
      <c r="T2451" s="77">
        <f t="shared" si="256"/>
        <v>1504500</v>
      </c>
      <c r="U2451" s="77">
        <f t="shared" si="255"/>
        <v>1685040.0000000002</v>
      </c>
      <c r="V2451" s="49"/>
      <c r="W2451" s="49">
        <v>2017</v>
      </c>
      <c r="X2451" s="49"/>
    </row>
    <row r="2452" spans="1:24" ht="50.1" customHeight="1">
      <c r="A2452" s="34" t="s">
        <v>7482</v>
      </c>
      <c r="B2452" s="49" t="s">
        <v>35</v>
      </c>
      <c r="C2452" s="50" t="s">
        <v>3540</v>
      </c>
      <c r="D2452" s="50" t="s">
        <v>3489</v>
      </c>
      <c r="E2452" s="50" t="s">
        <v>3541</v>
      </c>
      <c r="F2452" s="331" t="s">
        <v>7483</v>
      </c>
      <c r="G2452" s="49" t="s">
        <v>39</v>
      </c>
      <c r="H2452" s="59">
        <v>98</v>
      </c>
      <c r="I2452" s="52">
        <v>590000000</v>
      </c>
      <c r="J2452" s="35" t="s">
        <v>53</v>
      </c>
      <c r="K2452" s="49" t="s">
        <v>529</v>
      </c>
      <c r="L2452" s="35" t="s">
        <v>42</v>
      </c>
      <c r="M2452" s="49" t="s">
        <v>84</v>
      </c>
      <c r="N2452" s="35" t="s">
        <v>7438</v>
      </c>
      <c r="O2452" s="35" t="s">
        <v>7439</v>
      </c>
      <c r="P2452" s="46" t="s">
        <v>865</v>
      </c>
      <c r="Q2452" s="35" t="s">
        <v>866</v>
      </c>
      <c r="R2452" s="77">
        <v>50</v>
      </c>
      <c r="S2452" s="284">
        <v>117.857142857</v>
      </c>
      <c r="T2452" s="77">
        <f t="shared" si="256"/>
        <v>5892.8571428499999</v>
      </c>
      <c r="U2452" s="77">
        <f t="shared" si="255"/>
        <v>6599.999999992001</v>
      </c>
      <c r="V2452" s="98"/>
      <c r="W2452" s="49">
        <v>2017</v>
      </c>
      <c r="X2452" s="98"/>
    </row>
    <row r="2453" spans="1:24" ht="50.1" customHeight="1">
      <c r="A2453" s="34" t="s">
        <v>7484</v>
      </c>
      <c r="B2453" s="49" t="s">
        <v>35</v>
      </c>
      <c r="C2453" s="50" t="s">
        <v>3540</v>
      </c>
      <c r="D2453" s="50" t="s">
        <v>3489</v>
      </c>
      <c r="E2453" s="50" t="s">
        <v>3541</v>
      </c>
      <c r="F2453" s="331" t="s">
        <v>7485</v>
      </c>
      <c r="G2453" s="49" t="s">
        <v>39</v>
      </c>
      <c r="H2453" s="59">
        <v>98</v>
      </c>
      <c r="I2453" s="52">
        <v>590000000</v>
      </c>
      <c r="J2453" s="35" t="s">
        <v>53</v>
      </c>
      <c r="K2453" s="49" t="s">
        <v>529</v>
      </c>
      <c r="L2453" s="35" t="s">
        <v>42</v>
      </c>
      <c r="M2453" s="49" t="s">
        <v>84</v>
      </c>
      <c r="N2453" s="35" t="s">
        <v>7438</v>
      </c>
      <c r="O2453" s="35" t="s">
        <v>7439</v>
      </c>
      <c r="P2453" s="46" t="s">
        <v>865</v>
      </c>
      <c r="Q2453" s="35" t="s">
        <v>866</v>
      </c>
      <c r="R2453" s="77">
        <v>70</v>
      </c>
      <c r="S2453" s="284">
        <v>117.857142857</v>
      </c>
      <c r="T2453" s="77">
        <f t="shared" si="256"/>
        <v>8249.9999999899992</v>
      </c>
      <c r="U2453" s="77">
        <f t="shared" si="255"/>
        <v>9239.9999999888005</v>
      </c>
      <c r="V2453" s="98"/>
      <c r="W2453" s="49">
        <v>2017</v>
      </c>
      <c r="X2453" s="98"/>
    </row>
    <row r="2454" spans="1:24" ht="50.1" customHeight="1">
      <c r="A2454" s="34" t="s">
        <v>7486</v>
      </c>
      <c r="B2454" s="49" t="s">
        <v>35</v>
      </c>
      <c r="C2454" s="50" t="s">
        <v>3540</v>
      </c>
      <c r="D2454" s="50" t="s">
        <v>3489</v>
      </c>
      <c r="E2454" s="50" t="s">
        <v>3541</v>
      </c>
      <c r="F2454" s="331" t="s">
        <v>7487</v>
      </c>
      <c r="G2454" s="49" t="s">
        <v>39</v>
      </c>
      <c r="H2454" s="59">
        <v>98</v>
      </c>
      <c r="I2454" s="52">
        <v>590000000</v>
      </c>
      <c r="J2454" s="35" t="s">
        <v>53</v>
      </c>
      <c r="K2454" s="49" t="s">
        <v>529</v>
      </c>
      <c r="L2454" s="35" t="s">
        <v>42</v>
      </c>
      <c r="M2454" s="49" t="s">
        <v>84</v>
      </c>
      <c r="N2454" s="35" t="s">
        <v>7438</v>
      </c>
      <c r="O2454" s="35" t="s">
        <v>7439</v>
      </c>
      <c r="P2454" s="46" t="s">
        <v>865</v>
      </c>
      <c r="Q2454" s="35" t="s">
        <v>866</v>
      </c>
      <c r="R2454" s="77">
        <v>20</v>
      </c>
      <c r="S2454" s="284">
        <v>117.857142857</v>
      </c>
      <c r="T2454" s="77">
        <f t="shared" si="256"/>
        <v>2357.1428571400002</v>
      </c>
      <c r="U2454" s="77">
        <f t="shared" si="255"/>
        <v>2639.9999999968004</v>
      </c>
      <c r="V2454" s="98"/>
      <c r="W2454" s="49">
        <v>2017</v>
      </c>
      <c r="X2454" s="98"/>
    </row>
    <row r="2455" spans="1:24" ht="50.1" customHeight="1">
      <c r="A2455" s="34" t="s">
        <v>7488</v>
      </c>
      <c r="B2455" s="51" t="s">
        <v>35</v>
      </c>
      <c r="C2455" s="50" t="s">
        <v>7489</v>
      </c>
      <c r="D2455" s="50" t="s">
        <v>5940</v>
      </c>
      <c r="E2455" s="330" t="s">
        <v>7490</v>
      </c>
      <c r="F2455" s="354"/>
      <c r="G2455" s="51" t="s">
        <v>39</v>
      </c>
      <c r="H2455" s="51">
        <v>0</v>
      </c>
      <c r="I2455" s="125">
        <v>590000000</v>
      </c>
      <c r="J2455" s="51" t="s">
        <v>53</v>
      </c>
      <c r="K2455" s="51" t="s">
        <v>529</v>
      </c>
      <c r="L2455" s="51" t="s">
        <v>53</v>
      </c>
      <c r="M2455" s="51" t="s">
        <v>61</v>
      </c>
      <c r="N2455" s="51" t="s">
        <v>44</v>
      </c>
      <c r="O2455" s="46" t="s">
        <v>1424</v>
      </c>
      <c r="P2455" s="46" t="s">
        <v>865</v>
      </c>
      <c r="Q2455" s="49" t="s">
        <v>866</v>
      </c>
      <c r="R2455" s="228">
        <v>20</v>
      </c>
      <c r="S2455" s="228">
        <v>320</v>
      </c>
      <c r="T2455" s="346">
        <f>S2455*R2455</f>
        <v>6400</v>
      </c>
      <c r="U2455" s="228">
        <f t="shared" si="255"/>
        <v>7168.0000000000009</v>
      </c>
      <c r="V2455" s="193"/>
      <c r="W2455" s="35">
        <v>2017</v>
      </c>
      <c r="X2455" s="156"/>
    </row>
    <row r="2456" spans="1:24" ht="50.1" customHeight="1">
      <c r="A2456" s="34" t="s">
        <v>7491</v>
      </c>
      <c r="B2456" s="49" t="s">
        <v>35</v>
      </c>
      <c r="C2456" s="50" t="s">
        <v>7492</v>
      </c>
      <c r="D2456" s="50" t="s">
        <v>7493</v>
      </c>
      <c r="E2456" s="50" t="s">
        <v>7494</v>
      </c>
      <c r="F2456" s="78" t="s">
        <v>7495</v>
      </c>
      <c r="G2456" s="35" t="s">
        <v>39</v>
      </c>
      <c r="H2456" s="35">
        <v>0</v>
      </c>
      <c r="I2456" s="35">
        <v>590000000</v>
      </c>
      <c r="J2456" s="35" t="s">
        <v>53</v>
      </c>
      <c r="K2456" s="35" t="s">
        <v>5031</v>
      </c>
      <c r="L2456" s="35" t="s">
        <v>1042</v>
      </c>
      <c r="M2456" s="51" t="s">
        <v>101</v>
      </c>
      <c r="N2456" s="35" t="s">
        <v>102</v>
      </c>
      <c r="O2456" s="35" t="s">
        <v>503</v>
      </c>
      <c r="P2456" s="46" t="s">
        <v>449</v>
      </c>
      <c r="Q2456" s="35" t="s">
        <v>103</v>
      </c>
      <c r="R2456" s="77">
        <v>400</v>
      </c>
      <c r="S2456" s="77">
        <v>930</v>
      </c>
      <c r="T2456" s="62">
        <f>R2456*S2456</f>
        <v>372000</v>
      </c>
      <c r="U2456" s="62">
        <f t="shared" si="255"/>
        <v>416640.00000000006</v>
      </c>
      <c r="V2456" s="35"/>
      <c r="W2456" s="35">
        <v>2017</v>
      </c>
      <c r="X2456" s="35"/>
    </row>
    <row r="2457" spans="1:24" ht="50.1" customHeight="1">
      <c r="A2457" s="34" t="s">
        <v>7496</v>
      </c>
      <c r="B2457" s="49" t="s">
        <v>35</v>
      </c>
      <c r="C2457" s="50" t="s">
        <v>7497</v>
      </c>
      <c r="D2457" s="50" t="s">
        <v>361</v>
      </c>
      <c r="E2457" s="50" t="s">
        <v>7498</v>
      </c>
      <c r="F2457" s="50" t="s">
        <v>7499</v>
      </c>
      <c r="G2457" s="49" t="s">
        <v>39</v>
      </c>
      <c r="H2457" s="49">
        <v>0</v>
      </c>
      <c r="I2457" s="35">
        <v>590000000</v>
      </c>
      <c r="J2457" s="35" t="s">
        <v>53</v>
      </c>
      <c r="K2457" s="49" t="s">
        <v>529</v>
      </c>
      <c r="L2457" s="35" t="s">
        <v>1255</v>
      </c>
      <c r="M2457" s="49" t="s">
        <v>43</v>
      </c>
      <c r="N2457" s="49" t="s">
        <v>405</v>
      </c>
      <c r="O2457" s="35" t="s">
        <v>2052</v>
      </c>
      <c r="P2457" s="35">
        <v>796</v>
      </c>
      <c r="Q2457" s="49" t="s">
        <v>46</v>
      </c>
      <c r="R2457" s="81">
        <v>1</v>
      </c>
      <c r="S2457" s="81">
        <v>391000</v>
      </c>
      <c r="T2457" s="81">
        <f>R2457*S2457</f>
        <v>391000</v>
      </c>
      <c r="U2457" s="81">
        <f>T2457*1.12</f>
        <v>437920.00000000006</v>
      </c>
      <c r="V2457" s="355"/>
      <c r="W2457" s="35">
        <v>2017</v>
      </c>
      <c r="X2457" s="49"/>
    </row>
    <row r="2458" spans="1:24" ht="50.1" customHeight="1">
      <c r="A2458" s="34" t="s">
        <v>7500</v>
      </c>
      <c r="B2458" s="51" t="s">
        <v>35</v>
      </c>
      <c r="C2458" s="38" t="s">
        <v>7501</v>
      </c>
      <c r="D2458" s="38" t="s">
        <v>5645</v>
      </c>
      <c r="E2458" s="356" t="s">
        <v>7502</v>
      </c>
      <c r="F2458" s="342"/>
      <c r="G2458" s="51" t="s">
        <v>39</v>
      </c>
      <c r="H2458" s="51">
        <v>0</v>
      </c>
      <c r="I2458" s="125">
        <v>590000000</v>
      </c>
      <c r="J2458" s="51" t="s">
        <v>53</v>
      </c>
      <c r="K2458" s="51" t="s">
        <v>529</v>
      </c>
      <c r="L2458" s="51" t="s">
        <v>53</v>
      </c>
      <c r="M2458" s="51" t="s">
        <v>43</v>
      </c>
      <c r="N2458" s="51" t="s">
        <v>85</v>
      </c>
      <c r="O2458" s="176" t="s">
        <v>2052</v>
      </c>
      <c r="P2458" s="195">
        <v>796</v>
      </c>
      <c r="Q2458" s="35" t="s">
        <v>46</v>
      </c>
      <c r="R2458" s="237">
        <v>2</v>
      </c>
      <c r="S2458" s="237">
        <v>767.86</v>
      </c>
      <c r="T2458" s="62">
        <f>S2458*R2458</f>
        <v>1535.72</v>
      </c>
      <c r="U2458" s="237">
        <f t="shared" ref="U2458" si="257">T2458*1.12</f>
        <v>1720.0064000000002</v>
      </c>
      <c r="V2458" s="193"/>
      <c r="W2458" s="35">
        <v>2017</v>
      </c>
      <c r="X2458" s="156"/>
    </row>
    <row r="2459" spans="1:24" ht="50.1" customHeight="1">
      <c r="A2459" s="34" t="s">
        <v>7503</v>
      </c>
      <c r="B2459" s="49" t="s">
        <v>35</v>
      </c>
      <c r="C2459" s="50" t="s">
        <v>7352</v>
      </c>
      <c r="D2459" s="50" t="s">
        <v>7353</v>
      </c>
      <c r="E2459" s="50" t="s">
        <v>7354</v>
      </c>
      <c r="F2459" s="357" t="s">
        <v>6967</v>
      </c>
      <c r="G2459" s="35" t="s">
        <v>39</v>
      </c>
      <c r="H2459" s="35">
        <v>0</v>
      </c>
      <c r="I2459" s="35">
        <v>590000000</v>
      </c>
      <c r="J2459" s="35" t="s">
        <v>40</v>
      </c>
      <c r="K2459" s="43" t="s">
        <v>529</v>
      </c>
      <c r="L2459" s="35" t="s">
        <v>40</v>
      </c>
      <c r="M2459" s="43" t="s">
        <v>61</v>
      </c>
      <c r="N2459" s="35" t="s">
        <v>102</v>
      </c>
      <c r="O2459" s="35" t="s">
        <v>728</v>
      </c>
      <c r="P2459" s="35">
        <v>736</v>
      </c>
      <c r="Q2459" s="46" t="s">
        <v>512</v>
      </c>
      <c r="R2459" s="81">
        <v>7</v>
      </c>
      <c r="S2459" s="81">
        <v>92000</v>
      </c>
      <c r="T2459" s="81">
        <f>S2459*R2459</f>
        <v>644000</v>
      </c>
      <c r="U2459" s="81">
        <f>T2459*1.12</f>
        <v>721280.00000000012</v>
      </c>
      <c r="V2459" s="83"/>
      <c r="W2459" s="35">
        <v>2017</v>
      </c>
      <c r="X2459" s="98"/>
    </row>
    <row r="2460" spans="1:24" ht="50.1" customHeight="1">
      <c r="A2460" s="34" t="s">
        <v>7504</v>
      </c>
      <c r="B2460" s="35" t="s">
        <v>35</v>
      </c>
      <c r="C2460" s="50" t="s">
        <v>5498</v>
      </c>
      <c r="D2460" s="50" t="s">
        <v>5499</v>
      </c>
      <c r="E2460" s="50" t="s">
        <v>5500</v>
      </c>
      <c r="F2460" s="248">
        <v>125</v>
      </c>
      <c r="G2460" s="51" t="s">
        <v>39</v>
      </c>
      <c r="H2460" s="35">
        <v>0</v>
      </c>
      <c r="I2460" s="35">
        <v>590000000</v>
      </c>
      <c r="J2460" s="46" t="s">
        <v>40</v>
      </c>
      <c r="K2460" s="51" t="s">
        <v>529</v>
      </c>
      <c r="L2460" s="46" t="s">
        <v>40</v>
      </c>
      <c r="M2460" s="46" t="s">
        <v>61</v>
      </c>
      <c r="N2460" s="51" t="s">
        <v>143</v>
      </c>
      <c r="O2460" s="49" t="s">
        <v>503</v>
      </c>
      <c r="P2460" s="34">
        <v>796</v>
      </c>
      <c r="Q2460" s="34" t="s">
        <v>46</v>
      </c>
      <c r="R2460" s="77">
        <v>15</v>
      </c>
      <c r="S2460" s="77">
        <v>40715</v>
      </c>
      <c r="T2460" s="62">
        <f>R2460*S2460</f>
        <v>610725</v>
      </c>
      <c r="U2460" s="339">
        <f>T2460*1.12</f>
        <v>684012.00000000012</v>
      </c>
      <c r="V2460" s="46"/>
      <c r="W2460" s="49">
        <v>2017</v>
      </c>
      <c r="X2460" s="35"/>
    </row>
    <row r="2461" spans="1:24" ht="50.1" customHeight="1">
      <c r="A2461" s="34" t="s">
        <v>7505</v>
      </c>
      <c r="B2461" s="35" t="s">
        <v>35</v>
      </c>
      <c r="C2461" s="50" t="s">
        <v>5498</v>
      </c>
      <c r="D2461" s="50" t="s">
        <v>5499</v>
      </c>
      <c r="E2461" s="50" t="s">
        <v>5500</v>
      </c>
      <c r="F2461" s="66">
        <v>230</v>
      </c>
      <c r="G2461" s="51" t="s">
        <v>39</v>
      </c>
      <c r="H2461" s="35">
        <v>0</v>
      </c>
      <c r="I2461" s="35">
        <v>590000000</v>
      </c>
      <c r="J2461" s="46" t="s">
        <v>40</v>
      </c>
      <c r="K2461" s="51" t="s">
        <v>529</v>
      </c>
      <c r="L2461" s="46" t="s">
        <v>40</v>
      </c>
      <c r="M2461" s="46" t="s">
        <v>61</v>
      </c>
      <c r="N2461" s="51" t="s">
        <v>143</v>
      </c>
      <c r="O2461" s="49" t="s">
        <v>503</v>
      </c>
      <c r="P2461" s="34">
        <v>796</v>
      </c>
      <c r="Q2461" s="34" t="s">
        <v>46</v>
      </c>
      <c r="R2461" s="77">
        <v>5</v>
      </c>
      <c r="S2461" s="77">
        <v>33840</v>
      </c>
      <c r="T2461" s="62">
        <f>R2461*S2461</f>
        <v>169200</v>
      </c>
      <c r="U2461" s="339">
        <f>T2461*1.12</f>
        <v>189504.00000000003</v>
      </c>
      <c r="V2461" s="43"/>
      <c r="W2461" s="49">
        <v>2017</v>
      </c>
      <c r="X2461" s="51"/>
    </row>
    <row r="2462" spans="1:24" ht="50.1" customHeight="1">
      <c r="A2462" s="34" t="s">
        <v>7506</v>
      </c>
      <c r="B2462" s="35" t="s">
        <v>35</v>
      </c>
      <c r="C2462" s="78" t="s">
        <v>7507</v>
      </c>
      <c r="D2462" s="78" t="s">
        <v>7508</v>
      </c>
      <c r="E2462" s="78" t="s">
        <v>7509</v>
      </c>
      <c r="F2462" s="78" t="s">
        <v>7509</v>
      </c>
      <c r="G2462" s="35" t="s">
        <v>196</v>
      </c>
      <c r="H2462" s="35">
        <v>0</v>
      </c>
      <c r="I2462" s="35">
        <v>590000000</v>
      </c>
      <c r="J2462" s="35" t="s">
        <v>53</v>
      </c>
      <c r="K2462" s="35" t="s">
        <v>529</v>
      </c>
      <c r="L2462" s="35" t="s">
        <v>83</v>
      </c>
      <c r="M2462" s="35" t="s">
        <v>61</v>
      </c>
      <c r="N2462" s="35" t="s">
        <v>143</v>
      </c>
      <c r="O2462" s="51" t="s">
        <v>503</v>
      </c>
      <c r="P2462" s="35">
        <v>796</v>
      </c>
      <c r="Q2462" s="35" t="s">
        <v>46</v>
      </c>
      <c r="R2462" s="77">
        <v>1</v>
      </c>
      <c r="S2462" s="77">
        <v>3937000</v>
      </c>
      <c r="T2462" s="62">
        <f>R2462*S2462</f>
        <v>3937000</v>
      </c>
      <c r="U2462" s="62">
        <f t="shared" ref="U2462" si="258">T2462*1.12</f>
        <v>4409440</v>
      </c>
      <c r="V2462" s="35"/>
      <c r="W2462" s="35">
        <v>2017</v>
      </c>
      <c r="X2462" s="76"/>
    </row>
    <row r="2463" spans="1:24" ht="50.1" customHeight="1">
      <c r="A2463" s="34" t="s">
        <v>7510</v>
      </c>
      <c r="B2463" s="58" t="s">
        <v>35</v>
      </c>
      <c r="C2463" s="50" t="s">
        <v>7511</v>
      </c>
      <c r="D2463" s="50" t="s">
        <v>7512</v>
      </c>
      <c r="E2463" s="50" t="s">
        <v>7513</v>
      </c>
      <c r="F2463" s="50" t="s">
        <v>7514</v>
      </c>
      <c r="G2463" s="104" t="s">
        <v>39</v>
      </c>
      <c r="H2463" s="105">
        <v>0</v>
      </c>
      <c r="I2463" s="80">
        <v>590000000</v>
      </c>
      <c r="J2463" s="51" t="s">
        <v>293</v>
      </c>
      <c r="K2463" s="49" t="s">
        <v>529</v>
      </c>
      <c r="L2463" s="49" t="s">
        <v>295</v>
      </c>
      <c r="M2463" s="49" t="s">
        <v>84</v>
      </c>
      <c r="N2463" s="49" t="s">
        <v>611</v>
      </c>
      <c r="O2463" s="49" t="s">
        <v>6246</v>
      </c>
      <c r="P2463" s="43">
        <v>796</v>
      </c>
      <c r="Q2463" s="49" t="s">
        <v>46</v>
      </c>
      <c r="R2463" s="77">
        <v>24</v>
      </c>
      <c r="S2463" s="352">
        <v>33000</v>
      </c>
      <c r="T2463" s="62">
        <f>R2463*S2463</f>
        <v>792000</v>
      </c>
      <c r="U2463" s="339">
        <f>T2463*1.12</f>
        <v>887040.00000000012</v>
      </c>
      <c r="V2463" s="98"/>
      <c r="W2463" s="51">
        <v>2017</v>
      </c>
      <c r="X2463" s="49"/>
    </row>
    <row r="2464" spans="1:24" ht="50.1" customHeight="1">
      <c r="A2464" s="34" t="s">
        <v>7515</v>
      </c>
      <c r="B2464" s="58" t="s">
        <v>35</v>
      </c>
      <c r="C2464" s="50" t="s">
        <v>7516</v>
      </c>
      <c r="D2464" s="50" t="s">
        <v>7517</v>
      </c>
      <c r="E2464" s="50" t="s">
        <v>7518</v>
      </c>
      <c r="F2464" s="50" t="s">
        <v>7519</v>
      </c>
      <c r="G2464" s="104" t="s">
        <v>39</v>
      </c>
      <c r="H2464" s="105">
        <v>0</v>
      </c>
      <c r="I2464" s="80">
        <v>590000000</v>
      </c>
      <c r="J2464" s="51" t="s">
        <v>293</v>
      </c>
      <c r="K2464" s="49" t="s">
        <v>529</v>
      </c>
      <c r="L2464" s="49" t="s">
        <v>295</v>
      </c>
      <c r="M2464" s="49" t="s">
        <v>84</v>
      </c>
      <c r="N2464" s="49" t="s">
        <v>611</v>
      </c>
      <c r="O2464" s="49" t="s">
        <v>6246</v>
      </c>
      <c r="P2464" s="43">
        <v>796</v>
      </c>
      <c r="Q2464" s="49" t="s">
        <v>46</v>
      </c>
      <c r="R2464" s="77">
        <v>3</v>
      </c>
      <c r="S2464" s="77">
        <v>313500</v>
      </c>
      <c r="T2464" s="62">
        <f t="shared" ref="T2464:T2466" si="259">R2464*S2464</f>
        <v>940500</v>
      </c>
      <c r="U2464" s="339">
        <f t="shared" ref="U2464:U2466" si="260">T2464*1.12</f>
        <v>1053360</v>
      </c>
      <c r="V2464" s="98"/>
      <c r="W2464" s="51">
        <v>2017</v>
      </c>
      <c r="X2464" s="49"/>
    </row>
    <row r="2465" spans="1:24" ht="50.1" customHeight="1">
      <c r="A2465" s="34" t="s">
        <v>7520</v>
      </c>
      <c r="B2465" s="58" t="s">
        <v>35</v>
      </c>
      <c r="C2465" s="50" t="s">
        <v>7521</v>
      </c>
      <c r="D2465" s="50" t="s">
        <v>7522</v>
      </c>
      <c r="E2465" s="50" t="s">
        <v>7523</v>
      </c>
      <c r="F2465" s="212" t="s">
        <v>7524</v>
      </c>
      <c r="G2465" s="358" t="s">
        <v>39</v>
      </c>
      <c r="H2465" s="105">
        <v>0</v>
      </c>
      <c r="I2465" s="80">
        <v>590000000</v>
      </c>
      <c r="J2465" s="51" t="s">
        <v>293</v>
      </c>
      <c r="K2465" s="49" t="s">
        <v>529</v>
      </c>
      <c r="L2465" s="49" t="s">
        <v>295</v>
      </c>
      <c r="M2465" s="49" t="s">
        <v>84</v>
      </c>
      <c r="N2465" s="49" t="s">
        <v>611</v>
      </c>
      <c r="O2465" s="49" t="s">
        <v>6246</v>
      </c>
      <c r="P2465" s="43">
        <v>839</v>
      </c>
      <c r="Q2465" s="49" t="s">
        <v>612</v>
      </c>
      <c r="R2465" s="77">
        <v>18</v>
      </c>
      <c r="S2465" s="352">
        <v>343750</v>
      </c>
      <c r="T2465" s="62">
        <f t="shared" si="259"/>
        <v>6187500</v>
      </c>
      <c r="U2465" s="339">
        <f t="shared" si="260"/>
        <v>6930000.0000000009</v>
      </c>
      <c r="V2465" s="98"/>
      <c r="W2465" s="51">
        <v>2017</v>
      </c>
      <c r="X2465" s="98"/>
    </row>
    <row r="2466" spans="1:24" ht="50.1" customHeight="1">
      <c r="A2466" s="34" t="s">
        <v>7525</v>
      </c>
      <c r="B2466" s="58" t="s">
        <v>35</v>
      </c>
      <c r="C2466" s="50" t="s">
        <v>7526</v>
      </c>
      <c r="D2466" s="50" t="s">
        <v>5686</v>
      </c>
      <c r="E2466" s="50" t="s">
        <v>7527</v>
      </c>
      <c r="F2466" s="212" t="s">
        <v>7528</v>
      </c>
      <c r="G2466" s="104" t="s">
        <v>39</v>
      </c>
      <c r="H2466" s="105">
        <v>0</v>
      </c>
      <c r="I2466" s="80">
        <v>590000000</v>
      </c>
      <c r="J2466" s="51" t="s">
        <v>293</v>
      </c>
      <c r="K2466" s="49" t="s">
        <v>529</v>
      </c>
      <c r="L2466" s="49" t="s">
        <v>295</v>
      </c>
      <c r="M2466" s="49" t="s">
        <v>84</v>
      </c>
      <c r="N2466" s="49" t="s">
        <v>611</v>
      </c>
      <c r="O2466" s="49" t="s">
        <v>6246</v>
      </c>
      <c r="P2466" s="43">
        <v>796</v>
      </c>
      <c r="Q2466" s="49" t="s">
        <v>46</v>
      </c>
      <c r="R2466" s="77">
        <v>18</v>
      </c>
      <c r="S2466" s="77">
        <v>44000</v>
      </c>
      <c r="T2466" s="62">
        <f t="shared" si="259"/>
        <v>792000</v>
      </c>
      <c r="U2466" s="339">
        <f t="shared" si="260"/>
        <v>887040.00000000012</v>
      </c>
      <c r="V2466" s="98"/>
      <c r="W2466" s="51">
        <v>2017</v>
      </c>
      <c r="X2466" s="98"/>
    </row>
    <row r="2467" spans="1:24" ht="50.1" customHeight="1">
      <c r="A2467" s="34" t="s">
        <v>7529</v>
      </c>
      <c r="B2467" s="111" t="s">
        <v>35</v>
      </c>
      <c r="C2467" s="266" t="s">
        <v>614</v>
      </c>
      <c r="D2467" s="266" t="s">
        <v>615</v>
      </c>
      <c r="E2467" s="266" t="s">
        <v>616</v>
      </c>
      <c r="F2467" s="266" t="s">
        <v>7530</v>
      </c>
      <c r="G2467" s="232" t="s">
        <v>39</v>
      </c>
      <c r="H2467" s="316">
        <v>0</v>
      </c>
      <c r="I2467" s="317">
        <v>590000000</v>
      </c>
      <c r="J2467" s="112" t="s">
        <v>293</v>
      </c>
      <c r="K2467" s="232" t="s">
        <v>529</v>
      </c>
      <c r="L2467" s="232" t="s">
        <v>189</v>
      </c>
      <c r="M2467" s="232" t="s">
        <v>84</v>
      </c>
      <c r="N2467" s="232" t="s">
        <v>85</v>
      </c>
      <c r="O2467" s="232" t="s">
        <v>2052</v>
      </c>
      <c r="P2467" s="231">
        <v>796</v>
      </c>
      <c r="Q2467" s="232" t="s">
        <v>46</v>
      </c>
      <c r="R2467" s="100">
        <v>312</v>
      </c>
      <c r="S2467" s="77">
        <v>70</v>
      </c>
      <c r="T2467" s="77">
        <f>R2467*S2467</f>
        <v>21840</v>
      </c>
      <c r="U2467" s="77">
        <f>T2467*1.12</f>
        <v>24460.800000000003</v>
      </c>
      <c r="V2467" s="232"/>
      <c r="W2467" s="112">
        <v>2017</v>
      </c>
      <c r="X2467" s="232"/>
    </row>
    <row r="2468" spans="1:24" ht="50.1" customHeight="1">
      <c r="A2468" s="34" t="s">
        <v>7531</v>
      </c>
      <c r="B2468" s="58" t="s">
        <v>35</v>
      </c>
      <c r="C2468" s="50" t="s">
        <v>3943</v>
      </c>
      <c r="D2468" s="50" t="s">
        <v>3944</v>
      </c>
      <c r="E2468" s="50" t="s">
        <v>3945</v>
      </c>
      <c r="F2468" s="50" t="s">
        <v>7532</v>
      </c>
      <c r="G2468" s="49" t="s">
        <v>39</v>
      </c>
      <c r="H2468" s="105">
        <v>0</v>
      </c>
      <c r="I2468" s="80">
        <v>590000000</v>
      </c>
      <c r="J2468" s="51" t="s">
        <v>293</v>
      </c>
      <c r="K2468" s="49" t="s">
        <v>529</v>
      </c>
      <c r="L2468" s="49" t="s">
        <v>189</v>
      </c>
      <c r="M2468" s="49" t="s">
        <v>84</v>
      </c>
      <c r="N2468" s="49" t="s">
        <v>85</v>
      </c>
      <c r="O2468" s="49" t="s">
        <v>2052</v>
      </c>
      <c r="P2468" s="43">
        <v>796</v>
      </c>
      <c r="Q2468" s="49" t="s">
        <v>46</v>
      </c>
      <c r="R2468" s="100">
        <v>52</v>
      </c>
      <c r="S2468" s="77">
        <v>250</v>
      </c>
      <c r="T2468" s="77">
        <f>R2468*S2468</f>
        <v>13000</v>
      </c>
      <c r="U2468" s="77">
        <f>T2468*1.12</f>
        <v>14560.000000000002</v>
      </c>
      <c r="V2468" s="49"/>
      <c r="W2468" s="51">
        <v>2017</v>
      </c>
      <c r="X2468" s="49"/>
    </row>
    <row r="2469" spans="1:24" ht="50.1" customHeight="1">
      <c r="A2469" s="34" t="s">
        <v>7533</v>
      </c>
      <c r="B2469" s="49" t="s">
        <v>35</v>
      </c>
      <c r="C2469" s="50" t="s">
        <v>7534</v>
      </c>
      <c r="D2469" s="50" t="s">
        <v>460</v>
      </c>
      <c r="E2469" s="50" t="s">
        <v>7535</v>
      </c>
      <c r="F2469" s="238"/>
      <c r="G2469" s="35" t="s">
        <v>39</v>
      </c>
      <c r="H2469" s="35">
        <v>0</v>
      </c>
      <c r="I2469" s="35">
        <v>590000000</v>
      </c>
      <c r="J2469" s="35" t="s">
        <v>40</v>
      </c>
      <c r="K2469" s="43" t="s">
        <v>529</v>
      </c>
      <c r="L2469" s="35" t="s">
        <v>40</v>
      </c>
      <c r="M2469" s="43" t="s">
        <v>43</v>
      </c>
      <c r="N2469" s="35" t="s">
        <v>44</v>
      </c>
      <c r="O2469" s="35" t="s">
        <v>728</v>
      </c>
      <c r="P2469" s="51">
        <v>796</v>
      </c>
      <c r="Q2469" s="51" t="s">
        <v>46</v>
      </c>
      <c r="R2469" s="77">
        <v>31</v>
      </c>
      <c r="S2469" s="77">
        <v>862.5</v>
      </c>
      <c r="T2469" s="96">
        <f t="shared" ref="T2469:T2479" si="261">S2469*R2469</f>
        <v>26737.5</v>
      </c>
      <c r="U2469" s="77">
        <f>T2469*1.12</f>
        <v>29946.000000000004</v>
      </c>
      <c r="V2469" s="98"/>
      <c r="W2469" s="43">
        <v>2017</v>
      </c>
      <c r="X2469" s="98"/>
    </row>
    <row r="2470" spans="1:24" ht="50.1" customHeight="1">
      <c r="A2470" s="34" t="s">
        <v>7536</v>
      </c>
      <c r="B2470" s="49" t="s">
        <v>35</v>
      </c>
      <c r="C2470" s="50" t="s">
        <v>7537</v>
      </c>
      <c r="D2470" s="50" t="s">
        <v>5064</v>
      </c>
      <c r="E2470" s="50" t="s">
        <v>7538</v>
      </c>
      <c r="F2470" s="50" t="s">
        <v>7539</v>
      </c>
      <c r="G2470" s="35" t="s">
        <v>39</v>
      </c>
      <c r="H2470" s="35">
        <v>0</v>
      </c>
      <c r="I2470" s="35">
        <v>590000000</v>
      </c>
      <c r="J2470" s="35" t="s">
        <v>40</v>
      </c>
      <c r="K2470" s="43" t="s">
        <v>529</v>
      </c>
      <c r="L2470" s="35" t="s">
        <v>42</v>
      </c>
      <c r="M2470" s="43" t="s">
        <v>43</v>
      </c>
      <c r="N2470" s="35" t="s">
        <v>44</v>
      </c>
      <c r="O2470" s="35" t="s">
        <v>94</v>
      </c>
      <c r="P2470" s="46" t="s">
        <v>865</v>
      </c>
      <c r="Q2470" s="46" t="s">
        <v>866</v>
      </c>
      <c r="R2470" s="77">
        <v>110</v>
      </c>
      <c r="S2470" s="77">
        <v>560</v>
      </c>
      <c r="T2470" s="77">
        <f t="shared" si="261"/>
        <v>61600</v>
      </c>
      <c r="U2470" s="77">
        <f t="shared" ref="U2470:U2478" si="262">T2470*1.12</f>
        <v>68992</v>
      </c>
      <c r="V2470" s="98"/>
      <c r="W2470" s="43">
        <v>2017</v>
      </c>
      <c r="X2470" s="98"/>
    </row>
    <row r="2471" spans="1:24" ht="50.1" customHeight="1">
      <c r="A2471" s="34" t="s">
        <v>7540</v>
      </c>
      <c r="B2471" s="49" t="s">
        <v>35</v>
      </c>
      <c r="C2471" s="50" t="s">
        <v>7541</v>
      </c>
      <c r="D2471" s="50" t="s">
        <v>5064</v>
      </c>
      <c r="E2471" s="50" t="s">
        <v>7542</v>
      </c>
      <c r="F2471" s="50" t="s">
        <v>7543</v>
      </c>
      <c r="G2471" s="35" t="s">
        <v>39</v>
      </c>
      <c r="H2471" s="35">
        <v>0</v>
      </c>
      <c r="I2471" s="35">
        <v>590000000</v>
      </c>
      <c r="J2471" s="35" t="s">
        <v>40</v>
      </c>
      <c r="K2471" s="43" t="s">
        <v>529</v>
      </c>
      <c r="L2471" s="35" t="s">
        <v>42</v>
      </c>
      <c r="M2471" s="43" t="s">
        <v>43</v>
      </c>
      <c r="N2471" s="35" t="s">
        <v>44</v>
      </c>
      <c r="O2471" s="35" t="s">
        <v>94</v>
      </c>
      <c r="P2471" s="46" t="s">
        <v>865</v>
      </c>
      <c r="Q2471" s="46" t="s">
        <v>866</v>
      </c>
      <c r="R2471" s="77">
        <v>6</v>
      </c>
      <c r="S2471" s="77">
        <v>430</v>
      </c>
      <c r="T2471" s="77">
        <f t="shared" si="261"/>
        <v>2580</v>
      </c>
      <c r="U2471" s="77">
        <f t="shared" si="262"/>
        <v>2889.6000000000004</v>
      </c>
      <c r="V2471" s="98"/>
      <c r="W2471" s="43">
        <v>2017</v>
      </c>
      <c r="X2471" s="98"/>
    </row>
    <row r="2472" spans="1:24" ht="50.1" customHeight="1">
      <c r="A2472" s="34" t="s">
        <v>7544</v>
      </c>
      <c r="B2472" s="49" t="s">
        <v>35</v>
      </c>
      <c r="C2472" s="50" t="s">
        <v>7545</v>
      </c>
      <c r="D2472" s="50" t="s">
        <v>5064</v>
      </c>
      <c r="E2472" s="50" t="s">
        <v>7546</v>
      </c>
      <c r="F2472" s="50" t="s">
        <v>7547</v>
      </c>
      <c r="G2472" s="35" t="s">
        <v>39</v>
      </c>
      <c r="H2472" s="35">
        <v>0</v>
      </c>
      <c r="I2472" s="35">
        <v>590000000</v>
      </c>
      <c r="J2472" s="35" t="s">
        <v>40</v>
      </c>
      <c r="K2472" s="43" t="s">
        <v>529</v>
      </c>
      <c r="L2472" s="35" t="s">
        <v>42</v>
      </c>
      <c r="M2472" s="43" t="s">
        <v>43</v>
      </c>
      <c r="N2472" s="35" t="s">
        <v>44</v>
      </c>
      <c r="O2472" s="35" t="s">
        <v>94</v>
      </c>
      <c r="P2472" s="55" t="s">
        <v>865</v>
      </c>
      <c r="Q2472" s="46" t="s">
        <v>866</v>
      </c>
      <c r="R2472" s="77">
        <v>17</v>
      </c>
      <c r="S2472" s="77">
        <v>570</v>
      </c>
      <c r="T2472" s="77">
        <f t="shared" si="261"/>
        <v>9690</v>
      </c>
      <c r="U2472" s="77">
        <f t="shared" si="262"/>
        <v>10852.800000000001</v>
      </c>
      <c r="V2472" s="98"/>
      <c r="W2472" s="43">
        <v>2017</v>
      </c>
      <c r="X2472" s="98"/>
    </row>
    <row r="2473" spans="1:24" ht="50.1" customHeight="1">
      <c r="A2473" s="34" t="s">
        <v>7548</v>
      </c>
      <c r="B2473" s="49" t="s">
        <v>35</v>
      </c>
      <c r="C2473" s="50" t="s">
        <v>7549</v>
      </c>
      <c r="D2473" s="50" t="s">
        <v>5940</v>
      </c>
      <c r="E2473" s="50" t="s">
        <v>7550</v>
      </c>
      <c r="F2473" s="50" t="s">
        <v>7551</v>
      </c>
      <c r="G2473" s="35" t="s">
        <v>39</v>
      </c>
      <c r="H2473" s="35">
        <v>0</v>
      </c>
      <c r="I2473" s="35">
        <v>590000000</v>
      </c>
      <c r="J2473" s="35" t="s">
        <v>40</v>
      </c>
      <c r="K2473" s="43" t="s">
        <v>529</v>
      </c>
      <c r="L2473" s="35" t="s">
        <v>42</v>
      </c>
      <c r="M2473" s="43" t="s">
        <v>43</v>
      </c>
      <c r="N2473" s="35" t="s">
        <v>44</v>
      </c>
      <c r="O2473" s="35" t="s">
        <v>94</v>
      </c>
      <c r="P2473" s="55" t="s">
        <v>865</v>
      </c>
      <c r="Q2473" s="46" t="s">
        <v>866</v>
      </c>
      <c r="R2473" s="77">
        <v>5</v>
      </c>
      <c r="S2473" s="77">
        <v>2740</v>
      </c>
      <c r="T2473" s="77">
        <f t="shared" si="261"/>
        <v>13700</v>
      </c>
      <c r="U2473" s="77">
        <f t="shared" si="262"/>
        <v>15344.000000000002</v>
      </c>
      <c r="V2473" s="98"/>
      <c r="W2473" s="43">
        <v>2017</v>
      </c>
      <c r="X2473" s="98"/>
    </row>
    <row r="2474" spans="1:24" ht="50.1" customHeight="1">
      <c r="A2474" s="34" t="s">
        <v>7552</v>
      </c>
      <c r="B2474" s="49" t="s">
        <v>35</v>
      </c>
      <c r="C2474" s="50" t="s">
        <v>7553</v>
      </c>
      <c r="D2474" s="50" t="s">
        <v>5064</v>
      </c>
      <c r="E2474" s="50" t="s">
        <v>7554</v>
      </c>
      <c r="F2474" s="50" t="s">
        <v>7555</v>
      </c>
      <c r="G2474" s="35" t="s">
        <v>39</v>
      </c>
      <c r="H2474" s="35">
        <v>0</v>
      </c>
      <c r="I2474" s="35">
        <v>590000000</v>
      </c>
      <c r="J2474" s="35" t="s">
        <v>40</v>
      </c>
      <c r="K2474" s="43" t="s">
        <v>529</v>
      </c>
      <c r="L2474" s="35" t="s">
        <v>42</v>
      </c>
      <c r="M2474" s="43" t="s">
        <v>43</v>
      </c>
      <c r="N2474" s="35" t="s">
        <v>44</v>
      </c>
      <c r="O2474" s="35" t="s">
        <v>94</v>
      </c>
      <c r="P2474" s="43">
        <v>166</v>
      </c>
      <c r="Q2474" s="49" t="s">
        <v>103</v>
      </c>
      <c r="R2474" s="77">
        <v>8</v>
      </c>
      <c r="S2474" s="77">
        <v>2150</v>
      </c>
      <c r="T2474" s="77">
        <f t="shared" si="261"/>
        <v>17200</v>
      </c>
      <c r="U2474" s="77">
        <f t="shared" si="262"/>
        <v>19264.000000000004</v>
      </c>
      <c r="V2474" s="98"/>
      <c r="W2474" s="43">
        <v>2017</v>
      </c>
      <c r="X2474" s="98"/>
    </row>
    <row r="2475" spans="1:24" ht="50.1" customHeight="1">
      <c r="A2475" s="34" t="s">
        <v>7556</v>
      </c>
      <c r="B2475" s="49" t="s">
        <v>35</v>
      </c>
      <c r="C2475" s="50" t="s">
        <v>7557</v>
      </c>
      <c r="D2475" s="50" t="s">
        <v>5064</v>
      </c>
      <c r="E2475" s="50" t="s">
        <v>7558</v>
      </c>
      <c r="F2475" s="50" t="s">
        <v>7559</v>
      </c>
      <c r="G2475" s="35" t="s">
        <v>39</v>
      </c>
      <c r="H2475" s="35">
        <v>0</v>
      </c>
      <c r="I2475" s="35">
        <v>590000000</v>
      </c>
      <c r="J2475" s="35" t="s">
        <v>40</v>
      </c>
      <c r="K2475" s="43" t="s">
        <v>529</v>
      </c>
      <c r="L2475" s="35" t="s">
        <v>42</v>
      </c>
      <c r="M2475" s="43" t="s">
        <v>43</v>
      </c>
      <c r="N2475" s="35" t="s">
        <v>44</v>
      </c>
      <c r="O2475" s="35" t="s">
        <v>94</v>
      </c>
      <c r="P2475" s="34">
        <v>166</v>
      </c>
      <c r="Q2475" s="49" t="s">
        <v>103</v>
      </c>
      <c r="R2475" s="77">
        <v>21.12</v>
      </c>
      <c r="S2475" s="77">
        <v>2100</v>
      </c>
      <c r="T2475" s="77">
        <f t="shared" si="261"/>
        <v>44352</v>
      </c>
      <c r="U2475" s="77">
        <f t="shared" si="262"/>
        <v>49674.240000000005</v>
      </c>
      <c r="V2475" s="98"/>
      <c r="W2475" s="43">
        <v>2017</v>
      </c>
      <c r="X2475" s="98"/>
    </row>
    <row r="2476" spans="1:24" ht="50.1" customHeight="1">
      <c r="A2476" s="34" t="s">
        <v>7560</v>
      </c>
      <c r="B2476" s="49" t="s">
        <v>35</v>
      </c>
      <c r="C2476" s="50" t="s">
        <v>7561</v>
      </c>
      <c r="D2476" s="50" t="s">
        <v>5064</v>
      </c>
      <c r="E2476" s="50" t="s">
        <v>7562</v>
      </c>
      <c r="F2476" s="50" t="s">
        <v>7563</v>
      </c>
      <c r="G2476" s="35" t="s">
        <v>39</v>
      </c>
      <c r="H2476" s="35">
        <v>0</v>
      </c>
      <c r="I2476" s="35">
        <v>590000000</v>
      </c>
      <c r="J2476" s="35" t="s">
        <v>40</v>
      </c>
      <c r="K2476" s="43" t="s">
        <v>529</v>
      </c>
      <c r="L2476" s="35" t="s">
        <v>42</v>
      </c>
      <c r="M2476" s="43" t="s">
        <v>43</v>
      </c>
      <c r="N2476" s="35" t="s">
        <v>44</v>
      </c>
      <c r="O2476" s="35" t="s">
        <v>94</v>
      </c>
      <c r="P2476" s="35">
        <v>166</v>
      </c>
      <c r="Q2476" s="49" t="s">
        <v>103</v>
      </c>
      <c r="R2476" s="77">
        <v>12</v>
      </c>
      <c r="S2476" s="77">
        <v>2050</v>
      </c>
      <c r="T2476" s="77">
        <f t="shared" si="261"/>
        <v>24600</v>
      </c>
      <c r="U2476" s="77">
        <f t="shared" si="262"/>
        <v>27552.000000000004</v>
      </c>
      <c r="V2476" s="98"/>
      <c r="W2476" s="43">
        <v>2017</v>
      </c>
      <c r="X2476" s="98"/>
    </row>
    <row r="2477" spans="1:24" ht="50.1" customHeight="1">
      <c r="A2477" s="34" t="s">
        <v>7564</v>
      </c>
      <c r="B2477" s="49" t="s">
        <v>35</v>
      </c>
      <c r="C2477" s="50" t="s">
        <v>7565</v>
      </c>
      <c r="D2477" s="50" t="s">
        <v>7566</v>
      </c>
      <c r="E2477" s="50" t="s">
        <v>7567</v>
      </c>
      <c r="F2477" s="50" t="s">
        <v>7568</v>
      </c>
      <c r="G2477" s="35" t="s">
        <v>39</v>
      </c>
      <c r="H2477" s="35">
        <v>0</v>
      </c>
      <c r="I2477" s="35">
        <v>590000000</v>
      </c>
      <c r="J2477" s="35" t="s">
        <v>40</v>
      </c>
      <c r="K2477" s="43" t="s">
        <v>529</v>
      </c>
      <c r="L2477" s="35" t="s">
        <v>42</v>
      </c>
      <c r="M2477" s="43" t="s">
        <v>43</v>
      </c>
      <c r="N2477" s="35" t="s">
        <v>44</v>
      </c>
      <c r="O2477" s="35" t="s">
        <v>94</v>
      </c>
      <c r="P2477" s="55" t="s">
        <v>865</v>
      </c>
      <c r="Q2477" s="49" t="s">
        <v>866</v>
      </c>
      <c r="R2477" s="77">
        <v>20</v>
      </c>
      <c r="S2477" s="77">
        <v>1050</v>
      </c>
      <c r="T2477" s="77">
        <f t="shared" si="261"/>
        <v>21000</v>
      </c>
      <c r="U2477" s="77">
        <f t="shared" si="262"/>
        <v>23520.000000000004</v>
      </c>
      <c r="V2477" s="98"/>
      <c r="W2477" s="43">
        <v>2017</v>
      </c>
      <c r="X2477" s="98"/>
    </row>
    <row r="2478" spans="1:24" ht="50.1" customHeight="1">
      <c r="A2478" s="34" t="s">
        <v>7569</v>
      </c>
      <c r="B2478" s="49" t="s">
        <v>35</v>
      </c>
      <c r="C2478" s="50" t="s">
        <v>2049</v>
      </c>
      <c r="D2478" s="50" t="s">
        <v>2039</v>
      </c>
      <c r="E2478" s="50" t="s">
        <v>2050</v>
      </c>
      <c r="F2478" s="50" t="s">
        <v>7570</v>
      </c>
      <c r="G2478" s="35" t="s">
        <v>39</v>
      </c>
      <c r="H2478" s="35">
        <v>0</v>
      </c>
      <c r="I2478" s="35">
        <v>590000000</v>
      </c>
      <c r="J2478" s="35" t="s">
        <v>40</v>
      </c>
      <c r="K2478" s="43" t="s">
        <v>529</v>
      </c>
      <c r="L2478" s="35" t="s">
        <v>42</v>
      </c>
      <c r="M2478" s="43" t="s">
        <v>43</v>
      </c>
      <c r="N2478" s="35" t="s">
        <v>44</v>
      </c>
      <c r="O2478" s="35" t="s">
        <v>94</v>
      </c>
      <c r="P2478" s="55" t="s">
        <v>865</v>
      </c>
      <c r="Q2478" s="49" t="s">
        <v>866</v>
      </c>
      <c r="R2478" s="77">
        <v>10</v>
      </c>
      <c r="S2478" s="77">
        <v>9500</v>
      </c>
      <c r="T2478" s="77">
        <f t="shared" si="261"/>
        <v>95000</v>
      </c>
      <c r="U2478" s="77">
        <f t="shared" si="262"/>
        <v>106400.00000000001</v>
      </c>
      <c r="V2478" s="98"/>
      <c r="W2478" s="43">
        <v>2017</v>
      </c>
      <c r="X2478" s="98"/>
    </row>
    <row r="2479" spans="1:24" ht="50.1" customHeight="1">
      <c r="A2479" s="34" t="s">
        <v>7571</v>
      </c>
      <c r="B2479" s="49" t="s">
        <v>35</v>
      </c>
      <c r="C2479" s="50" t="s">
        <v>7572</v>
      </c>
      <c r="D2479" s="50" t="s">
        <v>4383</v>
      </c>
      <c r="E2479" s="50" t="s">
        <v>7573</v>
      </c>
      <c r="F2479" s="50" t="s">
        <v>7574</v>
      </c>
      <c r="G2479" s="35" t="s">
        <v>39</v>
      </c>
      <c r="H2479" s="35">
        <v>0</v>
      </c>
      <c r="I2479" s="35">
        <v>590000000</v>
      </c>
      <c r="J2479" s="35" t="s">
        <v>40</v>
      </c>
      <c r="K2479" s="43" t="s">
        <v>529</v>
      </c>
      <c r="L2479" s="35" t="s">
        <v>42</v>
      </c>
      <c r="M2479" s="43" t="s">
        <v>43</v>
      </c>
      <c r="N2479" s="35" t="s">
        <v>44</v>
      </c>
      <c r="O2479" s="35" t="s">
        <v>94</v>
      </c>
      <c r="P2479" s="34">
        <v>166</v>
      </c>
      <c r="Q2479" s="49" t="s">
        <v>103</v>
      </c>
      <c r="R2479" s="77">
        <v>460</v>
      </c>
      <c r="S2479" s="77">
        <v>500</v>
      </c>
      <c r="T2479" s="77">
        <f t="shared" si="261"/>
        <v>230000</v>
      </c>
      <c r="U2479" s="77">
        <f>T2479*1.12</f>
        <v>257600.00000000003</v>
      </c>
      <c r="V2479" s="98"/>
      <c r="W2479" s="43">
        <v>2017</v>
      </c>
      <c r="X2479" s="98"/>
    </row>
    <row r="2480" spans="1:24" ht="50.1" customHeight="1">
      <c r="A2480" s="34" t="s">
        <v>7575</v>
      </c>
      <c r="B2480" s="58" t="s">
        <v>35</v>
      </c>
      <c r="C2480" s="359" t="s">
        <v>7576</v>
      </c>
      <c r="D2480" s="359" t="s">
        <v>4316</v>
      </c>
      <c r="E2480" s="359" t="s">
        <v>7577</v>
      </c>
      <c r="F2480" s="359" t="s">
        <v>7578</v>
      </c>
      <c r="G2480" s="51" t="s">
        <v>39</v>
      </c>
      <c r="H2480" s="35">
        <v>0</v>
      </c>
      <c r="I2480" s="125">
        <v>590000000</v>
      </c>
      <c r="J2480" s="51" t="s">
        <v>53</v>
      </c>
      <c r="K2480" s="229" t="s">
        <v>529</v>
      </c>
      <c r="L2480" s="51" t="s">
        <v>295</v>
      </c>
      <c r="M2480" s="51" t="s">
        <v>61</v>
      </c>
      <c r="N2480" s="51" t="s">
        <v>280</v>
      </c>
      <c r="O2480" s="176" t="s">
        <v>2052</v>
      </c>
      <c r="P2480" s="51">
        <v>796</v>
      </c>
      <c r="Q2480" s="58" t="s">
        <v>46</v>
      </c>
      <c r="R2480" s="321">
        <v>2</v>
      </c>
      <c r="S2480" s="321">
        <v>9000</v>
      </c>
      <c r="T2480" s="323">
        <f t="shared" ref="T2480:T2485" si="263">R2480*S2480</f>
        <v>18000</v>
      </c>
      <c r="U2480" s="323">
        <f t="shared" ref="U2480:U2485" si="264">T2480*1.12</f>
        <v>20160.000000000004</v>
      </c>
      <c r="V2480" s="195"/>
      <c r="W2480" s="195">
        <v>2017</v>
      </c>
      <c r="X2480" s="277"/>
    </row>
    <row r="2481" spans="1:24" ht="50.1" customHeight="1">
      <c r="A2481" s="34" t="s">
        <v>7579</v>
      </c>
      <c r="B2481" s="58" t="s">
        <v>35</v>
      </c>
      <c r="C2481" s="359" t="s">
        <v>6633</v>
      </c>
      <c r="D2481" s="359" t="s">
        <v>6149</v>
      </c>
      <c r="E2481" s="359" t="s">
        <v>6634</v>
      </c>
      <c r="F2481" s="359" t="s">
        <v>7578</v>
      </c>
      <c r="G2481" s="51" t="s">
        <v>39</v>
      </c>
      <c r="H2481" s="35">
        <v>0</v>
      </c>
      <c r="I2481" s="125">
        <v>590000000</v>
      </c>
      <c r="J2481" s="51" t="s">
        <v>53</v>
      </c>
      <c r="K2481" s="229" t="s">
        <v>529</v>
      </c>
      <c r="L2481" s="51" t="s">
        <v>295</v>
      </c>
      <c r="M2481" s="51" t="s">
        <v>61</v>
      </c>
      <c r="N2481" s="51" t="s">
        <v>280</v>
      </c>
      <c r="O2481" s="176" t="s">
        <v>2052</v>
      </c>
      <c r="P2481" s="51">
        <v>796</v>
      </c>
      <c r="Q2481" s="58" t="s">
        <v>46</v>
      </c>
      <c r="R2481" s="321">
        <v>4</v>
      </c>
      <c r="S2481" s="321">
        <v>3500</v>
      </c>
      <c r="T2481" s="323">
        <f t="shared" si="263"/>
        <v>14000</v>
      </c>
      <c r="U2481" s="323">
        <f t="shared" si="264"/>
        <v>15680.000000000002</v>
      </c>
      <c r="V2481" s="195"/>
      <c r="W2481" s="195">
        <v>2017</v>
      </c>
      <c r="X2481" s="277"/>
    </row>
    <row r="2482" spans="1:24" ht="50.1" customHeight="1">
      <c r="A2482" s="34" t="s">
        <v>7580</v>
      </c>
      <c r="B2482" s="58" t="s">
        <v>35</v>
      </c>
      <c r="C2482" s="359" t="s">
        <v>6637</v>
      </c>
      <c r="D2482" s="359" t="s">
        <v>6638</v>
      </c>
      <c r="E2482" s="359" t="s">
        <v>6639</v>
      </c>
      <c r="F2482" s="359" t="s">
        <v>7578</v>
      </c>
      <c r="G2482" s="51" t="s">
        <v>39</v>
      </c>
      <c r="H2482" s="35">
        <v>0</v>
      </c>
      <c r="I2482" s="125">
        <v>590000000</v>
      </c>
      <c r="J2482" s="51" t="s">
        <v>53</v>
      </c>
      <c r="K2482" s="229" t="s">
        <v>529</v>
      </c>
      <c r="L2482" s="51" t="s">
        <v>295</v>
      </c>
      <c r="M2482" s="51" t="s">
        <v>61</v>
      </c>
      <c r="N2482" s="51" t="s">
        <v>280</v>
      </c>
      <c r="O2482" s="176" t="s">
        <v>2052</v>
      </c>
      <c r="P2482" s="51">
        <v>796</v>
      </c>
      <c r="Q2482" s="58" t="s">
        <v>46</v>
      </c>
      <c r="R2482" s="321">
        <v>2</v>
      </c>
      <c r="S2482" s="321">
        <v>13000</v>
      </c>
      <c r="T2482" s="323">
        <f t="shared" si="263"/>
        <v>26000</v>
      </c>
      <c r="U2482" s="323">
        <f t="shared" si="264"/>
        <v>29120.000000000004</v>
      </c>
      <c r="V2482" s="195"/>
      <c r="W2482" s="195">
        <v>2017</v>
      </c>
      <c r="X2482" s="277"/>
    </row>
    <row r="2483" spans="1:24" ht="50.1" customHeight="1">
      <c r="A2483" s="34" t="s">
        <v>7581</v>
      </c>
      <c r="B2483" s="58" t="s">
        <v>35</v>
      </c>
      <c r="C2483" s="359" t="s">
        <v>7582</v>
      </c>
      <c r="D2483" s="359" t="s">
        <v>2533</v>
      </c>
      <c r="E2483" s="359" t="s">
        <v>7583</v>
      </c>
      <c r="F2483" s="359" t="s">
        <v>7578</v>
      </c>
      <c r="G2483" s="51" t="s">
        <v>39</v>
      </c>
      <c r="H2483" s="35">
        <v>0</v>
      </c>
      <c r="I2483" s="125">
        <v>590000000</v>
      </c>
      <c r="J2483" s="51" t="s">
        <v>53</v>
      </c>
      <c r="K2483" s="229" t="s">
        <v>529</v>
      </c>
      <c r="L2483" s="51" t="s">
        <v>295</v>
      </c>
      <c r="M2483" s="51" t="s">
        <v>61</v>
      </c>
      <c r="N2483" s="51" t="s">
        <v>280</v>
      </c>
      <c r="O2483" s="176" t="s">
        <v>2052</v>
      </c>
      <c r="P2483" s="51">
        <v>796</v>
      </c>
      <c r="Q2483" s="58" t="s">
        <v>46</v>
      </c>
      <c r="R2483" s="321">
        <v>2</v>
      </c>
      <c r="S2483" s="321">
        <v>8000</v>
      </c>
      <c r="T2483" s="323">
        <f t="shared" si="263"/>
        <v>16000</v>
      </c>
      <c r="U2483" s="323">
        <f t="shared" si="264"/>
        <v>17920</v>
      </c>
      <c r="V2483" s="195"/>
      <c r="W2483" s="195">
        <v>2017</v>
      </c>
      <c r="X2483" s="277"/>
    </row>
    <row r="2484" spans="1:24" ht="50.1" customHeight="1">
      <c r="A2484" s="34" t="s">
        <v>7584</v>
      </c>
      <c r="B2484" s="58" t="s">
        <v>35</v>
      </c>
      <c r="C2484" s="359" t="s">
        <v>5829</v>
      </c>
      <c r="D2484" s="359" t="s">
        <v>3959</v>
      </c>
      <c r="E2484" s="359" t="s">
        <v>5830</v>
      </c>
      <c r="F2484" s="359" t="s">
        <v>7578</v>
      </c>
      <c r="G2484" s="51" t="s">
        <v>39</v>
      </c>
      <c r="H2484" s="35">
        <v>0</v>
      </c>
      <c r="I2484" s="125">
        <v>590000000</v>
      </c>
      <c r="J2484" s="51" t="s">
        <v>53</v>
      </c>
      <c r="K2484" s="229" t="s">
        <v>529</v>
      </c>
      <c r="L2484" s="51" t="s">
        <v>295</v>
      </c>
      <c r="M2484" s="51" t="s">
        <v>61</v>
      </c>
      <c r="N2484" s="51" t="s">
        <v>280</v>
      </c>
      <c r="O2484" s="176" t="s">
        <v>2052</v>
      </c>
      <c r="P2484" s="51">
        <v>796</v>
      </c>
      <c r="Q2484" s="58" t="s">
        <v>46</v>
      </c>
      <c r="R2484" s="321">
        <v>2</v>
      </c>
      <c r="S2484" s="321">
        <v>14000</v>
      </c>
      <c r="T2484" s="323">
        <f t="shared" si="263"/>
        <v>28000</v>
      </c>
      <c r="U2484" s="323">
        <f t="shared" si="264"/>
        <v>31360.000000000004</v>
      </c>
      <c r="V2484" s="195"/>
      <c r="W2484" s="195">
        <v>2017</v>
      </c>
      <c r="X2484" s="277"/>
    </row>
    <row r="2485" spans="1:24" ht="50.1" customHeight="1">
      <c r="A2485" s="34" t="s">
        <v>7585</v>
      </c>
      <c r="B2485" s="58" t="s">
        <v>35</v>
      </c>
      <c r="C2485" s="272" t="s">
        <v>7586</v>
      </c>
      <c r="D2485" s="272" t="s">
        <v>548</v>
      </c>
      <c r="E2485" s="272" t="s">
        <v>7587</v>
      </c>
      <c r="F2485" s="272" t="s">
        <v>7588</v>
      </c>
      <c r="G2485" s="51" t="s">
        <v>39</v>
      </c>
      <c r="H2485" s="35">
        <v>0</v>
      </c>
      <c r="I2485" s="125">
        <v>590000000</v>
      </c>
      <c r="J2485" s="51" t="s">
        <v>53</v>
      </c>
      <c r="K2485" s="229" t="s">
        <v>529</v>
      </c>
      <c r="L2485" s="51" t="s">
        <v>295</v>
      </c>
      <c r="M2485" s="51" t="s">
        <v>61</v>
      </c>
      <c r="N2485" s="51" t="s">
        <v>5525</v>
      </c>
      <c r="O2485" s="176" t="s">
        <v>2052</v>
      </c>
      <c r="P2485" s="51">
        <v>839</v>
      </c>
      <c r="Q2485" s="58" t="s">
        <v>612</v>
      </c>
      <c r="R2485" s="81">
        <v>1</v>
      </c>
      <c r="S2485" s="81">
        <v>135000</v>
      </c>
      <c r="T2485" s="81">
        <f t="shared" si="263"/>
        <v>135000</v>
      </c>
      <c r="U2485" s="81">
        <f t="shared" si="264"/>
        <v>151200</v>
      </c>
      <c r="V2485" s="195"/>
      <c r="W2485" s="195">
        <v>2017</v>
      </c>
      <c r="X2485" s="277"/>
    </row>
    <row r="2486" spans="1:24" ht="50.1" customHeight="1">
      <c r="A2486" s="34" t="s">
        <v>7589</v>
      </c>
      <c r="B2486" s="49" t="s">
        <v>35</v>
      </c>
      <c r="C2486" s="50" t="s">
        <v>5708</v>
      </c>
      <c r="D2486" s="50" t="s">
        <v>5709</v>
      </c>
      <c r="E2486" s="50" t="s">
        <v>5710</v>
      </c>
      <c r="F2486" s="50" t="s">
        <v>7590</v>
      </c>
      <c r="G2486" s="49" t="s">
        <v>39</v>
      </c>
      <c r="H2486" s="49">
        <v>0</v>
      </c>
      <c r="I2486" s="35">
        <v>590000000</v>
      </c>
      <c r="J2486" s="35" t="s">
        <v>1423</v>
      </c>
      <c r="K2486" s="49" t="s">
        <v>529</v>
      </c>
      <c r="L2486" s="35" t="s">
        <v>1423</v>
      </c>
      <c r="M2486" s="46" t="s">
        <v>43</v>
      </c>
      <c r="N2486" s="49" t="s">
        <v>566</v>
      </c>
      <c r="O2486" s="49" t="s">
        <v>1204</v>
      </c>
      <c r="P2486" s="35">
        <v>796</v>
      </c>
      <c r="Q2486" s="49" t="s">
        <v>46</v>
      </c>
      <c r="R2486" s="100">
        <v>2</v>
      </c>
      <c r="S2486" s="77">
        <v>5500</v>
      </c>
      <c r="T2486" s="77">
        <f>R2486*S2486</f>
        <v>11000</v>
      </c>
      <c r="U2486" s="77">
        <f>T2486*1.12</f>
        <v>12320.000000000002</v>
      </c>
      <c r="V2486" s="293"/>
      <c r="W2486" s="35">
        <v>2017</v>
      </c>
      <c r="X2486" s="49"/>
    </row>
    <row r="2487" spans="1:24" ht="50.1" customHeight="1">
      <c r="A2487" s="34" t="s">
        <v>7591</v>
      </c>
      <c r="B2487" s="49" t="s">
        <v>35</v>
      </c>
      <c r="C2487" s="50" t="s">
        <v>5708</v>
      </c>
      <c r="D2487" s="50" t="s">
        <v>5709</v>
      </c>
      <c r="E2487" s="50" t="s">
        <v>5710</v>
      </c>
      <c r="F2487" s="50" t="s">
        <v>7592</v>
      </c>
      <c r="G2487" s="49" t="s">
        <v>39</v>
      </c>
      <c r="H2487" s="49">
        <v>0</v>
      </c>
      <c r="I2487" s="35">
        <v>590000000</v>
      </c>
      <c r="J2487" s="35" t="s">
        <v>1423</v>
      </c>
      <c r="K2487" s="49" t="s">
        <v>529</v>
      </c>
      <c r="L2487" s="35" t="s">
        <v>1423</v>
      </c>
      <c r="M2487" s="46" t="s">
        <v>43</v>
      </c>
      <c r="N2487" s="49" t="s">
        <v>566</v>
      </c>
      <c r="O2487" s="49" t="s">
        <v>1204</v>
      </c>
      <c r="P2487" s="35">
        <v>796</v>
      </c>
      <c r="Q2487" s="49" t="s">
        <v>46</v>
      </c>
      <c r="R2487" s="254">
        <v>2</v>
      </c>
      <c r="S2487" s="77">
        <v>5060</v>
      </c>
      <c r="T2487" s="77">
        <f t="shared" ref="T2487:T2490" si="265">R2487*S2487</f>
        <v>10120</v>
      </c>
      <c r="U2487" s="77">
        <f t="shared" ref="U2487:U2490" si="266">T2487*1.12</f>
        <v>11334.400000000001</v>
      </c>
      <c r="V2487" s="293"/>
      <c r="W2487" s="35">
        <v>2017</v>
      </c>
      <c r="X2487" s="49"/>
    </row>
    <row r="2488" spans="1:24" ht="50.1" customHeight="1">
      <c r="A2488" s="34" t="s">
        <v>7593</v>
      </c>
      <c r="B2488" s="49" t="s">
        <v>35</v>
      </c>
      <c r="C2488" s="50" t="s">
        <v>6754</v>
      </c>
      <c r="D2488" s="50" t="s">
        <v>5515</v>
      </c>
      <c r="E2488" s="50" t="s">
        <v>1198</v>
      </c>
      <c r="F2488" s="50" t="s">
        <v>7594</v>
      </c>
      <c r="G2488" s="49" t="s">
        <v>39</v>
      </c>
      <c r="H2488" s="49">
        <v>0</v>
      </c>
      <c r="I2488" s="35">
        <v>590000000</v>
      </c>
      <c r="J2488" s="35" t="s">
        <v>1423</v>
      </c>
      <c r="K2488" s="49" t="s">
        <v>529</v>
      </c>
      <c r="L2488" s="35" t="s">
        <v>1423</v>
      </c>
      <c r="M2488" s="46" t="s">
        <v>43</v>
      </c>
      <c r="N2488" s="49" t="s">
        <v>566</v>
      </c>
      <c r="O2488" s="49" t="s">
        <v>1204</v>
      </c>
      <c r="P2488" s="35">
        <v>796</v>
      </c>
      <c r="Q2488" s="49" t="s">
        <v>46</v>
      </c>
      <c r="R2488" s="254">
        <v>3</v>
      </c>
      <c r="S2488" s="77">
        <v>10610</v>
      </c>
      <c r="T2488" s="77">
        <f t="shared" si="265"/>
        <v>31830</v>
      </c>
      <c r="U2488" s="77">
        <f t="shared" si="266"/>
        <v>35649.600000000006</v>
      </c>
      <c r="V2488" s="293"/>
      <c r="W2488" s="35">
        <v>2017</v>
      </c>
      <c r="X2488" s="49"/>
    </row>
    <row r="2489" spans="1:24" ht="50.1" customHeight="1">
      <c r="A2489" s="34" t="s">
        <v>7595</v>
      </c>
      <c r="B2489" s="49" t="s">
        <v>35</v>
      </c>
      <c r="C2489" s="50" t="s">
        <v>7596</v>
      </c>
      <c r="D2489" s="50" t="s">
        <v>5064</v>
      </c>
      <c r="E2489" s="50" t="s">
        <v>7597</v>
      </c>
      <c r="F2489" s="50" t="s">
        <v>5715</v>
      </c>
      <c r="G2489" s="49" t="s">
        <v>39</v>
      </c>
      <c r="H2489" s="49">
        <v>0</v>
      </c>
      <c r="I2489" s="35">
        <v>590000000</v>
      </c>
      <c r="J2489" s="35" t="s">
        <v>1423</v>
      </c>
      <c r="K2489" s="49" t="s">
        <v>529</v>
      </c>
      <c r="L2489" s="35" t="s">
        <v>1423</v>
      </c>
      <c r="M2489" s="46" t="s">
        <v>43</v>
      </c>
      <c r="N2489" s="49" t="s">
        <v>566</v>
      </c>
      <c r="O2489" s="49" t="s">
        <v>1204</v>
      </c>
      <c r="P2489" s="46" t="s">
        <v>865</v>
      </c>
      <c r="Q2489" s="171" t="s">
        <v>866</v>
      </c>
      <c r="R2489" s="254">
        <v>40</v>
      </c>
      <c r="S2489" s="77">
        <v>270</v>
      </c>
      <c r="T2489" s="77">
        <f t="shared" si="265"/>
        <v>10800</v>
      </c>
      <c r="U2489" s="77">
        <f t="shared" si="266"/>
        <v>12096.000000000002</v>
      </c>
      <c r="V2489" s="293"/>
      <c r="W2489" s="35">
        <v>2017</v>
      </c>
      <c r="X2489" s="49"/>
    </row>
    <row r="2490" spans="1:24" ht="50.1" customHeight="1">
      <c r="A2490" s="34" t="s">
        <v>7598</v>
      </c>
      <c r="B2490" s="49" t="s">
        <v>35</v>
      </c>
      <c r="C2490" s="50" t="s">
        <v>5717</v>
      </c>
      <c r="D2490" s="50" t="s">
        <v>4839</v>
      </c>
      <c r="E2490" s="50" t="s">
        <v>5718</v>
      </c>
      <c r="F2490" s="50" t="s">
        <v>5719</v>
      </c>
      <c r="G2490" s="49" t="s">
        <v>39</v>
      </c>
      <c r="H2490" s="49">
        <v>0</v>
      </c>
      <c r="I2490" s="35">
        <v>590000000</v>
      </c>
      <c r="J2490" s="35" t="s">
        <v>1423</v>
      </c>
      <c r="K2490" s="49" t="s">
        <v>529</v>
      </c>
      <c r="L2490" s="35" t="s">
        <v>1423</v>
      </c>
      <c r="M2490" s="46" t="s">
        <v>43</v>
      </c>
      <c r="N2490" s="49" t="s">
        <v>566</v>
      </c>
      <c r="O2490" s="49" t="s">
        <v>1204</v>
      </c>
      <c r="P2490" s="35">
        <v>796</v>
      </c>
      <c r="Q2490" s="49" t="s">
        <v>46</v>
      </c>
      <c r="R2490" s="254">
        <v>12</v>
      </c>
      <c r="S2490" s="77">
        <v>55</v>
      </c>
      <c r="T2490" s="77">
        <f t="shared" si="265"/>
        <v>660</v>
      </c>
      <c r="U2490" s="77">
        <f t="shared" si="266"/>
        <v>739.2</v>
      </c>
      <c r="V2490" s="293"/>
      <c r="W2490" s="35">
        <v>2017</v>
      </c>
      <c r="X2490" s="49"/>
    </row>
    <row r="2491" spans="1:24" ht="50.1" customHeight="1">
      <c r="A2491" s="34" t="s">
        <v>7599</v>
      </c>
      <c r="B2491" s="58" t="s">
        <v>35</v>
      </c>
      <c r="C2491" s="50" t="s">
        <v>7600</v>
      </c>
      <c r="D2491" s="50" t="s">
        <v>7601</v>
      </c>
      <c r="E2491" s="50" t="s">
        <v>7602</v>
      </c>
      <c r="F2491" s="50" t="s">
        <v>7603</v>
      </c>
      <c r="G2491" s="104" t="s">
        <v>39</v>
      </c>
      <c r="H2491" s="105">
        <v>0</v>
      </c>
      <c r="I2491" s="80">
        <v>590000000</v>
      </c>
      <c r="J2491" s="51" t="s">
        <v>293</v>
      </c>
      <c r="K2491" s="49" t="s">
        <v>529</v>
      </c>
      <c r="L2491" s="49" t="s">
        <v>295</v>
      </c>
      <c r="M2491" s="49" t="s">
        <v>84</v>
      </c>
      <c r="N2491" s="49" t="s">
        <v>7604</v>
      </c>
      <c r="O2491" s="49" t="s">
        <v>2235</v>
      </c>
      <c r="P2491" s="43">
        <v>796</v>
      </c>
      <c r="Q2491" s="49" t="s">
        <v>46</v>
      </c>
      <c r="R2491" s="77">
        <v>208</v>
      </c>
      <c r="S2491" s="352">
        <v>18</v>
      </c>
      <c r="T2491" s="62">
        <f>R2491*S2491</f>
        <v>3744</v>
      </c>
      <c r="U2491" s="62">
        <f>T2491*1.12</f>
        <v>4193.2800000000007</v>
      </c>
      <c r="V2491" s="98"/>
      <c r="W2491" s="51">
        <v>2017</v>
      </c>
      <c r="X2491" s="49"/>
    </row>
    <row r="2492" spans="1:24" ht="50.1" customHeight="1">
      <c r="A2492" s="34" t="s">
        <v>7605</v>
      </c>
      <c r="B2492" s="58" t="s">
        <v>35</v>
      </c>
      <c r="C2492" s="50" t="s">
        <v>7606</v>
      </c>
      <c r="D2492" s="50" t="s">
        <v>7601</v>
      </c>
      <c r="E2492" s="50" t="s">
        <v>7607</v>
      </c>
      <c r="F2492" s="50" t="s">
        <v>7608</v>
      </c>
      <c r="G2492" s="104" t="s">
        <v>39</v>
      </c>
      <c r="H2492" s="105">
        <v>0</v>
      </c>
      <c r="I2492" s="80">
        <v>590000000</v>
      </c>
      <c r="J2492" s="51" t="s">
        <v>293</v>
      </c>
      <c r="K2492" s="49" t="s">
        <v>529</v>
      </c>
      <c r="L2492" s="49" t="s">
        <v>295</v>
      </c>
      <c r="M2492" s="49" t="s">
        <v>84</v>
      </c>
      <c r="N2492" s="49" t="s">
        <v>7604</v>
      </c>
      <c r="O2492" s="49" t="s">
        <v>2235</v>
      </c>
      <c r="P2492" s="43">
        <v>796</v>
      </c>
      <c r="Q2492" s="49" t="s">
        <v>46</v>
      </c>
      <c r="R2492" s="77">
        <v>52</v>
      </c>
      <c r="S2492" s="352">
        <v>18</v>
      </c>
      <c r="T2492" s="62">
        <f t="shared" ref="T2492:T2555" si="267">R2492*S2492</f>
        <v>936</v>
      </c>
      <c r="U2492" s="62">
        <f t="shared" ref="U2492:U2555" si="268">T2492*1.12</f>
        <v>1048.3200000000002</v>
      </c>
      <c r="V2492" s="98"/>
      <c r="W2492" s="51">
        <v>2017</v>
      </c>
      <c r="X2492" s="49"/>
    </row>
    <row r="2493" spans="1:24" ht="50.1" customHeight="1">
      <c r="A2493" s="34" t="s">
        <v>7609</v>
      </c>
      <c r="B2493" s="58" t="s">
        <v>35</v>
      </c>
      <c r="C2493" s="50" t="s">
        <v>7610</v>
      </c>
      <c r="D2493" s="50" t="s">
        <v>7601</v>
      </c>
      <c r="E2493" s="50" t="s">
        <v>7611</v>
      </c>
      <c r="F2493" s="50" t="s">
        <v>7612</v>
      </c>
      <c r="G2493" s="358" t="s">
        <v>39</v>
      </c>
      <c r="H2493" s="105">
        <v>0</v>
      </c>
      <c r="I2493" s="80">
        <v>590000000</v>
      </c>
      <c r="J2493" s="51" t="s">
        <v>293</v>
      </c>
      <c r="K2493" s="49" t="s">
        <v>529</v>
      </c>
      <c r="L2493" s="49" t="s">
        <v>295</v>
      </c>
      <c r="M2493" s="49" t="s">
        <v>84</v>
      </c>
      <c r="N2493" s="49" t="s">
        <v>7604</v>
      </c>
      <c r="O2493" s="49" t="s">
        <v>2235</v>
      </c>
      <c r="P2493" s="43">
        <v>796</v>
      </c>
      <c r="Q2493" s="49" t="s">
        <v>46</v>
      </c>
      <c r="R2493" s="77">
        <v>78</v>
      </c>
      <c r="S2493" s="352">
        <v>18</v>
      </c>
      <c r="T2493" s="62">
        <f t="shared" si="267"/>
        <v>1404</v>
      </c>
      <c r="U2493" s="62">
        <f t="shared" si="268"/>
        <v>1572.4800000000002</v>
      </c>
      <c r="V2493" s="98"/>
      <c r="W2493" s="51">
        <v>2017</v>
      </c>
      <c r="X2493" s="98"/>
    </row>
    <row r="2494" spans="1:24" ht="50.1" customHeight="1">
      <c r="A2494" s="34" t="s">
        <v>7613</v>
      </c>
      <c r="B2494" s="58" t="s">
        <v>35</v>
      </c>
      <c r="C2494" s="50" t="s">
        <v>7614</v>
      </c>
      <c r="D2494" s="50" t="s">
        <v>7601</v>
      </c>
      <c r="E2494" s="50" t="s">
        <v>7615</v>
      </c>
      <c r="F2494" s="50" t="s">
        <v>7616</v>
      </c>
      <c r="G2494" s="104" t="s">
        <v>39</v>
      </c>
      <c r="H2494" s="105">
        <v>0</v>
      </c>
      <c r="I2494" s="80">
        <v>590000000</v>
      </c>
      <c r="J2494" s="51" t="s">
        <v>293</v>
      </c>
      <c r="K2494" s="49" t="s">
        <v>529</v>
      </c>
      <c r="L2494" s="49" t="s">
        <v>295</v>
      </c>
      <c r="M2494" s="49" t="s">
        <v>84</v>
      </c>
      <c r="N2494" s="49" t="s">
        <v>7604</v>
      </c>
      <c r="O2494" s="49" t="s">
        <v>2235</v>
      </c>
      <c r="P2494" s="43">
        <v>796</v>
      </c>
      <c r="Q2494" s="49" t="s">
        <v>46</v>
      </c>
      <c r="R2494" s="77">
        <v>260</v>
      </c>
      <c r="S2494" s="352">
        <v>18</v>
      </c>
      <c r="T2494" s="62">
        <f t="shared" si="267"/>
        <v>4680</v>
      </c>
      <c r="U2494" s="62">
        <f t="shared" si="268"/>
        <v>5241.6000000000004</v>
      </c>
      <c r="V2494" s="98"/>
      <c r="W2494" s="51">
        <v>2017</v>
      </c>
      <c r="X2494" s="98"/>
    </row>
    <row r="2495" spans="1:24" ht="50.1" customHeight="1">
      <c r="A2495" s="34" t="s">
        <v>7617</v>
      </c>
      <c r="B2495" s="58" t="s">
        <v>35</v>
      </c>
      <c r="C2495" s="50" t="s">
        <v>7618</v>
      </c>
      <c r="D2495" s="50" t="s">
        <v>7601</v>
      </c>
      <c r="E2495" s="50" t="s">
        <v>7619</v>
      </c>
      <c r="F2495" s="50" t="s">
        <v>7620</v>
      </c>
      <c r="G2495" s="104" t="s">
        <v>39</v>
      </c>
      <c r="H2495" s="105">
        <v>0</v>
      </c>
      <c r="I2495" s="80">
        <v>590000000</v>
      </c>
      <c r="J2495" s="51" t="s">
        <v>293</v>
      </c>
      <c r="K2495" s="49" t="s">
        <v>529</v>
      </c>
      <c r="L2495" s="49" t="s">
        <v>295</v>
      </c>
      <c r="M2495" s="49" t="s">
        <v>84</v>
      </c>
      <c r="N2495" s="49" t="s">
        <v>7604</v>
      </c>
      <c r="O2495" s="49" t="s">
        <v>2235</v>
      </c>
      <c r="P2495" s="43">
        <v>796</v>
      </c>
      <c r="Q2495" s="49" t="s">
        <v>46</v>
      </c>
      <c r="R2495" s="77">
        <v>2340</v>
      </c>
      <c r="S2495" s="352">
        <v>18</v>
      </c>
      <c r="T2495" s="62">
        <f t="shared" si="267"/>
        <v>42120</v>
      </c>
      <c r="U2495" s="62">
        <f t="shared" si="268"/>
        <v>47174.400000000001</v>
      </c>
      <c r="V2495" s="98"/>
      <c r="W2495" s="51">
        <v>2017</v>
      </c>
      <c r="X2495" s="98"/>
    </row>
    <row r="2496" spans="1:24" ht="50.1" customHeight="1">
      <c r="A2496" s="34" t="s">
        <v>7621</v>
      </c>
      <c r="B2496" s="58" t="s">
        <v>35</v>
      </c>
      <c r="C2496" s="50" t="s">
        <v>7622</v>
      </c>
      <c r="D2496" s="50" t="s">
        <v>7601</v>
      </c>
      <c r="E2496" s="50" t="s">
        <v>7623</v>
      </c>
      <c r="F2496" s="50" t="s">
        <v>7624</v>
      </c>
      <c r="G2496" s="358" t="s">
        <v>39</v>
      </c>
      <c r="H2496" s="105">
        <v>0</v>
      </c>
      <c r="I2496" s="80">
        <v>590000000</v>
      </c>
      <c r="J2496" s="51" t="s">
        <v>293</v>
      </c>
      <c r="K2496" s="49" t="s">
        <v>529</v>
      </c>
      <c r="L2496" s="49" t="s">
        <v>295</v>
      </c>
      <c r="M2496" s="49" t="s">
        <v>84</v>
      </c>
      <c r="N2496" s="49" t="s">
        <v>7604</v>
      </c>
      <c r="O2496" s="49" t="s">
        <v>2235</v>
      </c>
      <c r="P2496" s="43">
        <v>796</v>
      </c>
      <c r="Q2496" s="49" t="s">
        <v>46</v>
      </c>
      <c r="R2496" s="77">
        <v>130</v>
      </c>
      <c r="S2496" s="352">
        <v>18</v>
      </c>
      <c r="T2496" s="62">
        <f t="shared" si="267"/>
        <v>2340</v>
      </c>
      <c r="U2496" s="62">
        <f t="shared" si="268"/>
        <v>2620.8000000000002</v>
      </c>
      <c r="V2496" s="98"/>
      <c r="W2496" s="51">
        <v>2017</v>
      </c>
      <c r="X2496" s="98"/>
    </row>
    <row r="2497" spans="1:24" ht="50.1" customHeight="1">
      <c r="A2497" s="34" t="s">
        <v>7625</v>
      </c>
      <c r="B2497" s="58" t="s">
        <v>35</v>
      </c>
      <c r="C2497" s="50" t="s">
        <v>7626</v>
      </c>
      <c r="D2497" s="50" t="s">
        <v>7601</v>
      </c>
      <c r="E2497" s="50" t="s">
        <v>7627</v>
      </c>
      <c r="F2497" s="50" t="s">
        <v>7628</v>
      </c>
      <c r="G2497" s="104" t="s">
        <v>39</v>
      </c>
      <c r="H2497" s="105">
        <v>0</v>
      </c>
      <c r="I2497" s="80">
        <v>590000000</v>
      </c>
      <c r="J2497" s="51" t="s">
        <v>293</v>
      </c>
      <c r="K2497" s="49" t="s">
        <v>529</v>
      </c>
      <c r="L2497" s="49" t="s">
        <v>295</v>
      </c>
      <c r="M2497" s="49" t="s">
        <v>84</v>
      </c>
      <c r="N2497" s="49" t="s">
        <v>7604</v>
      </c>
      <c r="O2497" s="49" t="s">
        <v>2235</v>
      </c>
      <c r="P2497" s="43">
        <v>796</v>
      </c>
      <c r="Q2497" s="49" t="s">
        <v>46</v>
      </c>
      <c r="R2497" s="77">
        <v>312</v>
      </c>
      <c r="S2497" s="352">
        <v>18</v>
      </c>
      <c r="T2497" s="62">
        <f t="shared" si="267"/>
        <v>5616</v>
      </c>
      <c r="U2497" s="62">
        <f t="shared" si="268"/>
        <v>6289.920000000001</v>
      </c>
      <c r="V2497" s="98"/>
      <c r="W2497" s="51">
        <v>2017</v>
      </c>
      <c r="X2497" s="98"/>
    </row>
    <row r="2498" spans="1:24" ht="50.1" customHeight="1">
      <c r="A2498" s="34" t="s">
        <v>7629</v>
      </c>
      <c r="B2498" s="58" t="s">
        <v>35</v>
      </c>
      <c r="C2498" s="50" t="s">
        <v>7630</v>
      </c>
      <c r="D2498" s="50" t="s">
        <v>7601</v>
      </c>
      <c r="E2498" s="50" t="s">
        <v>7631</v>
      </c>
      <c r="F2498" s="50" t="s">
        <v>7632</v>
      </c>
      <c r="G2498" s="104" t="s">
        <v>39</v>
      </c>
      <c r="H2498" s="105">
        <v>0</v>
      </c>
      <c r="I2498" s="80">
        <v>590000000</v>
      </c>
      <c r="J2498" s="51" t="s">
        <v>293</v>
      </c>
      <c r="K2498" s="49" t="s">
        <v>529</v>
      </c>
      <c r="L2498" s="49" t="s">
        <v>295</v>
      </c>
      <c r="M2498" s="49" t="s">
        <v>84</v>
      </c>
      <c r="N2498" s="49" t="s">
        <v>7604</v>
      </c>
      <c r="O2498" s="49" t="s">
        <v>2235</v>
      </c>
      <c r="P2498" s="43">
        <v>796</v>
      </c>
      <c r="Q2498" s="49" t="s">
        <v>46</v>
      </c>
      <c r="R2498" s="77">
        <v>1560</v>
      </c>
      <c r="S2498" s="352">
        <v>18</v>
      </c>
      <c r="T2498" s="62">
        <f t="shared" si="267"/>
        <v>28080</v>
      </c>
      <c r="U2498" s="62">
        <f t="shared" si="268"/>
        <v>31449.600000000002</v>
      </c>
      <c r="V2498" s="98"/>
      <c r="W2498" s="51">
        <v>2017</v>
      </c>
      <c r="X2498" s="98"/>
    </row>
    <row r="2499" spans="1:24" ht="50.1" customHeight="1">
      <c r="A2499" s="34" t="s">
        <v>7633</v>
      </c>
      <c r="B2499" s="58" t="s">
        <v>35</v>
      </c>
      <c r="C2499" s="50" t="s">
        <v>7630</v>
      </c>
      <c r="D2499" s="50" t="s">
        <v>7601</v>
      </c>
      <c r="E2499" s="50" t="s">
        <v>7631</v>
      </c>
      <c r="F2499" s="50" t="s">
        <v>7634</v>
      </c>
      <c r="G2499" s="358" t="s">
        <v>39</v>
      </c>
      <c r="H2499" s="105">
        <v>0</v>
      </c>
      <c r="I2499" s="80">
        <v>590000000</v>
      </c>
      <c r="J2499" s="51" t="s">
        <v>293</v>
      </c>
      <c r="K2499" s="49" t="s">
        <v>529</v>
      </c>
      <c r="L2499" s="49" t="s">
        <v>295</v>
      </c>
      <c r="M2499" s="49" t="s">
        <v>84</v>
      </c>
      <c r="N2499" s="49" t="s">
        <v>7604</v>
      </c>
      <c r="O2499" s="49" t="s">
        <v>2235</v>
      </c>
      <c r="P2499" s="43">
        <v>796</v>
      </c>
      <c r="Q2499" s="49" t="s">
        <v>46</v>
      </c>
      <c r="R2499" s="77">
        <v>910</v>
      </c>
      <c r="S2499" s="352">
        <v>18</v>
      </c>
      <c r="T2499" s="62">
        <f t="shared" si="267"/>
        <v>16380</v>
      </c>
      <c r="U2499" s="62">
        <f t="shared" si="268"/>
        <v>18345.600000000002</v>
      </c>
      <c r="V2499" s="98"/>
      <c r="W2499" s="51">
        <v>2017</v>
      </c>
      <c r="X2499" s="98"/>
    </row>
    <row r="2500" spans="1:24" ht="50.1" customHeight="1">
      <c r="A2500" s="34" t="s">
        <v>7635</v>
      </c>
      <c r="B2500" s="58" t="s">
        <v>35</v>
      </c>
      <c r="C2500" s="50" t="s">
        <v>7630</v>
      </c>
      <c r="D2500" s="50" t="s">
        <v>7601</v>
      </c>
      <c r="E2500" s="50" t="s">
        <v>7631</v>
      </c>
      <c r="F2500" s="50" t="s">
        <v>7636</v>
      </c>
      <c r="G2500" s="104" t="s">
        <v>39</v>
      </c>
      <c r="H2500" s="105">
        <v>0</v>
      </c>
      <c r="I2500" s="80">
        <v>590000000</v>
      </c>
      <c r="J2500" s="51" t="s">
        <v>293</v>
      </c>
      <c r="K2500" s="49" t="s">
        <v>529</v>
      </c>
      <c r="L2500" s="49" t="s">
        <v>295</v>
      </c>
      <c r="M2500" s="49" t="s">
        <v>84</v>
      </c>
      <c r="N2500" s="49" t="s">
        <v>7604</v>
      </c>
      <c r="O2500" s="49" t="s">
        <v>2235</v>
      </c>
      <c r="P2500" s="43">
        <v>796</v>
      </c>
      <c r="Q2500" s="49" t="s">
        <v>46</v>
      </c>
      <c r="R2500" s="77">
        <v>182</v>
      </c>
      <c r="S2500" s="352">
        <v>18</v>
      </c>
      <c r="T2500" s="62">
        <f t="shared" si="267"/>
        <v>3276</v>
      </c>
      <c r="U2500" s="62">
        <f t="shared" si="268"/>
        <v>3669.1200000000003</v>
      </c>
      <c r="V2500" s="98"/>
      <c r="W2500" s="51">
        <v>2017</v>
      </c>
      <c r="X2500" s="98"/>
    </row>
    <row r="2501" spans="1:24" ht="50.1" customHeight="1">
      <c r="A2501" s="34" t="s">
        <v>7637</v>
      </c>
      <c r="B2501" s="58" t="s">
        <v>35</v>
      </c>
      <c r="C2501" s="50" t="s">
        <v>7638</v>
      </c>
      <c r="D2501" s="50" t="s">
        <v>7601</v>
      </c>
      <c r="E2501" s="50" t="s">
        <v>7639</v>
      </c>
      <c r="F2501" s="50" t="s">
        <v>7640</v>
      </c>
      <c r="G2501" s="104" t="s">
        <v>39</v>
      </c>
      <c r="H2501" s="105">
        <v>0</v>
      </c>
      <c r="I2501" s="80">
        <v>590000000</v>
      </c>
      <c r="J2501" s="51" t="s">
        <v>293</v>
      </c>
      <c r="K2501" s="49" t="s">
        <v>529</v>
      </c>
      <c r="L2501" s="49" t="s">
        <v>295</v>
      </c>
      <c r="M2501" s="49" t="s">
        <v>84</v>
      </c>
      <c r="N2501" s="49" t="s">
        <v>7604</v>
      </c>
      <c r="O2501" s="49" t="s">
        <v>2235</v>
      </c>
      <c r="P2501" s="43">
        <v>796</v>
      </c>
      <c r="Q2501" s="49" t="s">
        <v>46</v>
      </c>
      <c r="R2501" s="77">
        <v>780</v>
      </c>
      <c r="S2501" s="352">
        <v>18</v>
      </c>
      <c r="T2501" s="62">
        <f t="shared" si="267"/>
        <v>14040</v>
      </c>
      <c r="U2501" s="62">
        <f t="shared" si="268"/>
        <v>15724.800000000001</v>
      </c>
      <c r="V2501" s="98"/>
      <c r="W2501" s="51">
        <v>2017</v>
      </c>
      <c r="X2501" s="98"/>
    </row>
    <row r="2502" spans="1:24" ht="50.1" customHeight="1">
      <c r="A2502" s="34" t="s">
        <v>7641</v>
      </c>
      <c r="B2502" s="58" t="s">
        <v>35</v>
      </c>
      <c r="C2502" s="50" t="s">
        <v>7638</v>
      </c>
      <c r="D2502" s="50" t="s">
        <v>7601</v>
      </c>
      <c r="E2502" s="50" t="s">
        <v>7639</v>
      </c>
      <c r="F2502" s="50" t="s">
        <v>7642</v>
      </c>
      <c r="G2502" s="358" t="s">
        <v>39</v>
      </c>
      <c r="H2502" s="105">
        <v>0</v>
      </c>
      <c r="I2502" s="80">
        <v>590000000</v>
      </c>
      <c r="J2502" s="51" t="s">
        <v>293</v>
      </c>
      <c r="K2502" s="49" t="s">
        <v>529</v>
      </c>
      <c r="L2502" s="49" t="s">
        <v>295</v>
      </c>
      <c r="M2502" s="49" t="s">
        <v>84</v>
      </c>
      <c r="N2502" s="49" t="s">
        <v>7604</v>
      </c>
      <c r="O2502" s="49" t="s">
        <v>2235</v>
      </c>
      <c r="P2502" s="43">
        <v>796</v>
      </c>
      <c r="Q2502" s="49" t="s">
        <v>46</v>
      </c>
      <c r="R2502" s="77">
        <v>520</v>
      </c>
      <c r="S2502" s="352">
        <v>18</v>
      </c>
      <c r="T2502" s="62">
        <f t="shared" si="267"/>
        <v>9360</v>
      </c>
      <c r="U2502" s="62">
        <f t="shared" si="268"/>
        <v>10483.200000000001</v>
      </c>
      <c r="V2502" s="98"/>
      <c r="W2502" s="51">
        <v>2017</v>
      </c>
      <c r="X2502" s="98"/>
    </row>
    <row r="2503" spans="1:24" ht="50.1" customHeight="1">
      <c r="A2503" s="34" t="s">
        <v>7643</v>
      </c>
      <c r="B2503" s="58" t="s">
        <v>35</v>
      </c>
      <c r="C2503" s="50" t="s">
        <v>7644</v>
      </c>
      <c r="D2503" s="50" t="s">
        <v>7601</v>
      </c>
      <c r="E2503" s="50" t="s">
        <v>7645</v>
      </c>
      <c r="F2503" s="50" t="s">
        <v>7646</v>
      </c>
      <c r="G2503" s="104" t="s">
        <v>39</v>
      </c>
      <c r="H2503" s="105">
        <v>0</v>
      </c>
      <c r="I2503" s="80">
        <v>590000000</v>
      </c>
      <c r="J2503" s="51" t="s">
        <v>293</v>
      </c>
      <c r="K2503" s="49" t="s">
        <v>529</v>
      </c>
      <c r="L2503" s="49" t="s">
        <v>295</v>
      </c>
      <c r="M2503" s="49" t="s">
        <v>84</v>
      </c>
      <c r="N2503" s="49" t="s">
        <v>7604</v>
      </c>
      <c r="O2503" s="49" t="s">
        <v>2235</v>
      </c>
      <c r="P2503" s="43">
        <v>796</v>
      </c>
      <c r="Q2503" s="49" t="s">
        <v>46</v>
      </c>
      <c r="R2503" s="77">
        <v>1560</v>
      </c>
      <c r="S2503" s="352">
        <v>18</v>
      </c>
      <c r="T2503" s="62">
        <f t="shared" si="267"/>
        <v>28080</v>
      </c>
      <c r="U2503" s="62">
        <f t="shared" si="268"/>
        <v>31449.600000000002</v>
      </c>
      <c r="V2503" s="98"/>
      <c r="W2503" s="51">
        <v>2017</v>
      </c>
      <c r="X2503" s="98"/>
    </row>
    <row r="2504" spans="1:24" ht="50.1" customHeight="1">
      <c r="A2504" s="34" t="s">
        <v>7647</v>
      </c>
      <c r="B2504" s="58" t="s">
        <v>35</v>
      </c>
      <c r="C2504" s="50" t="s">
        <v>7644</v>
      </c>
      <c r="D2504" s="50" t="s">
        <v>7601</v>
      </c>
      <c r="E2504" s="50" t="s">
        <v>7645</v>
      </c>
      <c r="F2504" s="50" t="s">
        <v>7648</v>
      </c>
      <c r="G2504" s="104" t="s">
        <v>39</v>
      </c>
      <c r="H2504" s="105">
        <v>0</v>
      </c>
      <c r="I2504" s="80">
        <v>590000000</v>
      </c>
      <c r="J2504" s="51" t="s">
        <v>293</v>
      </c>
      <c r="K2504" s="49" t="s">
        <v>529</v>
      </c>
      <c r="L2504" s="49" t="s">
        <v>295</v>
      </c>
      <c r="M2504" s="49" t="s">
        <v>84</v>
      </c>
      <c r="N2504" s="49" t="s">
        <v>7604</v>
      </c>
      <c r="O2504" s="49" t="s">
        <v>2235</v>
      </c>
      <c r="P2504" s="43">
        <v>796</v>
      </c>
      <c r="Q2504" s="49" t="s">
        <v>46</v>
      </c>
      <c r="R2504" s="77">
        <v>78</v>
      </c>
      <c r="S2504" s="352">
        <v>18</v>
      </c>
      <c r="T2504" s="62">
        <f t="shared" si="267"/>
        <v>1404</v>
      </c>
      <c r="U2504" s="62">
        <f t="shared" si="268"/>
        <v>1572.4800000000002</v>
      </c>
      <c r="V2504" s="98"/>
      <c r="W2504" s="51">
        <v>2017</v>
      </c>
      <c r="X2504" s="98"/>
    </row>
    <row r="2505" spans="1:24" ht="50.1" customHeight="1">
      <c r="A2505" s="34" t="s">
        <v>7649</v>
      </c>
      <c r="B2505" s="178" t="s">
        <v>35</v>
      </c>
      <c r="C2505" s="50" t="s">
        <v>7650</v>
      </c>
      <c r="D2505" s="50" t="s">
        <v>7601</v>
      </c>
      <c r="E2505" s="50" t="s">
        <v>7651</v>
      </c>
      <c r="F2505" s="212" t="s">
        <v>7652</v>
      </c>
      <c r="G2505" s="358" t="s">
        <v>39</v>
      </c>
      <c r="H2505" s="105">
        <v>0</v>
      </c>
      <c r="I2505" s="80">
        <v>590000000</v>
      </c>
      <c r="J2505" s="51" t="s">
        <v>293</v>
      </c>
      <c r="K2505" s="49" t="s">
        <v>529</v>
      </c>
      <c r="L2505" s="49" t="s">
        <v>295</v>
      </c>
      <c r="M2505" s="49" t="s">
        <v>84</v>
      </c>
      <c r="N2505" s="49" t="s">
        <v>7604</v>
      </c>
      <c r="O2505" s="49" t="s">
        <v>2235</v>
      </c>
      <c r="P2505" s="43">
        <v>796</v>
      </c>
      <c r="Q2505" s="49" t="s">
        <v>46</v>
      </c>
      <c r="R2505" s="77">
        <v>312</v>
      </c>
      <c r="S2505" s="352">
        <v>18</v>
      </c>
      <c r="T2505" s="62">
        <f t="shared" si="267"/>
        <v>5616</v>
      </c>
      <c r="U2505" s="62">
        <f t="shared" si="268"/>
        <v>6289.920000000001</v>
      </c>
      <c r="V2505" s="98"/>
      <c r="W2505" s="51">
        <v>2017</v>
      </c>
      <c r="X2505" s="98"/>
    </row>
    <row r="2506" spans="1:24" ht="50.1" customHeight="1">
      <c r="A2506" s="34" t="s">
        <v>7653</v>
      </c>
      <c r="B2506" s="58" t="s">
        <v>35</v>
      </c>
      <c r="C2506" s="296" t="s">
        <v>7654</v>
      </c>
      <c r="D2506" s="296" t="s">
        <v>7601</v>
      </c>
      <c r="E2506" s="296" t="s">
        <v>7655</v>
      </c>
      <c r="F2506" s="50" t="s">
        <v>7656</v>
      </c>
      <c r="G2506" s="104" t="s">
        <v>39</v>
      </c>
      <c r="H2506" s="105">
        <v>0</v>
      </c>
      <c r="I2506" s="80">
        <v>590000000</v>
      </c>
      <c r="J2506" s="51" t="s">
        <v>293</v>
      </c>
      <c r="K2506" s="49" t="s">
        <v>529</v>
      </c>
      <c r="L2506" s="49" t="s">
        <v>295</v>
      </c>
      <c r="M2506" s="49" t="s">
        <v>84</v>
      </c>
      <c r="N2506" s="49" t="s">
        <v>7604</v>
      </c>
      <c r="O2506" s="49" t="s">
        <v>2235</v>
      </c>
      <c r="P2506" s="43">
        <v>796</v>
      </c>
      <c r="Q2506" s="49" t="s">
        <v>46</v>
      </c>
      <c r="R2506" s="77">
        <v>260</v>
      </c>
      <c r="S2506" s="352">
        <v>18</v>
      </c>
      <c r="T2506" s="62">
        <f t="shared" si="267"/>
        <v>4680</v>
      </c>
      <c r="U2506" s="62">
        <f t="shared" si="268"/>
        <v>5241.6000000000004</v>
      </c>
      <c r="V2506" s="98"/>
      <c r="W2506" s="51">
        <v>2017</v>
      </c>
      <c r="X2506" s="98"/>
    </row>
    <row r="2507" spans="1:24" ht="50.1" customHeight="1">
      <c r="A2507" s="34" t="s">
        <v>7657</v>
      </c>
      <c r="B2507" s="58" t="s">
        <v>35</v>
      </c>
      <c r="C2507" s="50" t="s">
        <v>7606</v>
      </c>
      <c r="D2507" s="50" t="s">
        <v>7601</v>
      </c>
      <c r="E2507" s="50" t="s">
        <v>7607</v>
      </c>
      <c r="F2507" s="50" t="s">
        <v>7658</v>
      </c>
      <c r="G2507" s="104" t="s">
        <v>39</v>
      </c>
      <c r="H2507" s="105">
        <v>0</v>
      </c>
      <c r="I2507" s="80">
        <v>590000000</v>
      </c>
      <c r="J2507" s="51" t="s">
        <v>293</v>
      </c>
      <c r="K2507" s="49" t="s">
        <v>529</v>
      </c>
      <c r="L2507" s="49" t="s">
        <v>295</v>
      </c>
      <c r="M2507" s="49" t="s">
        <v>84</v>
      </c>
      <c r="N2507" s="49" t="s">
        <v>7604</v>
      </c>
      <c r="O2507" s="49" t="s">
        <v>2235</v>
      </c>
      <c r="P2507" s="43">
        <v>796</v>
      </c>
      <c r="Q2507" s="49" t="s">
        <v>46</v>
      </c>
      <c r="R2507" s="77">
        <v>208</v>
      </c>
      <c r="S2507" s="352">
        <v>18</v>
      </c>
      <c r="T2507" s="62">
        <f t="shared" si="267"/>
        <v>3744</v>
      </c>
      <c r="U2507" s="62">
        <f t="shared" si="268"/>
        <v>4193.2800000000007</v>
      </c>
      <c r="V2507" s="98"/>
      <c r="W2507" s="51">
        <v>2017</v>
      </c>
      <c r="X2507" s="98"/>
    </row>
    <row r="2508" spans="1:24" ht="50.1" customHeight="1">
      <c r="A2508" s="34" t="s">
        <v>7659</v>
      </c>
      <c r="B2508" s="58" t="s">
        <v>35</v>
      </c>
      <c r="C2508" s="50" t="s">
        <v>7660</v>
      </c>
      <c r="D2508" s="50" t="s">
        <v>7601</v>
      </c>
      <c r="E2508" s="50" t="s">
        <v>7661</v>
      </c>
      <c r="F2508" s="50" t="s">
        <v>7662</v>
      </c>
      <c r="G2508" s="358" t="s">
        <v>39</v>
      </c>
      <c r="H2508" s="105">
        <v>0</v>
      </c>
      <c r="I2508" s="80">
        <v>590000000</v>
      </c>
      <c r="J2508" s="51" t="s">
        <v>293</v>
      </c>
      <c r="K2508" s="49" t="s">
        <v>529</v>
      </c>
      <c r="L2508" s="49" t="s">
        <v>295</v>
      </c>
      <c r="M2508" s="49" t="s">
        <v>84</v>
      </c>
      <c r="N2508" s="49" t="s">
        <v>7604</v>
      </c>
      <c r="O2508" s="49" t="s">
        <v>2235</v>
      </c>
      <c r="P2508" s="43">
        <v>796</v>
      </c>
      <c r="Q2508" s="49" t="s">
        <v>46</v>
      </c>
      <c r="R2508" s="77">
        <v>3120</v>
      </c>
      <c r="S2508" s="352">
        <v>18</v>
      </c>
      <c r="T2508" s="62">
        <f t="shared" si="267"/>
        <v>56160</v>
      </c>
      <c r="U2508" s="62">
        <f t="shared" si="268"/>
        <v>62899.200000000004</v>
      </c>
      <c r="V2508" s="98"/>
      <c r="W2508" s="51">
        <v>2017</v>
      </c>
      <c r="X2508" s="98"/>
    </row>
    <row r="2509" spans="1:24" ht="50.1" customHeight="1">
      <c r="A2509" s="34" t="s">
        <v>7663</v>
      </c>
      <c r="B2509" s="58" t="s">
        <v>35</v>
      </c>
      <c r="C2509" s="50" t="s">
        <v>7664</v>
      </c>
      <c r="D2509" s="50" t="s">
        <v>7601</v>
      </c>
      <c r="E2509" s="50" t="s">
        <v>7665</v>
      </c>
      <c r="F2509" s="50" t="s">
        <v>7666</v>
      </c>
      <c r="G2509" s="104" t="s">
        <v>39</v>
      </c>
      <c r="H2509" s="105">
        <v>0</v>
      </c>
      <c r="I2509" s="80">
        <v>590000000</v>
      </c>
      <c r="J2509" s="51" t="s">
        <v>293</v>
      </c>
      <c r="K2509" s="49" t="s">
        <v>529</v>
      </c>
      <c r="L2509" s="49" t="s">
        <v>295</v>
      </c>
      <c r="M2509" s="49" t="s">
        <v>84</v>
      </c>
      <c r="N2509" s="49" t="s">
        <v>7604</v>
      </c>
      <c r="O2509" s="49" t="s">
        <v>2235</v>
      </c>
      <c r="P2509" s="43">
        <v>796</v>
      </c>
      <c r="Q2509" s="49" t="s">
        <v>46</v>
      </c>
      <c r="R2509" s="77">
        <v>52</v>
      </c>
      <c r="S2509" s="352">
        <v>18</v>
      </c>
      <c r="T2509" s="62">
        <f t="shared" si="267"/>
        <v>936</v>
      </c>
      <c r="U2509" s="62">
        <f t="shared" si="268"/>
        <v>1048.3200000000002</v>
      </c>
      <c r="V2509" s="98"/>
      <c r="W2509" s="51">
        <v>2017</v>
      </c>
      <c r="X2509" s="98"/>
    </row>
    <row r="2510" spans="1:24" ht="50.1" customHeight="1">
      <c r="A2510" s="34" t="s">
        <v>7667</v>
      </c>
      <c r="B2510" s="58" t="s">
        <v>35</v>
      </c>
      <c r="C2510" s="50" t="s">
        <v>7664</v>
      </c>
      <c r="D2510" s="50" t="s">
        <v>7601</v>
      </c>
      <c r="E2510" s="50" t="s">
        <v>7665</v>
      </c>
      <c r="F2510" s="50" t="s">
        <v>7668</v>
      </c>
      <c r="G2510" s="104" t="s">
        <v>39</v>
      </c>
      <c r="H2510" s="105">
        <v>0</v>
      </c>
      <c r="I2510" s="80">
        <v>590000000</v>
      </c>
      <c r="J2510" s="51" t="s">
        <v>293</v>
      </c>
      <c r="K2510" s="49" t="s">
        <v>529</v>
      </c>
      <c r="L2510" s="49" t="s">
        <v>295</v>
      </c>
      <c r="M2510" s="49" t="s">
        <v>84</v>
      </c>
      <c r="N2510" s="49" t="s">
        <v>7604</v>
      </c>
      <c r="O2510" s="49" t="s">
        <v>2235</v>
      </c>
      <c r="P2510" s="43">
        <v>796</v>
      </c>
      <c r="Q2510" s="49" t="s">
        <v>46</v>
      </c>
      <c r="R2510" s="77">
        <v>182</v>
      </c>
      <c r="S2510" s="352">
        <v>18</v>
      </c>
      <c r="T2510" s="62">
        <f t="shared" si="267"/>
        <v>3276</v>
      </c>
      <c r="U2510" s="62">
        <f t="shared" si="268"/>
        <v>3669.1200000000003</v>
      </c>
      <c r="V2510" s="98"/>
      <c r="W2510" s="51">
        <v>2017</v>
      </c>
      <c r="X2510" s="98"/>
    </row>
    <row r="2511" spans="1:24" ht="50.1" customHeight="1">
      <c r="A2511" s="34" t="s">
        <v>7669</v>
      </c>
      <c r="B2511" s="58" t="s">
        <v>35</v>
      </c>
      <c r="C2511" s="50" t="s">
        <v>7670</v>
      </c>
      <c r="D2511" s="50" t="s">
        <v>7601</v>
      </c>
      <c r="E2511" s="50" t="s">
        <v>7671</v>
      </c>
      <c r="F2511" s="50" t="s">
        <v>7672</v>
      </c>
      <c r="G2511" s="358" t="s">
        <v>39</v>
      </c>
      <c r="H2511" s="105">
        <v>0</v>
      </c>
      <c r="I2511" s="80">
        <v>590000000</v>
      </c>
      <c r="J2511" s="51" t="s">
        <v>293</v>
      </c>
      <c r="K2511" s="49" t="s">
        <v>529</v>
      </c>
      <c r="L2511" s="49" t="s">
        <v>295</v>
      </c>
      <c r="M2511" s="49" t="s">
        <v>84</v>
      </c>
      <c r="N2511" s="49" t="s">
        <v>7604</v>
      </c>
      <c r="O2511" s="49" t="s">
        <v>2235</v>
      </c>
      <c r="P2511" s="43">
        <v>796</v>
      </c>
      <c r="Q2511" s="49" t="s">
        <v>46</v>
      </c>
      <c r="R2511" s="77">
        <v>26</v>
      </c>
      <c r="S2511" s="352">
        <v>18</v>
      </c>
      <c r="T2511" s="62">
        <f t="shared" si="267"/>
        <v>468</v>
      </c>
      <c r="U2511" s="62">
        <f t="shared" si="268"/>
        <v>524.16000000000008</v>
      </c>
      <c r="V2511" s="98"/>
      <c r="W2511" s="51">
        <v>2017</v>
      </c>
      <c r="X2511" s="98"/>
    </row>
    <row r="2512" spans="1:24" ht="50.1" customHeight="1">
      <c r="A2512" s="34" t="s">
        <v>7673</v>
      </c>
      <c r="B2512" s="58" t="s">
        <v>35</v>
      </c>
      <c r="C2512" s="50" t="s">
        <v>7670</v>
      </c>
      <c r="D2512" s="50" t="s">
        <v>7601</v>
      </c>
      <c r="E2512" s="50" t="s">
        <v>7671</v>
      </c>
      <c r="F2512" s="50" t="s">
        <v>7674</v>
      </c>
      <c r="G2512" s="104" t="s">
        <v>39</v>
      </c>
      <c r="H2512" s="105">
        <v>0</v>
      </c>
      <c r="I2512" s="80">
        <v>590000000</v>
      </c>
      <c r="J2512" s="51" t="s">
        <v>293</v>
      </c>
      <c r="K2512" s="49" t="s">
        <v>529</v>
      </c>
      <c r="L2512" s="49" t="s">
        <v>295</v>
      </c>
      <c r="M2512" s="49" t="s">
        <v>84</v>
      </c>
      <c r="N2512" s="49" t="s">
        <v>7604</v>
      </c>
      <c r="O2512" s="49" t="s">
        <v>2235</v>
      </c>
      <c r="P2512" s="43">
        <v>796</v>
      </c>
      <c r="Q2512" s="49" t="s">
        <v>46</v>
      </c>
      <c r="R2512" s="77">
        <v>182</v>
      </c>
      <c r="S2512" s="352">
        <v>18</v>
      </c>
      <c r="T2512" s="62">
        <f t="shared" si="267"/>
        <v>3276</v>
      </c>
      <c r="U2512" s="62">
        <f t="shared" si="268"/>
        <v>3669.1200000000003</v>
      </c>
      <c r="V2512" s="98"/>
      <c r="W2512" s="51">
        <v>2017</v>
      </c>
      <c r="X2512" s="98"/>
    </row>
    <row r="2513" spans="1:24" ht="50.1" customHeight="1">
      <c r="A2513" s="34" t="s">
        <v>7675</v>
      </c>
      <c r="B2513" s="58" t="s">
        <v>35</v>
      </c>
      <c r="C2513" s="50" t="s">
        <v>7676</v>
      </c>
      <c r="D2513" s="50" t="s">
        <v>7601</v>
      </c>
      <c r="E2513" s="50" t="s">
        <v>7677</v>
      </c>
      <c r="F2513" s="50" t="s">
        <v>7678</v>
      </c>
      <c r="G2513" s="104" t="s">
        <v>39</v>
      </c>
      <c r="H2513" s="105">
        <v>0</v>
      </c>
      <c r="I2513" s="80">
        <v>590000000</v>
      </c>
      <c r="J2513" s="51" t="s">
        <v>293</v>
      </c>
      <c r="K2513" s="49" t="s">
        <v>529</v>
      </c>
      <c r="L2513" s="49" t="s">
        <v>295</v>
      </c>
      <c r="M2513" s="49" t="s">
        <v>84</v>
      </c>
      <c r="N2513" s="49" t="s">
        <v>7604</v>
      </c>
      <c r="O2513" s="49" t="s">
        <v>2235</v>
      </c>
      <c r="P2513" s="43">
        <v>796</v>
      </c>
      <c r="Q2513" s="49" t="s">
        <v>46</v>
      </c>
      <c r="R2513" s="77">
        <v>78</v>
      </c>
      <c r="S2513" s="352">
        <v>18</v>
      </c>
      <c r="T2513" s="62">
        <f t="shared" si="267"/>
        <v>1404</v>
      </c>
      <c r="U2513" s="62">
        <f t="shared" si="268"/>
        <v>1572.4800000000002</v>
      </c>
      <c r="V2513" s="98"/>
      <c r="W2513" s="51">
        <v>2017</v>
      </c>
      <c r="X2513" s="98"/>
    </row>
    <row r="2514" spans="1:24" ht="50.1" customHeight="1">
      <c r="A2514" s="34" t="s">
        <v>7679</v>
      </c>
      <c r="B2514" s="58" t="s">
        <v>35</v>
      </c>
      <c r="C2514" s="50" t="s">
        <v>7680</v>
      </c>
      <c r="D2514" s="50" t="s">
        <v>7601</v>
      </c>
      <c r="E2514" s="50" t="s">
        <v>7681</v>
      </c>
      <c r="F2514" s="50" t="s">
        <v>7682</v>
      </c>
      <c r="G2514" s="358" t="s">
        <v>39</v>
      </c>
      <c r="H2514" s="105">
        <v>0</v>
      </c>
      <c r="I2514" s="80">
        <v>590000000</v>
      </c>
      <c r="J2514" s="51" t="s">
        <v>293</v>
      </c>
      <c r="K2514" s="49" t="s">
        <v>529</v>
      </c>
      <c r="L2514" s="49" t="s">
        <v>295</v>
      </c>
      <c r="M2514" s="49" t="s">
        <v>84</v>
      </c>
      <c r="N2514" s="49" t="s">
        <v>7604</v>
      </c>
      <c r="O2514" s="49" t="s">
        <v>2235</v>
      </c>
      <c r="P2514" s="43">
        <v>796</v>
      </c>
      <c r="Q2514" s="49" t="s">
        <v>46</v>
      </c>
      <c r="R2514" s="77">
        <v>52</v>
      </c>
      <c r="S2514" s="352">
        <v>18</v>
      </c>
      <c r="T2514" s="62">
        <f t="shared" si="267"/>
        <v>936</v>
      </c>
      <c r="U2514" s="62">
        <f t="shared" si="268"/>
        <v>1048.3200000000002</v>
      </c>
      <c r="V2514" s="98"/>
      <c r="W2514" s="51">
        <v>2017</v>
      </c>
      <c r="X2514" s="98"/>
    </row>
    <row r="2515" spans="1:24" ht="50.1" customHeight="1">
      <c r="A2515" s="34" t="s">
        <v>7683</v>
      </c>
      <c r="B2515" s="58" t="s">
        <v>35</v>
      </c>
      <c r="C2515" s="50" t="s">
        <v>7680</v>
      </c>
      <c r="D2515" s="50" t="s">
        <v>7601</v>
      </c>
      <c r="E2515" s="50" t="s">
        <v>7681</v>
      </c>
      <c r="F2515" s="50" t="s">
        <v>7684</v>
      </c>
      <c r="G2515" s="104" t="s">
        <v>39</v>
      </c>
      <c r="H2515" s="105">
        <v>0</v>
      </c>
      <c r="I2515" s="80">
        <v>590000000</v>
      </c>
      <c r="J2515" s="51" t="s">
        <v>293</v>
      </c>
      <c r="K2515" s="49" t="s">
        <v>529</v>
      </c>
      <c r="L2515" s="49" t="s">
        <v>295</v>
      </c>
      <c r="M2515" s="49" t="s">
        <v>84</v>
      </c>
      <c r="N2515" s="49" t="s">
        <v>7604</v>
      </c>
      <c r="O2515" s="49" t="s">
        <v>2235</v>
      </c>
      <c r="P2515" s="43">
        <v>796</v>
      </c>
      <c r="Q2515" s="49" t="s">
        <v>46</v>
      </c>
      <c r="R2515" s="77">
        <v>52</v>
      </c>
      <c r="S2515" s="352">
        <v>18</v>
      </c>
      <c r="T2515" s="62">
        <f t="shared" si="267"/>
        <v>936</v>
      </c>
      <c r="U2515" s="62">
        <f t="shared" si="268"/>
        <v>1048.3200000000002</v>
      </c>
      <c r="V2515" s="98"/>
      <c r="W2515" s="51">
        <v>2017</v>
      </c>
      <c r="X2515" s="98"/>
    </row>
    <row r="2516" spans="1:24" ht="50.1" customHeight="1">
      <c r="A2516" s="34" t="s">
        <v>7685</v>
      </c>
      <c r="B2516" s="58" t="s">
        <v>35</v>
      </c>
      <c r="C2516" s="50" t="s">
        <v>7686</v>
      </c>
      <c r="D2516" s="50" t="s">
        <v>7601</v>
      </c>
      <c r="E2516" s="50" t="s">
        <v>7687</v>
      </c>
      <c r="F2516" s="50" t="s">
        <v>7688</v>
      </c>
      <c r="G2516" s="104" t="s">
        <v>39</v>
      </c>
      <c r="H2516" s="105">
        <v>0</v>
      </c>
      <c r="I2516" s="80">
        <v>590000000</v>
      </c>
      <c r="J2516" s="51" t="s">
        <v>293</v>
      </c>
      <c r="K2516" s="49" t="s">
        <v>529</v>
      </c>
      <c r="L2516" s="49" t="s">
        <v>295</v>
      </c>
      <c r="M2516" s="49" t="s">
        <v>84</v>
      </c>
      <c r="N2516" s="49" t="s">
        <v>7604</v>
      </c>
      <c r="O2516" s="49" t="s">
        <v>2235</v>
      </c>
      <c r="P2516" s="43">
        <v>796</v>
      </c>
      <c r="Q2516" s="49" t="s">
        <v>46</v>
      </c>
      <c r="R2516" s="77">
        <v>130</v>
      </c>
      <c r="S2516" s="352">
        <v>18</v>
      </c>
      <c r="T2516" s="62">
        <f t="shared" si="267"/>
        <v>2340</v>
      </c>
      <c r="U2516" s="62">
        <f t="shared" si="268"/>
        <v>2620.8000000000002</v>
      </c>
      <c r="V2516" s="98"/>
      <c r="W2516" s="51">
        <v>2017</v>
      </c>
      <c r="X2516" s="98"/>
    </row>
    <row r="2517" spans="1:24" ht="50.1" customHeight="1">
      <c r="A2517" s="34" t="s">
        <v>7689</v>
      </c>
      <c r="B2517" s="58" t="s">
        <v>35</v>
      </c>
      <c r="C2517" s="50" t="s">
        <v>7690</v>
      </c>
      <c r="D2517" s="50" t="s">
        <v>7601</v>
      </c>
      <c r="E2517" s="50" t="s">
        <v>7691</v>
      </c>
      <c r="F2517" s="50" t="s">
        <v>7692</v>
      </c>
      <c r="G2517" s="358" t="s">
        <v>39</v>
      </c>
      <c r="H2517" s="105">
        <v>0</v>
      </c>
      <c r="I2517" s="80">
        <v>590000000</v>
      </c>
      <c r="J2517" s="51" t="s">
        <v>293</v>
      </c>
      <c r="K2517" s="49" t="s">
        <v>529</v>
      </c>
      <c r="L2517" s="49" t="s">
        <v>295</v>
      </c>
      <c r="M2517" s="49" t="s">
        <v>84</v>
      </c>
      <c r="N2517" s="49" t="s">
        <v>7604</v>
      </c>
      <c r="O2517" s="49" t="s">
        <v>2235</v>
      </c>
      <c r="P2517" s="43">
        <v>796</v>
      </c>
      <c r="Q2517" s="49" t="s">
        <v>46</v>
      </c>
      <c r="R2517" s="77">
        <v>78</v>
      </c>
      <c r="S2517" s="352">
        <v>18</v>
      </c>
      <c r="T2517" s="62">
        <f t="shared" si="267"/>
        <v>1404</v>
      </c>
      <c r="U2517" s="62">
        <f t="shared" si="268"/>
        <v>1572.4800000000002</v>
      </c>
      <c r="V2517" s="98"/>
      <c r="W2517" s="51">
        <v>2017</v>
      </c>
      <c r="X2517" s="98"/>
    </row>
    <row r="2518" spans="1:24" ht="50.1" customHeight="1">
      <c r="A2518" s="34" t="s">
        <v>7693</v>
      </c>
      <c r="B2518" s="58" t="s">
        <v>35</v>
      </c>
      <c r="C2518" s="50" t="s">
        <v>7690</v>
      </c>
      <c r="D2518" s="50" t="s">
        <v>7601</v>
      </c>
      <c r="E2518" s="50" t="s">
        <v>7691</v>
      </c>
      <c r="F2518" s="50" t="s">
        <v>7694</v>
      </c>
      <c r="G2518" s="104" t="s">
        <v>39</v>
      </c>
      <c r="H2518" s="105">
        <v>0</v>
      </c>
      <c r="I2518" s="80">
        <v>590000000</v>
      </c>
      <c r="J2518" s="51" t="s">
        <v>293</v>
      </c>
      <c r="K2518" s="49" t="s">
        <v>529</v>
      </c>
      <c r="L2518" s="49" t="s">
        <v>295</v>
      </c>
      <c r="M2518" s="49" t="s">
        <v>84</v>
      </c>
      <c r="N2518" s="49" t="s">
        <v>7604</v>
      </c>
      <c r="O2518" s="49" t="s">
        <v>2235</v>
      </c>
      <c r="P2518" s="43">
        <v>796</v>
      </c>
      <c r="Q2518" s="49" t="s">
        <v>46</v>
      </c>
      <c r="R2518" s="77">
        <v>52</v>
      </c>
      <c r="S2518" s="352">
        <v>18</v>
      </c>
      <c r="T2518" s="62">
        <f t="shared" si="267"/>
        <v>936</v>
      </c>
      <c r="U2518" s="62">
        <f t="shared" si="268"/>
        <v>1048.3200000000002</v>
      </c>
      <c r="V2518" s="98"/>
      <c r="W2518" s="51">
        <v>2017</v>
      </c>
      <c r="X2518" s="98"/>
    </row>
    <row r="2519" spans="1:24" ht="50.1" customHeight="1">
      <c r="A2519" s="34" t="s">
        <v>7695</v>
      </c>
      <c r="B2519" s="58" t="s">
        <v>35</v>
      </c>
      <c r="C2519" s="50" t="s">
        <v>7696</v>
      </c>
      <c r="D2519" s="50" t="s">
        <v>7601</v>
      </c>
      <c r="E2519" s="50" t="s">
        <v>7697</v>
      </c>
      <c r="F2519" s="50" t="s">
        <v>7698</v>
      </c>
      <c r="G2519" s="104" t="s">
        <v>39</v>
      </c>
      <c r="H2519" s="105">
        <v>0</v>
      </c>
      <c r="I2519" s="80">
        <v>590000000</v>
      </c>
      <c r="J2519" s="51" t="s">
        <v>293</v>
      </c>
      <c r="K2519" s="49" t="s">
        <v>529</v>
      </c>
      <c r="L2519" s="49" t="s">
        <v>295</v>
      </c>
      <c r="M2519" s="49" t="s">
        <v>84</v>
      </c>
      <c r="N2519" s="49" t="s">
        <v>7604</v>
      </c>
      <c r="O2519" s="49" t="s">
        <v>2235</v>
      </c>
      <c r="P2519" s="43">
        <v>796</v>
      </c>
      <c r="Q2519" s="49" t="s">
        <v>46</v>
      </c>
      <c r="R2519" s="77">
        <v>52</v>
      </c>
      <c r="S2519" s="352">
        <v>18</v>
      </c>
      <c r="T2519" s="62">
        <f t="shared" si="267"/>
        <v>936</v>
      </c>
      <c r="U2519" s="62">
        <f t="shared" si="268"/>
        <v>1048.3200000000002</v>
      </c>
      <c r="V2519" s="98"/>
      <c r="W2519" s="51">
        <v>2017</v>
      </c>
      <c r="X2519" s="98"/>
    </row>
    <row r="2520" spans="1:24" ht="50.1" customHeight="1">
      <c r="A2520" s="34" t="s">
        <v>7699</v>
      </c>
      <c r="B2520" s="58" t="s">
        <v>35</v>
      </c>
      <c r="C2520" s="50" t="s">
        <v>7696</v>
      </c>
      <c r="D2520" s="50" t="s">
        <v>7601</v>
      </c>
      <c r="E2520" s="50" t="s">
        <v>7697</v>
      </c>
      <c r="F2520" s="50" t="s">
        <v>7700</v>
      </c>
      <c r="G2520" s="358" t="s">
        <v>39</v>
      </c>
      <c r="H2520" s="105">
        <v>0</v>
      </c>
      <c r="I2520" s="80">
        <v>590000000</v>
      </c>
      <c r="J2520" s="51" t="s">
        <v>293</v>
      </c>
      <c r="K2520" s="49" t="s">
        <v>529</v>
      </c>
      <c r="L2520" s="49" t="s">
        <v>295</v>
      </c>
      <c r="M2520" s="49" t="s">
        <v>84</v>
      </c>
      <c r="N2520" s="49" t="s">
        <v>7604</v>
      </c>
      <c r="O2520" s="49" t="s">
        <v>2235</v>
      </c>
      <c r="P2520" s="43">
        <v>796</v>
      </c>
      <c r="Q2520" s="49" t="s">
        <v>46</v>
      </c>
      <c r="R2520" s="77">
        <v>390</v>
      </c>
      <c r="S2520" s="352">
        <v>18</v>
      </c>
      <c r="T2520" s="62">
        <f t="shared" si="267"/>
        <v>7020</v>
      </c>
      <c r="U2520" s="62">
        <f t="shared" si="268"/>
        <v>7862.4000000000005</v>
      </c>
      <c r="V2520" s="98"/>
      <c r="W2520" s="51">
        <v>2017</v>
      </c>
      <c r="X2520" s="98"/>
    </row>
    <row r="2521" spans="1:24" ht="50.1" customHeight="1">
      <c r="A2521" s="34" t="s">
        <v>7701</v>
      </c>
      <c r="B2521" s="58" t="s">
        <v>35</v>
      </c>
      <c r="C2521" s="50" t="s">
        <v>7702</v>
      </c>
      <c r="D2521" s="50" t="s">
        <v>7601</v>
      </c>
      <c r="E2521" s="50" t="s">
        <v>7703</v>
      </c>
      <c r="F2521" s="50" t="s">
        <v>7704</v>
      </c>
      <c r="G2521" s="104" t="s">
        <v>39</v>
      </c>
      <c r="H2521" s="105">
        <v>0</v>
      </c>
      <c r="I2521" s="80">
        <v>590000000</v>
      </c>
      <c r="J2521" s="51" t="s">
        <v>293</v>
      </c>
      <c r="K2521" s="49" t="s">
        <v>529</v>
      </c>
      <c r="L2521" s="49" t="s">
        <v>295</v>
      </c>
      <c r="M2521" s="49" t="s">
        <v>84</v>
      </c>
      <c r="N2521" s="49" t="s">
        <v>7604</v>
      </c>
      <c r="O2521" s="49" t="s">
        <v>2235</v>
      </c>
      <c r="P2521" s="43">
        <v>796</v>
      </c>
      <c r="Q2521" s="49" t="s">
        <v>46</v>
      </c>
      <c r="R2521" s="77">
        <v>78</v>
      </c>
      <c r="S2521" s="352">
        <v>18</v>
      </c>
      <c r="T2521" s="62">
        <f t="shared" si="267"/>
        <v>1404</v>
      </c>
      <c r="U2521" s="62">
        <f t="shared" si="268"/>
        <v>1572.4800000000002</v>
      </c>
      <c r="V2521" s="98"/>
      <c r="W2521" s="51">
        <v>2017</v>
      </c>
      <c r="X2521" s="98"/>
    </row>
    <row r="2522" spans="1:24" ht="50.1" customHeight="1">
      <c r="A2522" s="34" t="s">
        <v>7705</v>
      </c>
      <c r="B2522" s="58" t="s">
        <v>35</v>
      </c>
      <c r="C2522" s="50" t="s">
        <v>7706</v>
      </c>
      <c r="D2522" s="50" t="s">
        <v>7601</v>
      </c>
      <c r="E2522" s="50" t="s">
        <v>7707</v>
      </c>
      <c r="F2522" s="50" t="s">
        <v>7708</v>
      </c>
      <c r="G2522" s="104" t="s">
        <v>39</v>
      </c>
      <c r="H2522" s="105">
        <v>0</v>
      </c>
      <c r="I2522" s="80">
        <v>590000000</v>
      </c>
      <c r="J2522" s="51" t="s">
        <v>293</v>
      </c>
      <c r="K2522" s="49" t="s">
        <v>529</v>
      </c>
      <c r="L2522" s="49" t="s">
        <v>295</v>
      </c>
      <c r="M2522" s="49" t="s">
        <v>84</v>
      </c>
      <c r="N2522" s="49" t="s">
        <v>7604</v>
      </c>
      <c r="O2522" s="49" t="s">
        <v>2235</v>
      </c>
      <c r="P2522" s="43">
        <v>796</v>
      </c>
      <c r="Q2522" s="49" t="s">
        <v>46</v>
      </c>
      <c r="R2522" s="77">
        <v>520</v>
      </c>
      <c r="S2522" s="352">
        <v>18</v>
      </c>
      <c r="T2522" s="62">
        <f t="shared" si="267"/>
        <v>9360</v>
      </c>
      <c r="U2522" s="62">
        <f t="shared" si="268"/>
        <v>10483.200000000001</v>
      </c>
      <c r="V2522" s="98"/>
      <c r="W2522" s="51">
        <v>2017</v>
      </c>
      <c r="X2522" s="98"/>
    </row>
    <row r="2523" spans="1:24" ht="50.1" customHeight="1">
      <c r="A2523" s="34" t="s">
        <v>7709</v>
      </c>
      <c r="B2523" s="58" t="s">
        <v>35</v>
      </c>
      <c r="C2523" s="50" t="s">
        <v>7710</v>
      </c>
      <c r="D2523" s="50" t="s">
        <v>7601</v>
      </c>
      <c r="E2523" s="50" t="s">
        <v>7711</v>
      </c>
      <c r="F2523" s="50" t="s">
        <v>7712</v>
      </c>
      <c r="G2523" s="358" t="s">
        <v>39</v>
      </c>
      <c r="H2523" s="105">
        <v>0</v>
      </c>
      <c r="I2523" s="80">
        <v>590000000</v>
      </c>
      <c r="J2523" s="51" t="s">
        <v>293</v>
      </c>
      <c r="K2523" s="49" t="s">
        <v>529</v>
      </c>
      <c r="L2523" s="49" t="s">
        <v>295</v>
      </c>
      <c r="M2523" s="49" t="s">
        <v>84</v>
      </c>
      <c r="N2523" s="49" t="s">
        <v>7604</v>
      </c>
      <c r="O2523" s="49" t="s">
        <v>2235</v>
      </c>
      <c r="P2523" s="43">
        <v>796</v>
      </c>
      <c r="Q2523" s="49" t="s">
        <v>46</v>
      </c>
      <c r="R2523" s="77">
        <v>260</v>
      </c>
      <c r="S2523" s="352">
        <v>18</v>
      </c>
      <c r="T2523" s="62">
        <f t="shared" si="267"/>
        <v>4680</v>
      </c>
      <c r="U2523" s="62">
        <f t="shared" si="268"/>
        <v>5241.6000000000004</v>
      </c>
      <c r="V2523" s="98"/>
      <c r="W2523" s="51">
        <v>2017</v>
      </c>
      <c r="X2523" s="98"/>
    </row>
    <row r="2524" spans="1:24" ht="50.1" customHeight="1">
      <c r="A2524" s="34" t="s">
        <v>7713</v>
      </c>
      <c r="B2524" s="58" t="s">
        <v>35</v>
      </c>
      <c r="C2524" s="50" t="s">
        <v>7714</v>
      </c>
      <c r="D2524" s="50" t="s">
        <v>7601</v>
      </c>
      <c r="E2524" s="50" t="s">
        <v>7715</v>
      </c>
      <c r="F2524" s="50" t="s">
        <v>7716</v>
      </c>
      <c r="G2524" s="104" t="s">
        <v>39</v>
      </c>
      <c r="H2524" s="105">
        <v>0</v>
      </c>
      <c r="I2524" s="80">
        <v>590000000</v>
      </c>
      <c r="J2524" s="51" t="s">
        <v>293</v>
      </c>
      <c r="K2524" s="49" t="s">
        <v>529</v>
      </c>
      <c r="L2524" s="49" t="s">
        <v>295</v>
      </c>
      <c r="M2524" s="49" t="s">
        <v>84</v>
      </c>
      <c r="N2524" s="49" t="s">
        <v>7604</v>
      </c>
      <c r="O2524" s="49" t="s">
        <v>2235</v>
      </c>
      <c r="P2524" s="43">
        <v>796</v>
      </c>
      <c r="Q2524" s="49" t="s">
        <v>46</v>
      </c>
      <c r="R2524" s="77">
        <v>104</v>
      </c>
      <c r="S2524" s="352">
        <v>18</v>
      </c>
      <c r="T2524" s="62">
        <f t="shared" si="267"/>
        <v>1872</v>
      </c>
      <c r="U2524" s="62">
        <f t="shared" si="268"/>
        <v>2096.6400000000003</v>
      </c>
      <c r="V2524" s="98"/>
      <c r="W2524" s="51">
        <v>2017</v>
      </c>
      <c r="X2524" s="98"/>
    </row>
    <row r="2525" spans="1:24" ht="50.1" customHeight="1">
      <c r="A2525" s="34" t="s">
        <v>7717</v>
      </c>
      <c r="B2525" s="58" t="s">
        <v>35</v>
      </c>
      <c r="C2525" s="50" t="s">
        <v>7718</v>
      </c>
      <c r="D2525" s="50" t="s">
        <v>7601</v>
      </c>
      <c r="E2525" s="50" t="s">
        <v>7719</v>
      </c>
      <c r="F2525" s="50" t="s">
        <v>7720</v>
      </c>
      <c r="G2525" s="104" t="s">
        <v>39</v>
      </c>
      <c r="H2525" s="105">
        <v>0</v>
      </c>
      <c r="I2525" s="80">
        <v>590000000</v>
      </c>
      <c r="J2525" s="51" t="s">
        <v>293</v>
      </c>
      <c r="K2525" s="49" t="s">
        <v>529</v>
      </c>
      <c r="L2525" s="49" t="s">
        <v>295</v>
      </c>
      <c r="M2525" s="49" t="s">
        <v>84</v>
      </c>
      <c r="N2525" s="49" t="s">
        <v>7604</v>
      </c>
      <c r="O2525" s="49" t="s">
        <v>2235</v>
      </c>
      <c r="P2525" s="43">
        <v>796</v>
      </c>
      <c r="Q2525" s="49" t="s">
        <v>46</v>
      </c>
      <c r="R2525" s="77">
        <v>52</v>
      </c>
      <c r="S2525" s="352">
        <v>18</v>
      </c>
      <c r="T2525" s="62">
        <f t="shared" si="267"/>
        <v>936</v>
      </c>
      <c r="U2525" s="62">
        <f t="shared" si="268"/>
        <v>1048.3200000000002</v>
      </c>
      <c r="V2525" s="98"/>
      <c r="W2525" s="51">
        <v>2017</v>
      </c>
      <c r="X2525" s="98"/>
    </row>
    <row r="2526" spans="1:24" ht="50.1" customHeight="1">
      <c r="A2526" s="34" t="s">
        <v>7721</v>
      </c>
      <c r="B2526" s="58" t="s">
        <v>35</v>
      </c>
      <c r="C2526" s="50" t="s">
        <v>7722</v>
      </c>
      <c r="D2526" s="50" t="s">
        <v>7601</v>
      </c>
      <c r="E2526" s="50" t="s">
        <v>7723</v>
      </c>
      <c r="F2526" s="50" t="s">
        <v>7724</v>
      </c>
      <c r="G2526" s="358" t="s">
        <v>39</v>
      </c>
      <c r="H2526" s="105">
        <v>0</v>
      </c>
      <c r="I2526" s="80">
        <v>590000000</v>
      </c>
      <c r="J2526" s="51" t="s">
        <v>293</v>
      </c>
      <c r="K2526" s="49" t="s">
        <v>529</v>
      </c>
      <c r="L2526" s="49" t="s">
        <v>295</v>
      </c>
      <c r="M2526" s="49" t="s">
        <v>84</v>
      </c>
      <c r="N2526" s="49" t="s">
        <v>7604</v>
      </c>
      <c r="O2526" s="49" t="s">
        <v>2235</v>
      </c>
      <c r="P2526" s="43">
        <v>796</v>
      </c>
      <c r="Q2526" s="49" t="s">
        <v>46</v>
      </c>
      <c r="R2526" s="77">
        <v>52</v>
      </c>
      <c r="S2526" s="352">
        <v>18</v>
      </c>
      <c r="T2526" s="62">
        <f t="shared" si="267"/>
        <v>936</v>
      </c>
      <c r="U2526" s="62">
        <f t="shared" si="268"/>
        <v>1048.3200000000002</v>
      </c>
      <c r="V2526" s="98"/>
      <c r="W2526" s="51">
        <v>2017</v>
      </c>
      <c r="X2526" s="98"/>
    </row>
    <row r="2527" spans="1:24" ht="50.1" customHeight="1">
      <c r="A2527" s="34" t="s">
        <v>7725</v>
      </c>
      <c r="B2527" s="58" t="s">
        <v>35</v>
      </c>
      <c r="C2527" s="50" t="s">
        <v>7726</v>
      </c>
      <c r="D2527" s="50" t="s">
        <v>7601</v>
      </c>
      <c r="E2527" s="50" t="s">
        <v>7727</v>
      </c>
      <c r="F2527" s="50" t="s">
        <v>7728</v>
      </c>
      <c r="G2527" s="104" t="s">
        <v>39</v>
      </c>
      <c r="H2527" s="105">
        <v>0</v>
      </c>
      <c r="I2527" s="80">
        <v>590000000</v>
      </c>
      <c r="J2527" s="51" t="s">
        <v>293</v>
      </c>
      <c r="K2527" s="49" t="s">
        <v>529</v>
      </c>
      <c r="L2527" s="49" t="s">
        <v>295</v>
      </c>
      <c r="M2527" s="49" t="s">
        <v>84</v>
      </c>
      <c r="N2527" s="49" t="s">
        <v>7604</v>
      </c>
      <c r="O2527" s="49" t="s">
        <v>2235</v>
      </c>
      <c r="P2527" s="43">
        <v>796</v>
      </c>
      <c r="Q2527" s="49" t="s">
        <v>46</v>
      </c>
      <c r="R2527" s="77">
        <v>52</v>
      </c>
      <c r="S2527" s="352">
        <v>57</v>
      </c>
      <c r="T2527" s="62">
        <f t="shared" si="267"/>
        <v>2964</v>
      </c>
      <c r="U2527" s="62">
        <f t="shared" si="268"/>
        <v>3319.6800000000003</v>
      </c>
      <c r="V2527" s="98"/>
      <c r="W2527" s="51">
        <v>2017</v>
      </c>
      <c r="X2527" s="98"/>
    </row>
    <row r="2528" spans="1:24" ht="50.1" customHeight="1">
      <c r="A2528" s="34" t="s">
        <v>7729</v>
      </c>
      <c r="B2528" s="58" t="s">
        <v>35</v>
      </c>
      <c r="C2528" s="50" t="s">
        <v>7730</v>
      </c>
      <c r="D2528" s="50" t="s">
        <v>7601</v>
      </c>
      <c r="E2528" s="50" t="s">
        <v>7731</v>
      </c>
      <c r="F2528" s="50" t="s">
        <v>7732</v>
      </c>
      <c r="G2528" s="104" t="s">
        <v>39</v>
      </c>
      <c r="H2528" s="105">
        <v>0</v>
      </c>
      <c r="I2528" s="80">
        <v>590000000</v>
      </c>
      <c r="J2528" s="51" t="s">
        <v>293</v>
      </c>
      <c r="K2528" s="49" t="s">
        <v>529</v>
      </c>
      <c r="L2528" s="49" t="s">
        <v>295</v>
      </c>
      <c r="M2528" s="49" t="s">
        <v>84</v>
      </c>
      <c r="N2528" s="49" t="s">
        <v>7604</v>
      </c>
      <c r="O2528" s="49" t="s">
        <v>2235</v>
      </c>
      <c r="P2528" s="43">
        <v>796</v>
      </c>
      <c r="Q2528" s="49" t="s">
        <v>46</v>
      </c>
      <c r="R2528" s="77">
        <v>52</v>
      </c>
      <c r="S2528" s="352">
        <v>57</v>
      </c>
      <c r="T2528" s="62">
        <f t="shared" si="267"/>
        <v>2964</v>
      </c>
      <c r="U2528" s="62">
        <f t="shared" si="268"/>
        <v>3319.6800000000003</v>
      </c>
      <c r="V2528" s="98"/>
      <c r="W2528" s="51">
        <v>2017</v>
      </c>
      <c r="X2528" s="98"/>
    </row>
    <row r="2529" spans="1:24" ht="50.1" customHeight="1">
      <c r="A2529" s="34" t="s">
        <v>7733</v>
      </c>
      <c r="B2529" s="58" t="s">
        <v>35</v>
      </c>
      <c r="C2529" s="50" t="s">
        <v>7676</v>
      </c>
      <c r="D2529" s="50" t="s">
        <v>7601</v>
      </c>
      <c r="E2529" s="50" t="s">
        <v>7677</v>
      </c>
      <c r="F2529" s="50" t="s">
        <v>7734</v>
      </c>
      <c r="G2529" s="358" t="s">
        <v>39</v>
      </c>
      <c r="H2529" s="105">
        <v>0</v>
      </c>
      <c r="I2529" s="80">
        <v>590000000</v>
      </c>
      <c r="J2529" s="51" t="s">
        <v>293</v>
      </c>
      <c r="K2529" s="49" t="s">
        <v>529</v>
      </c>
      <c r="L2529" s="49" t="s">
        <v>295</v>
      </c>
      <c r="M2529" s="49" t="s">
        <v>84</v>
      </c>
      <c r="N2529" s="49" t="s">
        <v>7604</v>
      </c>
      <c r="O2529" s="49" t="s">
        <v>2235</v>
      </c>
      <c r="P2529" s="43">
        <v>796</v>
      </c>
      <c r="Q2529" s="49" t="s">
        <v>46</v>
      </c>
      <c r="R2529" s="77">
        <v>52</v>
      </c>
      <c r="S2529" s="352">
        <v>57</v>
      </c>
      <c r="T2529" s="62">
        <f t="shared" si="267"/>
        <v>2964</v>
      </c>
      <c r="U2529" s="62">
        <f t="shared" si="268"/>
        <v>3319.6800000000003</v>
      </c>
      <c r="V2529" s="98"/>
      <c r="W2529" s="51">
        <v>2017</v>
      </c>
      <c r="X2529" s="98"/>
    </row>
    <row r="2530" spans="1:24" ht="50.1" customHeight="1">
      <c r="A2530" s="34" t="s">
        <v>7735</v>
      </c>
      <c r="B2530" s="58" t="s">
        <v>35</v>
      </c>
      <c r="C2530" s="50" t="s">
        <v>7736</v>
      </c>
      <c r="D2530" s="50" t="s">
        <v>7601</v>
      </c>
      <c r="E2530" s="50" t="s">
        <v>7737</v>
      </c>
      <c r="F2530" s="50" t="s">
        <v>7738</v>
      </c>
      <c r="G2530" s="104" t="s">
        <v>39</v>
      </c>
      <c r="H2530" s="105">
        <v>0</v>
      </c>
      <c r="I2530" s="80">
        <v>590000000</v>
      </c>
      <c r="J2530" s="51" t="s">
        <v>293</v>
      </c>
      <c r="K2530" s="49" t="s">
        <v>529</v>
      </c>
      <c r="L2530" s="49" t="s">
        <v>295</v>
      </c>
      <c r="M2530" s="49" t="s">
        <v>84</v>
      </c>
      <c r="N2530" s="49" t="s">
        <v>7604</v>
      </c>
      <c r="O2530" s="49" t="s">
        <v>2235</v>
      </c>
      <c r="P2530" s="43">
        <v>796</v>
      </c>
      <c r="Q2530" s="49" t="s">
        <v>46</v>
      </c>
      <c r="R2530" s="77">
        <v>52</v>
      </c>
      <c r="S2530" s="352">
        <v>18</v>
      </c>
      <c r="T2530" s="62">
        <f t="shared" si="267"/>
        <v>936</v>
      </c>
      <c r="U2530" s="62">
        <f t="shared" si="268"/>
        <v>1048.3200000000002</v>
      </c>
      <c r="V2530" s="98"/>
      <c r="W2530" s="51">
        <v>2017</v>
      </c>
      <c r="X2530" s="98"/>
    </row>
    <row r="2531" spans="1:24" ht="50.1" customHeight="1">
      <c r="A2531" s="34" t="s">
        <v>7739</v>
      </c>
      <c r="B2531" s="58" t="s">
        <v>35</v>
      </c>
      <c r="C2531" s="50" t="s">
        <v>7706</v>
      </c>
      <c r="D2531" s="50" t="s">
        <v>7601</v>
      </c>
      <c r="E2531" s="50" t="s">
        <v>7707</v>
      </c>
      <c r="F2531" s="50" t="s">
        <v>7740</v>
      </c>
      <c r="G2531" s="104" t="s">
        <v>39</v>
      </c>
      <c r="H2531" s="105">
        <v>0</v>
      </c>
      <c r="I2531" s="80">
        <v>590000000</v>
      </c>
      <c r="J2531" s="51" t="s">
        <v>293</v>
      </c>
      <c r="K2531" s="49" t="s">
        <v>529</v>
      </c>
      <c r="L2531" s="49" t="s">
        <v>295</v>
      </c>
      <c r="M2531" s="49" t="s">
        <v>84</v>
      </c>
      <c r="N2531" s="49" t="s">
        <v>7604</v>
      </c>
      <c r="O2531" s="49" t="s">
        <v>2235</v>
      </c>
      <c r="P2531" s="43">
        <v>796</v>
      </c>
      <c r="Q2531" s="49" t="s">
        <v>46</v>
      </c>
      <c r="R2531" s="77">
        <v>52</v>
      </c>
      <c r="S2531" s="352">
        <v>18</v>
      </c>
      <c r="T2531" s="62">
        <f t="shared" si="267"/>
        <v>936</v>
      </c>
      <c r="U2531" s="62">
        <f t="shared" si="268"/>
        <v>1048.3200000000002</v>
      </c>
      <c r="V2531" s="98"/>
      <c r="W2531" s="51">
        <v>2017</v>
      </c>
      <c r="X2531" s="98"/>
    </row>
    <row r="2532" spans="1:24" ht="50.1" customHeight="1">
      <c r="A2532" s="34" t="s">
        <v>7741</v>
      </c>
      <c r="B2532" s="58" t="s">
        <v>35</v>
      </c>
      <c r="C2532" s="50" t="s">
        <v>7714</v>
      </c>
      <c r="D2532" s="50" t="s">
        <v>7601</v>
      </c>
      <c r="E2532" s="50" t="s">
        <v>7715</v>
      </c>
      <c r="F2532" s="50" t="s">
        <v>7742</v>
      </c>
      <c r="G2532" s="358" t="s">
        <v>39</v>
      </c>
      <c r="H2532" s="105">
        <v>0</v>
      </c>
      <c r="I2532" s="80">
        <v>590000000</v>
      </c>
      <c r="J2532" s="51" t="s">
        <v>293</v>
      </c>
      <c r="K2532" s="49" t="s">
        <v>529</v>
      </c>
      <c r="L2532" s="49" t="s">
        <v>295</v>
      </c>
      <c r="M2532" s="49" t="s">
        <v>84</v>
      </c>
      <c r="N2532" s="49" t="s">
        <v>7604</v>
      </c>
      <c r="O2532" s="49" t="s">
        <v>2235</v>
      </c>
      <c r="P2532" s="43">
        <v>796</v>
      </c>
      <c r="Q2532" s="49" t="s">
        <v>46</v>
      </c>
      <c r="R2532" s="77">
        <v>78</v>
      </c>
      <c r="S2532" s="352">
        <v>140</v>
      </c>
      <c r="T2532" s="62">
        <f t="shared" si="267"/>
        <v>10920</v>
      </c>
      <c r="U2532" s="62">
        <f t="shared" si="268"/>
        <v>12230.400000000001</v>
      </c>
      <c r="V2532" s="98"/>
      <c r="W2532" s="51">
        <v>2017</v>
      </c>
      <c r="X2532" s="98"/>
    </row>
    <row r="2533" spans="1:24" ht="50.1" customHeight="1">
      <c r="A2533" s="34" t="s">
        <v>7743</v>
      </c>
      <c r="B2533" s="58" t="s">
        <v>35</v>
      </c>
      <c r="C2533" s="50" t="s">
        <v>7744</v>
      </c>
      <c r="D2533" s="50" t="s">
        <v>7601</v>
      </c>
      <c r="E2533" s="50" t="s">
        <v>7745</v>
      </c>
      <c r="F2533" s="50" t="s">
        <v>7746</v>
      </c>
      <c r="G2533" s="104" t="s">
        <v>39</v>
      </c>
      <c r="H2533" s="105">
        <v>0</v>
      </c>
      <c r="I2533" s="80">
        <v>590000000</v>
      </c>
      <c r="J2533" s="51" t="s">
        <v>293</v>
      </c>
      <c r="K2533" s="49" t="s">
        <v>529</v>
      </c>
      <c r="L2533" s="49" t="s">
        <v>295</v>
      </c>
      <c r="M2533" s="49" t="s">
        <v>84</v>
      </c>
      <c r="N2533" s="49" t="s">
        <v>7604</v>
      </c>
      <c r="O2533" s="49" t="s">
        <v>2235</v>
      </c>
      <c r="P2533" s="43">
        <v>796</v>
      </c>
      <c r="Q2533" s="49" t="s">
        <v>46</v>
      </c>
      <c r="R2533" s="77">
        <v>78</v>
      </c>
      <c r="S2533" s="352">
        <v>125</v>
      </c>
      <c r="T2533" s="62">
        <f t="shared" si="267"/>
        <v>9750</v>
      </c>
      <c r="U2533" s="62">
        <f t="shared" si="268"/>
        <v>10920.000000000002</v>
      </c>
      <c r="V2533" s="98"/>
      <c r="W2533" s="51">
        <v>2017</v>
      </c>
      <c r="X2533" s="98"/>
    </row>
    <row r="2534" spans="1:24" ht="50.1" customHeight="1">
      <c r="A2534" s="34" t="s">
        <v>7747</v>
      </c>
      <c r="B2534" s="58" t="s">
        <v>35</v>
      </c>
      <c r="C2534" s="50" t="s">
        <v>7730</v>
      </c>
      <c r="D2534" s="50" t="s">
        <v>7601</v>
      </c>
      <c r="E2534" s="50" t="s">
        <v>7731</v>
      </c>
      <c r="F2534" s="50" t="s">
        <v>7748</v>
      </c>
      <c r="G2534" s="104" t="s">
        <v>39</v>
      </c>
      <c r="H2534" s="105">
        <v>0</v>
      </c>
      <c r="I2534" s="80">
        <v>590000000</v>
      </c>
      <c r="J2534" s="51" t="s">
        <v>293</v>
      </c>
      <c r="K2534" s="49" t="s">
        <v>529</v>
      </c>
      <c r="L2534" s="49" t="s">
        <v>295</v>
      </c>
      <c r="M2534" s="49" t="s">
        <v>84</v>
      </c>
      <c r="N2534" s="49" t="s">
        <v>7604</v>
      </c>
      <c r="O2534" s="49" t="s">
        <v>2235</v>
      </c>
      <c r="P2534" s="43">
        <v>796</v>
      </c>
      <c r="Q2534" s="49" t="s">
        <v>46</v>
      </c>
      <c r="R2534" s="77">
        <v>52</v>
      </c>
      <c r="S2534" s="352">
        <v>125</v>
      </c>
      <c r="T2534" s="62">
        <f t="shared" si="267"/>
        <v>6500</v>
      </c>
      <c r="U2534" s="62">
        <f t="shared" si="268"/>
        <v>7280.0000000000009</v>
      </c>
      <c r="V2534" s="98"/>
      <c r="W2534" s="51">
        <v>2017</v>
      </c>
      <c r="X2534" s="98"/>
    </row>
    <row r="2535" spans="1:24" ht="50.1" customHeight="1">
      <c r="A2535" s="34" t="s">
        <v>7749</v>
      </c>
      <c r="B2535" s="58" t="s">
        <v>35</v>
      </c>
      <c r="C2535" s="50" t="s">
        <v>7750</v>
      </c>
      <c r="D2535" s="50" t="s">
        <v>7601</v>
      </c>
      <c r="E2535" s="50" t="s">
        <v>7751</v>
      </c>
      <c r="F2535" s="50" t="s">
        <v>7752</v>
      </c>
      <c r="G2535" s="358" t="s">
        <v>39</v>
      </c>
      <c r="H2535" s="105">
        <v>0</v>
      </c>
      <c r="I2535" s="80">
        <v>590000000</v>
      </c>
      <c r="J2535" s="51" t="s">
        <v>293</v>
      </c>
      <c r="K2535" s="49" t="s">
        <v>529</v>
      </c>
      <c r="L2535" s="49" t="s">
        <v>295</v>
      </c>
      <c r="M2535" s="49" t="s">
        <v>84</v>
      </c>
      <c r="N2535" s="49" t="s">
        <v>7604</v>
      </c>
      <c r="O2535" s="49" t="s">
        <v>2235</v>
      </c>
      <c r="P2535" s="43">
        <v>796</v>
      </c>
      <c r="Q2535" s="49" t="s">
        <v>46</v>
      </c>
      <c r="R2535" s="77">
        <v>78</v>
      </c>
      <c r="S2535" s="352">
        <v>125</v>
      </c>
      <c r="T2535" s="62">
        <f t="shared" si="267"/>
        <v>9750</v>
      </c>
      <c r="U2535" s="62">
        <f t="shared" si="268"/>
        <v>10920.000000000002</v>
      </c>
      <c r="V2535" s="98"/>
      <c r="W2535" s="51">
        <v>2017</v>
      </c>
      <c r="X2535" s="98"/>
    </row>
    <row r="2536" spans="1:24" ht="50.1" customHeight="1">
      <c r="A2536" s="34" t="s">
        <v>7753</v>
      </c>
      <c r="B2536" s="58" t="s">
        <v>35</v>
      </c>
      <c r="C2536" s="50" t="s">
        <v>7754</v>
      </c>
      <c r="D2536" s="50" t="s">
        <v>7601</v>
      </c>
      <c r="E2536" s="50" t="s">
        <v>7755</v>
      </c>
      <c r="F2536" s="50" t="s">
        <v>7756</v>
      </c>
      <c r="G2536" s="104" t="s">
        <v>39</v>
      </c>
      <c r="H2536" s="105">
        <v>0</v>
      </c>
      <c r="I2536" s="80">
        <v>590000000</v>
      </c>
      <c r="J2536" s="51" t="s">
        <v>293</v>
      </c>
      <c r="K2536" s="49" t="s">
        <v>529</v>
      </c>
      <c r="L2536" s="49" t="s">
        <v>295</v>
      </c>
      <c r="M2536" s="49" t="s">
        <v>84</v>
      </c>
      <c r="N2536" s="49" t="s">
        <v>7604</v>
      </c>
      <c r="O2536" s="49" t="s">
        <v>2235</v>
      </c>
      <c r="P2536" s="43">
        <v>796</v>
      </c>
      <c r="Q2536" s="49" t="s">
        <v>46</v>
      </c>
      <c r="R2536" s="239">
        <v>208</v>
      </c>
      <c r="S2536" s="352">
        <v>120</v>
      </c>
      <c r="T2536" s="62">
        <f t="shared" si="267"/>
        <v>24960</v>
      </c>
      <c r="U2536" s="62">
        <f t="shared" si="268"/>
        <v>27955.200000000004</v>
      </c>
      <c r="V2536" s="98"/>
      <c r="W2536" s="51">
        <v>2017</v>
      </c>
      <c r="X2536" s="98"/>
    </row>
    <row r="2537" spans="1:24" ht="50.1" customHeight="1">
      <c r="A2537" s="34" t="s">
        <v>7757</v>
      </c>
      <c r="B2537" s="58" t="s">
        <v>35</v>
      </c>
      <c r="C2537" s="50" t="s">
        <v>7680</v>
      </c>
      <c r="D2537" s="50" t="s">
        <v>7601</v>
      </c>
      <c r="E2537" s="50" t="s">
        <v>7681</v>
      </c>
      <c r="F2537" s="50" t="s">
        <v>7758</v>
      </c>
      <c r="G2537" s="104" t="s">
        <v>39</v>
      </c>
      <c r="H2537" s="105">
        <v>0</v>
      </c>
      <c r="I2537" s="80">
        <v>590000000</v>
      </c>
      <c r="J2537" s="51" t="s">
        <v>293</v>
      </c>
      <c r="K2537" s="49" t="s">
        <v>529</v>
      </c>
      <c r="L2537" s="49" t="s">
        <v>295</v>
      </c>
      <c r="M2537" s="49" t="s">
        <v>84</v>
      </c>
      <c r="N2537" s="49" t="s">
        <v>7604</v>
      </c>
      <c r="O2537" s="49" t="s">
        <v>2235</v>
      </c>
      <c r="P2537" s="43">
        <v>796</v>
      </c>
      <c r="Q2537" s="49" t="s">
        <v>46</v>
      </c>
      <c r="R2537" s="77">
        <v>78</v>
      </c>
      <c r="S2537" s="352">
        <v>850</v>
      </c>
      <c r="T2537" s="62">
        <f t="shared" si="267"/>
        <v>66300</v>
      </c>
      <c r="U2537" s="62">
        <f t="shared" si="268"/>
        <v>74256</v>
      </c>
      <c r="V2537" s="98"/>
      <c r="W2537" s="51">
        <v>2017</v>
      </c>
      <c r="X2537" s="98"/>
    </row>
    <row r="2538" spans="1:24" ht="50.1" customHeight="1">
      <c r="A2538" s="34" t="s">
        <v>7759</v>
      </c>
      <c r="B2538" s="58" t="s">
        <v>35</v>
      </c>
      <c r="C2538" s="50" t="s">
        <v>7760</v>
      </c>
      <c r="D2538" s="50" t="s">
        <v>7601</v>
      </c>
      <c r="E2538" s="50" t="s">
        <v>7761</v>
      </c>
      <c r="F2538" s="50" t="s">
        <v>7762</v>
      </c>
      <c r="G2538" s="358" t="s">
        <v>39</v>
      </c>
      <c r="H2538" s="105">
        <v>0</v>
      </c>
      <c r="I2538" s="80">
        <v>590000000</v>
      </c>
      <c r="J2538" s="51" t="s">
        <v>293</v>
      </c>
      <c r="K2538" s="49" t="s">
        <v>529</v>
      </c>
      <c r="L2538" s="49" t="s">
        <v>295</v>
      </c>
      <c r="M2538" s="49" t="s">
        <v>84</v>
      </c>
      <c r="N2538" s="49" t="s">
        <v>7604</v>
      </c>
      <c r="O2538" s="49" t="s">
        <v>2235</v>
      </c>
      <c r="P2538" s="43">
        <v>796</v>
      </c>
      <c r="Q2538" s="49" t="s">
        <v>46</v>
      </c>
      <c r="R2538" s="77">
        <v>52</v>
      </c>
      <c r="S2538" s="352">
        <v>420</v>
      </c>
      <c r="T2538" s="62">
        <f t="shared" si="267"/>
        <v>21840</v>
      </c>
      <c r="U2538" s="62">
        <f t="shared" si="268"/>
        <v>24460.800000000003</v>
      </c>
      <c r="V2538" s="98"/>
      <c r="W2538" s="51">
        <v>2017</v>
      </c>
      <c r="X2538" s="98"/>
    </row>
    <row r="2539" spans="1:24" ht="50.1" customHeight="1">
      <c r="A2539" s="34" t="s">
        <v>7763</v>
      </c>
      <c r="B2539" s="58" t="s">
        <v>35</v>
      </c>
      <c r="C2539" s="50" t="s">
        <v>7618</v>
      </c>
      <c r="D2539" s="50" t="s">
        <v>7601</v>
      </c>
      <c r="E2539" s="50" t="s">
        <v>7619</v>
      </c>
      <c r="F2539" s="50" t="s">
        <v>7764</v>
      </c>
      <c r="G2539" s="104" t="s">
        <v>39</v>
      </c>
      <c r="H2539" s="105">
        <v>0</v>
      </c>
      <c r="I2539" s="80">
        <v>590000000</v>
      </c>
      <c r="J2539" s="51" t="s">
        <v>293</v>
      </c>
      <c r="K2539" s="49" t="s">
        <v>529</v>
      </c>
      <c r="L2539" s="49" t="s">
        <v>295</v>
      </c>
      <c r="M2539" s="49" t="s">
        <v>84</v>
      </c>
      <c r="N2539" s="49" t="s">
        <v>7604</v>
      </c>
      <c r="O2539" s="49" t="s">
        <v>2235</v>
      </c>
      <c r="P2539" s="43">
        <v>796</v>
      </c>
      <c r="Q2539" s="49" t="s">
        <v>46</v>
      </c>
      <c r="R2539" s="77">
        <v>78</v>
      </c>
      <c r="S2539" s="352">
        <v>210</v>
      </c>
      <c r="T2539" s="62">
        <f t="shared" si="267"/>
        <v>16380</v>
      </c>
      <c r="U2539" s="62">
        <f t="shared" si="268"/>
        <v>18345.600000000002</v>
      </c>
      <c r="V2539" s="98"/>
      <c r="W2539" s="51">
        <v>2017</v>
      </c>
      <c r="X2539" s="98"/>
    </row>
    <row r="2540" spans="1:24" ht="50.1" customHeight="1">
      <c r="A2540" s="34" t="s">
        <v>7765</v>
      </c>
      <c r="B2540" s="58" t="s">
        <v>35</v>
      </c>
      <c r="C2540" s="50" t="s">
        <v>7660</v>
      </c>
      <c r="D2540" s="50" t="s">
        <v>7601</v>
      </c>
      <c r="E2540" s="50" t="s">
        <v>7661</v>
      </c>
      <c r="F2540" s="50" t="s">
        <v>7766</v>
      </c>
      <c r="G2540" s="104" t="s">
        <v>39</v>
      </c>
      <c r="H2540" s="105">
        <v>0</v>
      </c>
      <c r="I2540" s="80">
        <v>590000000</v>
      </c>
      <c r="J2540" s="51" t="s">
        <v>293</v>
      </c>
      <c r="K2540" s="49" t="s">
        <v>529</v>
      </c>
      <c r="L2540" s="49" t="s">
        <v>295</v>
      </c>
      <c r="M2540" s="49" t="s">
        <v>84</v>
      </c>
      <c r="N2540" s="49" t="s">
        <v>7604</v>
      </c>
      <c r="O2540" s="49" t="s">
        <v>2235</v>
      </c>
      <c r="P2540" s="43">
        <v>796</v>
      </c>
      <c r="Q2540" s="49" t="s">
        <v>46</v>
      </c>
      <c r="R2540" s="77">
        <v>52</v>
      </c>
      <c r="S2540" s="352">
        <v>380</v>
      </c>
      <c r="T2540" s="62">
        <f t="shared" si="267"/>
        <v>19760</v>
      </c>
      <c r="U2540" s="62">
        <f t="shared" si="268"/>
        <v>22131.200000000001</v>
      </c>
      <c r="V2540" s="98"/>
      <c r="W2540" s="51">
        <v>2017</v>
      </c>
      <c r="X2540" s="98"/>
    </row>
    <row r="2541" spans="1:24" ht="50.1" customHeight="1">
      <c r="A2541" s="34" t="s">
        <v>7767</v>
      </c>
      <c r="B2541" s="58" t="s">
        <v>35</v>
      </c>
      <c r="C2541" s="50" t="s">
        <v>7676</v>
      </c>
      <c r="D2541" s="50" t="s">
        <v>7601</v>
      </c>
      <c r="E2541" s="50" t="s">
        <v>7677</v>
      </c>
      <c r="F2541" s="50" t="s">
        <v>7768</v>
      </c>
      <c r="G2541" s="358" t="s">
        <v>39</v>
      </c>
      <c r="H2541" s="105">
        <v>0</v>
      </c>
      <c r="I2541" s="80">
        <v>590000000</v>
      </c>
      <c r="J2541" s="51" t="s">
        <v>293</v>
      </c>
      <c r="K2541" s="49" t="s">
        <v>529</v>
      </c>
      <c r="L2541" s="49" t="s">
        <v>295</v>
      </c>
      <c r="M2541" s="49" t="s">
        <v>84</v>
      </c>
      <c r="N2541" s="49" t="s">
        <v>7604</v>
      </c>
      <c r="O2541" s="49" t="s">
        <v>2235</v>
      </c>
      <c r="P2541" s="43">
        <v>796</v>
      </c>
      <c r="Q2541" s="49" t="s">
        <v>46</v>
      </c>
      <c r="R2541" s="77">
        <v>130</v>
      </c>
      <c r="S2541" s="352">
        <v>420</v>
      </c>
      <c r="T2541" s="62">
        <f t="shared" si="267"/>
        <v>54600</v>
      </c>
      <c r="U2541" s="62">
        <f t="shared" si="268"/>
        <v>61152.000000000007</v>
      </c>
      <c r="V2541" s="98"/>
      <c r="W2541" s="51">
        <v>2017</v>
      </c>
      <c r="X2541" s="98"/>
    </row>
    <row r="2542" spans="1:24" ht="50.1" customHeight="1">
      <c r="A2542" s="34" t="s">
        <v>7769</v>
      </c>
      <c r="B2542" s="58" t="s">
        <v>35</v>
      </c>
      <c r="C2542" s="50" t="s">
        <v>7750</v>
      </c>
      <c r="D2542" s="50" t="s">
        <v>7601</v>
      </c>
      <c r="E2542" s="50" t="s">
        <v>7751</v>
      </c>
      <c r="F2542" s="50" t="s">
        <v>7770</v>
      </c>
      <c r="G2542" s="104" t="s">
        <v>39</v>
      </c>
      <c r="H2542" s="105">
        <v>0</v>
      </c>
      <c r="I2542" s="80">
        <v>590000000</v>
      </c>
      <c r="J2542" s="51" t="s">
        <v>293</v>
      </c>
      <c r="K2542" s="49" t="s">
        <v>529</v>
      </c>
      <c r="L2542" s="49" t="s">
        <v>295</v>
      </c>
      <c r="M2542" s="49" t="s">
        <v>84</v>
      </c>
      <c r="N2542" s="49" t="s">
        <v>7604</v>
      </c>
      <c r="O2542" s="49" t="s">
        <v>2235</v>
      </c>
      <c r="P2542" s="43">
        <v>796</v>
      </c>
      <c r="Q2542" s="49" t="s">
        <v>46</v>
      </c>
      <c r="R2542" s="77">
        <v>78</v>
      </c>
      <c r="S2542" s="352">
        <v>420</v>
      </c>
      <c r="T2542" s="62">
        <f t="shared" si="267"/>
        <v>32760</v>
      </c>
      <c r="U2542" s="62">
        <f t="shared" si="268"/>
        <v>36691.200000000004</v>
      </c>
      <c r="V2542" s="98"/>
      <c r="W2542" s="51">
        <v>2017</v>
      </c>
      <c r="X2542" s="98"/>
    </row>
    <row r="2543" spans="1:24" ht="50.1" customHeight="1">
      <c r="A2543" s="34" t="s">
        <v>7771</v>
      </c>
      <c r="B2543" s="58" t="s">
        <v>35</v>
      </c>
      <c r="C2543" s="50" t="s">
        <v>7750</v>
      </c>
      <c r="D2543" s="50" t="s">
        <v>7601</v>
      </c>
      <c r="E2543" s="50" t="s">
        <v>7751</v>
      </c>
      <c r="F2543" s="50" t="s">
        <v>7772</v>
      </c>
      <c r="G2543" s="104" t="s">
        <v>39</v>
      </c>
      <c r="H2543" s="105">
        <v>0</v>
      </c>
      <c r="I2543" s="80">
        <v>590000000</v>
      </c>
      <c r="J2543" s="51" t="s">
        <v>293</v>
      </c>
      <c r="K2543" s="49" t="s">
        <v>529</v>
      </c>
      <c r="L2543" s="49" t="s">
        <v>295</v>
      </c>
      <c r="M2543" s="49" t="s">
        <v>84</v>
      </c>
      <c r="N2543" s="49" t="s">
        <v>7604</v>
      </c>
      <c r="O2543" s="49" t="s">
        <v>2235</v>
      </c>
      <c r="P2543" s="43">
        <v>796</v>
      </c>
      <c r="Q2543" s="49" t="s">
        <v>46</v>
      </c>
      <c r="R2543" s="77">
        <v>130</v>
      </c>
      <c r="S2543" s="352">
        <v>420</v>
      </c>
      <c r="T2543" s="62">
        <f t="shared" si="267"/>
        <v>54600</v>
      </c>
      <c r="U2543" s="62">
        <f t="shared" si="268"/>
        <v>61152.000000000007</v>
      </c>
      <c r="V2543" s="98"/>
      <c r="W2543" s="51">
        <v>2017</v>
      </c>
      <c r="X2543" s="98"/>
    </row>
    <row r="2544" spans="1:24" ht="50.1" customHeight="1">
      <c r="A2544" s="34" t="s">
        <v>7773</v>
      </c>
      <c r="B2544" s="58" t="s">
        <v>35</v>
      </c>
      <c r="C2544" s="50" t="s">
        <v>7638</v>
      </c>
      <c r="D2544" s="50" t="s">
        <v>7601</v>
      </c>
      <c r="E2544" s="50" t="s">
        <v>7639</v>
      </c>
      <c r="F2544" s="50" t="s">
        <v>7774</v>
      </c>
      <c r="G2544" s="358" t="s">
        <v>39</v>
      </c>
      <c r="H2544" s="105">
        <v>0</v>
      </c>
      <c r="I2544" s="80">
        <v>590000000</v>
      </c>
      <c r="J2544" s="51" t="s">
        <v>293</v>
      </c>
      <c r="K2544" s="49" t="s">
        <v>529</v>
      </c>
      <c r="L2544" s="49" t="s">
        <v>295</v>
      </c>
      <c r="M2544" s="49" t="s">
        <v>84</v>
      </c>
      <c r="N2544" s="49" t="s">
        <v>7604</v>
      </c>
      <c r="O2544" s="49" t="s">
        <v>2235</v>
      </c>
      <c r="P2544" s="43">
        <v>796</v>
      </c>
      <c r="Q2544" s="49" t="s">
        <v>46</v>
      </c>
      <c r="R2544" s="77">
        <v>26</v>
      </c>
      <c r="S2544" s="352">
        <v>1500</v>
      </c>
      <c r="T2544" s="62">
        <f t="shared" si="267"/>
        <v>39000</v>
      </c>
      <c r="U2544" s="62">
        <f t="shared" si="268"/>
        <v>43680.000000000007</v>
      </c>
      <c r="V2544" s="98"/>
      <c r="W2544" s="51">
        <v>2017</v>
      </c>
      <c r="X2544" s="98"/>
    </row>
    <row r="2545" spans="1:24" ht="50.1" customHeight="1">
      <c r="A2545" s="34" t="s">
        <v>7775</v>
      </c>
      <c r="B2545" s="58" t="s">
        <v>35</v>
      </c>
      <c r="C2545" s="50" t="s">
        <v>7776</v>
      </c>
      <c r="D2545" s="50" t="s">
        <v>1306</v>
      </c>
      <c r="E2545" s="50" t="s">
        <v>7777</v>
      </c>
      <c r="F2545" s="50" t="s">
        <v>7778</v>
      </c>
      <c r="G2545" s="104" t="s">
        <v>39</v>
      </c>
      <c r="H2545" s="105">
        <v>0</v>
      </c>
      <c r="I2545" s="80">
        <v>590000000</v>
      </c>
      <c r="J2545" s="51" t="s">
        <v>293</v>
      </c>
      <c r="K2545" s="49" t="s">
        <v>529</v>
      </c>
      <c r="L2545" s="49" t="s">
        <v>295</v>
      </c>
      <c r="M2545" s="49" t="s">
        <v>84</v>
      </c>
      <c r="N2545" s="49" t="s">
        <v>7604</v>
      </c>
      <c r="O2545" s="49" t="s">
        <v>2235</v>
      </c>
      <c r="P2545" s="43">
        <v>796</v>
      </c>
      <c r="Q2545" s="49" t="s">
        <v>46</v>
      </c>
      <c r="R2545" s="77">
        <v>390</v>
      </c>
      <c r="S2545" s="352">
        <v>25</v>
      </c>
      <c r="T2545" s="62">
        <f t="shared" si="267"/>
        <v>9750</v>
      </c>
      <c r="U2545" s="62">
        <f t="shared" si="268"/>
        <v>10920.000000000002</v>
      </c>
      <c r="V2545" s="98"/>
      <c r="W2545" s="51">
        <v>2017</v>
      </c>
      <c r="X2545" s="98"/>
    </row>
    <row r="2546" spans="1:24" ht="50.1" customHeight="1">
      <c r="A2546" s="34" t="s">
        <v>7779</v>
      </c>
      <c r="B2546" s="58" t="s">
        <v>35</v>
      </c>
      <c r="C2546" s="50" t="s">
        <v>7776</v>
      </c>
      <c r="D2546" s="50" t="s">
        <v>1306</v>
      </c>
      <c r="E2546" s="50" t="s">
        <v>7777</v>
      </c>
      <c r="F2546" s="50" t="s">
        <v>7780</v>
      </c>
      <c r="G2546" s="104" t="s">
        <v>39</v>
      </c>
      <c r="H2546" s="105">
        <v>0</v>
      </c>
      <c r="I2546" s="80">
        <v>590000000</v>
      </c>
      <c r="J2546" s="51" t="s">
        <v>293</v>
      </c>
      <c r="K2546" s="49" t="s">
        <v>529</v>
      </c>
      <c r="L2546" s="49" t="s">
        <v>295</v>
      </c>
      <c r="M2546" s="49" t="s">
        <v>84</v>
      </c>
      <c r="N2546" s="49" t="s">
        <v>7604</v>
      </c>
      <c r="O2546" s="49" t="s">
        <v>2235</v>
      </c>
      <c r="P2546" s="43">
        <v>796</v>
      </c>
      <c r="Q2546" s="49" t="s">
        <v>46</v>
      </c>
      <c r="R2546" s="77">
        <v>104</v>
      </c>
      <c r="S2546" s="352">
        <v>250</v>
      </c>
      <c r="T2546" s="62">
        <f t="shared" si="267"/>
        <v>26000</v>
      </c>
      <c r="U2546" s="62">
        <f t="shared" si="268"/>
        <v>29120.000000000004</v>
      </c>
      <c r="V2546" s="98"/>
      <c r="W2546" s="51">
        <v>2017</v>
      </c>
      <c r="X2546" s="98"/>
    </row>
    <row r="2547" spans="1:24" ht="50.1" customHeight="1">
      <c r="A2547" s="34" t="s">
        <v>7781</v>
      </c>
      <c r="B2547" s="58" t="s">
        <v>35</v>
      </c>
      <c r="C2547" s="50" t="s">
        <v>7782</v>
      </c>
      <c r="D2547" s="50" t="s">
        <v>1306</v>
      </c>
      <c r="E2547" s="50" t="s">
        <v>7783</v>
      </c>
      <c r="F2547" s="50" t="s">
        <v>7784</v>
      </c>
      <c r="G2547" s="358" t="s">
        <v>39</v>
      </c>
      <c r="H2547" s="105">
        <v>0</v>
      </c>
      <c r="I2547" s="80">
        <v>590000000</v>
      </c>
      <c r="J2547" s="51" t="s">
        <v>293</v>
      </c>
      <c r="K2547" s="49" t="s">
        <v>529</v>
      </c>
      <c r="L2547" s="49" t="s">
        <v>295</v>
      </c>
      <c r="M2547" s="49" t="s">
        <v>84</v>
      </c>
      <c r="N2547" s="49" t="s">
        <v>7604</v>
      </c>
      <c r="O2547" s="49" t="s">
        <v>2235</v>
      </c>
      <c r="P2547" s="43">
        <v>796</v>
      </c>
      <c r="Q2547" s="49" t="s">
        <v>46</v>
      </c>
      <c r="R2547" s="77">
        <v>780</v>
      </c>
      <c r="S2547" s="352">
        <v>35</v>
      </c>
      <c r="T2547" s="62">
        <f t="shared" si="267"/>
        <v>27300</v>
      </c>
      <c r="U2547" s="62">
        <f t="shared" si="268"/>
        <v>30576.000000000004</v>
      </c>
      <c r="V2547" s="98"/>
      <c r="W2547" s="51">
        <v>2017</v>
      </c>
      <c r="X2547" s="98"/>
    </row>
    <row r="2548" spans="1:24" ht="50.1" customHeight="1">
      <c r="A2548" s="34" t="s">
        <v>7785</v>
      </c>
      <c r="B2548" s="58" t="s">
        <v>35</v>
      </c>
      <c r="C2548" s="50" t="s">
        <v>7786</v>
      </c>
      <c r="D2548" s="50" t="s">
        <v>1306</v>
      </c>
      <c r="E2548" s="50" t="s">
        <v>7787</v>
      </c>
      <c r="F2548" s="50" t="s">
        <v>7788</v>
      </c>
      <c r="G2548" s="104" t="s">
        <v>39</v>
      </c>
      <c r="H2548" s="105">
        <v>0</v>
      </c>
      <c r="I2548" s="80">
        <v>590000000</v>
      </c>
      <c r="J2548" s="51" t="s">
        <v>293</v>
      </c>
      <c r="K2548" s="49" t="s">
        <v>529</v>
      </c>
      <c r="L2548" s="49" t="s">
        <v>295</v>
      </c>
      <c r="M2548" s="49" t="s">
        <v>84</v>
      </c>
      <c r="N2548" s="49" t="s">
        <v>7604</v>
      </c>
      <c r="O2548" s="49" t="s">
        <v>2235</v>
      </c>
      <c r="P2548" s="43">
        <v>796</v>
      </c>
      <c r="Q2548" s="49" t="s">
        <v>46</v>
      </c>
      <c r="R2548" s="77">
        <v>390</v>
      </c>
      <c r="S2548" s="352">
        <v>28</v>
      </c>
      <c r="T2548" s="62">
        <f t="shared" si="267"/>
        <v>10920</v>
      </c>
      <c r="U2548" s="62">
        <f t="shared" si="268"/>
        <v>12230.400000000001</v>
      </c>
      <c r="V2548" s="98"/>
      <c r="W2548" s="51">
        <v>2017</v>
      </c>
      <c r="X2548" s="98"/>
    </row>
    <row r="2549" spans="1:24" ht="50.1" customHeight="1">
      <c r="A2549" s="34" t="s">
        <v>7789</v>
      </c>
      <c r="B2549" s="58" t="s">
        <v>35</v>
      </c>
      <c r="C2549" s="50" t="s">
        <v>7790</v>
      </c>
      <c r="D2549" s="50" t="s">
        <v>1306</v>
      </c>
      <c r="E2549" s="50" t="s">
        <v>7791</v>
      </c>
      <c r="F2549" s="50" t="s">
        <v>7792</v>
      </c>
      <c r="G2549" s="104" t="s">
        <v>39</v>
      </c>
      <c r="H2549" s="105">
        <v>0</v>
      </c>
      <c r="I2549" s="80">
        <v>590000000</v>
      </c>
      <c r="J2549" s="51" t="s">
        <v>293</v>
      </c>
      <c r="K2549" s="49" t="s">
        <v>529</v>
      </c>
      <c r="L2549" s="49" t="s">
        <v>295</v>
      </c>
      <c r="M2549" s="49" t="s">
        <v>84</v>
      </c>
      <c r="N2549" s="49" t="s">
        <v>7604</v>
      </c>
      <c r="O2549" s="49" t="s">
        <v>2235</v>
      </c>
      <c r="P2549" s="43">
        <v>796</v>
      </c>
      <c r="Q2549" s="49" t="s">
        <v>46</v>
      </c>
      <c r="R2549" s="77">
        <v>52</v>
      </c>
      <c r="S2549" s="352">
        <v>250</v>
      </c>
      <c r="T2549" s="62">
        <f t="shared" si="267"/>
        <v>13000</v>
      </c>
      <c r="U2549" s="62">
        <f t="shared" si="268"/>
        <v>14560.000000000002</v>
      </c>
      <c r="V2549" s="98"/>
      <c r="W2549" s="51">
        <v>2017</v>
      </c>
      <c r="X2549" s="98"/>
    </row>
    <row r="2550" spans="1:24" ht="50.1" customHeight="1">
      <c r="A2550" s="34" t="s">
        <v>7793</v>
      </c>
      <c r="B2550" s="58" t="s">
        <v>35</v>
      </c>
      <c r="C2550" s="50" t="s">
        <v>7776</v>
      </c>
      <c r="D2550" s="50" t="s">
        <v>1306</v>
      </c>
      <c r="E2550" s="50" t="s">
        <v>7777</v>
      </c>
      <c r="F2550" s="50" t="s">
        <v>7794</v>
      </c>
      <c r="G2550" s="358" t="s">
        <v>39</v>
      </c>
      <c r="H2550" s="105">
        <v>0</v>
      </c>
      <c r="I2550" s="80">
        <v>590000000</v>
      </c>
      <c r="J2550" s="51" t="s">
        <v>293</v>
      </c>
      <c r="K2550" s="49" t="s">
        <v>529</v>
      </c>
      <c r="L2550" s="49" t="s">
        <v>295</v>
      </c>
      <c r="M2550" s="49" t="s">
        <v>84</v>
      </c>
      <c r="N2550" s="49" t="s">
        <v>7604</v>
      </c>
      <c r="O2550" s="49" t="s">
        <v>2235</v>
      </c>
      <c r="P2550" s="43">
        <v>796</v>
      </c>
      <c r="Q2550" s="49" t="s">
        <v>46</v>
      </c>
      <c r="R2550" s="77">
        <v>260</v>
      </c>
      <c r="S2550" s="352">
        <v>35</v>
      </c>
      <c r="T2550" s="62">
        <f t="shared" si="267"/>
        <v>9100</v>
      </c>
      <c r="U2550" s="62">
        <f t="shared" si="268"/>
        <v>10192.000000000002</v>
      </c>
      <c r="V2550" s="98"/>
      <c r="W2550" s="51">
        <v>2017</v>
      </c>
      <c r="X2550" s="98"/>
    </row>
    <row r="2551" spans="1:24" ht="50.1" customHeight="1">
      <c r="A2551" s="34" t="s">
        <v>7795</v>
      </c>
      <c r="B2551" s="58" t="s">
        <v>35</v>
      </c>
      <c r="C2551" s="50" t="s">
        <v>7796</v>
      </c>
      <c r="D2551" s="50" t="s">
        <v>1306</v>
      </c>
      <c r="E2551" s="50" t="s">
        <v>7797</v>
      </c>
      <c r="F2551" s="50" t="s">
        <v>7798</v>
      </c>
      <c r="G2551" s="104" t="s">
        <v>39</v>
      </c>
      <c r="H2551" s="105">
        <v>0</v>
      </c>
      <c r="I2551" s="80">
        <v>590000000</v>
      </c>
      <c r="J2551" s="51" t="s">
        <v>293</v>
      </c>
      <c r="K2551" s="49" t="s">
        <v>529</v>
      </c>
      <c r="L2551" s="49" t="s">
        <v>295</v>
      </c>
      <c r="M2551" s="49" t="s">
        <v>84</v>
      </c>
      <c r="N2551" s="49" t="s">
        <v>7604</v>
      </c>
      <c r="O2551" s="49" t="s">
        <v>2235</v>
      </c>
      <c r="P2551" s="43">
        <v>796</v>
      </c>
      <c r="Q2551" s="49" t="s">
        <v>46</v>
      </c>
      <c r="R2551" s="77">
        <v>52</v>
      </c>
      <c r="S2551" s="352">
        <v>25</v>
      </c>
      <c r="T2551" s="62">
        <f t="shared" si="267"/>
        <v>1300</v>
      </c>
      <c r="U2551" s="62">
        <f t="shared" si="268"/>
        <v>1456.0000000000002</v>
      </c>
      <c r="V2551" s="98"/>
      <c r="W2551" s="51">
        <v>2017</v>
      </c>
      <c r="X2551" s="98"/>
    </row>
    <row r="2552" spans="1:24" ht="50.1" customHeight="1">
      <c r="A2552" s="34" t="s">
        <v>7799</v>
      </c>
      <c r="B2552" s="58" t="s">
        <v>35</v>
      </c>
      <c r="C2552" s="50" t="s">
        <v>7800</v>
      </c>
      <c r="D2552" s="50" t="s">
        <v>1306</v>
      </c>
      <c r="E2552" s="50" t="s">
        <v>7801</v>
      </c>
      <c r="F2552" s="50" t="s">
        <v>7802</v>
      </c>
      <c r="G2552" s="104" t="s">
        <v>39</v>
      </c>
      <c r="H2552" s="105">
        <v>0</v>
      </c>
      <c r="I2552" s="80">
        <v>590000000</v>
      </c>
      <c r="J2552" s="51" t="s">
        <v>293</v>
      </c>
      <c r="K2552" s="49" t="s">
        <v>529</v>
      </c>
      <c r="L2552" s="49" t="s">
        <v>295</v>
      </c>
      <c r="M2552" s="49" t="s">
        <v>84</v>
      </c>
      <c r="N2552" s="49" t="s">
        <v>7604</v>
      </c>
      <c r="O2552" s="49" t="s">
        <v>2235</v>
      </c>
      <c r="P2552" s="43">
        <v>796</v>
      </c>
      <c r="Q2552" s="49" t="s">
        <v>46</v>
      </c>
      <c r="R2552" s="77">
        <v>52</v>
      </c>
      <c r="S2552" s="352">
        <v>450</v>
      </c>
      <c r="T2552" s="62">
        <f t="shared" si="267"/>
        <v>23400</v>
      </c>
      <c r="U2552" s="62">
        <f t="shared" si="268"/>
        <v>26208.000000000004</v>
      </c>
      <c r="V2552" s="98"/>
      <c r="W2552" s="51">
        <v>2017</v>
      </c>
      <c r="X2552" s="98"/>
    </row>
    <row r="2553" spans="1:24" ht="50.1" customHeight="1">
      <c r="A2553" s="34" t="s">
        <v>7803</v>
      </c>
      <c r="B2553" s="58" t="s">
        <v>35</v>
      </c>
      <c r="C2553" s="50" t="s">
        <v>7804</v>
      </c>
      <c r="D2553" s="50" t="s">
        <v>1306</v>
      </c>
      <c r="E2553" s="50" t="s">
        <v>7805</v>
      </c>
      <c r="F2553" s="50" t="s">
        <v>7806</v>
      </c>
      <c r="G2553" s="358" t="s">
        <v>39</v>
      </c>
      <c r="H2553" s="105">
        <v>0</v>
      </c>
      <c r="I2553" s="80">
        <v>590000000</v>
      </c>
      <c r="J2553" s="51" t="s">
        <v>293</v>
      </c>
      <c r="K2553" s="49" t="s">
        <v>529</v>
      </c>
      <c r="L2553" s="49" t="s">
        <v>295</v>
      </c>
      <c r="M2553" s="49" t="s">
        <v>84</v>
      </c>
      <c r="N2553" s="49" t="s">
        <v>7604</v>
      </c>
      <c r="O2553" s="49" t="s">
        <v>2235</v>
      </c>
      <c r="P2553" s="43">
        <v>796</v>
      </c>
      <c r="Q2553" s="49" t="s">
        <v>46</v>
      </c>
      <c r="R2553" s="77">
        <v>416</v>
      </c>
      <c r="S2553" s="352">
        <v>250</v>
      </c>
      <c r="T2553" s="62">
        <f t="shared" si="267"/>
        <v>104000</v>
      </c>
      <c r="U2553" s="62">
        <f t="shared" si="268"/>
        <v>116480.00000000001</v>
      </c>
      <c r="V2553" s="98"/>
      <c r="W2553" s="51">
        <v>2017</v>
      </c>
      <c r="X2553" s="98"/>
    </row>
    <row r="2554" spans="1:24" ht="50.1" customHeight="1">
      <c r="A2554" s="34" t="s">
        <v>7807</v>
      </c>
      <c r="B2554" s="58" t="s">
        <v>35</v>
      </c>
      <c r="C2554" s="50" t="s">
        <v>7804</v>
      </c>
      <c r="D2554" s="50" t="s">
        <v>1306</v>
      </c>
      <c r="E2554" s="50" t="s">
        <v>7805</v>
      </c>
      <c r="F2554" s="50" t="s">
        <v>7808</v>
      </c>
      <c r="G2554" s="104" t="s">
        <v>39</v>
      </c>
      <c r="H2554" s="105">
        <v>0</v>
      </c>
      <c r="I2554" s="80">
        <v>590000000</v>
      </c>
      <c r="J2554" s="51" t="s">
        <v>293</v>
      </c>
      <c r="K2554" s="49" t="s">
        <v>529</v>
      </c>
      <c r="L2554" s="49" t="s">
        <v>295</v>
      </c>
      <c r="M2554" s="49" t="s">
        <v>84</v>
      </c>
      <c r="N2554" s="49" t="s">
        <v>7604</v>
      </c>
      <c r="O2554" s="49" t="s">
        <v>2235</v>
      </c>
      <c r="P2554" s="43">
        <v>796</v>
      </c>
      <c r="Q2554" s="49" t="s">
        <v>46</v>
      </c>
      <c r="R2554" s="77">
        <v>416</v>
      </c>
      <c r="S2554" s="352">
        <v>55</v>
      </c>
      <c r="T2554" s="62">
        <f t="shared" si="267"/>
        <v>22880</v>
      </c>
      <c r="U2554" s="62">
        <f t="shared" si="268"/>
        <v>25625.600000000002</v>
      </c>
      <c r="V2554" s="98"/>
      <c r="W2554" s="51">
        <v>2017</v>
      </c>
      <c r="X2554" s="98"/>
    </row>
    <row r="2555" spans="1:24" ht="50.1" customHeight="1">
      <c r="A2555" s="34" t="s">
        <v>7809</v>
      </c>
      <c r="B2555" s="58" t="s">
        <v>35</v>
      </c>
      <c r="C2555" s="50" t="s">
        <v>7810</v>
      </c>
      <c r="D2555" s="50" t="s">
        <v>1306</v>
      </c>
      <c r="E2555" s="50" t="s">
        <v>7811</v>
      </c>
      <c r="F2555" s="50" t="s">
        <v>7812</v>
      </c>
      <c r="G2555" s="104" t="s">
        <v>39</v>
      </c>
      <c r="H2555" s="105">
        <v>0</v>
      </c>
      <c r="I2555" s="80">
        <v>590000000</v>
      </c>
      <c r="J2555" s="51" t="s">
        <v>293</v>
      </c>
      <c r="K2555" s="49" t="s">
        <v>529</v>
      </c>
      <c r="L2555" s="49" t="s">
        <v>295</v>
      </c>
      <c r="M2555" s="49" t="s">
        <v>84</v>
      </c>
      <c r="N2555" s="49" t="s">
        <v>7604</v>
      </c>
      <c r="O2555" s="49" t="s">
        <v>2235</v>
      </c>
      <c r="P2555" s="43">
        <v>796</v>
      </c>
      <c r="Q2555" s="49" t="s">
        <v>46</v>
      </c>
      <c r="R2555" s="77">
        <v>130</v>
      </c>
      <c r="S2555" s="352">
        <v>55</v>
      </c>
      <c r="T2555" s="62">
        <f t="shared" si="267"/>
        <v>7150</v>
      </c>
      <c r="U2555" s="62">
        <f t="shared" si="268"/>
        <v>8008.0000000000009</v>
      </c>
      <c r="V2555" s="98"/>
      <c r="W2555" s="51">
        <v>2017</v>
      </c>
      <c r="X2555" s="98"/>
    </row>
    <row r="2556" spans="1:24" ht="50.1" customHeight="1">
      <c r="A2556" s="34" t="s">
        <v>7813</v>
      </c>
      <c r="B2556" s="58" t="s">
        <v>35</v>
      </c>
      <c r="C2556" s="50" t="s">
        <v>7810</v>
      </c>
      <c r="D2556" s="50" t="s">
        <v>1306</v>
      </c>
      <c r="E2556" s="50" t="s">
        <v>7811</v>
      </c>
      <c r="F2556" s="50" t="s">
        <v>7814</v>
      </c>
      <c r="G2556" s="358" t="s">
        <v>39</v>
      </c>
      <c r="H2556" s="105">
        <v>0</v>
      </c>
      <c r="I2556" s="80">
        <v>590000000</v>
      </c>
      <c r="J2556" s="51" t="s">
        <v>293</v>
      </c>
      <c r="K2556" s="49" t="s">
        <v>529</v>
      </c>
      <c r="L2556" s="49" t="s">
        <v>295</v>
      </c>
      <c r="M2556" s="49" t="s">
        <v>84</v>
      </c>
      <c r="N2556" s="49" t="s">
        <v>7604</v>
      </c>
      <c r="O2556" s="49" t="s">
        <v>2235</v>
      </c>
      <c r="P2556" s="43">
        <v>796</v>
      </c>
      <c r="Q2556" s="49" t="s">
        <v>46</v>
      </c>
      <c r="R2556" s="77">
        <v>52</v>
      </c>
      <c r="S2556" s="352">
        <v>115</v>
      </c>
      <c r="T2556" s="62">
        <f t="shared" ref="T2556:T2619" si="269">R2556*S2556</f>
        <v>5980</v>
      </c>
      <c r="U2556" s="62">
        <f t="shared" ref="U2556:U2619" si="270">T2556*1.12</f>
        <v>6697.6</v>
      </c>
      <c r="V2556" s="98"/>
      <c r="W2556" s="51">
        <v>2017</v>
      </c>
      <c r="X2556" s="98"/>
    </row>
    <row r="2557" spans="1:24" ht="50.1" customHeight="1">
      <c r="A2557" s="34" t="s">
        <v>7815</v>
      </c>
      <c r="B2557" s="58" t="s">
        <v>35</v>
      </c>
      <c r="C2557" s="50" t="s">
        <v>7800</v>
      </c>
      <c r="D2557" s="50" t="s">
        <v>1306</v>
      </c>
      <c r="E2557" s="50" t="s">
        <v>7801</v>
      </c>
      <c r="F2557" s="50" t="s">
        <v>7816</v>
      </c>
      <c r="G2557" s="104" t="s">
        <v>39</v>
      </c>
      <c r="H2557" s="105">
        <v>0</v>
      </c>
      <c r="I2557" s="80">
        <v>590000000</v>
      </c>
      <c r="J2557" s="51" t="s">
        <v>293</v>
      </c>
      <c r="K2557" s="49" t="s">
        <v>529</v>
      </c>
      <c r="L2557" s="49" t="s">
        <v>295</v>
      </c>
      <c r="M2557" s="49" t="s">
        <v>84</v>
      </c>
      <c r="N2557" s="49" t="s">
        <v>7604</v>
      </c>
      <c r="O2557" s="49" t="s">
        <v>2235</v>
      </c>
      <c r="P2557" s="43">
        <v>796</v>
      </c>
      <c r="Q2557" s="49" t="s">
        <v>46</v>
      </c>
      <c r="R2557" s="77">
        <v>260</v>
      </c>
      <c r="S2557" s="352">
        <v>30</v>
      </c>
      <c r="T2557" s="62">
        <f t="shared" si="269"/>
        <v>7800</v>
      </c>
      <c r="U2557" s="62">
        <f t="shared" si="270"/>
        <v>8736</v>
      </c>
      <c r="V2557" s="98"/>
      <c r="W2557" s="51">
        <v>2017</v>
      </c>
      <c r="X2557" s="98"/>
    </row>
    <row r="2558" spans="1:24" ht="50.1" customHeight="1">
      <c r="A2558" s="34" t="s">
        <v>7817</v>
      </c>
      <c r="B2558" s="58" t="s">
        <v>35</v>
      </c>
      <c r="C2558" s="50" t="s">
        <v>7818</v>
      </c>
      <c r="D2558" s="50" t="s">
        <v>1306</v>
      </c>
      <c r="E2558" s="50" t="s">
        <v>7819</v>
      </c>
      <c r="F2558" s="50" t="s">
        <v>7820</v>
      </c>
      <c r="G2558" s="104" t="s">
        <v>39</v>
      </c>
      <c r="H2558" s="105">
        <v>0</v>
      </c>
      <c r="I2558" s="80">
        <v>590000000</v>
      </c>
      <c r="J2558" s="51" t="s">
        <v>293</v>
      </c>
      <c r="K2558" s="49" t="s">
        <v>529</v>
      </c>
      <c r="L2558" s="49" t="s">
        <v>295</v>
      </c>
      <c r="M2558" s="49" t="s">
        <v>84</v>
      </c>
      <c r="N2558" s="49" t="s">
        <v>7604</v>
      </c>
      <c r="O2558" s="49" t="s">
        <v>2235</v>
      </c>
      <c r="P2558" s="43">
        <v>796</v>
      </c>
      <c r="Q2558" s="49" t="s">
        <v>46</v>
      </c>
      <c r="R2558" s="77">
        <v>52</v>
      </c>
      <c r="S2558" s="352">
        <v>20</v>
      </c>
      <c r="T2558" s="62">
        <f t="shared" si="269"/>
        <v>1040</v>
      </c>
      <c r="U2558" s="62">
        <f t="shared" si="270"/>
        <v>1164.8000000000002</v>
      </c>
      <c r="V2558" s="98"/>
      <c r="W2558" s="51">
        <v>2017</v>
      </c>
      <c r="X2558" s="98"/>
    </row>
    <row r="2559" spans="1:24" ht="50.1" customHeight="1">
      <c r="A2559" s="34" t="s">
        <v>7821</v>
      </c>
      <c r="B2559" s="58" t="s">
        <v>35</v>
      </c>
      <c r="C2559" s="50" t="s">
        <v>7818</v>
      </c>
      <c r="D2559" s="50" t="s">
        <v>1306</v>
      </c>
      <c r="E2559" s="50" t="s">
        <v>7819</v>
      </c>
      <c r="F2559" s="50" t="s">
        <v>7822</v>
      </c>
      <c r="G2559" s="358" t="s">
        <v>39</v>
      </c>
      <c r="H2559" s="105">
        <v>0</v>
      </c>
      <c r="I2559" s="80">
        <v>590000000</v>
      </c>
      <c r="J2559" s="51" t="s">
        <v>293</v>
      </c>
      <c r="K2559" s="49" t="s">
        <v>529</v>
      </c>
      <c r="L2559" s="49" t="s">
        <v>295</v>
      </c>
      <c r="M2559" s="49" t="s">
        <v>84</v>
      </c>
      <c r="N2559" s="49" t="s">
        <v>7604</v>
      </c>
      <c r="O2559" s="49" t="s">
        <v>2235</v>
      </c>
      <c r="P2559" s="43">
        <v>796</v>
      </c>
      <c r="Q2559" s="49" t="s">
        <v>46</v>
      </c>
      <c r="R2559" s="77">
        <v>520</v>
      </c>
      <c r="S2559" s="352">
        <v>30</v>
      </c>
      <c r="T2559" s="62">
        <f t="shared" si="269"/>
        <v>15600</v>
      </c>
      <c r="U2559" s="62">
        <f t="shared" si="270"/>
        <v>17472</v>
      </c>
      <c r="V2559" s="98"/>
      <c r="W2559" s="51">
        <v>2017</v>
      </c>
      <c r="X2559" s="98"/>
    </row>
    <row r="2560" spans="1:24" ht="50.1" customHeight="1">
      <c r="A2560" s="34" t="s">
        <v>7823</v>
      </c>
      <c r="B2560" s="58" t="s">
        <v>35</v>
      </c>
      <c r="C2560" s="50" t="s">
        <v>7824</v>
      </c>
      <c r="D2560" s="50" t="s">
        <v>1306</v>
      </c>
      <c r="E2560" s="50" t="s">
        <v>7825</v>
      </c>
      <c r="F2560" s="50" t="s">
        <v>7826</v>
      </c>
      <c r="G2560" s="104" t="s">
        <v>39</v>
      </c>
      <c r="H2560" s="105">
        <v>0</v>
      </c>
      <c r="I2560" s="80">
        <v>590000000</v>
      </c>
      <c r="J2560" s="51" t="s">
        <v>293</v>
      </c>
      <c r="K2560" s="49" t="s">
        <v>529</v>
      </c>
      <c r="L2560" s="49" t="s">
        <v>295</v>
      </c>
      <c r="M2560" s="49" t="s">
        <v>84</v>
      </c>
      <c r="N2560" s="49" t="s">
        <v>7604</v>
      </c>
      <c r="O2560" s="49" t="s">
        <v>2235</v>
      </c>
      <c r="P2560" s="43">
        <v>796</v>
      </c>
      <c r="Q2560" s="49" t="s">
        <v>46</v>
      </c>
      <c r="R2560" s="77">
        <v>52</v>
      </c>
      <c r="S2560" s="352">
        <v>90</v>
      </c>
      <c r="T2560" s="62">
        <f t="shared" si="269"/>
        <v>4680</v>
      </c>
      <c r="U2560" s="62">
        <f t="shared" si="270"/>
        <v>5241.6000000000004</v>
      </c>
      <c r="V2560" s="98"/>
      <c r="W2560" s="51">
        <v>2017</v>
      </c>
      <c r="X2560" s="98"/>
    </row>
    <row r="2561" spans="1:24" ht="50.1" customHeight="1">
      <c r="A2561" s="34" t="s">
        <v>7827</v>
      </c>
      <c r="B2561" s="58" t="s">
        <v>35</v>
      </c>
      <c r="C2561" s="50" t="s">
        <v>7828</v>
      </c>
      <c r="D2561" s="50" t="s">
        <v>1306</v>
      </c>
      <c r="E2561" s="50" t="s">
        <v>7829</v>
      </c>
      <c r="F2561" s="50" t="s">
        <v>7830</v>
      </c>
      <c r="G2561" s="104" t="s">
        <v>39</v>
      </c>
      <c r="H2561" s="105">
        <v>0</v>
      </c>
      <c r="I2561" s="80">
        <v>590000000</v>
      </c>
      <c r="J2561" s="51" t="s">
        <v>293</v>
      </c>
      <c r="K2561" s="49" t="s">
        <v>529</v>
      </c>
      <c r="L2561" s="49" t="s">
        <v>295</v>
      </c>
      <c r="M2561" s="49" t="s">
        <v>84</v>
      </c>
      <c r="N2561" s="49" t="s">
        <v>7604</v>
      </c>
      <c r="O2561" s="49" t="s">
        <v>2235</v>
      </c>
      <c r="P2561" s="43">
        <v>796</v>
      </c>
      <c r="Q2561" s="49" t="s">
        <v>46</v>
      </c>
      <c r="R2561" s="77">
        <v>520</v>
      </c>
      <c r="S2561" s="352">
        <v>100</v>
      </c>
      <c r="T2561" s="62">
        <f t="shared" si="269"/>
        <v>52000</v>
      </c>
      <c r="U2561" s="62">
        <f t="shared" si="270"/>
        <v>58240.000000000007</v>
      </c>
      <c r="V2561" s="98"/>
      <c r="W2561" s="51">
        <v>2017</v>
      </c>
      <c r="X2561" s="98"/>
    </row>
    <row r="2562" spans="1:24" ht="50.1" customHeight="1">
      <c r="A2562" s="34" t="s">
        <v>7831</v>
      </c>
      <c r="B2562" s="58" t="s">
        <v>35</v>
      </c>
      <c r="C2562" s="50" t="s">
        <v>7832</v>
      </c>
      <c r="D2562" s="50" t="s">
        <v>1306</v>
      </c>
      <c r="E2562" s="50" t="s">
        <v>7833</v>
      </c>
      <c r="F2562" s="50" t="s">
        <v>7834</v>
      </c>
      <c r="G2562" s="358" t="s">
        <v>39</v>
      </c>
      <c r="H2562" s="105">
        <v>0</v>
      </c>
      <c r="I2562" s="80">
        <v>590000000</v>
      </c>
      <c r="J2562" s="51" t="s">
        <v>293</v>
      </c>
      <c r="K2562" s="49" t="s">
        <v>529</v>
      </c>
      <c r="L2562" s="49" t="s">
        <v>295</v>
      </c>
      <c r="M2562" s="49" t="s">
        <v>84</v>
      </c>
      <c r="N2562" s="49" t="s">
        <v>7604</v>
      </c>
      <c r="O2562" s="49" t="s">
        <v>2235</v>
      </c>
      <c r="P2562" s="43">
        <v>796</v>
      </c>
      <c r="Q2562" s="49" t="s">
        <v>46</v>
      </c>
      <c r="R2562" s="77">
        <v>156</v>
      </c>
      <c r="S2562" s="352">
        <v>100</v>
      </c>
      <c r="T2562" s="62">
        <f t="shared" si="269"/>
        <v>15600</v>
      </c>
      <c r="U2562" s="62">
        <f t="shared" si="270"/>
        <v>17472</v>
      </c>
      <c r="V2562" s="98"/>
      <c r="W2562" s="51">
        <v>2017</v>
      </c>
      <c r="X2562" s="98"/>
    </row>
    <row r="2563" spans="1:24" ht="50.1" customHeight="1">
      <c r="A2563" s="34" t="s">
        <v>7835</v>
      </c>
      <c r="B2563" s="58" t="s">
        <v>35</v>
      </c>
      <c r="C2563" s="50" t="s">
        <v>7832</v>
      </c>
      <c r="D2563" s="50" t="s">
        <v>1306</v>
      </c>
      <c r="E2563" s="50" t="s">
        <v>7833</v>
      </c>
      <c r="F2563" s="50" t="s">
        <v>7836</v>
      </c>
      <c r="G2563" s="104" t="s">
        <v>39</v>
      </c>
      <c r="H2563" s="105">
        <v>0</v>
      </c>
      <c r="I2563" s="80">
        <v>590000000</v>
      </c>
      <c r="J2563" s="51" t="s">
        <v>293</v>
      </c>
      <c r="K2563" s="49" t="s">
        <v>529</v>
      </c>
      <c r="L2563" s="49" t="s">
        <v>295</v>
      </c>
      <c r="M2563" s="49" t="s">
        <v>84</v>
      </c>
      <c r="N2563" s="49" t="s">
        <v>7604</v>
      </c>
      <c r="O2563" s="49" t="s">
        <v>2235</v>
      </c>
      <c r="P2563" s="43">
        <v>796</v>
      </c>
      <c r="Q2563" s="49" t="s">
        <v>46</v>
      </c>
      <c r="R2563" s="77">
        <v>910</v>
      </c>
      <c r="S2563" s="352">
        <v>40</v>
      </c>
      <c r="T2563" s="62">
        <f t="shared" si="269"/>
        <v>36400</v>
      </c>
      <c r="U2563" s="62">
        <f t="shared" si="270"/>
        <v>40768.000000000007</v>
      </c>
      <c r="V2563" s="98"/>
      <c r="W2563" s="51">
        <v>2017</v>
      </c>
      <c r="X2563" s="98"/>
    </row>
    <row r="2564" spans="1:24" ht="50.1" customHeight="1">
      <c r="A2564" s="34" t="s">
        <v>7837</v>
      </c>
      <c r="B2564" s="58" t="s">
        <v>35</v>
      </c>
      <c r="C2564" s="50" t="s">
        <v>7838</v>
      </c>
      <c r="D2564" s="50" t="s">
        <v>1306</v>
      </c>
      <c r="E2564" s="50" t="s">
        <v>7839</v>
      </c>
      <c r="F2564" s="50" t="s">
        <v>7840</v>
      </c>
      <c r="G2564" s="104" t="s">
        <v>39</v>
      </c>
      <c r="H2564" s="105">
        <v>0</v>
      </c>
      <c r="I2564" s="80">
        <v>590000000</v>
      </c>
      <c r="J2564" s="51" t="s">
        <v>293</v>
      </c>
      <c r="K2564" s="49" t="s">
        <v>529</v>
      </c>
      <c r="L2564" s="49" t="s">
        <v>295</v>
      </c>
      <c r="M2564" s="49" t="s">
        <v>84</v>
      </c>
      <c r="N2564" s="49" t="s">
        <v>7604</v>
      </c>
      <c r="O2564" s="49" t="s">
        <v>2235</v>
      </c>
      <c r="P2564" s="43">
        <v>796</v>
      </c>
      <c r="Q2564" s="49" t="s">
        <v>46</v>
      </c>
      <c r="R2564" s="77">
        <v>52</v>
      </c>
      <c r="S2564" s="352">
        <v>100</v>
      </c>
      <c r="T2564" s="62">
        <f t="shared" si="269"/>
        <v>5200</v>
      </c>
      <c r="U2564" s="62">
        <f t="shared" si="270"/>
        <v>5824.0000000000009</v>
      </c>
      <c r="V2564" s="98"/>
      <c r="W2564" s="51">
        <v>2017</v>
      </c>
      <c r="X2564" s="98"/>
    </row>
    <row r="2565" spans="1:24" ht="50.1" customHeight="1">
      <c r="A2565" s="34" t="s">
        <v>7841</v>
      </c>
      <c r="B2565" s="58" t="s">
        <v>35</v>
      </c>
      <c r="C2565" s="50" t="s">
        <v>7838</v>
      </c>
      <c r="D2565" s="50" t="s">
        <v>1306</v>
      </c>
      <c r="E2565" s="50" t="s">
        <v>7839</v>
      </c>
      <c r="F2565" s="50" t="s">
        <v>7842</v>
      </c>
      <c r="G2565" s="358" t="s">
        <v>39</v>
      </c>
      <c r="H2565" s="105">
        <v>0</v>
      </c>
      <c r="I2565" s="80">
        <v>590000000</v>
      </c>
      <c r="J2565" s="51" t="s">
        <v>293</v>
      </c>
      <c r="K2565" s="49" t="s">
        <v>529</v>
      </c>
      <c r="L2565" s="49" t="s">
        <v>295</v>
      </c>
      <c r="M2565" s="49" t="s">
        <v>84</v>
      </c>
      <c r="N2565" s="49" t="s">
        <v>7604</v>
      </c>
      <c r="O2565" s="49" t="s">
        <v>2235</v>
      </c>
      <c r="P2565" s="43">
        <v>796</v>
      </c>
      <c r="Q2565" s="49" t="s">
        <v>46</v>
      </c>
      <c r="R2565" s="77">
        <v>260</v>
      </c>
      <c r="S2565" s="352">
        <v>100</v>
      </c>
      <c r="T2565" s="62">
        <f t="shared" si="269"/>
        <v>26000</v>
      </c>
      <c r="U2565" s="62">
        <f t="shared" si="270"/>
        <v>29120.000000000004</v>
      </c>
      <c r="V2565" s="98"/>
      <c r="W2565" s="51">
        <v>2017</v>
      </c>
      <c r="X2565" s="98"/>
    </row>
    <row r="2566" spans="1:24" ht="50.1" customHeight="1">
      <c r="A2566" s="34" t="s">
        <v>7843</v>
      </c>
      <c r="B2566" s="58" t="s">
        <v>35</v>
      </c>
      <c r="C2566" s="50" t="s">
        <v>7844</v>
      </c>
      <c r="D2566" s="50" t="s">
        <v>1306</v>
      </c>
      <c r="E2566" s="50" t="s">
        <v>7845</v>
      </c>
      <c r="F2566" s="50" t="s">
        <v>7846</v>
      </c>
      <c r="G2566" s="104" t="s">
        <v>39</v>
      </c>
      <c r="H2566" s="105">
        <v>0</v>
      </c>
      <c r="I2566" s="80">
        <v>590000000</v>
      </c>
      <c r="J2566" s="51" t="s">
        <v>293</v>
      </c>
      <c r="K2566" s="49" t="s">
        <v>529</v>
      </c>
      <c r="L2566" s="49" t="s">
        <v>295</v>
      </c>
      <c r="M2566" s="49" t="s">
        <v>84</v>
      </c>
      <c r="N2566" s="49" t="s">
        <v>7604</v>
      </c>
      <c r="O2566" s="49" t="s">
        <v>2235</v>
      </c>
      <c r="P2566" s="43">
        <v>796</v>
      </c>
      <c r="Q2566" s="49" t="s">
        <v>46</v>
      </c>
      <c r="R2566" s="77">
        <v>104</v>
      </c>
      <c r="S2566" s="352">
        <v>200</v>
      </c>
      <c r="T2566" s="62">
        <f t="shared" si="269"/>
        <v>20800</v>
      </c>
      <c r="U2566" s="62">
        <f t="shared" si="270"/>
        <v>23296.000000000004</v>
      </c>
      <c r="V2566" s="98"/>
      <c r="W2566" s="51">
        <v>2017</v>
      </c>
      <c r="X2566" s="98"/>
    </row>
    <row r="2567" spans="1:24" ht="50.1" customHeight="1">
      <c r="A2567" s="34" t="s">
        <v>7847</v>
      </c>
      <c r="B2567" s="58" t="s">
        <v>35</v>
      </c>
      <c r="C2567" s="50" t="s">
        <v>7844</v>
      </c>
      <c r="D2567" s="50" t="s">
        <v>1306</v>
      </c>
      <c r="E2567" s="50" t="s">
        <v>7845</v>
      </c>
      <c r="F2567" s="50" t="s">
        <v>7846</v>
      </c>
      <c r="G2567" s="104" t="s">
        <v>39</v>
      </c>
      <c r="H2567" s="105">
        <v>0</v>
      </c>
      <c r="I2567" s="80">
        <v>590000000</v>
      </c>
      <c r="J2567" s="51" t="s">
        <v>293</v>
      </c>
      <c r="K2567" s="49" t="s">
        <v>529</v>
      </c>
      <c r="L2567" s="49" t="s">
        <v>295</v>
      </c>
      <c r="M2567" s="49" t="s">
        <v>84</v>
      </c>
      <c r="N2567" s="49" t="s">
        <v>7604</v>
      </c>
      <c r="O2567" s="49" t="s">
        <v>2235</v>
      </c>
      <c r="P2567" s="43">
        <v>796</v>
      </c>
      <c r="Q2567" s="49" t="s">
        <v>46</v>
      </c>
      <c r="R2567" s="77">
        <v>52</v>
      </c>
      <c r="S2567" s="352">
        <v>200</v>
      </c>
      <c r="T2567" s="62">
        <f t="shared" si="269"/>
        <v>10400</v>
      </c>
      <c r="U2567" s="62">
        <f t="shared" si="270"/>
        <v>11648.000000000002</v>
      </c>
      <c r="V2567" s="98"/>
      <c r="W2567" s="51">
        <v>2017</v>
      </c>
      <c r="X2567" s="98"/>
    </row>
    <row r="2568" spans="1:24" ht="50.1" customHeight="1">
      <c r="A2568" s="34" t="s">
        <v>7848</v>
      </c>
      <c r="B2568" s="58" t="s">
        <v>35</v>
      </c>
      <c r="C2568" s="50" t="s">
        <v>7849</v>
      </c>
      <c r="D2568" s="50" t="s">
        <v>1306</v>
      </c>
      <c r="E2568" s="50" t="s">
        <v>7850</v>
      </c>
      <c r="F2568" s="50" t="s">
        <v>7851</v>
      </c>
      <c r="G2568" s="358" t="s">
        <v>39</v>
      </c>
      <c r="H2568" s="105">
        <v>0</v>
      </c>
      <c r="I2568" s="80">
        <v>590000000</v>
      </c>
      <c r="J2568" s="51" t="s">
        <v>293</v>
      </c>
      <c r="K2568" s="49" t="s">
        <v>529</v>
      </c>
      <c r="L2568" s="49" t="s">
        <v>295</v>
      </c>
      <c r="M2568" s="49" t="s">
        <v>84</v>
      </c>
      <c r="N2568" s="49" t="s">
        <v>7604</v>
      </c>
      <c r="O2568" s="49" t="s">
        <v>2235</v>
      </c>
      <c r="P2568" s="43">
        <v>796</v>
      </c>
      <c r="Q2568" s="49" t="s">
        <v>46</v>
      </c>
      <c r="R2568" s="77">
        <v>104</v>
      </c>
      <c r="S2568" s="352">
        <v>250</v>
      </c>
      <c r="T2568" s="62">
        <f t="shared" si="269"/>
        <v>26000</v>
      </c>
      <c r="U2568" s="62">
        <f t="shared" si="270"/>
        <v>29120.000000000004</v>
      </c>
      <c r="V2568" s="98"/>
      <c r="W2568" s="51">
        <v>2017</v>
      </c>
      <c r="X2568" s="98"/>
    </row>
    <row r="2569" spans="1:24" ht="50.1" customHeight="1">
      <c r="A2569" s="34" t="s">
        <v>7852</v>
      </c>
      <c r="B2569" s="58" t="s">
        <v>35</v>
      </c>
      <c r="C2569" s="50" t="s">
        <v>614</v>
      </c>
      <c r="D2569" s="50" t="s">
        <v>615</v>
      </c>
      <c r="E2569" s="50" t="s">
        <v>616</v>
      </c>
      <c r="F2569" s="50" t="s">
        <v>7853</v>
      </c>
      <c r="G2569" s="104" t="s">
        <v>39</v>
      </c>
      <c r="H2569" s="105">
        <v>0</v>
      </c>
      <c r="I2569" s="80">
        <v>590000000</v>
      </c>
      <c r="J2569" s="51" t="s">
        <v>293</v>
      </c>
      <c r="K2569" s="49" t="s">
        <v>529</v>
      </c>
      <c r="L2569" s="49" t="s">
        <v>295</v>
      </c>
      <c r="M2569" s="49" t="s">
        <v>84</v>
      </c>
      <c r="N2569" s="49" t="s">
        <v>7604</v>
      </c>
      <c r="O2569" s="49" t="s">
        <v>2235</v>
      </c>
      <c r="P2569" s="43">
        <v>796</v>
      </c>
      <c r="Q2569" s="49" t="s">
        <v>46</v>
      </c>
      <c r="R2569" s="77">
        <v>6500</v>
      </c>
      <c r="S2569" s="352">
        <v>25</v>
      </c>
      <c r="T2569" s="62">
        <f t="shared" si="269"/>
        <v>162500</v>
      </c>
      <c r="U2569" s="62">
        <f t="shared" si="270"/>
        <v>182000.00000000003</v>
      </c>
      <c r="V2569" s="98"/>
      <c r="W2569" s="51">
        <v>2017</v>
      </c>
      <c r="X2569" s="98"/>
    </row>
    <row r="2570" spans="1:24" ht="50.1" customHeight="1">
      <c r="A2570" s="34" t="s">
        <v>7854</v>
      </c>
      <c r="B2570" s="58" t="s">
        <v>35</v>
      </c>
      <c r="C2570" s="50" t="s">
        <v>614</v>
      </c>
      <c r="D2570" s="50" t="s">
        <v>615</v>
      </c>
      <c r="E2570" s="50" t="s">
        <v>616</v>
      </c>
      <c r="F2570" s="50" t="s">
        <v>7855</v>
      </c>
      <c r="G2570" s="104" t="s">
        <v>39</v>
      </c>
      <c r="H2570" s="105">
        <v>0</v>
      </c>
      <c r="I2570" s="80">
        <v>590000000</v>
      </c>
      <c r="J2570" s="51" t="s">
        <v>293</v>
      </c>
      <c r="K2570" s="49" t="s">
        <v>529</v>
      </c>
      <c r="L2570" s="49" t="s">
        <v>295</v>
      </c>
      <c r="M2570" s="49" t="s">
        <v>84</v>
      </c>
      <c r="N2570" s="49" t="s">
        <v>7604</v>
      </c>
      <c r="O2570" s="49" t="s">
        <v>2235</v>
      </c>
      <c r="P2570" s="43">
        <v>796</v>
      </c>
      <c r="Q2570" s="49" t="s">
        <v>46</v>
      </c>
      <c r="R2570" s="77">
        <v>104</v>
      </c>
      <c r="S2570" s="352">
        <v>40</v>
      </c>
      <c r="T2570" s="62">
        <f t="shared" si="269"/>
        <v>4160</v>
      </c>
      <c r="U2570" s="62">
        <f t="shared" si="270"/>
        <v>4659.2000000000007</v>
      </c>
      <c r="V2570" s="98"/>
      <c r="W2570" s="51">
        <v>2017</v>
      </c>
      <c r="X2570" s="98"/>
    </row>
    <row r="2571" spans="1:24" ht="50.1" customHeight="1">
      <c r="A2571" s="34" t="s">
        <v>7856</v>
      </c>
      <c r="B2571" s="58" t="s">
        <v>35</v>
      </c>
      <c r="C2571" s="50" t="s">
        <v>614</v>
      </c>
      <c r="D2571" s="50" t="s">
        <v>615</v>
      </c>
      <c r="E2571" s="50" t="s">
        <v>616</v>
      </c>
      <c r="F2571" s="50" t="s">
        <v>7857</v>
      </c>
      <c r="G2571" s="358" t="s">
        <v>39</v>
      </c>
      <c r="H2571" s="105">
        <v>0</v>
      </c>
      <c r="I2571" s="80">
        <v>590000000</v>
      </c>
      <c r="J2571" s="51" t="s">
        <v>293</v>
      </c>
      <c r="K2571" s="49" t="s">
        <v>529</v>
      </c>
      <c r="L2571" s="49" t="s">
        <v>295</v>
      </c>
      <c r="M2571" s="49" t="s">
        <v>84</v>
      </c>
      <c r="N2571" s="49" t="s">
        <v>7604</v>
      </c>
      <c r="O2571" s="49" t="s">
        <v>2235</v>
      </c>
      <c r="P2571" s="43">
        <v>796</v>
      </c>
      <c r="Q2571" s="49" t="s">
        <v>46</v>
      </c>
      <c r="R2571" s="77">
        <v>312</v>
      </c>
      <c r="S2571" s="352">
        <v>35</v>
      </c>
      <c r="T2571" s="62">
        <f t="shared" si="269"/>
        <v>10920</v>
      </c>
      <c r="U2571" s="62">
        <f t="shared" si="270"/>
        <v>12230.400000000001</v>
      </c>
      <c r="V2571" s="98"/>
      <c r="W2571" s="51">
        <v>2017</v>
      </c>
      <c r="X2571" s="98"/>
    </row>
    <row r="2572" spans="1:24" ht="50.1" customHeight="1">
      <c r="A2572" s="34" t="s">
        <v>7858</v>
      </c>
      <c r="B2572" s="58" t="s">
        <v>35</v>
      </c>
      <c r="C2572" s="50" t="s">
        <v>614</v>
      </c>
      <c r="D2572" s="50" t="s">
        <v>615</v>
      </c>
      <c r="E2572" s="50" t="s">
        <v>616</v>
      </c>
      <c r="F2572" s="50" t="s">
        <v>7859</v>
      </c>
      <c r="G2572" s="104" t="s">
        <v>39</v>
      </c>
      <c r="H2572" s="105">
        <v>0</v>
      </c>
      <c r="I2572" s="80">
        <v>590000000</v>
      </c>
      <c r="J2572" s="51" t="s">
        <v>293</v>
      </c>
      <c r="K2572" s="49" t="s">
        <v>529</v>
      </c>
      <c r="L2572" s="49" t="s">
        <v>295</v>
      </c>
      <c r="M2572" s="49" t="s">
        <v>84</v>
      </c>
      <c r="N2572" s="49" t="s">
        <v>7604</v>
      </c>
      <c r="O2572" s="49" t="s">
        <v>2235</v>
      </c>
      <c r="P2572" s="43">
        <v>796</v>
      </c>
      <c r="Q2572" s="49" t="s">
        <v>46</v>
      </c>
      <c r="R2572" s="77">
        <v>260</v>
      </c>
      <c r="S2572" s="352">
        <v>480</v>
      </c>
      <c r="T2572" s="62">
        <f t="shared" si="269"/>
        <v>124800</v>
      </c>
      <c r="U2572" s="62">
        <f t="shared" si="270"/>
        <v>139776</v>
      </c>
      <c r="V2572" s="98"/>
      <c r="W2572" s="51">
        <v>2017</v>
      </c>
      <c r="X2572" s="98"/>
    </row>
    <row r="2573" spans="1:24" ht="50.1" customHeight="1">
      <c r="A2573" s="34" t="s">
        <v>7860</v>
      </c>
      <c r="B2573" s="58" t="s">
        <v>35</v>
      </c>
      <c r="C2573" s="50" t="s">
        <v>7861</v>
      </c>
      <c r="D2573" s="50" t="s">
        <v>7862</v>
      </c>
      <c r="E2573" s="50" t="s">
        <v>7863</v>
      </c>
      <c r="F2573" s="50" t="s">
        <v>7864</v>
      </c>
      <c r="G2573" s="104" t="s">
        <v>39</v>
      </c>
      <c r="H2573" s="105">
        <v>0</v>
      </c>
      <c r="I2573" s="80">
        <v>590000000</v>
      </c>
      <c r="J2573" s="51" t="s">
        <v>293</v>
      </c>
      <c r="K2573" s="49" t="s">
        <v>529</v>
      </c>
      <c r="L2573" s="49" t="s">
        <v>295</v>
      </c>
      <c r="M2573" s="49" t="s">
        <v>84</v>
      </c>
      <c r="N2573" s="49" t="s">
        <v>7604</v>
      </c>
      <c r="O2573" s="49" t="s">
        <v>2235</v>
      </c>
      <c r="P2573" s="43">
        <v>796</v>
      </c>
      <c r="Q2573" s="49" t="s">
        <v>46</v>
      </c>
      <c r="R2573" s="77">
        <v>1300</v>
      </c>
      <c r="S2573" s="352">
        <v>150</v>
      </c>
      <c r="T2573" s="62">
        <f t="shared" si="269"/>
        <v>195000</v>
      </c>
      <c r="U2573" s="62">
        <f t="shared" si="270"/>
        <v>218400.00000000003</v>
      </c>
      <c r="V2573" s="98"/>
      <c r="W2573" s="51">
        <v>2017</v>
      </c>
      <c r="X2573" s="98"/>
    </row>
    <row r="2574" spans="1:24" ht="50.1" customHeight="1">
      <c r="A2574" s="34" t="s">
        <v>7865</v>
      </c>
      <c r="B2574" s="58" t="s">
        <v>35</v>
      </c>
      <c r="C2574" s="50" t="s">
        <v>7866</v>
      </c>
      <c r="D2574" s="50" t="s">
        <v>7862</v>
      </c>
      <c r="E2574" s="50" t="s">
        <v>7867</v>
      </c>
      <c r="F2574" s="50" t="s">
        <v>7868</v>
      </c>
      <c r="G2574" s="358" t="s">
        <v>39</v>
      </c>
      <c r="H2574" s="105">
        <v>0</v>
      </c>
      <c r="I2574" s="80">
        <v>590000000</v>
      </c>
      <c r="J2574" s="51" t="s">
        <v>293</v>
      </c>
      <c r="K2574" s="49" t="s">
        <v>529</v>
      </c>
      <c r="L2574" s="49" t="s">
        <v>295</v>
      </c>
      <c r="M2574" s="49" t="s">
        <v>84</v>
      </c>
      <c r="N2574" s="49" t="s">
        <v>7604</v>
      </c>
      <c r="O2574" s="49" t="s">
        <v>2235</v>
      </c>
      <c r="P2574" s="43">
        <v>796</v>
      </c>
      <c r="Q2574" s="49" t="s">
        <v>46</v>
      </c>
      <c r="R2574" s="77">
        <v>52</v>
      </c>
      <c r="S2574" s="352">
        <v>250</v>
      </c>
      <c r="T2574" s="62">
        <f t="shared" si="269"/>
        <v>13000</v>
      </c>
      <c r="U2574" s="62">
        <f t="shared" si="270"/>
        <v>14560.000000000002</v>
      </c>
      <c r="V2574" s="98"/>
      <c r="W2574" s="51">
        <v>2017</v>
      </c>
      <c r="X2574" s="98"/>
    </row>
    <row r="2575" spans="1:24" ht="50.1" customHeight="1">
      <c r="A2575" s="34" t="s">
        <v>7869</v>
      </c>
      <c r="B2575" s="58" t="s">
        <v>35</v>
      </c>
      <c r="C2575" s="50" t="s">
        <v>7870</v>
      </c>
      <c r="D2575" s="50" t="s">
        <v>7862</v>
      </c>
      <c r="E2575" s="50" t="s">
        <v>7871</v>
      </c>
      <c r="F2575" s="50" t="s">
        <v>7872</v>
      </c>
      <c r="G2575" s="104" t="s">
        <v>39</v>
      </c>
      <c r="H2575" s="105">
        <v>0</v>
      </c>
      <c r="I2575" s="80">
        <v>590000000</v>
      </c>
      <c r="J2575" s="51" t="s">
        <v>293</v>
      </c>
      <c r="K2575" s="49" t="s">
        <v>529</v>
      </c>
      <c r="L2575" s="49" t="s">
        <v>295</v>
      </c>
      <c r="M2575" s="49" t="s">
        <v>84</v>
      </c>
      <c r="N2575" s="49" t="s">
        <v>7604</v>
      </c>
      <c r="O2575" s="49" t="s">
        <v>2235</v>
      </c>
      <c r="P2575" s="43">
        <v>796</v>
      </c>
      <c r="Q2575" s="49" t="s">
        <v>46</v>
      </c>
      <c r="R2575" s="77">
        <v>78</v>
      </c>
      <c r="S2575" s="352">
        <v>280</v>
      </c>
      <c r="T2575" s="62">
        <f t="shared" si="269"/>
        <v>21840</v>
      </c>
      <c r="U2575" s="62">
        <f t="shared" si="270"/>
        <v>24460.800000000003</v>
      </c>
      <c r="V2575" s="98"/>
      <c r="W2575" s="51">
        <v>2017</v>
      </c>
      <c r="X2575" s="98"/>
    </row>
    <row r="2576" spans="1:24" ht="50.1" customHeight="1">
      <c r="A2576" s="34" t="s">
        <v>7873</v>
      </c>
      <c r="B2576" s="58" t="s">
        <v>35</v>
      </c>
      <c r="C2576" s="50" t="s">
        <v>7874</v>
      </c>
      <c r="D2576" s="50" t="s">
        <v>7862</v>
      </c>
      <c r="E2576" s="50" t="s">
        <v>7875</v>
      </c>
      <c r="F2576" s="50" t="s">
        <v>7876</v>
      </c>
      <c r="G2576" s="104" t="s">
        <v>39</v>
      </c>
      <c r="H2576" s="105">
        <v>0</v>
      </c>
      <c r="I2576" s="80">
        <v>590000000</v>
      </c>
      <c r="J2576" s="51" t="s">
        <v>293</v>
      </c>
      <c r="K2576" s="49" t="s">
        <v>529</v>
      </c>
      <c r="L2576" s="49" t="s">
        <v>295</v>
      </c>
      <c r="M2576" s="49" t="s">
        <v>84</v>
      </c>
      <c r="N2576" s="49" t="s">
        <v>7604</v>
      </c>
      <c r="O2576" s="49" t="s">
        <v>2235</v>
      </c>
      <c r="P2576" s="43">
        <v>796</v>
      </c>
      <c r="Q2576" s="49" t="s">
        <v>46</v>
      </c>
      <c r="R2576" s="77">
        <v>78</v>
      </c>
      <c r="S2576" s="352">
        <v>250</v>
      </c>
      <c r="T2576" s="62">
        <f t="shared" si="269"/>
        <v>19500</v>
      </c>
      <c r="U2576" s="62">
        <f t="shared" si="270"/>
        <v>21840.000000000004</v>
      </c>
      <c r="V2576" s="98"/>
      <c r="W2576" s="51">
        <v>2017</v>
      </c>
      <c r="X2576" s="98"/>
    </row>
    <row r="2577" spans="1:24" ht="50.1" customHeight="1">
      <c r="A2577" s="34" t="s">
        <v>7877</v>
      </c>
      <c r="B2577" s="58" t="s">
        <v>35</v>
      </c>
      <c r="C2577" s="50" t="s">
        <v>7874</v>
      </c>
      <c r="D2577" s="50" t="s">
        <v>7862</v>
      </c>
      <c r="E2577" s="50" t="s">
        <v>7875</v>
      </c>
      <c r="F2577" s="50" t="s">
        <v>7878</v>
      </c>
      <c r="G2577" s="358" t="s">
        <v>39</v>
      </c>
      <c r="H2577" s="105">
        <v>0</v>
      </c>
      <c r="I2577" s="80">
        <v>590000000</v>
      </c>
      <c r="J2577" s="51" t="s">
        <v>293</v>
      </c>
      <c r="K2577" s="49" t="s">
        <v>529</v>
      </c>
      <c r="L2577" s="49" t="s">
        <v>295</v>
      </c>
      <c r="M2577" s="49" t="s">
        <v>84</v>
      </c>
      <c r="N2577" s="49" t="s">
        <v>7604</v>
      </c>
      <c r="O2577" s="49" t="s">
        <v>2235</v>
      </c>
      <c r="P2577" s="43">
        <v>796</v>
      </c>
      <c r="Q2577" s="49" t="s">
        <v>46</v>
      </c>
      <c r="R2577" s="77">
        <v>364</v>
      </c>
      <c r="S2577" s="352">
        <v>900</v>
      </c>
      <c r="T2577" s="62">
        <f t="shared" si="269"/>
        <v>327600</v>
      </c>
      <c r="U2577" s="62">
        <f t="shared" si="270"/>
        <v>366912.00000000006</v>
      </c>
      <c r="V2577" s="98"/>
      <c r="W2577" s="51">
        <v>2017</v>
      </c>
      <c r="X2577" s="98"/>
    </row>
    <row r="2578" spans="1:24" ht="50.1" customHeight="1">
      <c r="A2578" s="34" t="s">
        <v>7879</v>
      </c>
      <c r="B2578" s="58" t="s">
        <v>35</v>
      </c>
      <c r="C2578" s="50" t="s">
        <v>845</v>
      </c>
      <c r="D2578" s="50" t="s">
        <v>846</v>
      </c>
      <c r="E2578" s="50" t="s">
        <v>847</v>
      </c>
      <c r="F2578" s="50" t="s">
        <v>7880</v>
      </c>
      <c r="G2578" s="104" t="s">
        <v>39</v>
      </c>
      <c r="H2578" s="105">
        <v>0</v>
      </c>
      <c r="I2578" s="80">
        <v>590000000</v>
      </c>
      <c r="J2578" s="51" t="s">
        <v>293</v>
      </c>
      <c r="K2578" s="49" t="s">
        <v>529</v>
      </c>
      <c r="L2578" s="49" t="s">
        <v>295</v>
      </c>
      <c r="M2578" s="49" t="s">
        <v>84</v>
      </c>
      <c r="N2578" s="49" t="s">
        <v>7604</v>
      </c>
      <c r="O2578" s="49" t="s">
        <v>2235</v>
      </c>
      <c r="P2578" s="43">
        <v>796</v>
      </c>
      <c r="Q2578" s="49" t="s">
        <v>46</v>
      </c>
      <c r="R2578" s="77">
        <v>78</v>
      </c>
      <c r="S2578" s="352">
        <v>900</v>
      </c>
      <c r="T2578" s="62">
        <f t="shared" si="269"/>
        <v>70200</v>
      </c>
      <c r="U2578" s="62">
        <f t="shared" si="270"/>
        <v>78624.000000000015</v>
      </c>
      <c r="V2578" s="98"/>
      <c r="W2578" s="51">
        <v>2017</v>
      </c>
      <c r="X2578" s="98"/>
    </row>
    <row r="2579" spans="1:24" ht="50.1" customHeight="1">
      <c r="A2579" s="34" t="s">
        <v>7881</v>
      </c>
      <c r="B2579" s="58" t="s">
        <v>35</v>
      </c>
      <c r="C2579" s="50" t="s">
        <v>845</v>
      </c>
      <c r="D2579" s="50" t="s">
        <v>846</v>
      </c>
      <c r="E2579" s="50" t="s">
        <v>847</v>
      </c>
      <c r="F2579" s="50" t="s">
        <v>7882</v>
      </c>
      <c r="G2579" s="104" t="s">
        <v>39</v>
      </c>
      <c r="H2579" s="105">
        <v>0</v>
      </c>
      <c r="I2579" s="80">
        <v>590000000</v>
      </c>
      <c r="J2579" s="51" t="s">
        <v>293</v>
      </c>
      <c r="K2579" s="49" t="s">
        <v>529</v>
      </c>
      <c r="L2579" s="49" t="s">
        <v>295</v>
      </c>
      <c r="M2579" s="49" t="s">
        <v>84</v>
      </c>
      <c r="N2579" s="49" t="s">
        <v>7604</v>
      </c>
      <c r="O2579" s="49" t="s">
        <v>2235</v>
      </c>
      <c r="P2579" s="43">
        <v>796</v>
      </c>
      <c r="Q2579" s="49" t="s">
        <v>46</v>
      </c>
      <c r="R2579" s="77">
        <v>78</v>
      </c>
      <c r="S2579" s="352">
        <v>400</v>
      </c>
      <c r="T2579" s="62">
        <f t="shared" si="269"/>
        <v>31200</v>
      </c>
      <c r="U2579" s="62">
        <f t="shared" si="270"/>
        <v>34944</v>
      </c>
      <c r="V2579" s="98"/>
      <c r="W2579" s="51">
        <v>2017</v>
      </c>
      <c r="X2579" s="98"/>
    </row>
    <row r="2580" spans="1:24" ht="50.1" customHeight="1">
      <c r="A2580" s="34" t="s">
        <v>7883</v>
      </c>
      <c r="B2580" s="58" t="s">
        <v>35</v>
      </c>
      <c r="C2580" s="50" t="s">
        <v>845</v>
      </c>
      <c r="D2580" s="50" t="s">
        <v>846</v>
      </c>
      <c r="E2580" s="50" t="s">
        <v>847</v>
      </c>
      <c r="F2580" s="50" t="s">
        <v>7884</v>
      </c>
      <c r="G2580" s="358" t="s">
        <v>39</v>
      </c>
      <c r="H2580" s="105">
        <v>0</v>
      </c>
      <c r="I2580" s="80">
        <v>590000000</v>
      </c>
      <c r="J2580" s="51" t="s">
        <v>293</v>
      </c>
      <c r="K2580" s="49" t="s">
        <v>529</v>
      </c>
      <c r="L2580" s="49" t="s">
        <v>295</v>
      </c>
      <c r="M2580" s="49" t="s">
        <v>84</v>
      </c>
      <c r="N2580" s="49" t="s">
        <v>7604</v>
      </c>
      <c r="O2580" s="49" t="s">
        <v>2235</v>
      </c>
      <c r="P2580" s="43">
        <v>796</v>
      </c>
      <c r="Q2580" s="49" t="s">
        <v>46</v>
      </c>
      <c r="R2580" s="77">
        <v>30</v>
      </c>
      <c r="S2580" s="352">
        <v>900</v>
      </c>
      <c r="T2580" s="62">
        <f t="shared" si="269"/>
        <v>27000</v>
      </c>
      <c r="U2580" s="62">
        <f t="shared" si="270"/>
        <v>30240.000000000004</v>
      </c>
      <c r="V2580" s="98"/>
      <c r="W2580" s="51">
        <v>2017</v>
      </c>
      <c r="X2580" s="98"/>
    </row>
    <row r="2581" spans="1:24" ht="50.1" customHeight="1">
      <c r="A2581" s="34" t="s">
        <v>7885</v>
      </c>
      <c r="B2581" s="58" t="s">
        <v>35</v>
      </c>
      <c r="C2581" s="50" t="s">
        <v>845</v>
      </c>
      <c r="D2581" s="50" t="s">
        <v>846</v>
      </c>
      <c r="E2581" s="50" t="s">
        <v>847</v>
      </c>
      <c r="F2581" s="50" t="s">
        <v>7886</v>
      </c>
      <c r="G2581" s="104" t="s">
        <v>39</v>
      </c>
      <c r="H2581" s="105">
        <v>0</v>
      </c>
      <c r="I2581" s="80">
        <v>590000000</v>
      </c>
      <c r="J2581" s="51" t="s">
        <v>293</v>
      </c>
      <c r="K2581" s="49" t="s">
        <v>529</v>
      </c>
      <c r="L2581" s="49" t="s">
        <v>295</v>
      </c>
      <c r="M2581" s="49" t="s">
        <v>84</v>
      </c>
      <c r="N2581" s="49" t="s">
        <v>7604</v>
      </c>
      <c r="O2581" s="49" t="s">
        <v>2235</v>
      </c>
      <c r="P2581" s="43">
        <v>796</v>
      </c>
      <c r="Q2581" s="49" t="s">
        <v>46</v>
      </c>
      <c r="R2581" s="77">
        <v>30</v>
      </c>
      <c r="S2581" s="352">
        <v>900</v>
      </c>
      <c r="T2581" s="62">
        <f t="shared" si="269"/>
        <v>27000</v>
      </c>
      <c r="U2581" s="62">
        <f t="shared" si="270"/>
        <v>30240.000000000004</v>
      </c>
      <c r="V2581" s="98"/>
      <c r="W2581" s="51">
        <v>2017</v>
      </c>
      <c r="X2581" s="98"/>
    </row>
    <row r="2582" spans="1:24" ht="50.1" customHeight="1">
      <c r="A2582" s="34" t="s">
        <v>7887</v>
      </c>
      <c r="B2582" s="178" t="s">
        <v>35</v>
      </c>
      <c r="C2582" s="50" t="s">
        <v>7888</v>
      </c>
      <c r="D2582" s="50" t="s">
        <v>5950</v>
      </c>
      <c r="E2582" s="50" t="s">
        <v>7889</v>
      </c>
      <c r="F2582" s="212" t="s">
        <v>7890</v>
      </c>
      <c r="G2582" s="104" t="s">
        <v>39</v>
      </c>
      <c r="H2582" s="105">
        <v>0</v>
      </c>
      <c r="I2582" s="80">
        <v>590000000</v>
      </c>
      <c r="J2582" s="51" t="s">
        <v>293</v>
      </c>
      <c r="K2582" s="49" t="s">
        <v>529</v>
      </c>
      <c r="L2582" s="49" t="s">
        <v>295</v>
      </c>
      <c r="M2582" s="49" t="s">
        <v>84</v>
      </c>
      <c r="N2582" s="49" t="s">
        <v>7604</v>
      </c>
      <c r="O2582" s="49" t="s">
        <v>2235</v>
      </c>
      <c r="P2582" s="43">
        <v>839</v>
      </c>
      <c r="Q2582" s="49" t="s">
        <v>612</v>
      </c>
      <c r="R2582" s="77">
        <v>30</v>
      </c>
      <c r="S2582" s="352">
        <v>900</v>
      </c>
      <c r="T2582" s="62">
        <f t="shared" si="269"/>
        <v>27000</v>
      </c>
      <c r="U2582" s="62">
        <f t="shared" si="270"/>
        <v>30240.000000000004</v>
      </c>
      <c r="V2582" s="98"/>
      <c r="W2582" s="51">
        <v>2017</v>
      </c>
      <c r="X2582" s="98"/>
    </row>
    <row r="2583" spans="1:24" ht="50.1" customHeight="1">
      <c r="A2583" s="34" t="s">
        <v>7891</v>
      </c>
      <c r="B2583" s="178" t="s">
        <v>35</v>
      </c>
      <c r="C2583" s="296" t="s">
        <v>7892</v>
      </c>
      <c r="D2583" s="296" t="s">
        <v>846</v>
      </c>
      <c r="E2583" s="296" t="s">
        <v>7893</v>
      </c>
      <c r="F2583" s="212" t="s">
        <v>7894</v>
      </c>
      <c r="G2583" s="358" t="s">
        <v>39</v>
      </c>
      <c r="H2583" s="105">
        <v>0</v>
      </c>
      <c r="I2583" s="80">
        <v>590000000</v>
      </c>
      <c r="J2583" s="51" t="s">
        <v>293</v>
      </c>
      <c r="K2583" s="49" t="s">
        <v>529</v>
      </c>
      <c r="L2583" s="49" t="s">
        <v>295</v>
      </c>
      <c r="M2583" s="49" t="s">
        <v>84</v>
      </c>
      <c r="N2583" s="49" t="s">
        <v>7604</v>
      </c>
      <c r="O2583" s="49" t="s">
        <v>2235</v>
      </c>
      <c r="P2583" s="43">
        <v>796</v>
      </c>
      <c r="Q2583" s="49" t="s">
        <v>46</v>
      </c>
      <c r="R2583" s="77">
        <v>30</v>
      </c>
      <c r="S2583" s="352">
        <v>900</v>
      </c>
      <c r="T2583" s="62">
        <f t="shared" si="269"/>
        <v>27000</v>
      </c>
      <c r="U2583" s="62">
        <f t="shared" si="270"/>
        <v>30240.000000000004</v>
      </c>
      <c r="V2583" s="98"/>
      <c r="W2583" s="51">
        <v>2017</v>
      </c>
      <c r="X2583" s="98"/>
    </row>
    <row r="2584" spans="1:24" ht="50.1" customHeight="1">
      <c r="A2584" s="34" t="s">
        <v>7895</v>
      </c>
      <c r="B2584" s="58" t="s">
        <v>35</v>
      </c>
      <c r="C2584" s="296" t="s">
        <v>7896</v>
      </c>
      <c r="D2584" s="296" t="s">
        <v>7897</v>
      </c>
      <c r="E2584" s="296" t="s">
        <v>7898</v>
      </c>
      <c r="F2584" s="50" t="s">
        <v>7899</v>
      </c>
      <c r="G2584" s="104" t="s">
        <v>39</v>
      </c>
      <c r="H2584" s="105">
        <v>0</v>
      </c>
      <c r="I2584" s="80">
        <v>590000000</v>
      </c>
      <c r="J2584" s="51" t="s">
        <v>293</v>
      </c>
      <c r="K2584" s="49" t="s">
        <v>529</v>
      </c>
      <c r="L2584" s="49" t="s">
        <v>295</v>
      </c>
      <c r="M2584" s="49" t="s">
        <v>84</v>
      </c>
      <c r="N2584" s="49" t="s">
        <v>7604</v>
      </c>
      <c r="O2584" s="49" t="s">
        <v>2235</v>
      </c>
      <c r="P2584" s="43">
        <v>796</v>
      </c>
      <c r="Q2584" s="49" t="s">
        <v>46</v>
      </c>
      <c r="R2584" s="77">
        <v>572</v>
      </c>
      <c r="S2584" s="352">
        <v>100</v>
      </c>
      <c r="T2584" s="62">
        <f t="shared" si="269"/>
        <v>57200</v>
      </c>
      <c r="U2584" s="62">
        <f t="shared" si="270"/>
        <v>64064.000000000007</v>
      </c>
      <c r="V2584" s="98"/>
      <c r="W2584" s="51">
        <v>2017</v>
      </c>
      <c r="X2584" s="98"/>
    </row>
    <row r="2585" spans="1:24" ht="50.1" customHeight="1">
      <c r="A2585" s="34" t="s">
        <v>7900</v>
      </c>
      <c r="B2585" s="58" t="s">
        <v>35</v>
      </c>
      <c r="C2585" s="50" t="s">
        <v>7901</v>
      </c>
      <c r="D2585" s="50" t="s">
        <v>7902</v>
      </c>
      <c r="E2585" s="50" t="s">
        <v>7903</v>
      </c>
      <c r="F2585" s="50" t="s">
        <v>7904</v>
      </c>
      <c r="G2585" s="104" t="s">
        <v>39</v>
      </c>
      <c r="H2585" s="105">
        <v>0</v>
      </c>
      <c r="I2585" s="80">
        <v>590000000</v>
      </c>
      <c r="J2585" s="51" t="s">
        <v>293</v>
      </c>
      <c r="K2585" s="49" t="s">
        <v>529</v>
      </c>
      <c r="L2585" s="49" t="s">
        <v>295</v>
      </c>
      <c r="M2585" s="49" t="s">
        <v>84</v>
      </c>
      <c r="N2585" s="49" t="s">
        <v>7604</v>
      </c>
      <c r="O2585" s="49" t="s">
        <v>2235</v>
      </c>
      <c r="P2585" s="43">
        <v>796</v>
      </c>
      <c r="Q2585" s="49" t="s">
        <v>46</v>
      </c>
      <c r="R2585" s="77">
        <v>1170</v>
      </c>
      <c r="S2585" s="352">
        <v>40</v>
      </c>
      <c r="T2585" s="62">
        <f t="shared" si="269"/>
        <v>46800</v>
      </c>
      <c r="U2585" s="62">
        <f t="shared" si="270"/>
        <v>52416.000000000007</v>
      </c>
      <c r="V2585" s="98"/>
      <c r="W2585" s="51">
        <v>2017</v>
      </c>
      <c r="X2585" s="98"/>
    </row>
    <row r="2586" spans="1:24" ht="50.1" customHeight="1">
      <c r="A2586" s="34" t="s">
        <v>7905</v>
      </c>
      <c r="B2586" s="58" t="s">
        <v>35</v>
      </c>
      <c r="C2586" s="50" t="s">
        <v>7901</v>
      </c>
      <c r="D2586" s="50" t="s">
        <v>7902</v>
      </c>
      <c r="E2586" s="50" t="s">
        <v>7903</v>
      </c>
      <c r="F2586" s="50" t="s">
        <v>7906</v>
      </c>
      <c r="G2586" s="358" t="s">
        <v>39</v>
      </c>
      <c r="H2586" s="105">
        <v>0</v>
      </c>
      <c r="I2586" s="80">
        <v>590000000</v>
      </c>
      <c r="J2586" s="51" t="s">
        <v>293</v>
      </c>
      <c r="K2586" s="49" t="s">
        <v>529</v>
      </c>
      <c r="L2586" s="49" t="s">
        <v>295</v>
      </c>
      <c r="M2586" s="49" t="s">
        <v>84</v>
      </c>
      <c r="N2586" s="49" t="s">
        <v>7604</v>
      </c>
      <c r="O2586" s="49" t="s">
        <v>2235</v>
      </c>
      <c r="P2586" s="43">
        <v>796</v>
      </c>
      <c r="Q2586" s="49" t="s">
        <v>46</v>
      </c>
      <c r="R2586" s="77">
        <v>260</v>
      </c>
      <c r="S2586" s="352">
        <v>100</v>
      </c>
      <c r="T2586" s="62">
        <f t="shared" si="269"/>
        <v>26000</v>
      </c>
      <c r="U2586" s="62">
        <f t="shared" si="270"/>
        <v>29120.000000000004</v>
      </c>
      <c r="V2586" s="98"/>
      <c r="W2586" s="51">
        <v>2017</v>
      </c>
      <c r="X2586" s="98"/>
    </row>
    <row r="2587" spans="1:24" ht="50.1" customHeight="1">
      <c r="A2587" s="34" t="s">
        <v>7907</v>
      </c>
      <c r="B2587" s="58" t="s">
        <v>35</v>
      </c>
      <c r="C2587" s="50" t="s">
        <v>7901</v>
      </c>
      <c r="D2587" s="50" t="s">
        <v>7902</v>
      </c>
      <c r="E2587" s="50" t="s">
        <v>7903</v>
      </c>
      <c r="F2587" s="50" t="s">
        <v>7908</v>
      </c>
      <c r="G2587" s="104" t="s">
        <v>39</v>
      </c>
      <c r="H2587" s="105">
        <v>0</v>
      </c>
      <c r="I2587" s="80">
        <v>590000000</v>
      </c>
      <c r="J2587" s="51" t="s">
        <v>293</v>
      </c>
      <c r="K2587" s="49" t="s">
        <v>529</v>
      </c>
      <c r="L2587" s="49" t="s">
        <v>295</v>
      </c>
      <c r="M2587" s="49" t="s">
        <v>84</v>
      </c>
      <c r="N2587" s="49" t="s">
        <v>7604</v>
      </c>
      <c r="O2587" s="49" t="s">
        <v>2235</v>
      </c>
      <c r="P2587" s="43">
        <v>796</v>
      </c>
      <c r="Q2587" s="49" t="s">
        <v>46</v>
      </c>
      <c r="R2587" s="77">
        <v>312</v>
      </c>
      <c r="S2587" s="352">
        <v>100</v>
      </c>
      <c r="T2587" s="62">
        <f t="shared" si="269"/>
        <v>31200</v>
      </c>
      <c r="U2587" s="62">
        <f t="shared" si="270"/>
        <v>34944</v>
      </c>
      <c r="V2587" s="98"/>
      <c r="W2587" s="51">
        <v>2017</v>
      </c>
      <c r="X2587" s="98"/>
    </row>
    <row r="2588" spans="1:24" ht="50.1" customHeight="1">
      <c r="A2588" s="34" t="s">
        <v>7909</v>
      </c>
      <c r="B2588" s="58" t="s">
        <v>35</v>
      </c>
      <c r="C2588" s="50" t="s">
        <v>7901</v>
      </c>
      <c r="D2588" s="50" t="s">
        <v>7902</v>
      </c>
      <c r="E2588" s="50" t="s">
        <v>7903</v>
      </c>
      <c r="F2588" s="50" t="s">
        <v>7910</v>
      </c>
      <c r="G2588" s="104" t="s">
        <v>39</v>
      </c>
      <c r="H2588" s="105">
        <v>0</v>
      </c>
      <c r="I2588" s="80">
        <v>590000000</v>
      </c>
      <c r="J2588" s="51" t="s">
        <v>293</v>
      </c>
      <c r="K2588" s="49" t="s">
        <v>529</v>
      </c>
      <c r="L2588" s="49" t="s">
        <v>295</v>
      </c>
      <c r="M2588" s="49" t="s">
        <v>84</v>
      </c>
      <c r="N2588" s="49" t="s">
        <v>7604</v>
      </c>
      <c r="O2588" s="49" t="s">
        <v>2235</v>
      </c>
      <c r="P2588" s="43">
        <v>796</v>
      </c>
      <c r="Q2588" s="49" t="s">
        <v>46</v>
      </c>
      <c r="R2588" s="77">
        <v>780</v>
      </c>
      <c r="S2588" s="352">
        <v>50</v>
      </c>
      <c r="T2588" s="62">
        <f t="shared" si="269"/>
        <v>39000</v>
      </c>
      <c r="U2588" s="62">
        <f t="shared" si="270"/>
        <v>43680.000000000007</v>
      </c>
      <c r="V2588" s="98"/>
      <c r="W2588" s="51">
        <v>2017</v>
      </c>
      <c r="X2588" s="98"/>
    </row>
    <row r="2589" spans="1:24" ht="50.1" customHeight="1">
      <c r="A2589" s="34" t="s">
        <v>7911</v>
      </c>
      <c r="B2589" s="58" t="s">
        <v>35</v>
      </c>
      <c r="C2589" s="50" t="s">
        <v>7901</v>
      </c>
      <c r="D2589" s="50" t="s">
        <v>7902</v>
      </c>
      <c r="E2589" s="50" t="s">
        <v>7903</v>
      </c>
      <c r="F2589" s="50" t="s">
        <v>7912</v>
      </c>
      <c r="G2589" s="358" t="s">
        <v>39</v>
      </c>
      <c r="H2589" s="105">
        <v>0</v>
      </c>
      <c r="I2589" s="80">
        <v>590000000</v>
      </c>
      <c r="J2589" s="51" t="s">
        <v>293</v>
      </c>
      <c r="K2589" s="49" t="s">
        <v>529</v>
      </c>
      <c r="L2589" s="49" t="s">
        <v>295</v>
      </c>
      <c r="M2589" s="49" t="s">
        <v>84</v>
      </c>
      <c r="N2589" s="49" t="s">
        <v>7604</v>
      </c>
      <c r="O2589" s="49" t="s">
        <v>2235</v>
      </c>
      <c r="P2589" s="43">
        <v>796</v>
      </c>
      <c r="Q2589" s="49" t="s">
        <v>46</v>
      </c>
      <c r="R2589" s="77">
        <v>650</v>
      </c>
      <c r="S2589" s="352">
        <v>100</v>
      </c>
      <c r="T2589" s="62">
        <f t="shared" si="269"/>
        <v>65000</v>
      </c>
      <c r="U2589" s="62">
        <f t="shared" si="270"/>
        <v>72800</v>
      </c>
      <c r="V2589" s="98"/>
      <c r="W2589" s="51">
        <v>2017</v>
      </c>
      <c r="X2589" s="98"/>
    </row>
    <row r="2590" spans="1:24" ht="50.1" customHeight="1">
      <c r="A2590" s="34" t="s">
        <v>7913</v>
      </c>
      <c r="B2590" s="58" t="s">
        <v>35</v>
      </c>
      <c r="C2590" s="50" t="s">
        <v>7901</v>
      </c>
      <c r="D2590" s="50" t="s">
        <v>7902</v>
      </c>
      <c r="E2590" s="50" t="s">
        <v>7903</v>
      </c>
      <c r="F2590" s="50" t="s">
        <v>7914</v>
      </c>
      <c r="G2590" s="104" t="s">
        <v>39</v>
      </c>
      <c r="H2590" s="105">
        <v>0</v>
      </c>
      <c r="I2590" s="80">
        <v>590000000</v>
      </c>
      <c r="J2590" s="51" t="s">
        <v>293</v>
      </c>
      <c r="K2590" s="49" t="s">
        <v>529</v>
      </c>
      <c r="L2590" s="49" t="s">
        <v>295</v>
      </c>
      <c r="M2590" s="49" t="s">
        <v>84</v>
      </c>
      <c r="N2590" s="49" t="s">
        <v>7604</v>
      </c>
      <c r="O2590" s="49" t="s">
        <v>2235</v>
      </c>
      <c r="P2590" s="43">
        <v>796</v>
      </c>
      <c r="Q2590" s="49" t="s">
        <v>46</v>
      </c>
      <c r="R2590" s="77">
        <v>130</v>
      </c>
      <c r="S2590" s="352">
        <v>350</v>
      </c>
      <c r="T2590" s="62">
        <f t="shared" si="269"/>
        <v>45500</v>
      </c>
      <c r="U2590" s="62">
        <f t="shared" si="270"/>
        <v>50960.000000000007</v>
      </c>
      <c r="V2590" s="98"/>
      <c r="W2590" s="51">
        <v>2017</v>
      </c>
      <c r="X2590" s="98"/>
    </row>
    <row r="2591" spans="1:24" ht="50.1" customHeight="1">
      <c r="A2591" s="34" t="s">
        <v>7915</v>
      </c>
      <c r="B2591" s="58" t="s">
        <v>35</v>
      </c>
      <c r="C2591" s="50" t="s">
        <v>7901</v>
      </c>
      <c r="D2591" s="50" t="s">
        <v>7902</v>
      </c>
      <c r="E2591" s="50" t="s">
        <v>7903</v>
      </c>
      <c r="F2591" s="50" t="s">
        <v>7916</v>
      </c>
      <c r="G2591" s="104" t="s">
        <v>39</v>
      </c>
      <c r="H2591" s="105">
        <v>0</v>
      </c>
      <c r="I2591" s="80">
        <v>590000000</v>
      </c>
      <c r="J2591" s="51" t="s">
        <v>293</v>
      </c>
      <c r="K2591" s="49" t="s">
        <v>529</v>
      </c>
      <c r="L2591" s="49" t="s">
        <v>295</v>
      </c>
      <c r="M2591" s="49" t="s">
        <v>84</v>
      </c>
      <c r="N2591" s="49" t="s">
        <v>7604</v>
      </c>
      <c r="O2591" s="49" t="s">
        <v>2235</v>
      </c>
      <c r="P2591" s="43">
        <v>796</v>
      </c>
      <c r="Q2591" s="49" t="s">
        <v>46</v>
      </c>
      <c r="R2591" s="77">
        <v>130</v>
      </c>
      <c r="S2591" s="352">
        <v>350</v>
      </c>
      <c r="T2591" s="62">
        <f t="shared" si="269"/>
        <v>45500</v>
      </c>
      <c r="U2591" s="62">
        <f t="shared" si="270"/>
        <v>50960.000000000007</v>
      </c>
      <c r="V2591" s="98"/>
      <c r="W2591" s="51">
        <v>2017</v>
      </c>
      <c r="X2591" s="98"/>
    </row>
    <row r="2592" spans="1:24" ht="50.1" customHeight="1">
      <c r="A2592" s="34" t="s">
        <v>7917</v>
      </c>
      <c r="B2592" s="58" t="s">
        <v>35</v>
      </c>
      <c r="C2592" s="50" t="s">
        <v>7918</v>
      </c>
      <c r="D2592" s="50" t="s">
        <v>3722</v>
      </c>
      <c r="E2592" s="50" t="s">
        <v>7919</v>
      </c>
      <c r="F2592" s="50" t="s">
        <v>7920</v>
      </c>
      <c r="G2592" s="358" t="s">
        <v>39</v>
      </c>
      <c r="H2592" s="105">
        <v>0</v>
      </c>
      <c r="I2592" s="80">
        <v>590000000</v>
      </c>
      <c r="J2592" s="51" t="s">
        <v>293</v>
      </c>
      <c r="K2592" s="49" t="s">
        <v>529</v>
      </c>
      <c r="L2592" s="49" t="s">
        <v>295</v>
      </c>
      <c r="M2592" s="49" t="s">
        <v>84</v>
      </c>
      <c r="N2592" s="49" t="s">
        <v>7604</v>
      </c>
      <c r="O2592" s="49" t="s">
        <v>2235</v>
      </c>
      <c r="P2592" s="43">
        <v>796</v>
      </c>
      <c r="Q2592" s="49" t="s">
        <v>46</v>
      </c>
      <c r="R2592" s="77">
        <v>104</v>
      </c>
      <c r="S2592" s="352">
        <v>2100</v>
      </c>
      <c r="T2592" s="62">
        <f t="shared" si="269"/>
        <v>218400</v>
      </c>
      <c r="U2592" s="62">
        <f t="shared" si="270"/>
        <v>244608.00000000003</v>
      </c>
      <c r="V2592" s="98"/>
      <c r="W2592" s="51">
        <v>2017</v>
      </c>
      <c r="X2592" s="98"/>
    </row>
    <row r="2593" spans="1:24" ht="50.1" customHeight="1">
      <c r="A2593" s="34" t="s">
        <v>7921</v>
      </c>
      <c r="B2593" s="58" t="s">
        <v>35</v>
      </c>
      <c r="C2593" s="50" t="s">
        <v>7918</v>
      </c>
      <c r="D2593" s="50" t="s">
        <v>3722</v>
      </c>
      <c r="E2593" s="50" t="s">
        <v>7919</v>
      </c>
      <c r="F2593" s="50" t="s">
        <v>7922</v>
      </c>
      <c r="G2593" s="104" t="s">
        <v>39</v>
      </c>
      <c r="H2593" s="105">
        <v>0</v>
      </c>
      <c r="I2593" s="80">
        <v>590000000</v>
      </c>
      <c r="J2593" s="51" t="s">
        <v>293</v>
      </c>
      <c r="K2593" s="49" t="s">
        <v>529</v>
      </c>
      <c r="L2593" s="49" t="s">
        <v>295</v>
      </c>
      <c r="M2593" s="49" t="s">
        <v>84</v>
      </c>
      <c r="N2593" s="49" t="s">
        <v>7604</v>
      </c>
      <c r="O2593" s="49" t="s">
        <v>2235</v>
      </c>
      <c r="P2593" s="43">
        <v>796</v>
      </c>
      <c r="Q2593" s="49" t="s">
        <v>46</v>
      </c>
      <c r="R2593" s="77">
        <v>26</v>
      </c>
      <c r="S2593" s="352">
        <v>2000</v>
      </c>
      <c r="T2593" s="62">
        <f t="shared" si="269"/>
        <v>52000</v>
      </c>
      <c r="U2593" s="62">
        <f t="shared" si="270"/>
        <v>58240.000000000007</v>
      </c>
      <c r="V2593" s="98"/>
      <c r="W2593" s="51">
        <v>2017</v>
      </c>
      <c r="X2593" s="98"/>
    </row>
    <row r="2594" spans="1:24" ht="50.1" customHeight="1">
      <c r="A2594" s="34" t="s">
        <v>7923</v>
      </c>
      <c r="B2594" s="58" t="s">
        <v>35</v>
      </c>
      <c r="C2594" s="50" t="s">
        <v>7918</v>
      </c>
      <c r="D2594" s="50" t="s">
        <v>3722</v>
      </c>
      <c r="E2594" s="50" t="s">
        <v>7919</v>
      </c>
      <c r="F2594" s="50" t="s">
        <v>7924</v>
      </c>
      <c r="G2594" s="104" t="s">
        <v>39</v>
      </c>
      <c r="H2594" s="105">
        <v>0</v>
      </c>
      <c r="I2594" s="80">
        <v>590000000</v>
      </c>
      <c r="J2594" s="51" t="s">
        <v>293</v>
      </c>
      <c r="K2594" s="49" t="s">
        <v>529</v>
      </c>
      <c r="L2594" s="49" t="s">
        <v>295</v>
      </c>
      <c r="M2594" s="49" t="s">
        <v>84</v>
      </c>
      <c r="N2594" s="49" t="s">
        <v>7604</v>
      </c>
      <c r="O2594" s="49" t="s">
        <v>2235</v>
      </c>
      <c r="P2594" s="43">
        <v>796</v>
      </c>
      <c r="Q2594" s="49" t="s">
        <v>46</v>
      </c>
      <c r="R2594" s="77">
        <v>78</v>
      </c>
      <c r="S2594" s="352">
        <v>750</v>
      </c>
      <c r="T2594" s="62">
        <f t="shared" si="269"/>
        <v>58500</v>
      </c>
      <c r="U2594" s="62">
        <f t="shared" si="270"/>
        <v>65520.000000000007</v>
      </c>
      <c r="V2594" s="98"/>
      <c r="W2594" s="51">
        <v>2017</v>
      </c>
      <c r="X2594" s="98"/>
    </row>
    <row r="2595" spans="1:24" ht="50.1" customHeight="1">
      <c r="A2595" s="34" t="s">
        <v>7925</v>
      </c>
      <c r="B2595" s="58" t="s">
        <v>35</v>
      </c>
      <c r="C2595" s="50" t="s">
        <v>7918</v>
      </c>
      <c r="D2595" s="50" t="s">
        <v>3722</v>
      </c>
      <c r="E2595" s="50" t="s">
        <v>7919</v>
      </c>
      <c r="F2595" s="50" t="s">
        <v>7926</v>
      </c>
      <c r="G2595" s="358" t="s">
        <v>39</v>
      </c>
      <c r="H2595" s="105">
        <v>0</v>
      </c>
      <c r="I2595" s="80">
        <v>590000000</v>
      </c>
      <c r="J2595" s="51" t="s">
        <v>293</v>
      </c>
      <c r="K2595" s="49" t="s">
        <v>529</v>
      </c>
      <c r="L2595" s="49" t="s">
        <v>295</v>
      </c>
      <c r="M2595" s="49" t="s">
        <v>84</v>
      </c>
      <c r="N2595" s="49" t="s">
        <v>7604</v>
      </c>
      <c r="O2595" s="49" t="s">
        <v>2235</v>
      </c>
      <c r="P2595" s="43">
        <v>796</v>
      </c>
      <c r="Q2595" s="49" t="s">
        <v>46</v>
      </c>
      <c r="R2595" s="77">
        <v>26</v>
      </c>
      <c r="S2595" s="352">
        <v>3200</v>
      </c>
      <c r="T2595" s="62">
        <f t="shared" si="269"/>
        <v>83200</v>
      </c>
      <c r="U2595" s="62">
        <f t="shared" si="270"/>
        <v>93184.000000000015</v>
      </c>
      <c r="V2595" s="98"/>
      <c r="W2595" s="51">
        <v>2017</v>
      </c>
      <c r="X2595" s="98"/>
    </row>
    <row r="2596" spans="1:24" ht="50.1" customHeight="1">
      <c r="A2596" s="34" t="s">
        <v>7927</v>
      </c>
      <c r="B2596" s="178" t="s">
        <v>35</v>
      </c>
      <c r="C2596" s="50" t="s">
        <v>7928</v>
      </c>
      <c r="D2596" s="50" t="s">
        <v>305</v>
      </c>
      <c r="E2596" s="50" t="s">
        <v>7929</v>
      </c>
      <c r="F2596" s="212" t="s">
        <v>7930</v>
      </c>
      <c r="G2596" s="104" t="s">
        <v>39</v>
      </c>
      <c r="H2596" s="105">
        <v>0</v>
      </c>
      <c r="I2596" s="80">
        <v>590000000</v>
      </c>
      <c r="J2596" s="51" t="s">
        <v>293</v>
      </c>
      <c r="K2596" s="49" t="s">
        <v>529</v>
      </c>
      <c r="L2596" s="49" t="s">
        <v>295</v>
      </c>
      <c r="M2596" s="49" t="s">
        <v>84</v>
      </c>
      <c r="N2596" s="49" t="s">
        <v>7604</v>
      </c>
      <c r="O2596" s="49" t="s">
        <v>2235</v>
      </c>
      <c r="P2596" s="43">
        <v>796</v>
      </c>
      <c r="Q2596" s="49" t="s">
        <v>46</v>
      </c>
      <c r="R2596" s="77">
        <v>208</v>
      </c>
      <c r="S2596" s="352">
        <v>700</v>
      </c>
      <c r="T2596" s="62">
        <f t="shared" si="269"/>
        <v>145600</v>
      </c>
      <c r="U2596" s="62">
        <f t="shared" si="270"/>
        <v>163072.00000000003</v>
      </c>
      <c r="V2596" s="98"/>
      <c r="W2596" s="51">
        <v>2017</v>
      </c>
      <c r="X2596" s="98"/>
    </row>
    <row r="2597" spans="1:24" ht="50.1" customHeight="1">
      <c r="A2597" s="34" t="s">
        <v>7931</v>
      </c>
      <c r="B2597" s="58" t="s">
        <v>35</v>
      </c>
      <c r="C2597" s="296" t="s">
        <v>7932</v>
      </c>
      <c r="D2597" s="296" t="s">
        <v>3944</v>
      </c>
      <c r="E2597" s="296" t="s">
        <v>7933</v>
      </c>
      <c r="F2597" s="50" t="s">
        <v>7934</v>
      </c>
      <c r="G2597" s="104" t="s">
        <v>39</v>
      </c>
      <c r="H2597" s="105">
        <v>0</v>
      </c>
      <c r="I2597" s="80">
        <v>590000000</v>
      </c>
      <c r="J2597" s="51" t="s">
        <v>293</v>
      </c>
      <c r="K2597" s="49" t="s">
        <v>529</v>
      </c>
      <c r="L2597" s="49" t="s">
        <v>295</v>
      </c>
      <c r="M2597" s="49" t="s">
        <v>84</v>
      </c>
      <c r="N2597" s="49" t="s">
        <v>7604</v>
      </c>
      <c r="O2597" s="49" t="s">
        <v>2235</v>
      </c>
      <c r="P2597" s="43">
        <v>796</v>
      </c>
      <c r="Q2597" s="49" t="s">
        <v>46</v>
      </c>
      <c r="R2597" s="77">
        <v>208</v>
      </c>
      <c r="S2597" s="352">
        <v>900</v>
      </c>
      <c r="T2597" s="62">
        <f t="shared" si="269"/>
        <v>187200</v>
      </c>
      <c r="U2597" s="62">
        <f t="shared" si="270"/>
        <v>209664.00000000003</v>
      </c>
      <c r="V2597" s="98"/>
      <c r="W2597" s="51">
        <v>2017</v>
      </c>
      <c r="X2597" s="98"/>
    </row>
    <row r="2598" spans="1:24" ht="50.1" customHeight="1">
      <c r="A2598" s="34" t="s">
        <v>7935</v>
      </c>
      <c r="B2598" s="58" t="s">
        <v>35</v>
      </c>
      <c r="C2598" s="50" t="s">
        <v>3732</v>
      </c>
      <c r="D2598" s="50" t="s">
        <v>3722</v>
      </c>
      <c r="E2598" s="50" t="s">
        <v>3733</v>
      </c>
      <c r="F2598" s="50" t="s">
        <v>7936</v>
      </c>
      <c r="G2598" s="358" t="s">
        <v>39</v>
      </c>
      <c r="H2598" s="105">
        <v>0</v>
      </c>
      <c r="I2598" s="80">
        <v>590000000</v>
      </c>
      <c r="J2598" s="51" t="s">
        <v>293</v>
      </c>
      <c r="K2598" s="49" t="s">
        <v>529</v>
      </c>
      <c r="L2598" s="49" t="s">
        <v>295</v>
      </c>
      <c r="M2598" s="49" t="s">
        <v>84</v>
      </c>
      <c r="N2598" s="49" t="s">
        <v>7604</v>
      </c>
      <c r="O2598" s="49" t="s">
        <v>2235</v>
      </c>
      <c r="P2598" s="43">
        <v>796</v>
      </c>
      <c r="Q2598" s="49" t="s">
        <v>46</v>
      </c>
      <c r="R2598" s="77">
        <v>26</v>
      </c>
      <c r="S2598" s="352">
        <v>400</v>
      </c>
      <c r="T2598" s="62">
        <f t="shared" si="269"/>
        <v>10400</v>
      </c>
      <c r="U2598" s="62">
        <f t="shared" si="270"/>
        <v>11648.000000000002</v>
      </c>
      <c r="V2598" s="98"/>
      <c r="W2598" s="51">
        <v>2017</v>
      </c>
      <c r="X2598" s="98"/>
    </row>
    <row r="2599" spans="1:24" ht="50.1" customHeight="1">
      <c r="A2599" s="34" t="s">
        <v>7937</v>
      </c>
      <c r="B2599" s="58" t="s">
        <v>35</v>
      </c>
      <c r="C2599" s="50" t="s">
        <v>3732</v>
      </c>
      <c r="D2599" s="50" t="s">
        <v>3722</v>
      </c>
      <c r="E2599" s="50" t="s">
        <v>3733</v>
      </c>
      <c r="F2599" s="50" t="s">
        <v>7938</v>
      </c>
      <c r="G2599" s="104" t="s">
        <v>39</v>
      </c>
      <c r="H2599" s="105">
        <v>0</v>
      </c>
      <c r="I2599" s="80">
        <v>590000000</v>
      </c>
      <c r="J2599" s="51" t="s">
        <v>293</v>
      </c>
      <c r="K2599" s="49" t="s">
        <v>529</v>
      </c>
      <c r="L2599" s="49" t="s">
        <v>295</v>
      </c>
      <c r="M2599" s="49" t="s">
        <v>84</v>
      </c>
      <c r="N2599" s="49" t="s">
        <v>7604</v>
      </c>
      <c r="O2599" s="49" t="s">
        <v>2235</v>
      </c>
      <c r="P2599" s="43">
        <v>796</v>
      </c>
      <c r="Q2599" s="49" t="s">
        <v>46</v>
      </c>
      <c r="R2599" s="77">
        <v>52</v>
      </c>
      <c r="S2599" s="352">
        <v>400</v>
      </c>
      <c r="T2599" s="62">
        <f t="shared" si="269"/>
        <v>20800</v>
      </c>
      <c r="U2599" s="62">
        <f t="shared" si="270"/>
        <v>23296.000000000004</v>
      </c>
      <c r="V2599" s="98"/>
      <c r="W2599" s="51">
        <v>2017</v>
      </c>
      <c r="X2599" s="98"/>
    </row>
    <row r="2600" spans="1:24" ht="50.1" customHeight="1">
      <c r="A2600" s="34" t="s">
        <v>7939</v>
      </c>
      <c r="B2600" s="58" t="s">
        <v>35</v>
      </c>
      <c r="C2600" s="50" t="s">
        <v>7918</v>
      </c>
      <c r="D2600" s="50" t="s">
        <v>3722</v>
      </c>
      <c r="E2600" s="50" t="s">
        <v>7919</v>
      </c>
      <c r="F2600" s="50" t="s">
        <v>7940</v>
      </c>
      <c r="G2600" s="104" t="s">
        <v>39</v>
      </c>
      <c r="H2600" s="105">
        <v>0</v>
      </c>
      <c r="I2600" s="80">
        <v>590000000</v>
      </c>
      <c r="J2600" s="51" t="s">
        <v>293</v>
      </c>
      <c r="K2600" s="49" t="s">
        <v>529</v>
      </c>
      <c r="L2600" s="49" t="s">
        <v>295</v>
      </c>
      <c r="M2600" s="49" t="s">
        <v>84</v>
      </c>
      <c r="N2600" s="49" t="s">
        <v>7604</v>
      </c>
      <c r="O2600" s="49" t="s">
        <v>2235</v>
      </c>
      <c r="P2600" s="43">
        <v>796</v>
      </c>
      <c r="Q2600" s="49" t="s">
        <v>46</v>
      </c>
      <c r="R2600" s="77">
        <v>78</v>
      </c>
      <c r="S2600" s="352">
        <v>2000</v>
      </c>
      <c r="T2600" s="62">
        <f t="shared" si="269"/>
        <v>156000</v>
      </c>
      <c r="U2600" s="62">
        <f t="shared" si="270"/>
        <v>174720.00000000003</v>
      </c>
      <c r="V2600" s="98"/>
      <c r="W2600" s="51">
        <v>2017</v>
      </c>
      <c r="X2600" s="98"/>
    </row>
    <row r="2601" spans="1:24" ht="50.1" customHeight="1">
      <c r="A2601" s="34" t="s">
        <v>7941</v>
      </c>
      <c r="B2601" s="58" t="s">
        <v>35</v>
      </c>
      <c r="C2601" s="50" t="s">
        <v>7918</v>
      </c>
      <c r="D2601" s="50" t="s">
        <v>3722</v>
      </c>
      <c r="E2601" s="50" t="s">
        <v>7919</v>
      </c>
      <c r="F2601" s="50" t="s">
        <v>7942</v>
      </c>
      <c r="G2601" s="358" t="s">
        <v>39</v>
      </c>
      <c r="H2601" s="105">
        <v>0</v>
      </c>
      <c r="I2601" s="80">
        <v>590000000</v>
      </c>
      <c r="J2601" s="51" t="s">
        <v>293</v>
      </c>
      <c r="K2601" s="49" t="s">
        <v>529</v>
      </c>
      <c r="L2601" s="49" t="s">
        <v>295</v>
      </c>
      <c r="M2601" s="49" t="s">
        <v>84</v>
      </c>
      <c r="N2601" s="49" t="s">
        <v>7604</v>
      </c>
      <c r="O2601" s="49" t="s">
        <v>2235</v>
      </c>
      <c r="P2601" s="43">
        <v>796</v>
      </c>
      <c r="Q2601" s="49" t="s">
        <v>46</v>
      </c>
      <c r="R2601" s="77">
        <v>104</v>
      </c>
      <c r="S2601" s="352">
        <v>3000</v>
      </c>
      <c r="T2601" s="62">
        <f t="shared" si="269"/>
        <v>312000</v>
      </c>
      <c r="U2601" s="62">
        <f t="shared" si="270"/>
        <v>349440.00000000006</v>
      </c>
      <c r="V2601" s="98"/>
      <c r="W2601" s="51">
        <v>2017</v>
      </c>
      <c r="X2601" s="98"/>
    </row>
    <row r="2602" spans="1:24" ht="50.1" customHeight="1">
      <c r="A2602" s="34" t="s">
        <v>7943</v>
      </c>
      <c r="B2602" s="58" t="s">
        <v>35</v>
      </c>
      <c r="C2602" s="50" t="s">
        <v>7918</v>
      </c>
      <c r="D2602" s="50" t="s">
        <v>3722</v>
      </c>
      <c r="E2602" s="50" t="s">
        <v>7919</v>
      </c>
      <c r="F2602" s="50" t="s">
        <v>7944</v>
      </c>
      <c r="G2602" s="104" t="s">
        <v>39</v>
      </c>
      <c r="H2602" s="105">
        <v>0</v>
      </c>
      <c r="I2602" s="80">
        <v>590000000</v>
      </c>
      <c r="J2602" s="51" t="s">
        <v>293</v>
      </c>
      <c r="K2602" s="49" t="s">
        <v>529</v>
      </c>
      <c r="L2602" s="49" t="s">
        <v>295</v>
      </c>
      <c r="M2602" s="49" t="s">
        <v>84</v>
      </c>
      <c r="N2602" s="49" t="s">
        <v>7604</v>
      </c>
      <c r="O2602" s="49" t="s">
        <v>2235</v>
      </c>
      <c r="P2602" s="43">
        <v>796</v>
      </c>
      <c r="Q2602" s="49" t="s">
        <v>46</v>
      </c>
      <c r="R2602" s="77">
        <v>26</v>
      </c>
      <c r="S2602" s="352">
        <v>4200</v>
      </c>
      <c r="T2602" s="62">
        <f t="shared" si="269"/>
        <v>109200</v>
      </c>
      <c r="U2602" s="62">
        <f t="shared" si="270"/>
        <v>122304.00000000001</v>
      </c>
      <c r="V2602" s="98"/>
      <c r="W2602" s="51">
        <v>2017</v>
      </c>
      <c r="X2602" s="98"/>
    </row>
    <row r="2603" spans="1:24" ht="50.1" customHeight="1">
      <c r="A2603" s="34" t="s">
        <v>7945</v>
      </c>
      <c r="B2603" s="58" t="s">
        <v>35</v>
      </c>
      <c r="C2603" s="50" t="s">
        <v>7918</v>
      </c>
      <c r="D2603" s="50" t="s">
        <v>3722</v>
      </c>
      <c r="E2603" s="50" t="s">
        <v>7919</v>
      </c>
      <c r="F2603" s="50" t="s">
        <v>7946</v>
      </c>
      <c r="G2603" s="104" t="s">
        <v>39</v>
      </c>
      <c r="H2603" s="105">
        <v>0</v>
      </c>
      <c r="I2603" s="80">
        <v>590000000</v>
      </c>
      <c r="J2603" s="51" t="s">
        <v>293</v>
      </c>
      <c r="K2603" s="49" t="s">
        <v>529</v>
      </c>
      <c r="L2603" s="49" t="s">
        <v>295</v>
      </c>
      <c r="M2603" s="49" t="s">
        <v>84</v>
      </c>
      <c r="N2603" s="49" t="s">
        <v>7604</v>
      </c>
      <c r="O2603" s="49" t="s">
        <v>2235</v>
      </c>
      <c r="P2603" s="43">
        <v>796</v>
      </c>
      <c r="Q2603" s="49" t="s">
        <v>46</v>
      </c>
      <c r="R2603" s="77">
        <v>26</v>
      </c>
      <c r="S2603" s="352">
        <v>4200</v>
      </c>
      <c r="T2603" s="62">
        <f t="shared" si="269"/>
        <v>109200</v>
      </c>
      <c r="U2603" s="62">
        <f t="shared" si="270"/>
        <v>122304.00000000001</v>
      </c>
      <c r="V2603" s="98"/>
      <c r="W2603" s="51">
        <v>2017</v>
      </c>
      <c r="X2603" s="98"/>
    </row>
    <row r="2604" spans="1:24" ht="50.1" customHeight="1">
      <c r="A2604" s="34" t="s">
        <v>7947</v>
      </c>
      <c r="B2604" s="58" t="s">
        <v>35</v>
      </c>
      <c r="C2604" s="50" t="s">
        <v>3732</v>
      </c>
      <c r="D2604" s="50" t="s">
        <v>3722</v>
      </c>
      <c r="E2604" s="50" t="s">
        <v>3733</v>
      </c>
      <c r="F2604" s="50" t="s">
        <v>7948</v>
      </c>
      <c r="G2604" s="358" t="s">
        <v>39</v>
      </c>
      <c r="H2604" s="105">
        <v>0</v>
      </c>
      <c r="I2604" s="80">
        <v>590000000</v>
      </c>
      <c r="J2604" s="51" t="s">
        <v>293</v>
      </c>
      <c r="K2604" s="49" t="s">
        <v>529</v>
      </c>
      <c r="L2604" s="49" t="s">
        <v>295</v>
      </c>
      <c r="M2604" s="49" t="s">
        <v>84</v>
      </c>
      <c r="N2604" s="49" t="s">
        <v>7604</v>
      </c>
      <c r="O2604" s="49" t="s">
        <v>2235</v>
      </c>
      <c r="P2604" s="43">
        <v>796</v>
      </c>
      <c r="Q2604" s="49" t="s">
        <v>46</v>
      </c>
      <c r="R2604" s="77">
        <v>130</v>
      </c>
      <c r="S2604" s="352">
        <v>250</v>
      </c>
      <c r="T2604" s="62">
        <f t="shared" si="269"/>
        <v>32500</v>
      </c>
      <c r="U2604" s="62">
        <f t="shared" si="270"/>
        <v>36400</v>
      </c>
      <c r="V2604" s="98"/>
      <c r="W2604" s="51">
        <v>2017</v>
      </c>
      <c r="X2604" s="98"/>
    </row>
    <row r="2605" spans="1:24" ht="50.1" customHeight="1">
      <c r="A2605" s="34" t="s">
        <v>7949</v>
      </c>
      <c r="B2605" s="58" t="s">
        <v>35</v>
      </c>
      <c r="C2605" s="50" t="s">
        <v>3732</v>
      </c>
      <c r="D2605" s="50" t="s">
        <v>3722</v>
      </c>
      <c r="E2605" s="50" t="s">
        <v>3733</v>
      </c>
      <c r="F2605" s="50" t="s">
        <v>7950</v>
      </c>
      <c r="G2605" s="104" t="s">
        <v>39</v>
      </c>
      <c r="H2605" s="105">
        <v>0</v>
      </c>
      <c r="I2605" s="80">
        <v>590000000</v>
      </c>
      <c r="J2605" s="51" t="s">
        <v>293</v>
      </c>
      <c r="K2605" s="49" t="s">
        <v>529</v>
      </c>
      <c r="L2605" s="49" t="s">
        <v>295</v>
      </c>
      <c r="M2605" s="49" t="s">
        <v>84</v>
      </c>
      <c r="N2605" s="49" t="s">
        <v>7604</v>
      </c>
      <c r="O2605" s="49" t="s">
        <v>2235</v>
      </c>
      <c r="P2605" s="43">
        <v>796</v>
      </c>
      <c r="Q2605" s="49" t="s">
        <v>46</v>
      </c>
      <c r="R2605" s="77">
        <v>130</v>
      </c>
      <c r="S2605" s="352">
        <v>280</v>
      </c>
      <c r="T2605" s="62">
        <f t="shared" si="269"/>
        <v>36400</v>
      </c>
      <c r="U2605" s="62">
        <f t="shared" si="270"/>
        <v>40768.000000000007</v>
      </c>
      <c r="V2605" s="98"/>
      <c r="W2605" s="51">
        <v>2017</v>
      </c>
      <c r="X2605" s="98"/>
    </row>
    <row r="2606" spans="1:24" ht="50.1" customHeight="1">
      <c r="A2606" s="34" t="s">
        <v>7951</v>
      </c>
      <c r="B2606" s="58" t="s">
        <v>35</v>
      </c>
      <c r="C2606" s="50" t="s">
        <v>6046</v>
      </c>
      <c r="D2606" s="50" t="s">
        <v>6047</v>
      </c>
      <c r="E2606" s="50" t="s">
        <v>6048</v>
      </c>
      <c r="F2606" s="50" t="s">
        <v>7952</v>
      </c>
      <c r="G2606" s="104" t="s">
        <v>39</v>
      </c>
      <c r="H2606" s="105">
        <v>0</v>
      </c>
      <c r="I2606" s="80">
        <v>590000000</v>
      </c>
      <c r="J2606" s="51" t="s">
        <v>293</v>
      </c>
      <c r="K2606" s="49" t="s">
        <v>529</v>
      </c>
      <c r="L2606" s="49" t="s">
        <v>295</v>
      </c>
      <c r="M2606" s="49" t="s">
        <v>84</v>
      </c>
      <c r="N2606" s="49" t="s">
        <v>7604</v>
      </c>
      <c r="O2606" s="49" t="s">
        <v>2235</v>
      </c>
      <c r="P2606" s="43">
        <v>796</v>
      </c>
      <c r="Q2606" s="49" t="s">
        <v>46</v>
      </c>
      <c r="R2606" s="77">
        <v>130</v>
      </c>
      <c r="S2606" s="352">
        <v>300</v>
      </c>
      <c r="T2606" s="62">
        <f t="shared" si="269"/>
        <v>39000</v>
      </c>
      <c r="U2606" s="62">
        <f t="shared" si="270"/>
        <v>43680.000000000007</v>
      </c>
      <c r="V2606" s="98"/>
      <c r="W2606" s="51">
        <v>2017</v>
      </c>
      <c r="X2606" s="98"/>
    </row>
    <row r="2607" spans="1:24" ht="50.1" customHeight="1">
      <c r="A2607" s="34" t="s">
        <v>7953</v>
      </c>
      <c r="B2607" s="58" t="s">
        <v>35</v>
      </c>
      <c r="C2607" s="50" t="s">
        <v>7954</v>
      </c>
      <c r="D2607" s="50" t="s">
        <v>7955</v>
      </c>
      <c r="E2607" s="50" t="s">
        <v>7956</v>
      </c>
      <c r="F2607" s="50" t="s">
        <v>7957</v>
      </c>
      <c r="G2607" s="358" t="s">
        <v>39</v>
      </c>
      <c r="H2607" s="105">
        <v>0</v>
      </c>
      <c r="I2607" s="80">
        <v>590000000</v>
      </c>
      <c r="J2607" s="51" t="s">
        <v>293</v>
      </c>
      <c r="K2607" s="49" t="s">
        <v>529</v>
      </c>
      <c r="L2607" s="49" t="s">
        <v>295</v>
      </c>
      <c r="M2607" s="49" t="s">
        <v>84</v>
      </c>
      <c r="N2607" s="49" t="s">
        <v>7604</v>
      </c>
      <c r="O2607" s="49" t="s">
        <v>2235</v>
      </c>
      <c r="P2607" s="43">
        <v>796</v>
      </c>
      <c r="Q2607" s="49" t="s">
        <v>46</v>
      </c>
      <c r="R2607" s="77">
        <v>52</v>
      </c>
      <c r="S2607" s="352">
        <v>1500</v>
      </c>
      <c r="T2607" s="62">
        <f t="shared" si="269"/>
        <v>78000</v>
      </c>
      <c r="U2607" s="62">
        <f t="shared" si="270"/>
        <v>87360.000000000015</v>
      </c>
      <c r="V2607" s="98"/>
      <c r="W2607" s="51">
        <v>2017</v>
      </c>
      <c r="X2607" s="98"/>
    </row>
    <row r="2608" spans="1:24" ht="50.1" customHeight="1">
      <c r="A2608" s="34" t="s">
        <v>7958</v>
      </c>
      <c r="B2608" s="58" t="s">
        <v>35</v>
      </c>
      <c r="C2608" s="50" t="s">
        <v>7959</v>
      </c>
      <c r="D2608" s="50" t="s">
        <v>1207</v>
      </c>
      <c r="E2608" s="50" t="s">
        <v>7960</v>
      </c>
      <c r="F2608" s="50" t="s">
        <v>7961</v>
      </c>
      <c r="G2608" s="104" t="s">
        <v>39</v>
      </c>
      <c r="H2608" s="105">
        <v>0</v>
      </c>
      <c r="I2608" s="80">
        <v>590000000</v>
      </c>
      <c r="J2608" s="51" t="s">
        <v>293</v>
      </c>
      <c r="K2608" s="49" t="s">
        <v>529</v>
      </c>
      <c r="L2608" s="49" t="s">
        <v>295</v>
      </c>
      <c r="M2608" s="49" t="s">
        <v>84</v>
      </c>
      <c r="N2608" s="49" t="s">
        <v>7604</v>
      </c>
      <c r="O2608" s="49" t="s">
        <v>2235</v>
      </c>
      <c r="P2608" s="43">
        <v>796</v>
      </c>
      <c r="Q2608" s="49" t="s">
        <v>46</v>
      </c>
      <c r="R2608" s="77">
        <v>130</v>
      </c>
      <c r="S2608" s="352">
        <v>1500</v>
      </c>
      <c r="T2608" s="62">
        <f t="shared" si="269"/>
        <v>195000</v>
      </c>
      <c r="U2608" s="62">
        <f t="shared" si="270"/>
        <v>218400.00000000003</v>
      </c>
      <c r="V2608" s="98"/>
      <c r="W2608" s="51">
        <v>2017</v>
      </c>
      <c r="X2608" s="98"/>
    </row>
    <row r="2609" spans="1:24" ht="50.1" customHeight="1">
      <c r="A2609" s="34" t="s">
        <v>7962</v>
      </c>
      <c r="B2609" s="58" t="s">
        <v>35</v>
      </c>
      <c r="C2609" s="50" t="s">
        <v>7959</v>
      </c>
      <c r="D2609" s="50" t="s">
        <v>1207</v>
      </c>
      <c r="E2609" s="50" t="s">
        <v>7960</v>
      </c>
      <c r="F2609" s="50" t="s">
        <v>7963</v>
      </c>
      <c r="G2609" s="104" t="s">
        <v>39</v>
      </c>
      <c r="H2609" s="105">
        <v>0</v>
      </c>
      <c r="I2609" s="80">
        <v>590000000</v>
      </c>
      <c r="J2609" s="51" t="s">
        <v>293</v>
      </c>
      <c r="K2609" s="49" t="s">
        <v>529</v>
      </c>
      <c r="L2609" s="49" t="s">
        <v>295</v>
      </c>
      <c r="M2609" s="49" t="s">
        <v>84</v>
      </c>
      <c r="N2609" s="49" t="s">
        <v>7604</v>
      </c>
      <c r="O2609" s="49" t="s">
        <v>2235</v>
      </c>
      <c r="P2609" s="43">
        <v>796</v>
      </c>
      <c r="Q2609" s="49" t="s">
        <v>46</v>
      </c>
      <c r="R2609" s="77">
        <v>442</v>
      </c>
      <c r="S2609" s="352">
        <v>750</v>
      </c>
      <c r="T2609" s="62">
        <f t="shared" si="269"/>
        <v>331500</v>
      </c>
      <c r="U2609" s="62">
        <f t="shared" si="270"/>
        <v>371280.00000000006</v>
      </c>
      <c r="V2609" s="98"/>
      <c r="W2609" s="51">
        <v>2017</v>
      </c>
      <c r="X2609" s="98"/>
    </row>
    <row r="2610" spans="1:24" ht="50.1" customHeight="1">
      <c r="A2610" s="34" t="s">
        <v>7964</v>
      </c>
      <c r="B2610" s="58" t="s">
        <v>35</v>
      </c>
      <c r="C2610" s="50" t="s">
        <v>6601</v>
      </c>
      <c r="D2610" s="50" t="s">
        <v>2737</v>
      </c>
      <c r="E2610" s="50" t="s">
        <v>6602</v>
      </c>
      <c r="F2610" s="50" t="s">
        <v>7965</v>
      </c>
      <c r="G2610" s="358" t="s">
        <v>39</v>
      </c>
      <c r="H2610" s="105">
        <v>0</v>
      </c>
      <c r="I2610" s="80">
        <v>590000000</v>
      </c>
      <c r="J2610" s="51" t="s">
        <v>293</v>
      </c>
      <c r="K2610" s="49" t="s">
        <v>529</v>
      </c>
      <c r="L2610" s="49" t="s">
        <v>295</v>
      </c>
      <c r="M2610" s="49" t="s">
        <v>84</v>
      </c>
      <c r="N2610" s="49" t="s">
        <v>7604</v>
      </c>
      <c r="O2610" s="49" t="s">
        <v>2235</v>
      </c>
      <c r="P2610" s="43">
        <v>796</v>
      </c>
      <c r="Q2610" s="49" t="s">
        <v>46</v>
      </c>
      <c r="R2610" s="77">
        <v>156</v>
      </c>
      <c r="S2610" s="352">
        <v>700</v>
      </c>
      <c r="T2610" s="62">
        <f t="shared" si="269"/>
        <v>109200</v>
      </c>
      <c r="U2610" s="62">
        <f t="shared" si="270"/>
        <v>122304.00000000001</v>
      </c>
      <c r="V2610" s="98"/>
      <c r="W2610" s="51">
        <v>2017</v>
      </c>
      <c r="X2610" s="98"/>
    </row>
    <row r="2611" spans="1:24" ht="50.1" customHeight="1">
      <c r="A2611" s="34" t="s">
        <v>7966</v>
      </c>
      <c r="B2611" s="58" t="s">
        <v>35</v>
      </c>
      <c r="C2611" s="50" t="s">
        <v>6601</v>
      </c>
      <c r="D2611" s="50" t="s">
        <v>2737</v>
      </c>
      <c r="E2611" s="50" t="s">
        <v>6602</v>
      </c>
      <c r="F2611" s="50" t="s">
        <v>7967</v>
      </c>
      <c r="G2611" s="104" t="s">
        <v>39</v>
      </c>
      <c r="H2611" s="105">
        <v>0</v>
      </c>
      <c r="I2611" s="80">
        <v>590000000</v>
      </c>
      <c r="J2611" s="51" t="s">
        <v>293</v>
      </c>
      <c r="K2611" s="49" t="s">
        <v>529</v>
      </c>
      <c r="L2611" s="49" t="s">
        <v>295</v>
      </c>
      <c r="M2611" s="49" t="s">
        <v>84</v>
      </c>
      <c r="N2611" s="49" t="s">
        <v>7604</v>
      </c>
      <c r="O2611" s="49" t="s">
        <v>2235</v>
      </c>
      <c r="P2611" s="43">
        <v>796</v>
      </c>
      <c r="Q2611" s="49" t="s">
        <v>46</v>
      </c>
      <c r="R2611" s="77">
        <v>728</v>
      </c>
      <c r="S2611" s="352">
        <v>950</v>
      </c>
      <c r="T2611" s="62">
        <f t="shared" si="269"/>
        <v>691600</v>
      </c>
      <c r="U2611" s="62">
        <f t="shared" si="270"/>
        <v>774592.00000000012</v>
      </c>
      <c r="V2611" s="98"/>
      <c r="W2611" s="51">
        <v>2017</v>
      </c>
      <c r="X2611" s="98"/>
    </row>
    <row r="2612" spans="1:24" ht="50.1" customHeight="1">
      <c r="A2612" s="34" t="s">
        <v>7968</v>
      </c>
      <c r="B2612" s="58" t="s">
        <v>35</v>
      </c>
      <c r="C2612" s="50" t="s">
        <v>7959</v>
      </c>
      <c r="D2612" s="50" t="s">
        <v>1207</v>
      </c>
      <c r="E2612" s="50" t="s">
        <v>7960</v>
      </c>
      <c r="F2612" s="50" t="s">
        <v>7969</v>
      </c>
      <c r="G2612" s="104" t="s">
        <v>39</v>
      </c>
      <c r="H2612" s="105">
        <v>0</v>
      </c>
      <c r="I2612" s="80">
        <v>590000000</v>
      </c>
      <c r="J2612" s="51" t="s">
        <v>293</v>
      </c>
      <c r="K2612" s="49" t="s">
        <v>529</v>
      </c>
      <c r="L2612" s="49" t="s">
        <v>295</v>
      </c>
      <c r="M2612" s="49" t="s">
        <v>84</v>
      </c>
      <c r="N2612" s="49" t="s">
        <v>7604</v>
      </c>
      <c r="O2612" s="49" t="s">
        <v>2235</v>
      </c>
      <c r="P2612" s="43">
        <v>796</v>
      </c>
      <c r="Q2612" s="49" t="s">
        <v>46</v>
      </c>
      <c r="R2612" s="77">
        <v>78</v>
      </c>
      <c r="S2612" s="352">
        <v>100</v>
      </c>
      <c r="T2612" s="62">
        <f t="shared" si="269"/>
        <v>7800</v>
      </c>
      <c r="U2612" s="62">
        <f t="shared" si="270"/>
        <v>8736</v>
      </c>
      <c r="V2612" s="98"/>
      <c r="W2612" s="51">
        <v>2017</v>
      </c>
      <c r="X2612" s="98"/>
    </row>
    <row r="2613" spans="1:24" ht="50.1" customHeight="1">
      <c r="A2613" s="34" t="s">
        <v>7970</v>
      </c>
      <c r="B2613" s="58" t="s">
        <v>35</v>
      </c>
      <c r="C2613" s="50" t="s">
        <v>7971</v>
      </c>
      <c r="D2613" s="50" t="s">
        <v>7972</v>
      </c>
      <c r="E2613" s="50" t="s">
        <v>7973</v>
      </c>
      <c r="F2613" s="50" t="s">
        <v>7974</v>
      </c>
      <c r="G2613" s="358" t="s">
        <v>39</v>
      </c>
      <c r="H2613" s="105">
        <v>0</v>
      </c>
      <c r="I2613" s="80">
        <v>590000000</v>
      </c>
      <c r="J2613" s="51" t="s">
        <v>293</v>
      </c>
      <c r="K2613" s="49" t="s">
        <v>529</v>
      </c>
      <c r="L2613" s="49" t="s">
        <v>295</v>
      </c>
      <c r="M2613" s="49" t="s">
        <v>84</v>
      </c>
      <c r="N2613" s="49" t="s">
        <v>7604</v>
      </c>
      <c r="O2613" s="49" t="s">
        <v>2235</v>
      </c>
      <c r="P2613" s="43">
        <v>796</v>
      </c>
      <c r="Q2613" s="49" t="s">
        <v>46</v>
      </c>
      <c r="R2613" s="77">
        <v>52</v>
      </c>
      <c r="S2613" s="352">
        <v>750</v>
      </c>
      <c r="T2613" s="62">
        <f t="shared" si="269"/>
        <v>39000</v>
      </c>
      <c r="U2613" s="62">
        <f t="shared" si="270"/>
        <v>43680.000000000007</v>
      </c>
      <c r="V2613" s="98"/>
      <c r="W2613" s="51">
        <v>2017</v>
      </c>
      <c r="X2613" s="98"/>
    </row>
    <row r="2614" spans="1:24" ht="50.1" customHeight="1">
      <c r="A2614" s="34" t="s">
        <v>7975</v>
      </c>
      <c r="B2614" s="178" t="s">
        <v>35</v>
      </c>
      <c r="C2614" s="50" t="s">
        <v>7976</v>
      </c>
      <c r="D2614" s="50" t="s">
        <v>7977</v>
      </c>
      <c r="E2614" s="50" t="s">
        <v>7978</v>
      </c>
      <c r="F2614" s="212" t="s">
        <v>7979</v>
      </c>
      <c r="G2614" s="104" t="s">
        <v>39</v>
      </c>
      <c r="H2614" s="105">
        <v>0</v>
      </c>
      <c r="I2614" s="80">
        <v>590000000</v>
      </c>
      <c r="J2614" s="51" t="s">
        <v>293</v>
      </c>
      <c r="K2614" s="49" t="s">
        <v>529</v>
      </c>
      <c r="L2614" s="49" t="s">
        <v>295</v>
      </c>
      <c r="M2614" s="49" t="s">
        <v>84</v>
      </c>
      <c r="N2614" s="49" t="s">
        <v>7604</v>
      </c>
      <c r="O2614" s="49" t="s">
        <v>2235</v>
      </c>
      <c r="P2614" s="43">
        <v>796</v>
      </c>
      <c r="Q2614" s="49" t="s">
        <v>46</v>
      </c>
      <c r="R2614" s="77">
        <v>52</v>
      </c>
      <c r="S2614" s="352">
        <v>3000</v>
      </c>
      <c r="T2614" s="62">
        <f t="shared" si="269"/>
        <v>156000</v>
      </c>
      <c r="U2614" s="62">
        <f t="shared" si="270"/>
        <v>174720.00000000003</v>
      </c>
      <c r="V2614" s="98"/>
      <c r="W2614" s="51">
        <v>2017</v>
      </c>
      <c r="X2614" s="98"/>
    </row>
    <row r="2615" spans="1:24" ht="50.1" customHeight="1">
      <c r="A2615" s="34" t="s">
        <v>7980</v>
      </c>
      <c r="B2615" s="58" t="s">
        <v>35</v>
      </c>
      <c r="C2615" s="296" t="s">
        <v>4373</v>
      </c>
      <c r="D2615" s="296" t="s">
        <v>4374</v>
      </c>
      <c r="E2615" s="296" t="s">
        <v>4375</v>
      </c>
      <c r="F2615" s="50" t="s">
        <v>7981</v>
      </c>
      <c r="G2615" s="104" t="s">
        <v>39</v>
      </c>
      <c r="H2615" s="105">
        <v>0</v>
      </c>
      <c r="I2615" s="80">
        <v>590000000</v>
      </c>
      <c r="J2615" s="51" t="s">
        <v>293</v>
      </c>
      <c r="K2615" s="49" t="s">
        <v>529</v>
      </c>
      <c r="L2615" s="49" t="s">
        <v>295</v>
      </c>
      <c r="M2615" s="49" t="s">
        <v>84</v>
      </c>
      <c r="N2615" s="49" t="s">
        <v>7604</v>
      </c>
      <c r="O2615" s="49" t="s">
        <v>2235</v>
      </c>
      <c r="P2615" s="43">
        <v>796</v>
      </c>
      <c r="Q2615" s="49" t="s">
        <v>46</v>
      </c>
      <c r="R2615" s="77">
        <v>52</v>
      </c>
      <c r="S2615" s="352">
        <v>365</v>
      </c>
      <c r="T2615" s="62">
        <f t="shared" si="269"/>
        <v>18980</v>
      </c>
      <c r="U2615" s="62">
        <f t="shared" si="270"/>
        <v>21257.600000000002</v>
      </c>
      <c r="V2615" s="98"/>
      <c r="W2615" s="51">
        <v>2017</v>
      </c>
      <c r="X2615" s="98"/>
    </row>
    <row r="2616" spans="1:24" ht="50.1" customHeight="1">
      <c r="A2616" s="34" t="s">
        <v>7982</v>
      </c>
      <c r="B2616" s="178" t="s">
        <v>35</v>
      </c>
      <c r="C2616" s="50" t="s">
        <v>7983</v>
      </c>
      <c r="D2616" s="50" t="s">
        <v>7984</v>
      </c>
      <c r="E2616" s="50" t="s">
        <v>7985</v>
      </c>
      <c r="F2616" s="212" t="s">
        <v>7986</v>
      </c>
      <c r="G2616" s="358" t="s">
        <v>39</v>
      </c>
      <c r="H2616" s="105">
        <v>0</v>
      </c>
      <c r="I2616" s="80">
        <v>590000000</v>
      </c>
      <c r="J2616" s="51" t="s">
        <v>293</v>
      </c>
      <c r="K2616" s="49" t="s">
        <v>529</v>
      </c>
      <c r="L2616" s="49" t="s">
        <v>295</v>
      </c>
      <c r="M2616" s="49" t="s">
        <v>84</v>
      </c>
      <c r="N2616" s="49" t="s">
        <v>7604</v>
      </c>
      <c r="O2616" s="49" t="s">
        <v>2235</v>
      </c>
      <c r="P2616" s="43">
        <v>796</v>
      </c>
      <c r="Q2616" s="49" t="s">
        <v>46</v>
      </c>
      <c r="R2616" s="77">
        <v>26</v>
      </c>
      <c r="S2616" s="352">
        <v>100</v>
      </c>
      <c r="T2616" s="62">
        <f t="shared" si="269"/>
        <v>2600</v>
      </c>
      <c r="U2616" s="62">
        <f t="shared" si="270"/>
        <v>2912.0000000000005</v>
      </c>
      <c r="V2616" s="98"/>
      <c r="W2616" s="51">
        <v>2017</v>
      </c>
      <c r="X2616" s="98"/>
    </row>
    <row r="2617" spans="1:24" ht="50.1" customHeight="1">
      <c r="A2617" s="34" t="s">
        <v>7987</v>
      </c>
      <c r="B2617" s="178" t="s">
        <v>35</v>
      </c>
      <c r="C2617" s="50" t="s">
        <v>7988</v>
      </c>
      <c r="D2617" s="50" t="s">
        <v>120</v>
      </c>
      <c r="E2617" s="50" t="s">
        <v>7989</v>
      </c>
      <c r="F2617" s="212" t="s">
        <v>7990</v>
      </c>
      <c r="G2617" s="104" t="s">
        <v>39</v>
      </c>
      <c r="H2617" s="105">
        <v>0</v>
      </c>
      <c r="I2617" s="80">
        <v>590000000</v>
      </c>
      <c r="J2617" s="51" t="s">
        <v>293</v>
      </c>
      <c r="K2617" s="49" t="s">
        <v>529</v>
      </c>
      <c r="L2617" s="49" t="s">
        <v>295</v>
      </c>
      <c r="M2617" s="49" t="s">
        <v>84</v>
      </c>
      <c r="N2617" s="49" t="s">
        <v>7604</v>
      </c>
      <c r="O2617" s="49" t="s">
        <v>2235</v>
      </c>
      <c r="P2617" s="43">
        <v>796</v>
      </c>
      <c r="Q2617" s="49" t="s">
        <v>46</v>
      </c>
      <c r="R2617" s="77">
        <v>26</v>
      </c>
      <c r="S2617" s="352">
        <v>550</v>
      </c>
      <c r="T2617" s="62">
        <f t="shared" si="269"/>
        <v>14300</v>
      </c>
      <c r="U2617" s="62">
        <f t="shared" si="270"/>
        <v>16016.000000000002</v>
      </c>
      <c r="V2617" s="98"/>
      <c r="W2617" s="51">
        <v>2017</v>
      </c>
      <c r="X2617" s="98"/>
    </row>
    <row r="2618" spans="1:24" ht="50.1" customHeight="1">
      <c r="A2618" s="34" t="s">
        <v>7991</v>
      </c>
      <c r="B2618" s="58" t="s">
        <v>35</v>
      </c>
      <c r="C2618" s="296" t="s">
        <v>7992</v>
      </c>
      <c r="D2618" s="296" t="s">
        <v>7993</v>
      </c>
      <c r="E2618" s="296" t="s">
        <v>7994</v>
      </c>
      <c r="F2618" s="50" t="s">
        <v>7995</v>
      </c>
      <c r="G2618" s="104" t="s">
        <v>39</v>
      </c>
      <c r="H2618" s="105">
        <v>0</v>
      </c>
      <c r="I2618" s="80">
        <v>590000000</v>
      </c>
      <c r="J2618" s="51" t="s">
        <v>293</v>
      </c>
      <c r="K2618" s="49" t="s">
        <v>529</v>
      </c>
      <c r="L2618" s="49" t="s">
        <v>295</v>
      </c>
      <c r="M2618" s="49" t="s">
        <v>84</v>
      </c>
      <c r="N2618" s="49" t="s">
        <v>7604</v>
      </c>
      <c r="O2618" s="49" t="s">
        <v>2235</v>
      </c>
      <c r="P2618" s="43">
        <v>796</v>
      </c>
      <c r="Q2618" s="49" t="s">
        <v>46</v>
      </c>
      <c r="R2618" s="77">
        <v>312</v>
      </c>
      <c r="S2618" s="352">
        <v>1200</v>
      </c>
      <c r="T2618" s="62">
        <f t="shared" si="269"/>
        <v>374400</v>
      </c>
      <c r="U2618" s="62">
        <f t="shared" si="270"/>
        <v>419328.00000000006</v>
      </c>
      <c r="V2618" s="98"/>
      <c r="W2618" s="51">
        <v>2017</v>
      </c>
      <c r="X2618" s="98"/>
    </row>
    <row r="2619" spans="1:24" ht="50.1" customHeight="1">
      <c r="A2619" s="34" t="s">
        <v>7996</v>
      </c>
      <c r="B2619" s="58" t="s">
        <v>35</v>
      </c>
      <c r="C2619" s="50" t="s">
        <v>7992</v>
      </c>
      <c r="D2619" s="50" t="s">
        <v>7993</v>
      </c>
      <c r="E2619" s="50" t="s">
        <v>7994</v>
      </c>
      <c r="F2619" s="50" t="s">
        <v>7997</v>
      </c>
      <c r="G2619" s="358" t="s">
        <v>39</v>
      </c>
      <c r="H2619" s="105">
        <v>0</v>
      </c>
      <c r="I2619" s="80">
        <v>590000000</v>
      </c>
      <c r="J2619" s="51" t="s">
        <v>293</v>
      </c>
      <c r="K2619" s="49" t="s">
        <v>529</v>
      </c>
      <c r="L2619" s="49" t="s">
        <v>295</v>
      </c>
      <c r="M2619" s="49" t="s">
        <v>84</v>
      </c>
      <c r="N2619" s="49" t="s">
        <v>7604</v>
      </c>
      <c r="O2619" s="49" t="s">
        <v>2235</v>
      </c>
      <c r="P2619" s="43">
        <v>796</v>
      </c>
      <c r="Q2619" s="49" t="s">
        <v>46</v>
      </c>
      <c r="R2619" s="77">
        <v>338</v>
      </c>
      <c r="S2619" s="352">
        <v>1200</v>
      </c>
      <c r="T2619" s="62">
        <f t="shared" si="269"/>
        <v>405600</v>
      </c>
      <c r="U2619" s="62">
        <f t="shared" si="270"/>
        <v>454272.00000000006</v>
      </c>
      <c r="V2619" s="98"/>
      <c r="W2619" s="51">
        <v>2017</v>
      </c>
      <c r="X2619" s="98"/>
    </row>
    <row r="2620" spans="1:24" ht="50.1" customHeight="1">
      <c r="A2620" s="34" t="s">
        <v>7998</v>
      </c>
      <c r="B2620" s="58" t="s">
        <v>35</v>
      </c>
      <c r="C2620" s="50" t="s">
        <v>7999</v>
      </c>
      <c r="D2620" s="50" t="s">
        <v>8000</v>
      </c>
      <c r="E2620" s="50" t="s">
        <v>8001</v>
      </c>
      <c r="F2620" s="50" t="s">
        <v>8002</v>
      </c>
      <c r="G2620" s="104" t="s">
        <v>39</v>
      </c>
      <c r="H2620" s="105">
        <v>0</v>
      </c>
      <c r="I2620" s="80">
        <v>590000000</v>
      </c>
      <c r="J2620" s="51" t="s">
        <v>293</v>
      </c>
      <c r="K2620" s="49" t="s">
        <v>529</v>
      </c>
      <c r="L2620" s="49" t="s">
        <v>295</v>
      </c>
      <c r="M2620" s="49" t="s">
        <v>84</v>
      </c>
      <c r="N2620" s="49" t="s">
        <v>7604</v>
      </c>
      <c r="O2620" s="49" t="s">
        <v>2235</v>
      </c>
      <c r="P2620" s="43">
        <v>796</v>
      </c>
      <c r="Q2620" s="49" t="s">
        <v>46</v>
      </c>
      <c r="R2620" s="77">
        <v>650</v>
      </c>
      <c r="S2620" s="352">
        <v>400</v>
      </c>
      <c r="T2620" s="62">
        <f t="shared" ref="T2620:T2650" si="271">R2620*S2620</f>
        <v>260000</v>
      </c>
      <c r="U2620" s="62">
        <f t="shared" ref="U2620:U2650" si="272">T2620*1.12</f>
        <v>291200</v>
      </c>
      <c r="V2620" s="98"/>
      <c r="W2620" s="51">
        <v>2017</v>
      </c>
      <c r="X2620" s="98"/>
    </row>
    <row r="2621" spans="1:24" ht="50.1" customHeight="1">
      <c r="A2621" s="34" t="s">
        <v>8003</v>
      </c>
      <c r="B2621" s="58" t="s">
        <v>35</v>
      </c>
      <c r="C2621" s="50" t="s">
        <v>8004</v>
      </c>
      <c r="D2621" s="50" t="s">
        <v>3427</v>
      </c>
      <c r="E2621" s="50" t="s">
        <v>8005</v>
      </c>
      <c r="F2621" s="50" t="s">
        <v>8006</v>
      </c>
      <c r="G2621" s="104" t="s">
        <v>39</v>
      </c>
      <c r="H2621" s="105">
        <v>0</v>
      </c>
      <c r="I2621" s="80">
        <v>590000000</v>
      </c>
      <c r="J2621" s="51" t="s">
        <v>293</v>
      </c>
      <c r="K2621" s="49" t="s">
        <v>529</v>
      </c>
      <c r="L2621" s="49" t="s">
        <v>295</v>
      </c>
      <c r="M2621" s="49" t="s">
        <v>84</v>
      </c>
      <c r="N2621" s="49" t="s">
        <v>7604</v>
      </c>
      <c r="O2621" s="49" t="s">
        <v>2235</v>
      </c>
      <c r="P2621" s="43">
        <v>796</v>
      </c>
      <c r="Q2621" s="49" t="s">
        <v>46</v>
      </c>
      <c r="R2621" s="77">
        <v>130</v>
      </c>
      <c r="S2621" s="352">
        <v>400</v>
      </c>
      <c r="T2621" s="62">
        <f t="shared" si="271"/>
        <v>52000</v>
      </c>
      <c r="U2621" s="62">
        <f t="shared" si="272"/>
        <v>58240.000000000007</v>
      </c>
      <c r="V2621" s="98"/>
      <c r="W2621" s="51">
        <v>2017</v>
      </c>
      <c r="X2621" s="98"/>
    </row>
    <row r="2622" spans="1:24" ht="50.1" customHeight="1">
      <c r="A2622" s="34" t="s">
        <v>8007</v>
      </c>
      <c r="B2622" s="58" t="s">
        <v>35</v>
      </c>
      <c r="C2622" s="50" t="s">
        <v>8004</v>
      </c>
      <c r="D2622" s="50" t="s">
        <v>3427</v>
      </c>
      <c r="E2622" s="50" t="s">
        <v>8005</v>
      </c>
      <c r="F2622" s="50" t="s">
        <v>8008</v>
      </c>
      <c r="G2622" s="358" t="s">
        <v>39</v>
      </c>
      <c r="H2622" s="105">
        <v>0</v>
      </c>
      <c r="I2622" s="80">
        <v>590000000</v>
      </c>
      <c r="J2622" s="51" t="s">
        <v>293</v>
      </c>
      <c r="K2622" s="49" t="s">
        <v>529</v>
      </c>
      <c r="L2622" s="49" t="s">
        <v>295</v>
      </c>
      <c r="M2622" s="49" t="s">
        <v>84</v>
      </c>
      <c r="N2622" s="49" t="s">
        <v>7604</v>
      </c>
      <c r="O2622" s="49" t="s">
        <v>2235</v>
      </c>
      <c r="P2622" s="43">
        <v>796</v>
      </c>
      <c r="Q2622" s="49" t="s">
        <v>46</v>
      </c>
      <c r="R2622" s="77">
        <v>2080</v>
      </c>
      <c r="S2622" s="352">
        <v>80</v>
      </c>
      <c r="T2622" s="62">
        <f t="shared" si="271"/>
        <v>166400</v>
      </c>
      <c r="U2622" s="62">
        <f t="shared" si="272"/>
        <v>186368.00000000003</v>
      </c>
      <c r="V2622" s="98"/>
      <c r="W2622" s="51">
        <v>2017</v>
      </c>
      <c r="X2622" s="98"/>
    </row>
    <row r="2623" spans="1:24" ht="50.1" customHeight="1">
      <c r="A2623" s="34" t="s">
        <v>8009</v>
      </c>
      <c r="B2623" s="58" t="s">
        <v>35</v>
      </c>
      <c r="C2623" s="50" t="s">
        <v>8010</v>
      </c>
      <c r="D2623" s="50" t="s">
        <v>8011</v>
      </c>
      <c r="E2623" s="50" t="s">
        <v>8012</v>
      </c>
      <c r="F2623" s="50" t="s">
        <v>8013</v>
      </c>
      <c r="G2623" s="104" t="s">
        <v>39</v>
      </c>
      <c r="H2623" s="105">
        <v>0</v>
      </c>
      <c r="I2623" s="80">
        <v>590000000</v>
      </c>
      <c r="J2623" s="51" t="s">
        <v>293</v>
      </c>
      <c r="K2623" s="49" t="s">
        <v>529</v>
      </c>
      <c r="L2623" s="49" t="s">
        <v>295</v>
      </c>
      <c r="M2623" s="49" t="s">
        <v>84</v>
      </c>
      <c r="N2623" s="49" t="s">
        <v>7604</v>
      </c>
      <c r="O2623" s="49" t="s">
        <v>2235</v>
      </c>
      <c r="P2623" s="43">
        <v>796</v>
      </c>
      <c r="Q2623" s="49" t="s">
        <v>46</v>
      </c>
      <c r="R2623" s="77">
        <v>2080</v>
      </c>
      <c r="S2623" s="352">
        <v>900</v>
      </c>
      <c r="T2623" s="62">
        <f t="shared" si="271"/>
        <v>1872000</v>
      </c>
      <c r="U2623" s="62">
        <f t="shared" si="272"/>
        <v>2096640.0000000002</v>
      </c>
      <c r="V2623" s="98"/>
      <c r="W2623" s="51">
        <v>2017</v>
      </c>
      <c r="X2623" s="98"/>
    </row>
    <row r="2624" spans="1:24" ht="50.1" customHeight="1">
      <c r="A2624" s="34" t="s">
        <v>8014</v>
      </c>
      <c r="B2624" s="58" t="s">
        <v>35</v>
      </c>
      <c r="C2624" s="50" t="s">
        <v>7992</v>
      </c>
      <c r="D2624" s="50" t="s">
        <v>7993</v>
      </c>
      <c r="E2624" s="50" t="s">
        <v>7994</v>
      </c>
      <c r="F2624" s="50" t="s">
        <v>8015</v>
      </c>
      <c r="G2624" s="104" t="s">
        <v>39</v>
      </c>
      <c r="H2624" s="105">
        <v>0</v>
      </c>
      <c r="I2624" s="80">
        <v>590000000</v>
      </c>
      <c r="J2624" s="51" t="s">
        <v>293</v>
      </c>
      <c r="K2624" s="49" t="s">
        <v>529</v>
      </c>
      <c r="L2624" s="49" t="s">
        <v>295</v>
      </c>
      <c r="M2624" s="49" t="s">
        <v>84</v>
      </c>
      <c r="N2624" s="49" t="s">
        <v>7604</v>
      </c>
      <c r="O2624" s="49" t="s">
        <v>2235</v>
      </c>
      <c r="P2624" s="43">
        <v>796</v>
      </c>
      <c r="Q2624" s="49" t="s">
        <v>46</v>
      </c>
      <c r="R2624" s="77">
        <v>78</v>
      </c>
      <c r="S2624" s="352">
        <v>120</v>
      </c>
      <c r="T2624" s="62">
        <f t="shared" si="271"/>
        <v>9360</v>
      </c>
      <c r="U2624" s="62">
        <f t="shared" si="272"/>
        <v>10483.200000000001</v>
      </c>
      <c r="V2624" s="98"/>
      <c r="W2624" s="51">
        <v>2017</v>
      </c>
      <c r="X2624" s="98"/>
    </row>
    <row r="2625" spans="1:24" ht="50.1" customHeight="1">
      <c r="A2625" s="34" t="s">
        <v>8016</v>
      </c>
      <c r="B2625" s="58" t="s">
        <v>35</v>
      </c>
      <c r="C2625" s="50" t="s">
        <v>8017</v>
      </c>
      <c r="D2625" s="50" t="s">
        <v>3822</v>
      </c>
      <c r="E2625" s="50" t="s">
        <v>8018</v>
      </c>
      <c r="F2625" s="50" t="s">
        <v>8019</v>
      </c>
      <c r="G2625" s="358" t="s">
        <v>39</v>
      </c>
      <c r="H2625" s="105">
        <v>0</v>
      </c>
      <c r="I2625" s="80">
        <v>590000000</v>
      </c>
      <c r="J2625" s="51" t="s">
        <v>293</v>
      </c>
      <c r="K2625" s="49" t="s">
        <v>529</v>
      </c>
      <c r="L2625" s="49" t="s">
        <v>295</v>
      </c>
      <c r="M2625" s="49" t="s">
        <v>84</v>
      </c>
      <c r="N2625" s="49" t="s">
        <v>7604</v>
      </c>
      <c r="O2625" s="49" t="s">
        <v>2235</v>
      </c>
      <c r="P2625" s="43">
        <v>796</v>
      </c>
      <c r="Q2625" s="49" t="s">
        <v>46</v>
      </c>
      <c r="R2625" s="77">
        <v>650</v>
      </c>
      <c r="S2625" s="352">
        <v>450</v>
      </c>
      <c r="T2625" s="62">
        <f t="shared" si="271"/>
        <v>292500</v>
      </c>
      <c r="U2625" s="62">
        <f t="shared" si="272"/>
        <v>327600.00000000006</v>
      </c>
      <c r="V2625" s="98"/>
      <c r="W2625" s="51">
        <v>2017</v>
      </c>
      <c r="X2625" s="98"/>
    </row>
    <row r="2626" spans="1:24" ht="50.1" customHeight="1">
      <c r="A2626" s="34" t="s">
        <v>8020</v>
      </c>
      <c r="B2626" s="58" t="s">
        <v>35</v>
      </c>
      <c r="C2626" s="50" t="s">
        <v>8017</v>
      </c>
      <c r="D2626" s="50" t="s">
        <v>3822</v>
      </c>
      <c r="E2626" s="50" t="s">
        <v>8018</v>
      </c>
      <c r="F2626" s="50" t="s">
        <v>8021</v>
      </c>
      <c r="G2626" s="104" t="s">
        <v>39</v>
      </c>
      <c r="H2626" s="105">
        <v>0</v>
      </c>
      <c r="I2626" s="80">
        <v>590000000</v>
      </c>
      <c r="J2626" s="51" t="s">
        <v>293</v>
      </c>
      <c r="K2626" s="49" t="s">
        <v>529</v>
      </c>
      <c r="L2626" s="49" t="s">
        <v>295</v>
      </c>
      <c r="M2626" s="49" t="s">
        <v>84</v>
      </c>
      <c r="N2626" s="49" t="s">
        <v>7604</v>
      </c>
      <c r="O2626" s="49" t="s">
        <v>2235</v>
      </c>
      <c r="P2626" s="43">
        <v>796</v>
      </c>
      <c r="Q2626" s="49" t="s">
        <v>46</v>
      </c>
      <c r="R2626" s="77">
        <v>1040</v>
      </c>
      <c r="S2626" s="352">
        <v>3500</v>
      </c>
      <c r="T2626" s="62">
        <f t="shared" si="271"/>
        <v>3640000</v>
      </c>
      <c r="U2626" s="62">
        <f t="shared" si="272"/>
        <v>4076800.0000000005</v>
      </c>
      <c r="V2626" s="98"/>
      <c r="W2626" s="51">
        <v>2017</v>
      </c>
      <c r="X2626" s="98"/>
    </row>
    <row r="2627" spans="1:24" ht="50.1" customHeight="1">
      <c r="A2627" s="34" t="s">
        <v>8022</v>
      </c>
      <c r="B2627" s="58" t="s">
        <v>35</v>
      </c>
      <c r="C2627" s="50" t="s">
        <v>5198</v>
      </c>
      <c r="D2627" s="50" t="s">
        <v>5199</v>
      </c>
      <c r="E2627" s="50" t="s">
        <v>5200</v>
      </c>
      <c r="F2627" s="50" t="s">
        <v>8023</v>
      </c>
      <c r="G2627" s="104" t="s">
        <v>39</v>
      </c>
      <c r="H2627" s="105">
        <v>0</v>
      </c>
      <c r="I2627" s="80">
        <v>590000000</v>
      </c>
      <c r="J2627" s="51" t="s">
        <v>293</v>
      </c>
      <c r="K2627" s="49" t="s">
        <v>529</v>
      </c>
      <c r="L2627" s="49" t="s">
        <v>295</v>
      </c>
      <c r="M2627" s="49" t="s">
        <v>84</v>
      </c>
      <c r="N2627" s="49" t="s">
        <v>7604</v>
      </c>
      <c r="O2627" s="49" t="s">
        <v>2235</v>
      </c>
      <c r="P2627" s="43">
        <v>796</v>
      </c>
      <c r="Q2627" s="49" t="s">
        <v>46</v>
      </c>
      <c r="R2627" s="77">
        <v>910</v>
      </c>
      <c r="S2627" s="352">
        <v>2000</v>
      </c>
      <c r="T2627" s="62">
        <f t="shared" si="271"/>
        <v>1820000</v>
      </c>
      <c r="U2627" s="62">
        <f t="shared" si="272"/>
        <v>2038400.0000000002</v>
      </c>
      <c r="V2627" s="98"/>
      <c r="W2627" s="51">
        <v>2017</v>
      </c>
      <c r="X2627" s="98"/>
    </row>
    <row r="2628" spans="1:24" ht="50.1" customHeight="1">
      <c r="A2628" s="34" t="s">
        <v>8024</v>
      </c>
      <c r="B2628" s="58" t="s">
        <v>35</v>
      </c>
      <c r="C2628" s="50" t="s">
        <v>5132</v>
      </c>
      <c r="D2628" s="50" t="s">
        <v>5133</v>
      </c>
      <c r="E2628" s="50" t="s">
        <v>5134</v>
      </c>
      <c r="F2628" s="50" t="s">
        <v>8025</v>
      </c>
      <c r="G2628" s="358" t="s">
        <v>39</v>
      </c>
      <c r="H2628" s="105">
        <v>0</v>
      </c>
      <c r="I2628" s="80">
        <v>590000000</v>
      </c>
      <c r="J2628" s="51" t="s">
        <v>293</v>
      </c>
      <c r="K2628" s="49" t="s">
        <v>529</v>
      </c>
      <c r="L2628" s="49" t="s">
        <v>295</v>
      </c>
      <c r="M2628" s="49" t="s">
        <v>84</v>
      </c>
      <c r="N2628" s="49" t="s">
        <v>7604</v>
      </c>
      <c r="O2628" s="49" t="s">
        <v>2235</v>
      </c>
      <c r="P2628" s="43">
        <v>796</v>
      </c>
      <c r="Q2628" s="49" t="s">
        <v>46</v>
      </c>
      <c r="R2628" s="77">
        <v>26</v>
      </c>
      <c r="S2628" s="360">
        <v>2000</v>
      </c>
      <c r="T2628" s="62">
        <f t="shared" si="271"/>
        <v>52000</v>
      </c>
      <c r="U2628" s="62">
        <f t="shared" si="272"/>
        <v>58240.000000000007</v>
      </c>
      <c r="V2628" s="98"/>
      <c r="W2628" s="51">
        <v>2017</v>
      </c>
      <c r="X2628" s="98"/>
    </row>
    <row r="2629" spans="1:24" ht="50.1" customHeight="1">
      <c r="A2629" s="34" t="s">
        <v>8026</v>
      </c>
      <c r="B2629" s="58" t="s">
        <v>35</v>
      </c>
      <c r="C2629" s="78" t="s">
        <v>360</v>
      </c>
      <c r="D2629" s="50" t="s">
        <v>361</v>
      </c>
      <c r="E2629" s="78" t="s">
        <v>362</v>
      </c>
      <c r="F2629" s="50" t="s">
        <v>8027</v>
      </c>
      <c r="G2629" s="104" t="s">
        <v>39</v>
      </c>
      <c r="H2629" s="105">
        <v>0</v>
      </c>
      <c r="I2629" s="80">
        <v>590000000</v>
      </c>
      <c r="J2629" s="51" t="s">
        <v>293</v>
      </c>
      <c r="K2629" s="49" t="s">
        <v>529</v>
      </c>
      <c r="L2629" s="49" t="s">
        <v>295</v>
      </c>
      <c r="M2629" s="49" t="s">
        <v>84</v>
      </c>
      <c r="N2629" s="49" t="s">
        <v>7604</v>
      </c>
      <c r="O2629" s="49" t="s">
        <v>2235</v>
      </c>
      <c r="P2629" s="43">
        <v>796</v>
      </c>
      <c r="Q2629" s="49" t="s">
        <v>46</v>
      </c>
      <c r="R2629" s="77">
        <v>26</v>
      </c>
      <c r="S2629" s="352">
        <v>1800</v>
      </c>
      <c r="T2629" s="62">
        <f t="shared" si="271"/>
        <v>46800</v>
      </c>
      <c r="U2629" s="62">
        <f t="shared" si="272"/>
        <v>52416.000000000007</v>
      </c>
      <c r="V2629" s="98"/>
      <c r="W2629" s="51">
        <v>2017</v>
      </c>
      <c r="X2629" s="98"/>
    </row>
    <row r="2630" spans="1:24" ht="50.1" customHeight="1">
      <c r="A2630" s="34" t="s">
        <v>8028</v>
      </c>
      <c r="B2630" s="58" t="s">
        <v>35</v>
      </c>
      <c r="C2630" s="78" t="s">
        <v>360</v>
      </c>
      <c r="D2630" s="50" t="s">
        <v>361</v>
      </c>
      <c r="E2630" s="78" t="s">
        <v>362</v>
      </c>
      <c r="F2630" s="50" t="s">
        <v>8029</v>
      </c>
      <c r="G2630" s="104" t="s">
        <v>39</v>
      </c>
      <c r="H2630" s="105">
        <v>0</v>
      </c>
      <c r="I2630" s="80">
        <v>590000000</v>
      </c>
      <c r="J2630" s="51" t="s">
        <v>293</v>
      </c>
      <c r="K2630" s="49" t="s">
        <v>529</v>
      </c>
      <c r="L2630" s="49" t="s">
        <v>295</v>
      </c>
      <c r="M2630" s="49" t="s">
        <v>84</v>
      </c>
      <c r="N2630" s="49" t="s">
        <v>7604</v>
      </c>
      <c r="O2630" s="49" t="s">
        <v>2235</v>
      </c>
      <c r="P2630" s="43">
        <v>796</v>
      </c>
      <c r="Q2630" s="49" t="s">
        <v>46</v>
      </c>
      <c r="R2630" s="77">
        <v>26</v>
      </c>
      <c r="S2630" s="352">
        <v>1200</v>
      </c>
      <c r="T2630" s="62">
        <f t="shared" si="271"/>
        <v>31200</v>
      </c>
      <c r="U2630" s="62">
        <f t="shared" si="272"/>
        <v>34944</v>
      </c>
      <c r="V2630" s="98"/>
      <c r="W2630" s="51">
        <v>2017</v>
      </c>
      <c r="X2630" s="98"/>
    </row>
    <row r="2631" spans="1:24" ht="50.1" customHeight="1">
      <c r="A2631" s="34" t="s">
        <v>8030</v>
      </c>
      <c r="B2631" s="58" t="s">
        <v>35</v>
      </c>
      <c r="C2631" s="78" t="s">
        <v>360</v>
      </c>
      <c r="D2631" s="50" t="s">
        <v>361</v>
      </c>
      <c r="E2631" s="78" t="s">
        <v>362</v>
      </c>
      <c r="F2631" s="50" t="s">
        <v>8031</v>
      </c>
      <c r="G2631" s="358" t="s">
        <v>39</v>
      </c>
      <c r="H2631" s="105">
        <v>0</v>
      </c>
      <c r="I2631" s="80">
        <v>590000000</v>
      </c>
      <c r="J2631" s="51" t="s">
        <v>293</v>
      </c>
      <c r="K2631" s="49" t="s">
        <v>529</v>
      </c>
      <c r="L2631" s="49" t="s">
        <v>295</v>
      </c>
      <c r="M2631" s="49" t="s">
        <v>84</v>
      </c>
      <c r="N2631" s="49" t="s">
        <v>7604</v>
      </c>
      <c r="O2631" s="49" t="s">
        <v>2235</v>
      </c>
      <c r="P2631" s="43">
        <v>796</v>
      </c>
      <c r="Q2631" s="49" t="s">
        <v>46</v>
      </c>
      <c r="R2631" s="77">
        <v>26</v>
      </c>
      <c r="S2631" s="352">
        <v>1400</v>
      </c>
      <c r="T2631" s="62">
        <f t="shared" si="271"/>
        <v>36400</v>
      </c>
      <c r="U2631" s="62">
        <f t="shared" si="272"/>
        <v>40768.000000000007</v>
      </c>
      <c r="V2631" s="98"/>
      <c r="W2631" s="51">
        <v>2017</v>
      </c>
      <c r="X2631" s="98"/>
    </row>
    <row r="2632" spans="1:24" ht="50.1" customHeight="1">
      <c r="A2632" s="34" t="s">
        <v>8032</v>
      </c>
      <c r="B2632" s="58" t="s">
        <v>35</v>
      </c>
      <c r="C2632" s="78" t="s">
        <v>1365</v>
      </c>
      <c r="D2632" s="50" t="s">
        <v>1342</v>
      </c>
      <c r="E2632" s="78" t="s">
        <v>1366</v>
      </c>
      <c r="F2632" s="50" t="s">
        <v>8033</v>
      </c>
      <c r="G2632" s="104" t="s">
        <v>39</v>
      </c>
      <c r="H2632" s="105">
        <v>0</v>
      </c>
      <c r="I2632" s="80">
        <v>590000000</v>
      </c>
      <c r="J2632" s="51" t="s">
        <v>293</v>
      </c>
      <c r="K2632" s="49" t="s">
        <v>529</v>
      </c>
      <c r="L2632" s="49" t="s">
        <v>295</v>
      </c>
      <c r="M2632" s="49" t="s">
        <v>84</v>
      </c>
      <c r="N2632" s="49" t="s">
        <v>7604</v>
      </c>
      <c r="O2632" s="49" t="s">
        <v>2235</v>
      </c>
      <c r="P2632" s="43">
        <v>796</v>
      </c>
      <c r="Q2632" s="49" t="s">
        <v>46</v>
      </c>
      <c r="R2632" s="77">
        <v>52</v>
      </c>
      <c r="S2632" s="352">
        <v>500</v>
      </c>
      <c r="T2632" s="62">
        <f t="shared" si="271"/>
        <v>26000</v>
      </c>
      <c r="U2632" s="62">
        <f t="shared" si="272"/>
        <v>29120.000000000004</v>
      </c>
      <c r="V2632" s="98"/>
      <c r="W2632" s="51">
        <v>2017</v>
      </c>
      <c r="X2632" s="98"/>
    </row>
    <row r="2633" spans="1:24" ht="50.1" customHeight="1">
      <c r="A2633" s="34" t="s">
        <v>8034</v>
      </c>
      <c r="B2633" s="58" t="s">
        <v>35</v>
      </c>
      <c r="C2633" s="50" t="s">
        <v>8035</v>
      </c>
      <c r="D2633" s="50" t="s">
        <v>8036</v>
      </c>
      <c r="E2633" s="50" t="s">
        <v>8037</v>
      </c>
      <c r="F2633" s="50" t="s">
        <v>8038</v>
      </c>
      <c r="G2633" s="104" t="s">
        <v>39</v>
      </c>
      <c r="H2633" s="105">
        <v>0</v>
      </c>
      <c r="I2633" s="80">
        <v>590000000</v>
      </c>
      <c r="J2633" s="51" t="s">
        <v>293</v>
      </c>
      <c r="K2633" s="49" t="s">
        <v>529</v>
      </c>
      <c r="L2633" s="49" t="s">
        <v>295</v>
      </c>
      <c r="M2633" s="49" t="s">
        <v>84</v>
      </c>
      <c r="N2633" s="49" t="s">
        <v>7604</v>
      </c>
      <c r="O2633" s="49" t="s">
        <v>2235</v>
      </c>
      <c r="P2633" s="43">
        <v>796</v>
      </c>
      <c r="Q2633" s="49" t="s">
        <v>46</v>
      </c>
      <c r="R2633" s="77">
        <v>2210</v>
      </c>
      <c r="S2633" s="352">
        <v>150</v>
      </c>
      <c r="T2633" s="62">
        <f t="shared" si="271"/>
        <v>331500</v>
      </c>
      <c r="U2633" s="62">
        <f t="shared" si="272"/>
        <v>371280.00000000006</v>
      </c>
      <c r="V2633" s="98"/>
      <c r="W2633" s="51">
        <v>2017</v>
      </c>
      <c r="X2633" s="98"/>
    </row>
    <row r="2634" spans="1:24" ht="50.1" customHeight="1">
      <c r="A2634" s="34" t="s">
        <v>8039</v>
      </c>
      <c r="B2634" s="58" t="s">
        <v>35</v>
      </c>
      <c r="C2634" s="50" t="s">
        <v>8040</v>
      </c>
      <c r="D2634" s="50" t="s">
        <v>8041</v>
      </c>
      <c r="E2634" s="50" t="s">
        <v>8042</v>
      </c>
      <c r="F2634" s="50" t="s">
        <v>8043</v>
      </c>
      <c r="G2634" s="358" t="s">
        <v>39</v>
      </c>
      <c r="H2634" s="105">
        <v>0</v>
      </c>
      <c r="I2634" s="80">
        <v>590000000</v>
      </c>
      <c r="J2634" s="51" t="s">
        <v>293</v>
      </c>
      <c r="K2634" s="49" t="s">
        <v>529</v>
      </c>
      <c r="L2634" s="49" t="s">
        <v>295</v>
      </c>
      <c r="M2634" s="49" t="s">
        <v>84</v>
      </c>
      <c r="N2634" s="49" t="s">
        <v>7604</v>
      </c>
      <c r="O2634" s="49" t="s">
        <v>2235</v>
      </c>
      <c r="P2634" s="43">
        <v>796</v>
      </c>
      <c r="Q2634" s="49" t="s">
        <v>46</v>
      </c>
      <c r="R2634" s="77">
        <v>780</v>
      </c>
      <c r="S2634" s="352">
        <v>50</v>
      </c>
      <c r="T2634" s="62">
        <f t="shared" si="271"/>
        <v>39000</v>
      </c>
      <c r="U2634" s="62">
        <f t="shared" si="272"/>
        <v>43680.000000000007</v>
      </c>
      <c r="V2634" s="98"/>
      <c r="W2634" s="51">
        <v>2017</v>
      </c>
      <c r="X2634" s="98"/>
    </row>
    <row r="2635" spans="1:24" ht="50.1" customHeight="1">
      <c r="A2635" s="34" t="s">
        <v>8044</v>
      </c>
      <c r="B2635" s="58" t="s">
        <v>35</v>
      </c>
      <c r="C2635" s="50" t="s">
        <v>8045</v>
      </c>
      <c r="D2635" s="50" t="s">
        <v>8046</v>
      </c>
      <c r="E2635" s="50" t="s">
        <v>8047</v>
      </c>
      <c r="F2635" s="50" t="s">
        <v>8048</v>
      </c>
      <c r="G2635" s="104" t="s">
        <v>39</v>
      </c>
      <c r="H2635" s="105">
        <v>0</v>
      </c>
      <c r="I2635" s="80">
        <v>590000000</v>
      </c>
      <c r="J2635" s="51" t="s">
        <v>293</v>
      </c>
      <c r="K2635" s="49" t="s">
        <v>529</v>
      </c>
      <c r="L2635" s="49" t="s">
        <v>295</v>
      </c>
      <c r="M2635" s="49" t="s">
        <v>84</v>
      </c>
      <c r="N2635" s="49" t="s">
        <v>7604</v>
      </c>
      <c r="O2635" s="49" t="s">
        <v>2235</v>
      </c>
      <c r="P2635" s="43">
        <v>796</v>
      </c>
      <c r="Q2635" s="49" t="s">
        <v>46</v>
      </c>
      <c r="R2635" s="77">
        <v>156</v>
      </c>
      <c r="S2635" s="352">
        <v>10000</v>
      </c>
      <c r="T2635" s="62">
        <f t="shared" si="271"/>
        <v>1560000</v>
      </c>
      <c r="U2635" s="62">
        <f t="shared" si="272"/>
        <v>1747200.0000000002</v>
      </c>
      <c r="V2635" s="98"/>
      <c r="W2635" s="51">
        <v>2017</v>
      </c>
      <c r="X2635" s="98"/>
    </row>
    <row r="2636" spans="1:24" ht="50.1" customHeight="1">
      <c r="A2636" s="34" t="s">
        <v>8049</v>
      </c>
      <c r="B2636" s="58" t="s">
        <v>35</v>
      </c>
      <c r="C2636" s="50" t="s">
        <v>8050</v>
      </c>
      <c r="D2636" s="50" t="s">
        <v>8051</v>
      </c>
      <c r="E2636" s="50" t="s">
        <v>8052</v>
      </c>
      <c r="F2636" s="50" t="s">
        <v>8053</v>
      </c>
      <c r="G2636" s="104" t="s">
        <v>39</v>
      </c>
      <c r="H2636" s="105">
        <v>0</v>
      </c>
      <c r="I2636" s="80">
        <v>590000000</v>
      </c>
      <c r="J2636" s="51" t="s">
        <v>293</v>
      </c>
      <c r="K2636" s="49" t="s">
        <v>529</v>
      </c>
      <c r="L2636" s="49" t="s">
        <v>295</v>
      </c>
      <c r="M2636" s="49" t="s">
        <v>84</v>
      </c>
      <c r="N2636" s="49" t="s">
        <v>7604</v>
      </c>
      <c r="O2636" s="49" t="s">
        <v>2235</v>
      </c>
      <c r="P2636" s="43">
        <v>796</v>
      </c>
      <c r="Q2636" s="49" t="s">
        <v>46</v>
      </c>
      <c r="R2636" s="77">
        <v>156</v>
      </c>
      <c r="S2636" s="352">
        <v>1800</v>
      </c>
      <c r="T2636" s="62">
        <f t="shared" si="271"/>
        <v>280800</v>
      </c>
      <c r="U2636" s="62">
        <f t="shared" si="272"/>
        <v>314496.00000000006</v>
      </c>
      <c r="V2636" s="98"/>
      <c r="W2636" s="51">
        <v>2017</v>
      </c>
      <c r="X2636" s="98"/>
    </row>
    <row r="2637" spans="1:24" ht="50.1" customHeight="1">
      <c r="A2637" s="34" t="s">
        <v>8054</v>
      </c>
      <c r="B2637" s="58" t="s">
        <v>35</v>
      </c>
      <c r="C2637" s="78" t="s">
        <v>3816</v>
      </c>
      <c r="D2637" s="50" t="s">
        <v>3817</v>
      </c>
      <c r="E2637" s="78" t="s">
        <v>3818</v>
      </c>
      <c r="F2637" s="50" t="s">
        <v>8055</v>
      </c>
      <c r="G2637" s="358" t="s">
        <v>39</v>
      </c>
      <c r="H2637" s="105">
        <v>0</v>
      </c>
      <c r="I2637" s="80">
        <v>590000000</v>
      </c>
      <c r="J2637" s="51" t="s">
        <v>293</v>
      </c>
      <c r="K2637" s="49" t="s">
        <v>529</v>
      </c>
      <c r="L2637" s="49" t="s">
        <v>295</v>
      </c>
      <c r="M2637" s="49" t="s">
        <v>84</v>
      </c>
      <c r="N2637" s="49" t="s">
        <v>7604</v>
      </c>
      <c r="O2637" s="49" t="s">
        <v>2235</v>
      </c>
      <c r="P2637" s="43">
        <v>796</v>
      </c>
      <c r="Q2637" s="49" t="s">
        <v>46</v>
      </c>
      <c r="R2637" s="77">
        <v>26</v>
      </c>
      <c r="S2637" s="352">
        <v>300</v>
      </c>
      <c r="T2637" s="62">
        <f t="shared" si="271"/>
        <v>7800</v>
      </c>
      <c r="U2637" s="62">
        <f t="shared" si="272"/>
        <v>8736</v>
      </c>
      <c r="V2637" s="98"/>
      <c r="W2637" s="51">
        <v>2017</v>
      </c>
      <c r="X2637" s="98"/>
    </row>
    <row r="2638" spans="1:24" ht="50.1" customHeight="1">
      <c r="A2638" s="34" t="s">
        <v>8056</v>
      </c>
      <c r="B2638" s="58" t="s">
        <v>35</v>
      </c>
      <c r="C2638" s="78" t="s">
        <v>3649</v>
      </c>
      <c r="D2638" s="50" t="s">
        <v>3650</v>
      </c>
      <c r="E2638" s="78" t="s">
        <v>3651</v>
      </c>
      <c r="F2638" s="50" t="s">
        <v>8057</v>
      </c>
      <c r="G2638" s="104" t="s">
        <v>39</v>
      </c>
      <c r="H2638" s="105">
        <v>0</v>
      </c>
      <c r="I2638" s="80">
        <v>590000000</v>
      </c>
      <c r="J2638" s="51" t="s">
        <v>293</v>
      </c>
      <c r="K2638" s="49" t="s">
        <v>529</v>
      </c>
      <c r="L2638" s="49" t="s">
        <v>295</v>
      </c>
      <c r="M2638" s="49" t="s">
        <v>84</v>
      </c>
      <c r="N2638" s="49" t="s">
        <v>7604</v>
      </c>
      <c r="O2638" s="49" t="s">
        <v>2235</v>
      </c>
      <c r="P2638" s="43">
        <v>796</v>
      </c>
      <c r="Q2638" s="49" t="s">
        <v>46</v>
      </c>
      <c r="R2638" s="77">
        <v>26</v>
      </c>
      <c r="S2638" s="352">
        <v>8000</v>
      </c>
      <c r="T2638" s="62">
        <f t="shared" si="271"/>
        <v>208000</v>
      </c>
      <c r="U2638" s="62">
        <f t="shared" si="272"/>
        <v>232960.00000000003</v>
      </c>
      <c r="V2638" s="98"/>
      <c r="W2638" s="51">
        <v>2017</v>
      </c>
      <c r="X2638" s="98"/>
    </row>
    <row r="2639" spans="1:24" ht="50.1" customHeight="1">
      <c r="A2639" s="34" t="s">
        <v>8058</v>
      </c>
      <c r="B2639" s="58" t="s">
        <v>35</v>
      </c>
      <c r="C2639" s="50" t="s">
        <v>5198</v>
      </c>
      <c r="D2639" s="50" t="s">
        <v>5199</v>
      </c>
      <c r="E2639" s="50" t="s">
        <v>5200</v>
      </c>
      <c r="F2639" s="50" t="s">
        <v>8059</v>
      </c>
      <c r="G2639" s="104" t="s">
        <v>39</v>
      </c>
      <c r="H2639" s="105">
        <v>0</v>
      </c>
      <c r="I2639" s="80">
        <v>590000000</v>
      </c>
      <c r="J2639" s="51" t="s">
        <v>293</v>
      </c>
      <c r="K2639" s="49" t="s">
        <v>529</v>
      </c>
      <c r="L2639" s="49" t="s">
        <v>295</v>
      </c>
      <c r="M2639" s="49" t="s">
        <v>84</v>
      </c>
      <c r="N2639" s="49" t="s">
        <v>7604</v>
      </c>
      <c r="O2639" s="49" t="s">
        <v>2235</v>
      </c>
      <c r="P2639" s="43">
        <v>796</v>
      </c>
      <c r="Q2639" s="49" t="s">
        <v>46</v>
      </c>
      <c r="R2639" s="77">
        <v>26</v>
      </c>
      <c r="S2639" s="352">
        <v>1100</v>
      </c>
      <c r="T2639" s="62">
        <f t="shared" si="271"/>
        <v>28600</v>
      </c>
      <c r="U2639" s="62">
        <f t="shared" si="272"/>
        <v>32032.000000000004</v>
      </c>
      <c r="V2639" s="98"/>
      <c r="W2639" s="51">
        <v>2017</v>
      </c>
      <c r="X2639" s="98"/>
    </row>
    <row r="2640" spans="1:24" ht="50.1" customHeight="1">
      <c r="A2640" s="34" t="s">
        <v>8060</v>
      </c>
      <c r="B2640" s="58" t="s">
        <v>35</v>
      </c>
      <c r="C2640" s="50" t="s">
        <v>8061</v>
      </c>
      <c r="D2640" s="50" t="s">
        <v>8062</v>
      </c>
      <c r="E2640" s="50" t="s">
        <v>8063</v>
      </c>
      <c r="F2640" s="50" t="s">
        <v>8064</v>
      </c>
      <c r="G2640" s="358" t="s">
        <v>39</v>
      </c>
      <c r="H2640" s="105">
        <v>0</v>
      </c>
      <c r="I2640" s="80">
        <v>590000000</v>
      </c>
      <c r="J2640" s="51" t="s">
        <v>293</v>
      </c>
      <c r="K2640" s="49" t="s">
        <v>529</v>
      </c>
      <c r="L2640" s="49" t="s">
        <v>295</v>
      </c>
      <c r="M2640" s="49" t="s">
        <v>84</v>
      </c>
      <c r="N2640" s="49" t="s">
        <v>7604</v>
      </c>
      <c r="O2640" s="49" t="s">
        <v>2235</v>
      </c>
      <c r="P2640" s="43">
        <v>796</v>
      </c>
      <c r="Q2640" s="49" t="s">
        <v>46</v>
      </c>
      <c r="R2640" s="77">
        <v>26</v>
      </c>
      <c r="S2640" s="352">
        <v>850</v>
      </c>
      <c r="T2640" s="62">
        <f t="shared" si="271"/>
        <v>22100</v>
      </c>
      <c r="U2640" s="62">
        <f t="shared" si="272"/>
        <v>24752.000000000004</v>
      </c>
      <c r="V2640" s="98"/>
      <c r="W2640" s="51">
        <v>2017</v>
      </c>
      <c r="X2640" s="98"/>
    </row>
    <row r="2641" spans="1:24" ht="50.1" customHeight="1">
      <c r="A2641" s="34" t="s">
        <v>8065</v>
      </c>
      <c r="B2641" s="58" t="s">
        <v>35</v>
      </c>
      <c r="C2641" s="50" t="s">
        <v>5132</v>
      </c>
      <c r="D2641" s="50" t="s">
        <v>5133</v>
      </c>
      <c r="E2641" s="50" t="s">
        <v>5134</v>
      </c>
      <c r="F2641" s="50" t="s">
        <v>8066</v>
      </c>
      <c r="G2641" s="104" t="s">
        <v>39</v>
      </c>
      <c r="H2641" s="105">
        <v>0</v>
      </c>
      <c r="I2641" s="80">
        <v>590000000</v>
      </c>
      <c r="J2641" s="51" t="s">
        <v>293</v>
      </c>
      <c r="K2641" s="49" t="s">
        <v>529</v>
      </c>
      <c r="L2641" s="49" t="s">
        <v>295</v>
      </c>
      <c r="M2641" s="49" t="s">
        <v>84</v>
      </c>
      <c r="N2641" s="49" t="s">
        <v>7604</v>
      </c>
      <c r="O2641" s="49" t="s">
        <v>2235</v>
      </c>
      <c r="P2641" s="43">
        <v>796</v>
      </c>
      <c r="Q2641" s="49" t="s">
        <v>46</v>
      </c>
      <c r="R2641" s="77">
        <v>150</v>
      </c>
      <c r="S2641" s="352">
        <v>13200</v>
      </c>
      <c r="T2641" s="62">
        <f t="shared" si="271"/>
        <v>1980000</v>
      </c>
      <c r="U2641" s="62">
        <f t="shared" si="272"/>
        <v>2217600</v>
      </c>
      <c r="V2641" s="98"/>
      <c r="W2641" s="51">
        <v>2017</v>
      </c>
      <c r="X2641" s="98"/>
    </row>
    <row r="2642" spans="1:24" ht="50.1" customHeight="1">
      <c r="A2642" s="34" t="s">
        <v>8067</v>
      </c>
      <c r="B2642" s="58" t="s">
        <v>35</v>
      </c>
      <c r="C2642" s="78" t="s">
        <v>1365</v>
      </c>
      <c r="D2642" s="50" t="s">
        <v>1342</v>
      </c>
      <c r="E2642" s="78" t="s">
        <v>1366</v>
      </c>
      <c r="F2642" s="50" t="s">
        <v>8068</v>
      </c>
      <c r="G2642" s="104" t="s">
        <v>39</v>
      </c>
      <c r="H2642" s="105">
        <v>0</v>
      </c>
      <c r="I2642" s="80">
        <v>590000000</v>
      </c>
      <c r="J2642" s="51" t="s">
        <v>293</v>
      </c>
      <c r="K2642" s="49" t="s">
        <v>529</v>
      </c>
      <c r="L2642" s="49" t="s">
        <v>295</v>
      </c>
      <c r="M2642" s="49" t="s">
        <v>84</v>
      </c>
      <c r="N2642" s="49" t="s">
        <v>7604</v>
      </c>
      <c r="O2642" s="49" t="s">
        <v>2235</v>
      </c>
      <c r="P2642" s="43">
        <v>796</v>
      </c>
      <c r="Q2642" s="49" t="s">
        <v>46</v>
      </c>
      <c r="R2642" s="77">
        <v>182</v>
      </c>
      <c r="S2642" s="352">
        <v>1200</v>
      </c>
      <c r="T2642" s="62">
        <f t="shared" si="271"/>
        <v>218400</v>
      </c>
      <c r="U2642" s="62">
        <f t="shared" si="272"/>
        <v>244608.00000000003</v>
      </c>
      <c r="V2642" s="98"/>
      <c r="W2642" s="51">
        <v>2017</v>
      </c>
      <c r="X2642" s="98"/>
    </row>
    <row r="2643" spans="1:24" ht="50.1" customHeight="1">
      <c r="A2643" s="34" t="s">
        <v>8069</v>
      </c>
      <c r="B2643" s="58" t="s">
        <v>35</v>
      </c>
      <c r="C2643" s="78" t="s">
        <v>1365</v>
      </c>
      <c r="D2643" s="50" t="s">
        <v>1342</v>
      </c>
      <c r="E2643" s="78" t="s">
        <v>1366</v>
      </c>
      <c r="F2643" s="50" t="s">
        <v>8070</v>
      </c>
      <c r="G2643" s="358" t="s">
        <v>39</v>
      </c>
      <c r="H2643" s="105">
        <v>0</v>
      </c>
      <c r="I2643" s="80">
        <v>590000000</v>
      </c>
      <c r="J2643" s="51" t="s">
        <v>293</v>
      </c>
      <c r="K2643" s="49" t="s">
        <v>529</v>
      </c>
      <c r="L2643" s="49" t="s">
        <v>295</v>
      </c>
      <c r="M2643" s="49" t="s">
        <v>84</v>
      </c>
      <c r="N2643" s="49" t="s">
        <v>7604</v>
      </c>
      <c r="O2643" s="49" t="s">
        <v>2235</v>
      </c>
      <c r="P2643" s="43">
        <v>796</v>
      </c>
      <c r="Q2643" s="49" t="s">
        <v>46</v>
      </c>
      <c r="R2643" s="77">
        <v>182</v>
      </c>
      <c r="S2643" s="352">
        <v>250</v>
      </c>
      <c r="T2643" s="62">
        <f t="shared" si="271"/>
        <v>45500</v>
      </c>
      <c r="U2643" s="62">
        <f t="shared" si="272"/>
        <v>50960.000000000007</v>
      </c>
      <c r="V2643" s="98"/>
      <c r="W2643" s="51">
        <v>2017</v>
      </c>
      <c r="X2643" s="98"/>
    </row>
    <row r="2644" spans="1:24" ht="50.1" customHeight="1">
      <c r="A2644" s="34" t="s">
        <v>8071</v>
      </c>
      <c r="B2644" s="58" t="s">
        <v>35</v>
      </c>
      <c r="C2644" s="50" t="s">
        <v>8072</v>
      </c>
      <c r="D2644" s="50" t="s">
        <v>771</v>
      </c>
      <c r="E2644" s="50" t="s">
        <v>8073</v>
      </c>
      <c r="F2644" s="50" t="s">
        <v>8074</v>
      </c>
      <c r="G2644" s="104" t="s">
        <v>39</v>
      </c>
      <c r="H2644" s="105">
        <v>0</v>
      </c>
      <c r="I2644" s="80">
        <v>590000000</v>
      </c>
      <c r="J2644" s="51" t="s">
        <v>293</v>
      </c>
      <c r="K2644" s="49" t="s">
        <v>529</v>
      </c>
      <c r="L2644" s="49" t="s">
        <v>295</v>
      </c>
      <c r="M2644" s="49" t="s">
        <v>84</v>
      </c>
      <c r="N2644" s="49" t="s">
        <v>7604</v>
      </c>
      <c r="O2644" s="49" t="s">
        <v>2235</v>
      </c>
      <c r="P2644" s="43">
        <v>796</v>
      </c>
      <c r="Q2644" s="49" t="s">
        <v>46</v>
      </c>
      <c r="R2644" s="77">
        <v>780</v>
      </c>
      <c r="S2644" s="352">
        <v>400</v>
      </c>
      <c r="T2644" s="62">
        <f t="shared" si="271"/>
        <v>312000</v>
      </c>
      <c r="U2644" s="62">
        <f t="shared" si="272"/>
        <v>349440.00000000006</v>
      </c>
      <c r="V2644" s="98"/>
      <c r="W2644" s="51">
        <v>2017</v>
      </c>
      <c r="X2644" s="98"/>
    </row>
    <row r="2645" spans="1:24" ht="50.1" customHeight="1">
      <c r="A2645" s="34" t="s">
        <v>8075</v>
      </c>
      <c r="B2645" s="58" t="s">
        <v>35</v>
      </c>
      <c r="C2645" s="50" t="s">
        <v>7918</v>
      </c>
      <c r="D2645" s="50" t="s">
        <v>3722</v>
      </c>
      <c r="E2645" s="50" t="s">
        <v>7919</v>
      </c>
      <c r="F2645" s="50" t="s">
        <v>8076</v>
      </c>
      <c r="G2645" s="104" t="s">
        <v>39</v>
      </c>
      <c r="H2645" s="105">
        <v>0</v>
      </c>
      <c r="I2645" s="80">
        <v>590000000</v>
      </c>
      <c r="J2645" s="51" t="s">
        <v>293</v>
      </c>
      <c r="K2645" s="49" t="s">
        <v>529</v>
      </c>
      <c r="L2645" s="49" t="s">
        <v>295</v>
      </c>
      <c r="M2645" s="49" t="s">
        <v>84</v>
      </c>
      <c r="N2645" s="49" t="s">
        <v>7604</v>
      </c>
      <c r="O2645" s="49" t="s">
        <v>2235</v>
      </c>
      <c r="P2645" s="43">
        <v>796</v>
      </c>
      <c r="Q2645" s="49" t="s">
        <v>46</v>
      </c>
      <c r="R2645" s="77">
        <v>7800</v>
      </c>
      <c r="S2645" s="352">
        <v>100</v>
      </c>
      <c r="T2645" s="62">
        <f t="shared" si="271"/>
        <v>780000</v>
      </c>
      <c r="U2645" s="62">
        <f t="shared" si="272"/>
        <v>873600.00000000012</v>
      </c>
      <c r="V2645" s="98"/>
      <c r="W2645" s="51">
        <v>2017</v>
      </c>
      <c r="X2645" s="98"/>
    </row>
    <row r="2646" spans="1:24" ht="50.1" customHeight="1">
      <c r="A2646" s="34" t="s">
        <v>8077</v>
      </c>
      <c r="B2646" s="58" t="s">
        <v>35</v>
      </c>
      <c r="C2646" s="50" t="s">
        <v>8078</v>
      </c>
      <c r="D2646" s="50" t="s">
        <v>8079</v>
      </c>
      <c r="E2646" s="50" t="s">
        <v>8080</v>
      </c>
      <c r="F2646" s="50" t="s">
        <v>8081</v>
      </c>
      <c r="G2646" s="358" t="s">
        <v>39</v>
      </c>
      <c r="H2646" s="105">
        <v>0</v>
      </c>
      <c r="I2646" s="80">
        <v>590000000</v>
      </c>
      <c r="J2646" s="51" t="s">
        <v>293</v>
      </c>
      <c r="K2646" s="49" t="s">
        <v>529</v>
      </c>
      <c r="L2646" s="49" t="s">
        <v>295</v>
      </c>
      <c r="M2646" s="49" t="s">
        <v>84</v>
      </c>
      <c r="N2646" s="49" t="s">
        <v>7604</v>
      </c>
      <c r="O2646" s="49" t="s">
        <v>2235</v>
      </c>
      <c r="P2646" s="43">
        <v>796</v>
      </c>
      <c r="Q2646" s="49" t="s">
        <v>46</v>
      </c>
      <c r="R2646" s="77">
        <v>78</v>
      </c>
      <c r="S2646" s="352">
        <v>50</v>
      </c>
      <c r="T2646" s="62">
        <f t="shared" si="271"/>
        <v>3900</v>
      </c>
      <c r="U2646" s="62">
        <f t="shared" si="272"/>
        <v>4368</v>
      </c>
      <c r="V2646" s="98"/>
      <c r="W2646" s="51">
        <v>2017</v>
      </c>
      <c r="X2646" s="98"/>
    </row>
    <row r="2647" spans="1:24" ht="50.1" customHeight="1">
      <c r="A2647" s="34" t="s">
        <v>8082</v>
      </c>
      <c r="B2647" s="58" t="s">
        <v>35</v>
      </c>
      <c r="C2647" s="50" t="s">
        <v>8078</v>
      </c>
      <c r="D2647" s="50" t="s">
        <v>8079</v>
      </c>
      <c r="E2647" s="50" t="s">
        <v>8080</v>
      </c>
      <c r="F2647" s="50" t="s">
        <v>8083</v>
      </c>
      <c r="G2647" s="104" t="s">
        <v>39</v>
      </c>
      <c r="H2647" s="105">
        <v>0</v>
      </c>
      <c r="I2647" s="80">
        <v>590000000</v>
      </c>
      <c r="J2647" s="51" t="s">
        <v>293</v>
      </c>
      <c r="K2647" s="49" t="s">
        <v>529</v>
      </c>
      <c r="L2647" s="49" t="s">
        <v>295</v>
      </c>
      <c r="M2647" s="49" t="s">
        <v>84</v>
      </c>
      <c r="N2647" s="49" t="s">
        <v>7604</v>
      </c>
      <c r="O2647" s="49" t="s">
        <v>2235</v>
      </c>
      <c r="P2647" s="43">
        <v>796</v>
      </c>
      <c r="Q2647" s="49" t="s">
        <v>46</v>
      </c>
      <c r="R2647" s="239">
        <v>52</v>
      </c>
      <c r="S2647" s="352">
        <v>100</v>
      </c>
      <c r="T2647" s="62">
        <f t="shared" si="271"/>
        <v>5200</v>
      </c>
      <c r="U2647" s="62">
        <f t="shared" si="272"/>
        <v>5824.0000000000009</v>
      </c>
      <c r="V2647" s="98"/>
      <c r="W2647" s="51">
        <v>2017</v>
      </c>
      <c r="X2647" s="98"/>
    </row>
    <row r="2648" spans="1:24" ht="50.1" customHeight="1">
      <c r="A2648" s="34" t="s">
        <v>8084</v>
      </c>
      <c r="B2648" s="178" t="s">
        <v>35</v>
      </c>
      <c r="C2648" s="50" t="s">
        <v>8085</v>
      </c>
      <c r="D2648" s="50" t="s">
        <v>8086</v>
      </c>
      <c r="E2648" s="50" t="s">
        <v>8087</v>
      </c>
      <c r="F2648" s="212" t="s">
        <v>8088</v>
      </c>
      <c r="G2648" s="104" t="s">
        <v>39</v>
      </c>
      <c r="H2648" s="105">
        <v>0</v>
      </c>
      <c r="I2648" s="80">
        <v>590000000</v>
      </c>
      <c r="J2648" s="51" t="s">
        <v>293</v>
      </c>
      <c r="K2648" s="49" t="s">
        <v>529</v>
      </c>
      <c r="L2648" s="49" t="s">
        <v>295</v>
      </c>
      <c r="M2648" s="49" t="s">
        <v>84</v>
      </c>
      <c r="N2648" s="49" t="s">
        <v>7604</v>
      </c>
      <c r="O2648" s="49" t="s">
        <v>2235</v>
      </c>
      <c r="P2648" s="43">
        <v>796</v>
      </c>
      <c r="Q2648" s="49" t="s">
        <v>46</v>
      </c>
      <c r="R2648" s="77">
        <v>156</v>
      </c>
      <c r="S2648" s="352">
        <v>1700</v>
      </c>
      <c r="T2648" s="62">
        <f t="shared" si="271"/>
        <v>265200</v>
      </c>
      <c r="U2648" s="62">
        <f t="shared" si="272"/>
        <v>297024</v>
      </c>
      <c r="V2648" s="98"/>
      <c r="W2648" s="51">
        <v>2017</v>
      </c>
      <c r="X2648" s="98"/>
    </row>
    <row r="2649" spans="1:24" ht="50.1" customHeight="1">
      <c r="A2649" s="34" t="s">
        <v>8089</v>
      </c>
      <c r="B2649" s="58" t="s">
        <v>35</v>
      </c>
      <c r="C2649" s="361" t="s">
        <v>8090</v>
      </c>
      <c r="D2649" s="361" t="s">
        <v>8091</v>
      </c>
      <c r="E2649" s="296" t="s">
        <v>8092</v>
      </c>
      <c r="F2649" s="266" t="s">
        <v>8093</v>
      </c>
      <c r="G2649" s="362" t="s">
        <v>39</v>
      </c>
      <c r="H2649" s="105">
        <v>0</v>
      </c>
      <c r="I2649" s="80">
        <v>590000000</v>
      </c>
      <c r="J2649" s="51" t="s">
        <v>293</v>
      </c>
      <c r="K2649" s="49" t="s">
        <v>529</v>
      </c>
      <c r="L2649" s="49" t="s">
        <v>295</v>
      </c>
      <c r="M2649" s="49" t="s">
        <v>84</v>
      </c>
      <c r="N2649" s="49" t="s">
        <v>7604</v>
      </c>
      <c r="O2649" s="49" t="s">
        <v>2235</v>
      </c>
      <c r="P2649" s="43">
        <v>796</v>
      </c>
      <c r="Q2649" s="49" t="s">
        <v>46</v>
      </c>
      <c r="R2649" s="77">
        <v>2000</v>
      </c>
      <c r="S2649" s="352">
        <v>150</v>
      </c>
      <c r="T2649" s="62">
        <f t="shared" si="271"/>
        <v>300000</v>
      </c>
      <c r="U2649" s="62">
        <f t="shared" si="272"/>
        <v>336000.00000000006</v>
      </c>
      <c r="V2649" s="98"/>
      <c r="W2649" s="51">
        <v>2017</v>
      </c>
      <c r="X2649" s="98"/>
    </row>
    <row r="2650" spans="1:24" ht="50.1" customHeight="1">
      <c r="A2650" s="34" t="s">
        <v>8094</v>
      </c>
      <c r="B2650" s="58" t="s">
        <v>35</v>
      </c>
      <c r="C2650" s="50" t="s">
        <v>8017</v>
      </c>
      <c r="D2650" s="50" t="s">
        <v>3822</v>
      </c>
      <c r="E2650" s="50" t="s">
        <v>8018</v>
      </c>
      <c r="F2650" s="50" t="s">
        <v>8095</v>
      </c>
      <c r="G2650" s="49" t="s">
        <v>39</v>
      </c>
      <c r="H2650" s="105">
        <v>0</v>
      </c>
      <c r="I2650" s="80">
        <v>590000000</v>
      </c>
      <c r="J2650" s="51" t="s">
        <v>293</v>
      </c>
      <c r="K2650" s="49" t="s">
        <v>529</v>
      </c>
      <c r="L2650" s="49" t="s">
        <v>295</v>
      </c>
      <c r="M2650" s="49" t="s">
        <v>84</v>
      </c>
      <c r="N2650" s="49" t="s">
        <v>7604</v>
      </c>
      <c r="O2650" s="49" t="s">
        <v>2235</v>
      </c>
      <c r="P2650" s="43">
        <v>796</v>
      </c>
      <c r="Q2650" s="49" t="s">
        <v>46</v>
      </c>
      <c r="R2650" s="77">
        <v>104</v>
      </c>
      <c r="S2650" s="352">
        <v>2000</v>
      </c>
      <c r="T2650" s="62">
        <f t="shared" si="271"/>
        <v>208000</v>
      </c>
      <c r="U2650" s="62">
        <f t="shared" si="272"/>
        <v>232960.00000000003</v>
      </c>
      <c r="V2650" s="98"/>
      <c r="W2650" s="51">
        <v>2017</v>
      </c>
      <c r="X2650" s="98"/>
    </row>
    <row r="2651" spans="1:24" ht="50.1" customHeight="1">
      <c r="A2651" s="34" t="s">
        <v>8096</v>
      </c>
      <c r="B2651" s="58" t="s">
        <v>35</v>
      </c>
      <c r="C2651" s="50" t="s">
        <v>7511</v>
      </c>
      <c r="D2651" s="50" t="s">
        <v>7512</v>
      </c>
      <c r="E2651" s="50" t="s">
        <v>7513</v>
      </c>
      <c r="F2651" s="50" t="s">
        <v>7514</v>
      </c>
      <c r="G2651" s="43" t="s">
        <v>39</v>
      </c>
      <c r="H2651" s="105">
        <v>0</v>
      </c>
      <c r="I2651" s="80">
        <v>590000000</v>
      </c>
      <c r="J2651" s="51" t="s">
        <v>293</v>
      </c>
      <c r="K2651" s="49" t="s">
        <v>529</v>
      </c>
      <c r="L2651" s="49" t="s">
        <v>295</v>
      </c>
      <c r="M2651" s="49" t="s">
        <v>84</v>
      </c>
      <c r="N2651" s="49" t="s">
        <v>611</v>
      </c>
      <c r="O2651" s="363" t="s">
        <v>227</v>
      </c>
      <c r="P2651" s="43">
        <v>796</v>
      </c>
      <c r="Q2651" s="49" t="s">
        <v>46</v>
      </c>
      <c r="R2651" s="100">
        <v>78</v>
      </c>
      <c r="S2651" s="100">
        <v>33000</v>
      </c>
      <c r="T2651" s="62">
        <f>R2651*S2651</f>
        <v>2574000</v>
      </c>
      <c r="U2651" s="62">
        <f>T2651*1.12</f>
        <v>2882880.0000000005</v>
      </c>
      <c r="V2651" s="98"/>
      <c r="W2651" s="51">
        <v>2017</v>
      </c>
      <c r="X2651" s="98"/>
    </row>
    <row r="2652" spans="1:24" ht="50.1" customHeight="1">
      <c r="A2652" s="34" t="s">
        <v>8097</v>
      </c>
      <c r="B2652" s="58" t="s">
        <v>35</v>
      </c>
      <c r="C2652" s="50" t="s">
        <v>8098</v>
      </c>
      <c r="D2652" s="50" t="s">
        <v>7528</v>
      </c>
      <c r="E2652" s="50" t="s">
        <v>8099</v>
      </c>
      <c r="F2652" s="50" t="s">
        <v>8100</v>
      </c>
      <c r="G2652" s="43" t="s">
        <v>39</v>
      </c>
      <c r="H2652" s="105">
        <v>0</v>
      </c>
      <c r="I2652" s="80">
        <v>590000000</v>
      </c>
      <c r="J2652" s="51" t="s">
        <v>293</v>
      </c>
      <c r="K2652" s="49" t="s">
        <v>529</v>
      </c>
      <c r="L2652" s="49" t="s">
        <v>295</v>
      </c>
      <c r="M2652" s="49" t="s">
        <v>84</v>
      </c>
      <c r="N2652" s="49" t="s">
        <v>8101</v>
      </c>
      <c r="O2652" s="49" t="s">
        <v>1424</v>
      </c>
      <c r="P2652" s="43">
        <v>796</v>
      </c>
      <c r="Q2652" s="49" t="s">
        <v>46</v>
      </c>
      <c r="R2652" s="77">
        <v>200</v>
      </c>
      <c r="S2652" s="77">
        <v>21000</v>
      </c>
      <c r="T2652" s="62">
        <f t="shared" ref="T2652:T2657" si="273">R2652*S2652</f>
        <v>4200000</v>
      </c>
      <c r="U2652" s="62">
        <f t="shared" ref="U2652:U2658" si="274">T2652*1.12</f>
        <v>4704000</v>
      </c>
      <c r="V2652" s="98"/>
      <c r="W2652" s="51">
        <v>2017</v>
      </c>
      <c r="X2652" s="98"/>
    </row>
    <row r="2653" spans="1:24" ht="50.1" customHeight="1">
      <c r="A2653" s="34" t="s">
        <v>8102</v>
      </c>
      <c r="B2653" s="58" t="s">
        <v>35</v>
      </c>
      <c r="C2653" s="50" t="s">
        <v>8103</v>
      </c>
      <c r="D2653" s="50" t="s">
        <v>8104</v>
      </c>
      <c r="E2653" s="50" t="s">
        <v>8105</v>
      </c>
      <c r="F2653" s="50" t="s">
        <v>8106</v>
      </c>
      <c r="G2653" s="43" t="s">
        <v>39</v>
      </c>
      <c r="H2653" s="105">
        <v>0</v>
      </c>
      <c r="I2653" s="80">
        <v>590000000</v>
      </c>
      <c r="J2653" s="51" t="s">
        <v>293</v>
      </c>
      <c r="K2653" s="49" t="s">
        <v>529</v>
      </c>
      <c r="L2653" s="49" t="s">
        <v>295</v>
      </c>
      <c r="M2653" s="49" t="s">
        <v>84</v>
      </c>
      <c r="N2653" s="49" t="s">
        <v>8101</v>
      </c>
      <c r="O2653" s="49" t="s">
        <v>1424</v>
      </c>
      <c r="P2653" s="43">
        <v>839</v>
      </c>
      <c r="Q2653" s="49" t="s">
        <v>612</v>
      </c>
      <c r="R2653" s="77">
        <v>104</v>
      </c>
      <c r="S2653" s="77">
        <v>3800</v>
      </c>
      <c r="T2653" s="62">
        <f t="shared" si="273"/>
        <v>395200</v>
      </c>
      <c r="U2653" s="62">
        <f t="shared" si="274"/>
        <v>442624.00000000006</v>
      </c>
      <c r="V2653" s="98"/>
      <c r="W2653" s="51">
        <v>2017</v>
      </c>
      <c r="X2653" s="98"/>
    </row>
    <row r="2654" spans="1:24" ht="50.1" customHeight="1">
      <c r="A2654" s="34" t="s">
        <v>8107</v>
      </c>
      <c r="B2654" s="58" t="s">
        <v>35</v>
      </c>
      <c r="C2654" s="50" t="s">
        <v>8098</v>
      </c>
      <c r="D2654" s="50" t="s">
        <v>7528</v>
      </c>
      <c r="E2654" s="50" t="s">
        <v>8099</v>
      </c>
      <c r="F2654" s="50" t="s">
        <v>8108</v>
      </c>
      <c r="G2654" s="43" t="s">
        <v>39</v>
      </c>
      <c r="H2654" s="105">
        <v>0</v>
      </c>
      <c r="I2654" s="80">
        <v>590000000</v>
      </c>
      <c r="J2654" s="51" t="s">
        <v>293</v>
      </c>
      <c r="K2654" s="49" t="s">
        <v>529</v>
      </c>
      <c r="L2654" s="49" t="s">
        <v>295</v>
      </c>
      <c r="M2654" s="49" t="s">
        <v>84</v>
      </c>
      <c r="N2654" s="49" t="s">
        <v>8101</v>
      </c>
      <c r="O2654" s="49" t="s">
        <v>1424</v>
      </c>
      <c r="P2654" s="43">
        <v>796</v>
      </c>
      <c r="Q2654" s="49" t="s">
        <v>46</v>
      </c>
      <c r="R2654" s="77">
        <v>104</v>
      </c>
      <c r="S2654" s="77">
        <v>44000</v>
      </c>
      <c r="T2654" s="62">
        <f t="shared" si="273"/>
        <v>4576000</v>
      </c>
      <c r="U2654" s="62">
        <f t="shared" si="274"/>
        <v>5125120.0000000009</v>
      </c>
      <c r="V2654" s="98"/>
      <c r="W2654" s="51">
        <v>2017</v>
      </c>
      <c r="X2654" s="98"/>
    </row>
    <row r="2655" spans="1:24" ht="50.1" customHeight="1">
      <c r="A2655" s="34" t="s">
        <v>8109</v>
      </c>
      <c r="B2655" s="58" t="s">
        <v>35</v>
      </c>
      <c r="C2655" s="50" t="s">
        <v>8103</v>
      </c>
      <c r="D2655" s="50" t="s">
        <v>8104</v>
      </c>
      <c r="E2655" s="50" t="s">
        <v>8105</v>
      </c>
      <c r="F2655" s="50" t="s">
        <v>8110</v>
      </c>
      <c r="G2655" s="43" t="s">
        <v>39</v>
      </c>
      <c r="H2655" s="105">
        <v>0</v>
      </c>
      <c r="I2655" s="80">
        <v>590000000</v>
      </c>
      <c r="J2655" s="51" t="s">
        <v>293</v>
      </c>
      <c r="K2655" s="49" t="s">
        <v>529</v>
      </c>
      <c r="L2655" s="49" t="s">
        <v>295</v>
      </c>
      <c r="M2655" s="49" t="s">
        <v>84</v>
      </c>
      <c r="N2655" s="49" t="s">
        <v>8101</v>
      </c>
      <c r="O2655" s="49" t="s">
        <v>1424</v>
      </c>
      <c r="P2655" s="43">
        <v>839</v>
      </c>
      <c r="Q2655" s="49" t="s">
        <v>612</v>
      </c>
      <c r="R2655" s="77">
        <v>26</v>
      </c>
      <c r="S2655" s="77">
        <v>26000</v>
      </c>
      <c r="T2655" s="62">
        <f t="shared" si="273"/>
        <v>676000</v>
      </c>
      <c r="U2655" s="62">
        <f t="shared" si="274"/>
        <v>757120.00000000012</v>
      </c>
      <c r="V2655" s="98"/>
      <c r="W2655" s="51">
        <v>2017</v>
      </c>
      <c r="X2655" s="98"/>
    </row>
    <row r="2656" spans="1:24" ht="50.1" customHeight="1">
      <c r="A2656" s="34" t="s">
        <v>8111</v>
      </c>
      <c r="B2656" s="58" t="s">
        <v>35</v>
      </c>
      <c r="C2656" s="50" t="s">
        <v>8112</v>
      </c>
      <c r="D2656" s="50" t="s">
        <v>8113</v>
      </c>
      <c r="E2656" s="50" t="s">
        <v>4375</v>
      </c>
      <c r="F2656" s="50" t="s">
        <v>8114</v>
      </c>
      <c r="G2656" s="43" t="s">
        <v>39</v>
      </c>
      <c r="H2656" s="105">
        <v>0</v>
      </c>
      <c r="I2656" s="80">
        <v>590000000</v>
      </c>
      <c r="J2656" s="51" t="s">
        <v>293</v>
      </c>
      <c r="K2656" s="49" t="s">
        <v>529</v>
      </c>
      <c r="L2656" s="49" t="s">
        <v>295</v>
      </c>
      <c r="M2656" s="49" t="s">
        <v>84</v>
      </c>
      <c r="N2656" s="49" t="s">
        <v>8101</v>
      </c>
      <c r="O2656" s="49" t="s">
        <v>1424</v>
      </c>
      <c r="P2656" s="43">
        <v>796</v>
      </c>
      <c r="Q2656" s="49" t="s">
        <v>46</v>
      </c>
      <c r="R2656" s="77">
        <v>208</v>
      </c>
      <c r="S2656" s="77">
        <v>12500</v>
      </c>
      <c r="T2656" s="62">
        <f t="shared" si="273"/>
        <v>2600000</v>
      </c>
      <c r="U2656" s="62">
        <f t="shared" si="274"/>
        <v>2912000.0000000005</v>
      </c>
      <c r="V2656" s="98"/>
      <c r="W2656" s="51">
        <v>2017</v>
      </c>
      <c r="X2656" s="98"/>
    </row>
    <row r="2657" spans="1:24" ht="50.1" customHeight="1">
      <c r="A2657" s="34" t="s">
        <v>8115</v>
      </c>
      <c r="B2657" s="58" t="s">
        <v>35</v>
      </c>
      <c r="C2657" s="50" t="s">
        <v>7516</v>
      </c>
      <c r="D2657" s="50" t="s">
        <v>7517</v>
      </c>
      <c r="E2657" s="50" t="s">
        <v>7518</v>
      </c>
      <c r="F2657" s="212" t="s">
        <v>7519</v>
      </c>
      <c r="G2657" s="43" t="s">
        <v>39</v>
      </c>
      <c r="H2657" s="105">
        <v>0</v>
      </c>
      <c r="I2657" s="80">
        <v>590000000</v>
      </c>
      <c r="J2657" s="51" t="s">
        <v>293</v>
      </c>
      <c r="K2657" s="49" t="s">
        <v>529</v>
      </c>
      <c r="L2657" s="49" t="s">
        <v>295</v>
      </c>
      <c r="M2657" s="49" t="s">
        <v>84</v>
      </c>
      <c r="N2657" s="49" t="s">
        <v>243</v>
      </c>
      <c r="O2657" s="49" t="s">
        <v>227</v>
      </c>
      <c r="P2657" s="43">
        <v>796</v>
      </c>
      <c r="Q2657" s="49" t="s">
        <v>46</v>
      </c>
      <c r="R2657" s="77">
        <v>25</v>
      </c>
      <c r="S2657" s="352">
        <v>313000</v>
      </c>
      <c r="T2657" s="62">
        <f t="shared" si="273"/>
        <v>7825000</v>
      </c>
      <c r="U2657" s="62">
        <f t="shared" si="274"/>
        <v>8764000</v>
      </c>
      <c r="V2657" s="98"/>
      <c r="W2657" s="51">
        <v>2017</v>
      </c>
      <c r="X2657" s="98"/>
    </row>
    <row r="2658" spans="1:24" ht="50.1" customHeight="1">
      <c r="A2658" s="34" t="s">
        <v>8116</v>
      </c>
      <c r="B2658" s="83" t="s">
        <v>35</v>
      </c>
      <c r="C2658" s="50" t="s">
        <v>8117</v>
      </c>
      <c r="D2658" s="50" t="s">
        <v>2086</v>
      </c>
      <c r="E2658" s="50" t="s">
        <v>8118</v>
      </c>
      <c r="F2658" s="50"/>
      <c r="G2658" s="46" t="s">
        <v>39</v>
      </c>
      <c r="H2658" s="35">
        <v>0</v>
      </c>
      <c r="I2658" s="35">
        <v>590000000</v>
      </c>
      <c r="J2658" s="46" t="s">
        <v>1618</v>
      </c>
      <c r="K2658" s="46" t="s">
        <v>529</v>
      </c>
      <c r="L2658" s="46" t="s">
        <v>1618</v>
      </c>
      <c r="M2658" s="46" t="s">
        <v>61</v>
      </c>
      <c r="N2658" s="49" t="s">
        <v>1914</v>
      </c>
      <c r="O2658" s="46" t="s">
        <v>1424</v>
      </c>
      <c r="P2658" s="364">
        <v>166</v>
      </c>
      <c r="Q2658" s="364" t="s">
        <v>103</v>
      </c>
      <c r="R2658" s="100">
        <v>96</v>
      </c>
      <c r="S2658" s="77">
        <v>1200</v>
      </c>
      <c r="T2658" s="344">
        <f>R2658*S2658</f>
        <v>115200</v>
      </c>
      <c r="U2658" s="344">
        <f t="shared" si="274"/>
        <v>129024.00000000001</v>
      </c>
      <c r="V2658" s="46"/>
      <c r="W2658" s="35">
        <v>2017</v>
      </c>
      <c r="X2658" s="365"/>
    </row>
    <row r="2659" spans="1:24" ht="50.1" customHeight="1">
      <c r="A2659" s="34" t="s">
        <v>8119</v>
      </c>
      <c r="B2659" s="58" t="s">
        <v>35</v>
      </c>
      <c r="C2659" s="38" t="s">
        <v>2573</v>
      </c>
      <c r="D2659" s="78" t="s">
        <v>2574</v>
      </c>
      <c r="E2659" s="38" t="s">
        <v>2575</v>
      </c>
      <c r="F2659" s="38" t="s">
        <v>2576</v>
      </c>
      <c r="G2659" s="49" t="s">
        <v>196</v>
      </c>
      <c r="H2659" s="105">
        <v>0</v>
      </c>
      <c r="I2659" s="80">
        <v>590000000</v>
      </c>
      <c r="J2659" s="51" t="s">
        <v>293</v>
      </c>
      <c r="K2659" s="49" t="s">
        <v>529</v>
      </c>
      <c r="L2659" s="49" t="s">
        <v>189</v>
      </c>
      <c r="M2659" s="49" t="s">
        <v>84</v>
      </c>
      <c r="N2659" s="49" t="s">
        <v>2583</v>
      </c>
      <c r="O2659" s="49" t="s">
        <v>503</v>
      </c>
      <c r="P2659" s="43">
        <v>796</v>
      </c>
      <c r="Q2659" s="49" t="s">
        <v>46</v>
      </c>
      <c r="R2659" s="100">
        <v>1</v>
      </c>
      <c r="S2659" s="77">
        <v>2106000</v>
      </c>
      <c r="T2659" s="77">
        <f>R2659*S2659</f>
        <v>2106000</v>
      </c>
      <c r="U2659" s="77">
        <f>T2659*1.12</f>
        <v>2358720</v>
      </c>
      <c r="V2659" s="49"/>
      <c r="W2659" s="51">
        <v>2017</v>
      </c>
      <c r="X2659" s="49"/>
    </row>
    <row r="2660" spans="1:24" ht="50.1" customHeight="1">
      <c r="A2660" s="34" t="s">
        <v>8120</v>
      </c>
      <c r="B2660" s="58" t="s">
        <v>35</v>
      </c>
      <c r="C2660" s="38" t="s">
        <v>8121</v>
      </c>
      <c r="D2660" s="78" t="s">
        <v>2574</v>
      </c>
      <c r="E2660" s="38" t="s">
        <v>8122</v>
      </c>
      <c r="F2660" s="38" t="s">
        <v>8123</v>
      </c>
      <c r="G2660" s="49" t="s">
        <v>196</v>
      </c>
      <c r="H2660" s="105">
        <v>0</v>
      </c>
      <c r="I2660" s="80">
        <v>590000000</v>
      </c>
      <c r="J2660" s="51" t="s">
        <v>293</v>
      </c>
      <c r="K2660" s="49" t="s">
        <v>529</v>
      </c>
      <c r="L2660" s="49" t="s">
        <v>189</v>
      </c>
      <c r="M2660" s="49" t="s">
        <v>84</v>
      </c>
      <c r="N2660" s="49" t="s">
        <v>2583</v>
      </c>
      <c r="O2660" s="49" t="s">
        <v>503</v>
      </c>
      <c r="P2660" s="43">
        <v>796</v>
      </c>
      <c r="Q2660" s="49" t="s">
        <v>46</v>
      </c>
      <c r="R2660" s="100">
        <v>1</v>
      </c>
      <c r="S2660" s="77">
        <v>2538000</v>
      </c>
      <c r="T2660" s="77">
        <f>R2660*S2660</f>
        <v>2538000</v>
      </c>
      <c r="U2660" s="77">
        <f>T2660*1.12</f>
        <v>2842560.0000000005</v>
      </c>
      <c r="V2660" s="49"/>
      <c r="W2660" s="51">
        <v>2017</v>
      </c>
      <c r="X2660" s="49"/>
    </row>
    <row r="2661" spans="1:24" ht="50.1" customHeight="1">
      <c r="A2661" s="34" t="s">
        <v>8124</v>
      </c>
      <c r="B2661" s="35" t="s">
        <v>35</v>
      </c>
      <c r="C2661" s="78" t="s">
        <v>1430</v>
      </c>
      <c r="D2661" s="78" t="s">
        <v>1410</v>
      </c>
      <c r="E2661" s="50" t="s">
        <v>1431</v>
      </c>
      <c r="F2661" s="50" t="s">
        <v>8125</v>
      </c>
      <c r="G2661" s="34" t="s">
        <v>39</v>
      </c>
      <c r="H2661" s="34">
        <v>0</v>
      </c>
      <c r="I2661" s="34">
        <v>590000000</v>
      </c>
      <c r="J2661" s="35" t="s">
        <v>53</v>
      </c>
      <c r="K2661" s="49" t="s">
        <v>5031</v>
      </c>
      <c r="L2661" s="49" t="s">
        <v>189</v>
      </c>
      <c r="M2661" s="34" t="s">
        <v>84</v>
      </c>
      <c r="N2661" s="49" t="s">
        <v>102</v>
      </c>
      <c r="O2661" s="51" t="s">
        <v>1424</v>
      </c>
      <c r="P2661" s="34">
        <v>796</v>
      </c>
      <c r="Q2661" s="34" t="s">
        <v>46</v>
      </c>
      <c r="R2661" s="77">
        <v>1</v>
      </c>
      <c r="S2661" s="77">
        <v>1100</v>
      </c>
      <c r="T2661" s="62">
        <f t="shared" ref="T2661:T2680" si="275">R2661*S2661</f>
        <v>1100</v>
      </c>
      <c r="U2661" s="62">
        <f t="shared" ref="U2661:U2680" si="276">T2661*1.12</f>
        <v>1232.0000000000002</v>
      </c>
      <c r="V2661" s="109"/>
      <c r="W2661" s="51">
        <v>2017</v>
      </c>
      <c r="X2661" s="366"/>
    </row>
    <row r="2662" spans="1:24" ht="50.1" customHeight="1">
      <c r="A2662" s="34" t="s">
        <v>8126</v>
      </c>
      <c r="B2662" s="35" t="s">
        <v>35</v>
      </c>
      <c r="C2662" s="78" t="s">
        <v>1417</v>
      </c>
      <c r="D2662" s="78" t="s">
        <v>1410</v>
      </c>
      <c r="E2662" s="78" t="s">
        <v>1418</v>
      </c>
      <c r="F2662" s="50" t="s">
        <v>8127</v>
      </c>
      <c r="G2662" s="34" t="s">
        <v>39</v>
      </c>
      <c r="H2662" s="34">
        <v>0</v>
      </c>
      <c r="I2662" s="34">
        <v>590000000</v>
      </c>
      <c r="J2662" s="35" t="s">
        <v>53</v>
      </c>
      <c r="K2662" s="49" t="s">
        <v>5031</v>
      </c>
      <c r="L2662" s="49" t="s">
        <v>189</v>
      </c>
      <c r="M2662" s="34" t="s">
        <v>84</v>
      </c>
      <c r="N2662" s="49" t="s">
        <v>102</v>
      </c>
      <c r="O2662" s="51" t="s">
        <v>1424</v>
      </c>
      <c r="P2662" s="34">
        <v>796</v>
      </c>
      <c r="Q2662" s="34" t="s">
        <v>46</v>
      </c>
      <c r="R2662" s="77">
        <v>1</v>
      </c>
      <c r="S2662" s="77">
        <v>1300</v>
      </c>
      <c r="T2662" s="62">
        <f t="shared" si="275"/>
        <v>1300</v>
      </c>
      <c r="U2662" s="62">
        <f t="shared" si="276"/>
        <v>1456.0000000000002</v>
      </c>
      <c r="V2662" s="34"/>
      <c r="W2662" s="34">
        <v>2017</v>
      </c>
      <c r="X2662" s="34"/>
    </row>
    <row r="2663" spans="1:24" ht="50.1" customHeight="1">
      <c r="A2663" s="34" t="s">
        <v>8128</v>
      </c>
      <c r="B2663" s="35" t="s">
        <v>35</v>
      </c>
      <c r="C2663" s="50" t="s">
        <v>6242</v>
      </c>
      <c r="D2663" s="50" t="s">
        <v>6243</v>
      </c>
      <c r="E2663" s="210" t="s">
        <v>6244</v>
      </c>
      <c r="F2663" s="50" t="s">
        <v>6342</v>
      </c>
      <c r="G2663" s="34" t="s">
        <v>39</v>
      </c>
      <c r="H2663" s="34">
        <v>0</v>
      </c>
      <c r="I2663" s="34">
        <v>590000000</v>
      </c>
      <c r="J2663" s="35" t="s">
        <v>53</v>
      </c>
      <c r="K2663" s="49" t="s">
        <v>5031</v>
      </c>
      <c r="L2663" s="49" t="s">
        <v>189</v>
      </c>
      <c r="M2663" s="34" t="s">
        <v>84</v>
      </c>
      <c r="N2663" s="49" t="s">
        <v>102</v>
      </c>
      <c r="O2663" s="51" t="s">
        <v>1424</v>
      </c>
      <c r="P2663" s="34">
        <v>796</v>
      </c>
      <c r="Q2663" s="34" t="s">
        <v>46</v>
      </c>
      <c r="R2663" s="77">
        <v>1</v>
      </c>
      <c r="S2663" s="77">
        <v>1000</v>
      </c>
      <c r="T2663" s="62">
        <f t="shared" si="275"/>
        <v>1000</v>
      </c>
      <c r="U2663" s="62">
        <f t="shared" si="276"/>
        <v>1120</v>
      </c>
      <c r="V2663" s="34"/>
      <c r="W2663" s="34">
        <v>2017</v>
      </c>
      <c r="X2663" s="34"/>
    </row>
    <row r="2664" spans="1:24" ht="50.1" customHeight="1">
      <c r="A2664" s="34" t="s">
        <v>8129</v>
      </c>
      <c r="B2664" s="58" t="s">
        <v>35</v>
      </c>
      <c r="C2664" s="78" t="s">
        <v>2439</v>
      </c>
      <c r="D2664" s="37" t="s">
        <v>2440</v>
      </c>
      <c r="E2664" s="78" t="s">
        <v>2441</v>
      </c>
      <c r="F2664" s="50" t="s">
        <v>8130</v>
      </c>
      <c r="G2664" s="49" t="s">
        <v>39</v>
      </c>
      <c r="H2664" s="105">
        <v>0</v>
      </c>
      <c r="I2664" s="80">
        <v>590000000</v>
      </c>
      <c r="J2664" s="51" t="s">
        <v>293</v>
      </c>
      <c r="K2664" s="49" t="s">
        <v>5031</v>
      </c>
      <c r="L2664" s="49" t="s">
        <v>189</v>
      </c>
      <c r="M2664" s="34" t="s">
        <v>84</v>
      </c>
      <c r="N2664" s="49" t="s">
        <v>102</v>
      </c>
      <c r="O2664" s="51" t="s">
        <v>1424</v>
      </c>
      <c r="P2664" s="43">
        <v>796</v>
      </c>
      <c r="Q2664" s="34" t="s">
        <v>46</v>
      </c>
      <c r="R2664" s="77">
        <v>1</v>
      </c>
      <c r="S2664" s="77">
        <v>8500</v>
      </c>
      <c r="T2664" s="100">
        <f t="shared" si="275"/>
        <v>8500</v>
      </c>
      <c r="U2664" s="62">
        <f t="shared" si="276"/>
        <v>9520</v>
      </c>
      <c r="V2664" s="98"/>
      <c r="W2664" s="51">
        <v>2017</v>
      </c>
      <c r="X2664" s="34"/>
    </row>
    <row r="2665" spans="1:24" ht="50.1" customHeight="1">
      <c r="A2665" s="34" t="s">
        <v>8131</v>
      </c>
      <c r="B2665" s="35" t="s">
        <v>35</v>
      </c>
      <c r="C2665" s="50" t="s">
        <v>8132</v>
      </c>
      <c r="D2665" s="210" t="s">
        <v>8133</v>
      </c>
      <c r="E2665" s="50" t="s">
        <v>8134</v>
      </c>
      <c r="F2665" s="50" t="s">
        <v>8135</v>
      </c>
      <c r="G2665" s="34" t="s">
        <v>39</v>
      </c>
      <c r="H2665" s="34">
        <v>0</v>
      </c>
      <c r="I2665" s="34">
        <v>590000000</v>
      </c>
      <c r="J2665" s="35" t="s">
        <v>53</v>
      </c>
      <c r="K2665" s="49" t="s">
        <v>5031</v>
      </c>
      <c r="L2665" s="49" t="s">
        <v>189</v>
      </c>
      <c r="M2665" s="34" t="s">
        <v>84</v>
      </c>
      <c r="N2665" s="49" t="s">
        <v>102</v>
      </c>
      <c r="O2665" s="51" t="s">
        <v>1424</v>
      </c>
      <c r="P2665" s="34">
        <v>796</v>
      </c>
      <c r="Q2665" s="34" t="s">
        <v>46</v>
      </c>
      <c r="R2665" s="77">
        <v>1</v>
      </c>
      <c r="S2665" s="77">
        <v>1300</v>
      </c>
      <c r="T2665" s="62">
        <f t="shared" si="275"/>
        <v>1300</v>
      </c>
      <c r="U2665" s="62">
        <f t="shared" si="276"/>
        <v>1456.0000000000002</v>
      </c>
      <c r="V2665" s="109"/>
      <c r="W2665" s="51">
        <v>2017</v>
      </c>
      <c r="X2665" s="34"/>
    </row>
    <row r="2666" spans="1:24" ht="50.1" customHeight="1">
      <c r="A2666" s="34" t="s">
        <v>8136</v>
      </c>
      <c r="B2666" s="35" t="s">
        <v>35</v>
      </c>
      <c r="C2666" s="50" t="s">
        <v>8137</v>
      </c>
      <c r="D2666" s="210" t="s">
        <v>4465</v>
      </c>
      <c r="E2666" s="50" t="s">
        <v>8138</v>
      </c>
      <c r="F2666" s="50" t="s">
        <v>8139</v>
      </c>
      <c r="G2666" s="34" t="s">
        <v>39</v>
      </c>
      <c r="H2666" s="34">
        <v>0</v>
      </c>
      <c r="I2666" s="34">
        <v>590000000</v>
      </c>
      <c r="J2666" s="35" t="s">
        <v>53</v>
      </c>
      <c r="K2666" s="49" t="s">
        <v>5031</v>
      </c>
      <c r="L2666" s="49" t="s">
        <v>189</v>
      </c>
      <c r="M2666" s="34" t="s">
        <v>84</v>
      </c>
      <c r="N2666" s="49" t="s">
        <v>102</v>
      </c>
      <c r="O2666" s="51" t="s">
        <v>1424</v>
      </c>
      <c r="P2666" s="55" t="s">
        <v>865</v>
      </c>
      <c r="Q2666" s="34" t="s">
        <v>866</v>
      </c>
      <c r="R2666" s="77">
        <v>7</v>
      </c>
      <c r="S2666" s="77">
        <v>1400</v>
      </c>
      <c r="T2666" s="62">
        <f t="shared" si="275"/>
        <v>9800</v>
      </c>
      <c r="U2666" s="62">
        <f t="shared" si="276"/>
        <v>10976.000000000002</v>
      </c>
      <c r="V2666" s="34" t="s">
        <v>47</v>
      </c>
      <c r="W2666" s="34">
        <v>2017</v>
      </c>
      <c r="X2666" s="34"/>
    </row>
    <row r="2667" spans="1:24" ht="50.1" customHeight="1">
      <c r="A2667" s="34" t="s">
        <v>8140</v>
      </c>
      <c r="B2667" s="35" t="s">
        <v>35</v>
      </c>
      <c r="C2667" s="50" t="s">
        <v>8141</v>
      </c>
      <c r="D2667" s="210" t="s">
        <v>8142</v>
      </c>
      <c r="E2667" s="50" t="s">
        <v>8143</v>
      </c>
      <c r="F2667" s="50" t="s">
        <v>8144</v>
      </c>
      <c r="G2667" s="34" t="s">
        <v>39</v>
      </c>
      <c r="H2667" s="34">
        <v>0</v>
      </c>
      <c r="I2667" s="34">
        <v>590000000</v>
      </c>
      <c r="J2667" s="35" t="s">
        <v>53</v>
      </c>
      <c r="K2667" s="49" t="s">
        <v>5031</v>
      </c>
      <c r="L2667" s="49" t="s">
        <v>189</v>
      </c>
      <c r="M2667" s="34" t="s">
        <v>84</v>
      </c>
      <c r="N2667" s="49" t="s">
        <v>102</v>
      </c>
      <c r="O2667" s="51" t="s">
        <v>1424</v>
      </c>
      <c r="P2667" s="34">
        <v>796</v>
      </c>
      <c r="Q2667" s="34" t="s">
        <v>46</v>
      </c>
      <c r="R2667" s="77">
        <v>4</v>
      </c>
      <c r="S2667" s="77">
        <v>190</v>
      </c>
      <c r="T2667" s="62">
        <f t="shared" si="275"/>
        <v>760</v>
      </c>
      <c r="U2667" s="62">
        <f t="shared" si="276"/>
        <v>851.2</v>
      </c>
      <c r="V2667" s="34"/>
      <c r="W2667" s="34">
        <v>2017</v>
      </c>
      <c r="X2667" s="76"/>
    </row>
    <row r="2668" spans="1:24" ht="50.1" customHeight="1">
      <c r="A2668" s="34" t="s">
        <v>8145</v>
      </c>
      <c r="B2668" s="35" t="s">
        <v>35</v>
      </c>
      <c r="C2668" s="50" t="s">
        <v>8146</v>
      </c>
      <c r="D2668" s="50" t="s">
        <v>2748</v>
      </c>
      <c r="E2668" s="50" t="s">
        <v>8147</v>
      </c>
      <c r="F2668" s="50" t="s">
        <v>8148</v>
      </c>
      <c r="G2668" s="34" t="s">
        <v>39</v>
      </c>
      <c r="H2668" s="34">
        <v>0</v>
      </c>
      <c r="I2668" s="34">
        <v>590000000</v>
      </c>
      <c r="J2668" s="35" t="s">
        <v>53</v>
      </c>
      <c r="K2668" s="49" t="s">
        <v>5031</v>
      </c>
      <c r="L2668" s="49" t="s">
        <v>189</v>
      </c>
      <c r="M2668" s="34" t="s">
        <v>84</v>
      </c>
      <c r="N2668" s="49" t="s">
        <v>102</v>
      </c>
      <c r="O2668" s="51" t="s">
        <v>1424</v>
      </c>
      <c r="P2668" s="34">
        <v>796</v>
      </c>
      <c r="Q2668" s="34" t="s">
        <v>46</v>
      </c>
      <c r="R2668" s="77">
        <v>1</v>
      </c>
      <c r="S2668" s="77">
        <v>300</v>
      </c>
      <c r="T2668" s="62">
        <f t="shared" si="275"/>
        <v>300</v>
      </c>
      <c r="U2668" s="62">
        <f t="shared" si="276"/>
        <v>336.00000000000006</v>
      </c>
      <c r="V2668" s="109"/>
      <c r="W2668" s="51">
        <v>2017</v>
      </c>
      <c r="X2668" s="34"/>
    </row>
    <row r="2669" spans="1:24" ht="50.1" customHeight="1">
      <c r="A2669" s="34" t="s">
        <v>8149</v>
      </c>
      <c r="B2669" s="35" t="s">
        <v>35</v>
      </c>
      <c r="C2669" s="50" t="s">
        <v>8146</v>
      </c>
      <c r="D2669" s="50" t="s">
        <v>2748</v>
      </c>
      <c r="E2669" s="50" t="s">
        <v>8147</v>
      </c>
      <c r="F2669" s="50" t="s">
        <v>8150</v>
      </c>
      <c r="G2669" s="34" t="s">
        <v>39</v>
      </c>
      <c r="H2669" s="34">
        <v>0</v>
      </c>
      <c r="I2669" s="34">
        <v>590000000</v>
      </c>
      <c r="J2669" s="35" t="s">
        <v>53</v>
      </c>
      <c r="K2669" s="49" t="s">
        <v>5031</v>
      </c>
      <c r="L2669" s="49" t="s">
        <v>189</v>
      </c>
      <c r="M2669" s="34" t="s">
        <v>84</v>
      </c>
      <c r="N2669" s="49" t="s">
        <v>102</v>
      </c>
      <c r="O2669" s="51" t="s">
        <v>1424</v>
      </c>
      <c r="P2669" s="34">
        <v>796</v>
      </c>
      <c r="Q2669" s="34" t="s">
        <v>46</v>
      </c>
      <c r="R2669" s="77">
        <v>1</v>
      </c>
      <c r="S2669" s="77">
        <v>250</v>
      </c>
      <c r="T2669" s="62">
        <f t="shared" si="275"/>
        <v>250</v>
      </c>
      <c r="U2669" s="62">
        <f t="shared" si="276"/>
        <v>280</v>
      </c>
      <c r="V2669" s="109"/>
      <c r="W2669" s="51">
        <v>2017</v>
      </c>
      <c r="X2669" s="34"/>
    </row>
    <row r="2670" spans="1:24" ht="50.1" customHeight="1">
      <c r="A2670" s="34" t="s">
        <v>8151</v>
      </c>
      <c r="B2670" s="35" t="s">
        <v>35</v>
      </c>
      <c r="C2670" s="50" t="s">
        <v>8152</v>
      </c>
      <c r="D2670" s="50" t="s">
        <v>8153</v>
      </c>
      <c r="E2670" s="210" t="s">
        <v>8154</v>
      </c>
      <c r="F2670" s="50" t="s">
        <v>8155</v>
      </c>
      <c r="G2670" s="34" t="s">
        <v>39</v>
      </c>
      <c r="H2670" s="34">
        <v>0</v>
      </c>
      <c r="I2670" s="34">
        <v>590000000</v>
      </c>
      <c r="J2670" s="35" t="s">
        <v>53</v>
      </c>
      <c r="K2670" s="49" t="s">
        <v>5031</v>
      </c>
      <c r="L2670" s="49" t="s">
        <v>189</v>
      </c>
      <c r="M2670" s="34" t="s">
        <v>84</v>
      </c>
      <c r="N2670" s="49" t="s">
        <v>102</v>
      </c>
      <c r="O2670" s="51" t="s">
        <v>1424</v>
      </c>
      <c r="P2670" s="34">
        <v>796</v>
      </c>
      <c r="Q2670" s="34" t="s">
        <v>46</v>
      </c>
      <c r="R2670" s="77">
        <v>1</v>
      </c>
      <c r="S2670" s="77">
        <v>500</v>
      </c>
      <c r="T2670" s="62">
        <f t="shared" si="275"/>
        <v>500</v>
      </c>
      <c r="U2670" s="62">
        <f t="shared" si="276"/>
        <v>560</v>
      </c>
      <c r="V2670" s="34"/>
      <c r="W2670" s="34">
        <v>2017</v>
      </c>
      <c r="X2670" s="34"/>
    </row>
    <row r="2671" spans="1:24" ht="50.1" customHeight="1">
      <c r="A2671" s="34" t="s">
        <v>8156</v>
      </c>
      <c r="B2671" s="35" t="s">
        <v>35</v>
      </c>
      <c r="C2671" s="50" t="s">
        <v>8152</v>
      </c>
      <c r="D2671" s="50" t="s">
        <v>8153</v>
      </c>
      <c r="E2671" s="50" t="s">
        <v>8154</v>
      </c>
      <c r="F2671" s="50" t="s">
        <v>8157</v>
      </c>
      <c r="G2671" s="34" t="s">
        <v>39</v>
      </c>
      <c r="H2671" s="34">
        <v>0</v>
      </c>
      <c r="I2671" s="34">
        <v>590000000</v>
      </c>
      <c r="J2671" s="35" t="s">
        <v>53</v>
      </c>
      <c r="K2671" s="49" t="s">
        <v>5031</v>
      </c>
      <c r="L2671" s="49" t="s">
        <v>189</v>
      </c>
      <c r="M2671" s="34" t="s">
        <v>84</v>
      </c>
      <c r="N2671" s="49" t="s">
        <v>102</v>
      </c>
      <c r="O2671" s="51" t="s">
        <v>1424</v>
      </c>
      <c r="P2671" s="34">
        <v>796</v>
      </c>
      <c r="Q2671" s="34" t="s">
        <v>46</v>
      </c>
      <c r="R2671" s="77">
        <v>11</v>
      </c>
      <c r="S2671" s="77">
        <v>600</v>
      </c>
      <c r="T2671" s="62">
        <f t="shared" si="275"/>
        <v>6600</v>
      </c>
      <c r="U2671" s="62">
        <f t="shared" si="276"/>
        <v>7392.0000000000009</v>
      </c>
      <c r="V2671" s="34"/>
      <c r="W2671" s="34">
        <v>2017</v>
      </c>
      <c r="X2671" s="76"/>
    </row>
    <row r="2672" spans="1:24" ht="50.1" customHeight="1">
      <c r="A2672" s="34" t="s">
        <v>8158</v>
      </c>
      <c r="B2672" s="58" t="s">
        <v>35</v>
      </c>
      <c r="C2672" s="50" t="s">
        <v>8159</v>
      </c>
      <c r="D2672" s="50" t="s">
        <v>8160</v>
      </c>
      <c r="E2672" s="50" t="s">
        <v>8161</v>
      </c>
      <c r="F2672" s="50" t="s">
        <v>8162</v>
      </c>
      <c r="G2672" s="49" t="s">
        <v>39</v>
      </c>
      <c r="H2672" s="105">
        <v>0</v>
      </c>
      <c r="I2672" s="80">
        <v>590000000</v>
      </c>
      <c r="J2672" s="51" t="s">
        <v>293</v>
      </c>
      <c r="K2672" s="49" t="s">
        <v>5031</v>
      </c>
      <c r="L2672" s="49" t="s">
        <v>189</v>
      </c>
      <c r="M2672" s="34" t="s">
        <v>84</v>
      </c>
      <c r="N2672" s="49" t="s">
        <v>102</v>
      </c>
      <c r="O2672" s="51" t="s">
        <v>1424</v>
      </c>
      <c r="P2672" s="43">
        <v>796</v>
      </c>
      <c r="Q2672" s="49" t="s">
        <v>46</v>
      </c>
      <c r="R2672" s="77">
        <v>16</v>
      </c>
      <c r="S2672" s="77">
        <v>450</v>
      </c>
      <c r="T2672" s="100">
        <f t="shared" si="275"/>
        <v>7200</v>
      </c>
      <c r="U2672" s="343">
        <f t="shared" si="276"/>
        <v>8064.0000000000009</v>
      </c>
      <c r="V2672" s="49"/>
      <c r="W2672" s="51">
        <v>2017</v>
      </c>
      <c r="X2672" s="49"/>
    </row>
    <row r="2673" spans="1:24" ht="50.1" customHeight="1">
      <c r="A2673" s="34" t="s">
        <v>8163</v>
      </c>
      <c r="B2673" s="58" t="s">
        <v>35</v>
      </c>
      <c r="C2673" s="50" t="s">
        <v>8164</v>
      </c>
      <c r="D2673" s="50" t="s">
        <v>2475</v>
      </c>
      <c r="E2673" s="50" t="s">
        <v>8165</v>
      </c>
      <c r="F2673" s="50" t="s">
        <v>8166</v>
      </c>
      <c r="G2673" s="49" t="s">
        <v>39</v>
      </c>
      <c r="H2673" s="105">
        <v>0</v>
      </c>
      <c r="I2673" s="80">
        <v>590000000</v>
      </c>
      <c r="J2673" s="51" t="s">
        <v>293</v>
      </c>
      <c r="K2673" s="49" t="s">
        <v>5031</v>
      </c>
      <c r="L2673" s="49" t="s">
        <v>189</v>
      </c>
      <c r="M2673" s="34" t="s">
        <v>84</v>
      </c>
      <c r="N2673" s="49" t="s">
        <v>102</v>
      </c>
      <c r="O2673" s="51" t="s">
        <v>1424</v>
      </c>
      <c r="P2673" s="43">
        <v>796</v>
      </c>
      <c r="Q2673" s="49" t="s">
        <v>46</v>
      </c>
      <c r="R2673" s="77">
        <v>4</v>
      </c>
      <c r="S2673" s="77">
        <v>400</v>
      </c>
      <c r="T2673" s="77">
        <f t="shared" si="275"/>
        <v>1600</v>
      </c>
      <c r="U2673" s="343">
        <f t="shared" si="276"/>
        <v>1792.0000000000002</v>
      </c>
      <c r="V2673" s="49"/>
      <c r="W2673" s="51">
        <v>2017</v>
      </c>
      <c r="X2673" s="49"/>
    </row>
    <row r="2674" spans="1:24" ht="50.1" customHeight="1">
      <c r="A2674" s="34" t="s">
        <v>8167</v>
      </c>
      <c r="B2674" s="58" t="s">
        <v>35</v>
      </c>
      <c r="C2674" s="50" t="s">
        <v>8168</v>
      </c>
      <c r="D2674" s="50" t="s">
        <v>4460</v>
      </c>
      <c r="E2674" s="50" t="s">
        <v>8169</v>
      </c>
      <c r="F2674" s="50" t="s">
        <v>8170</v>
      </c>
      <c r="G2674" s="49" t="s">
        <v>39</v>
      </c>
      <c r="H2674" s="105">
        <v>0</v>
      </c>
      <c r="I2674" s="80">
        <v>590000000</v>
      </c>
      <c r="J2674" s="51" t="s">
        <v>293</v>
      </c>
      <c r="K2674" s="49" t="s">
        <v>5031</v>
      </c>
      <c r="L2674" s="49" t="s">
        <v>189</v>
      </c>
      <c r="M2674" s="34" t="s">
        <v>84</v>
      </c>
      <c r="N2674" s="49" t="s">
        <v>102</v>
      </c>
      <c r="O2674" s="51" t="s">
        <v>1424</v>
      </c>
      <c r="P2674" s="43">
        <v>796</v>
      </c>
      <c r="Q2674" s="49" t="s">
        <v>46</v>
      </c>
      <c r="R2674" s="77">
        <v>1</v>
      </c>
      <c r="S2674" s="77">
        <v>500</v>
      </c>
      <c r="T2674" s="100">
        <f t="shared" si="275"/>
        <v>500</v>
      </c>
      <c r="U2674" s="343">
        <f t="shared" si="276"/>
        <v>560</v>
      </c>
      <c r="V2674" s="43"/>
      <c r="W2674" s="43">
        <v>2017</v>
      </c>
      <c r="X2674" s="43"/>
    </row>
    <row r="2675" spans="1:24" ht="50.1" customHeight="1">
      <c r="A2675" s="34" t="s">
        <v>8171</v>
      </c>
      <c r="B2675" s="35" t="s">
        <v>35</v>
      </c>
      <c r="C2675" s="50" t="s">
        <v>8172</v>
      </c>
      <c r="D2675" s="50" t="s">
        <v>2475</v>
      </c>
      <c r="E2675" s="50" t="s">
        <v>8173</v>
      </c>
      <c r="F2675" s="50" t="s">
        <v>8174</v>
      </c>
      <c r="G2675" s="34" t="s">
        <v>39</v>
      </c>
      <c r="H2675" s="34">
        <v>0</v>
      </c>
      <c r="I2675" s="34">
        <v>590000000</v>
      </c>
      <c r="J2675" s="35" t="s">
        <v>53</v>
      </c>
      <c r="K2675" s="49" t="s">
        <v>5031</v>
      </c>
      <c r="L2675" s="49" t="s">
        <v>189</v>
      </c>
      <c r="M2675" s="34" t="s">
        <v>84</v>
      </c>
      <c r="N2675" s="49" t="s">
        <v>102</v>
      </c>
      <c r="O2675" s="51" t="s">
        <v>1424</v>
      </c>
      <c r="P2675" s="34">
        <v>796</v>
      </c>
      <c r="Q2675" s="34" t="s">
        <v>46</v>
      </c>
      <c r="R2675" s="77">
        <v>1</v>
      </c>
      <c r="S2675" s="77">
        <v>550</v>
      </c>
      <c r="T2675" s="62">
        <f t="shared" si="275"/>
        <v>550</v>
      </c>
      <c r="U2675" s="62">
        <f t="shared" si="276"/>
        <v>616.00000000000011</v>
      </c>
      <c r="V2675" s="34"/>
      <c r="W2675" s="34">
        <v>2017</v>
      </c>
      <c r="X2675" s="98"/>
    </row>
    <row r="2676" spans="1:24" ht="50.1" customHeight="1">
      <c r="A2676" s="34" t="s">
        <v>8175</v>
      </c>
      <c r="B2676" s="35" t="s">
        <v>35</v>
      </c>
      <c r="C2676" s="50" t="s">
        <v>8176</v>
      </c>
      <c r="D2676" s="50" t="s">
        <v>8177</v>
      </c>
      <c r="E2676" s="50" t="s">
        <v>8178</v>
      </c>
      <c r="F2676" s="50" t="s">
        <v>8179</v>
      </c>
      <c r="G2676" s="34" t="s">
        <v>39</v>
      </c>
      <c r="H2676" s="34">
        <v>0</v>
      </c>
      <c r="I2676" s="34">
        <v>590000000</v>
      </c>
      <c r="J2676" s="35" t="s">
        <v>53</v>
      </c>
      <c r="K2676" s="49" t="s">
        <v>5031</v>
      </c>
      <c r="L2676" s="49" t="s">
        <v>189</v>
      </c>
      <c r="M2676" s="34" t="s">
        <v>84</v>
      </c>
      <c r="N2676" s="49" t="s">
        <v>102</v>
      </c>
      <c r="O2676" s="51" t="s">
        <v>1424</v>
      </c>
      <c r="P2676" s="34">
        <v>796</v>
      </c>
      <c r="Q2676" s="34" t="s">
        <v>46</v>
      </c>
      <c r="R2676" s="77">
        <v>2</v>
      </c>
      <c r="S2676" s="77">
        <v>4000</v>
      </c>
      <c r="T2676" s="62">
        <f t="shared" si="275"/>
        <v>8000</v>
      </c>
      <c r="U2676" s="62">
        <f t="shared" si="276"/>
        <v>8960</v>
      </c>
      <c r="V2676" s="98"/>
      <c r="W2676" s="51">
        <v>2017</v>
      </c>
      <c r="X2676" s="98"/>
    </row>
    <row r="2677" spans="1:24" ht="50.1" customHeight="1">
      <c r="A2677" s="34" t="s">
        <v>8180</v>
      </c>
      <c r="B2677" s="35" t="s">
        <v>35</v>
      </c>
      <c r="C2677" s="50" t="s">
        <v>8181</v>
      </c>
      <c r="D2677" s="50" t="s">
        <v>8177</v>
      </c>
      <c r="E2677" s="50" t="s">
        <v>8182</v>
      </c>
      <c r="F2677" s="50" t="s">
        <v>8183</v>
      </c>
      <c r="G2677" s="34" t="s">
        <v>39</v>
      </c>
      <c r="H2677" s="34">
        <v>0</v>
      </c>
      <c r="I2677" s="34">
        <v>590000000</v>
      </c>
      <c r="J2677" s="35" t="s">
        <v>53</v>
      </c>
      <c r="K2677" s="49" t="s">
        <v>5031</v>
      </c>
      <c r="L2677" s="49" t="s">
        <v>189</v>
      </c>
      <c r="M2677" s="34" t="s">
        <v>84</v>
      </c>
      <c r="N2677" s="49" t="s">
        <v>102</v>
      </c>
      <c r="O2677" s="51" t="s">
        <v>1424</v>
      </c>
      <c r="P2677" s="34">
        <v>796</v>
      </c>
      <c r="Q2677" s="34" t="s">
        <v>46</v>
      </c>
      <c r="R2677" s="77">
        <v>11</v>
      </c>
      <c r="S2677" s="77">
        <v>4500</v>
      </c>
      <c r="T2677" s="62">
        <f t="shared" si="275"/>
        <v>49500</v>
      </c>
      <c r="U2677" s="62">
        <f t="shared" si="276"/>
        <v>55440.000000000007</v>
      </c>
      <c r="V2677" s="98"/>
      <c r="W2677" s="43">
        <v>2017</v>
      </c>
      <c r="X2677" s="98"/>
    </row>
    <row r="2678" spans="1:24" ht="50.1" customHeight="1">
      <c r="A2678" s="34" t="s">
        <v>8184</v>
      </c>
      <c r="B2678" s="35" t="s">
        <v>35</v>
      </c>
      <c r="C2678" s="50" t="s">
        <v>8185</v>
      </c>
      <c r="D2678" s="50" t="s">
        <v>1410</v>
      </c>
      <c r="E2678" s="50" t="s">
        <v>8186</v>
      </c>
      <c r="F2678" s="50" t="s">
        <v>8187</v>
      </c>
      <c r="G2678" s="34" t="s">
        <v>39</v>
      </c>
      <c r="H2678" s="34">
        <v>0</v>
      </c>
      <c r="I2678" s="34">
        <v>590000000</v>
      </c>
      <c r="J2678" s="35" t="s">
        <v>53</v>
      </c>
      <c r="K2678" s="49" t="s">
        <v>5031</v>
      </c>
      <c r="L2678" s="49" t="s">
        <v>189</v>
      </c>
      <c r="M2678" s="34" t="s">
        <v>84</v>
      </c>
      <c r="N2678" s="49" t="s">
        <v>102</v>
      </c>
      <c r="O2678" s="51" t="s">
        <v>1424</v>
      </c>
      <c r="P2678" s="34">
        <v>796</v>
      </c>
      <c r="Q2678" s="34" t="s">
        <v>46</v>
      </c>
      <c r="R2678" s="77">
        <v>2</v>
      </c>
      <c r="S2678" s="77">
        <v>14000</v>
      </c>
      <c r="T2678" s="62">
        <f t="shared" si="275"/>
        <v>28000</v>
      </c>
      <c r="U2678" s="62">
        <f t="shared" si="276"/>
        <v>31360.000000000004</v>
      </c>
      <c r="V2678" s="98"/>
      <c r="W2678" s="51">
        <v>2017</v>
      </c>
      <c r="X2678" s="98"/>
    </row>
    <row r="2679" spans="1:24" ht="50.1" customHeight="1">
      <c r="A2679" s="34" t="s">
        <v>8188</v>
      </c>
      <c r="B2679" s="35" t="s">
        <v>35</v>
      </c>
      <c r="C2679" s="50" t="s">
        <v>8189</v>
      </c>
      <c r="D2679" s="50" t="s">
        <v>8190</v>
      </c>
      <c r="E2679" s="50" t="s">
        <v>8191</v>
      </c>
      <c r="F2679" s="50" t="s">
        <v>8192</v>
      </c>
      <c r="G2679" s="34" t="s">
        <v>39</v>
      </c>
      <c r="H2679" s="34">
        <v>0</v>
      </c>
      <c r="I2679" s="34">
        <v>590000000</v>
      </c>
      <c r="J2679" s="35" t="s">
        <v>53</v>
      </c>
      <c r="K2679" s="49" t="s">
        <v>5031</v>
      </c>
      <c r="L2679" s="49" t="s">
        <v>189</v>
      </c>
      <c r="M2679" s="34" t="s">
        <v>84</v>
      </c>
      <c r="N2679" s="49" t="s">
        <v>102</v>
      </c>
      <c r="O2679" s="51" t="s">
        <v>1424</v>
      </c>
      <c r="P2679" s="34">
        <v>796</v>
      </c>
      <c r="Q2679" s="34" t="s">
        <v>46</v>
      </c>
      <c r="R2679" s="77">
        <v>1200</v>
      </c>
      <c r="S2679" s="100">
        <v>60</v>
      </c>
      <c r="T2679" s="62">
        <f t="shared" si="275"/>
        <v>72000</v>
      </c>
      <c r="U2679" s="62">
        <f t="shared" si="276"/>
        <v>80640.000000000015</v>
      </c>
      <c r="V2679" s="98"/>
      <c r="W2679" s="51">
        <v>2017</v>
      </c>
      <c r="X2679" s="98"/>
    </row>
    <row r="2680" spans="1:24" ht="50.1" customHeight="1">
      <c r="A2680" s="34" t="s">
        <v>8193</v>
      </c>
      <c r="B2680" s="35" t="s">
        <v>35</v>
      </c>
      <c r="C2680" s="50" t="s">
        <v>8194</v>
      </c>
      <c r="D2680" s="50" t="s">
        <v>361</v>
      </c>
      <c r="E2680" s="50" t="s">
        <v>8195</v>
      </c>
      <c r="F2680" s="50" t="s">
        <v>8196</v>
      </c>
      <c r="G2680" s="35" t="s">
        <v>39</v>
      </c>
      <c r="H2680" s="35">
        <v>0</v>
      </c>
      <c r="I2680" s="35">
        <v>590000000</v>
      </c>
      <c r="J2680" s="35" t="s">
        <v>53</v>
      </c>
      <c r="K2680" s="49" t="s">
        <v>5031</v>
      </c>
      <c r="L2680" s="35" t="s">
        <v>83</v>
      </c>
      <c r="M2680" s="34" t="s">
        <v>84</v>
      </c>
      <c r="N2680" s="49" t="s">
        <v>102</v>
      </c>
      <c r="O2680" s="51" t="s">
        <v>1424</v>
      </c>
      <c r="P2680" s="35">
        <v>796</v>
      </c>
      <c r="Q2680" s="35" t="s">
        <v>46</v>
      </c>
      <c r="R2680" s="77">
        <v>8</v>
      </c>
      <c r="S2680" s="77">
        <v>1200</v>
      </c>
      <c r="T2680" s="62">
        <f t="shared" si="275"/>
        <v>9600</v>
      </c>
      <c r="U2680" s="62">
        <f t="shared" si="276"/>
        <v>10752.000000000002</v>
      </c>
      <c r="V2680" s="98"/>
      <c r="W2680" s="51">
        <v>2017</v>
      </c>
      <c r="X2680" s="98"/>
    </row>
    <row r="2681" spans="1:24" ht="50.1" customHeight="1">
      <c r="A2681" s="34" t="s">
        <v>8197</v>
      </c>
      <c r="B2681" s="35" t="s">
        <v>35</v>
      </c>
      <c r="C2681" s="50" t="s">
        <v>8189</v>
      </c>
      <c r="D2681" s="50" t="s">
        <v>8190</v>
      </c>
      <c r="E2681" s="50" t="s">
        <v>8191</v>
      </c>
      <c r="F2681" s="50" t="s">
        <v>8198</v>
      </c>
      <c r="G2681" s="49" t="s">
        <v>39</v>
      </c>
      <c r="H2681" s="105">
        <v>0</v>
      </c>
      <c r="I2681" s="80">
        <v>590000000</v>
      </c>
      <c r="J2681" s="51" t="s">
        <v>293</v>
      </c>
      <c r="K2681" s="49" t="s">
        <v>5031</v>
      </c>
      <c r="L2681" s="49" t="s">
        <v>295</v>
      </c>
      <c r="M2681" s="34" t="s">
        <v>84</v>
      </c>
      <c r="N2681" s="49" t="s">
        <v>102</v>
      </c>
      <c r="O2681" s="51" t="s">
        <v>1424</v>
      </c>
      <c r="P2681" s="35">
        <v>796</v>
      </c>
      <c r="Q2681" s="35" t="s">
        <v>46</v>
      </c>
      <c r="R2681" s="77">
        <v>32</v>
      </c>
      <c r="S2681" s="77">
        <v>50</v>
      </c>
      <c r="T2681" s="77">
        <f>R2681*S2681</f>
        <v>1600</v>
      </c>
      <c r="U2681" s="77">
        <f>T2681*1.12</f>
        <v>1792.0000000000002</v>
      </c>
      <c r="V2681" s="98"/>
      <c r="W2681" s="51">
        <v>2017</v>
      </c>
      <c r="X2681" s="98"/>
    </row>
    <row r="2682" spans="1:24" ht="50.1" customHeight="1">
      <c r="A2682" s="34" t="s">
        <v>8199</v>
      </c>
      <c r="B2682" s="35" t="s">
        <v>35</v>
      </c>
      <c r="C2682" s="50" t="s">
        <v>4573</v>
      </c>
      <c r="D2682" s="50" t="s">
        <v>4574</v>
      </c>
      <c r="E2682" s="50" t="s">
        <v>538</v>
      </c>
      <c r="F2682" s="50" t="s">
        <v>8200</v>
      </c>
      <c r="G2682" s="49" t="s">
        <v>39</v>
      </c>
      <c r="H2682" s="105">
        <v>0</v>
      </c>
      <c r="I2682" s="80">
        <v>590000000</v>
      </c>
      <c r="J2682" s="51" t="s">
        <v>293</v>
      </c>
      <c r="K2682" s="49" t="s">
        <v>5031</v>
      </c>
      <c r="L2682" s="49" t="s">
        <v>295</v>
      </c>
      <c r="M2682" s="34" t="s">
        <v>84</v>
      </c>
      <c r="N2682" s="49" t="s">
        <v>102</v>
      </c>
      <c r="O2682" s="51" t="s">
        <v>1424</v>
      </c>
      <c r="P2682" s="35">
        <v>796</v>
      </c>
      <c r="Q2682" s="35" t="s">
        <v>46</v>
      </c>
      <c r="R2682" s="77">
        <v>24</v>
      </c>
      <c r="S2682" s="77">
        <v>5000</v>
      </c>
      <c r="T2682" s="77">
        <f>R2682*S2682</f>
        <v>120000</v>
      </c>
      <c r="U2682" s="77">
        <f>T2682*1.12</f>
        <v>134400</v>
      </c>
      <c r="V2682" s="98"/>
      <c r="W2682" s="51">
        <v>2017</v>
      </c>
      <c r="X2682" s="98"/>
    </row>
    <row r="2683" spans="1:24" ht="50.1" customHeight="1">
      <c r="A2683" s="34" t="s">
        <v>8201</v>
      </c>
      <c r="B2683" s="35" t="s">
        <v>35</v>
      </c>
      <c r="C2683" s="50" t="s">
        <v>4676</v>
      </c>
      <c r="D2683" s="50" t="s">
        <v>4677</v>
      </c>
      <c r="E2683" s="50" t="s">
        <v>4678</v>
      </c>
      <c r="F2683" s="50" t="s">
        <v>8202</v>
      </c>
      <c r="G2683" s="49" t="s">
        <v>39</v>
      </c>
      <c r="H2683" s="105">
        <v>0</v>
      </c>
      <c r="I2683" s="80">
        <v>590000000</v>
      </c>
      <c r="J2683" s="51" t="s">
        <v>293</v>
      </c>
      <c r="K2683" s="49" t="s">
        <v>5031</v>
      </c>
      <c r="L2683" s="49" t="s">
        <v>295</v>
      </c>
      <c r="M2683" s="34" t="s">
        <v>84</v>
      </c>
      <c r="N2683" s="49" t="s">
        <v>102</v>
      </c>
      <c r="O2683" s="51" t="s">
        <v>1424</v>
      </c>
      <c r="P2683" s="35">
        <v>796</v>
      </c>
      <c r="Q2683" s="35" t="s">
        <v>46</v>
      </c>
      <c r="R2683" s="77">
        <v>24</v>
      </c>
      <c r="S2683" s="77">
        <v>1100</v>
      </c>
      <c r="T2683" s="77">
        <f>R2683*S2683</f>
        <v>26400</v>
      </c>
      <c r="U2683" s="77">
        <f>T2683*1.12</f>
        <v>29568.000000000004</v>
      </c>
      <c r="V2683" s="98"/>
      <c r="W2683" s="51">
        <v>2017</v>
      </c>
      <c r="X2683" s="98"/>
    </row>
    <row r="2684" spans="1:24" ht="50.1" customHeight="1">
      <c r="A2684" s="34" t="s">
        <v>8203</v>
      </c>
      <c r="B2684" s="58" t="s">
        <v>35</v>
      </c>
      <c r="C2684" s="50" t="s">
        <v>6504</v>
      </c>
      <c r="D2684" s="50" t="s">
        <v>2533</v>
      </c>
      <c r="E2684" s="50" t="s">
        <v>6505</v>
      </c>
      <c r="F2684" s="50" t="s">
        <v>8204</v>
      </c>
      <c r="G2684" s="49" t="s">
        <v>39</v>
      </c>
      <c r="H2684" s="105">
        <v>0</v>
      </c>
      <c r="I2684" s="80">
        <v>590000000</v>
      </c>
      <c r="J2684" s="51" t="s">
        <v>293</v>
      </c>
      <c r="K2684" s="49" t="s">
        <v>5031</v>
      </c>
      <c r="L2684" s="49" t="s">
        <v>189</v>
      </c>
      <c r="M2684" s="49" t="s">
        <v>84</v>
      </c>
      <c r="N2684" s="49" t="s">
        <v>85</v>
      </c>
      <c r="O2684" s="49" t="s">
        <v>227</v>
      </c>
      <c r="P2684" s="43">
        <v>796</v>
      </c>
      <c r="Q2684" s="49" t="s">
        <v>46</v>
      </c>
      <c r="R2684" s="77">
        <v>100</v>
      </c>
      <c r="S2684" s="77">
        <v>20</v>
      </c>
      <c r="T2684" s="77">
        <f t="shared" ref="T2684:T2695" si="277">R2684*S2684</f>
        <v>2000</v>
      </c>
      <c r="U2684" s="77">
        <f t="shared" ref="U2684:U2695" si="278">T2684*1.12</f>
        <v>2240</v>
      </c>
      <c r="V2684" s="49"/>
      <c r="W2684" s="51">
        <v>2017</v>
      </c>
      <c r="X2684" s="49"/>
    </row>
    <row r="2685" spans="1:24" ht="50.1" customHeight="1">
      <c r="A2685" s="34" t="s">
        <v>8205</v>
      </c>
      <c r="B2685" s="58" t="s">
        <v>35</v>
      </c>
      <c r="C2685" s="50" t="s">
        <v>6504</v>
      </c>
      <c r="D2685" s="50" t="s">
        <v>2533</v>
      </c>
      <c r="E2685" s="50" t="s">
        <v>6505</v>
      </c>
      <c r="F2685" s="50" t="s">
        <v>8206</v>
      </c>
      <c r="G2685" s="49" t="s">
        <v>39</v>
      </c>
      <c r="H2685" s="105">
        <v>0</v>
      </c>
      <c r="I2685" s="80">
        <v>590000000</v>
      </c>
      <c r="J2685" s="51" t="s">
        <v>293</v>
      </c>
      <c r="K2685" s="49" t="s">
        <v>5031</v>
      </c>
      <c r="L2685" s="49" t="s">
        <v>189</v>
      </c>
      <c r="M2685" s="49" t="s">
        <v>84</v>
      </c>
      <c r="N2685" s="49" t="s">
        <v>85</v>
      </c>
      <c r="O2685" s="49" t="s">
        <v>227</v>
      </c>
      <c r="P2685" s="43">
        <v>796</v>
      </c>
      <c r="Q2685" s="49" t="s">
        <v>46</v>
      </c>
      <c r="R2685" s="77">
        <v>100</v>
      </c>
      <c r="S2685" s="77">
        <v>22</v>
      </c>
      <c r="T2685" s="77">
        <f t="shared" si="277"/>
        <v>2200</v>
      </c>
      <c r="U2685" s="77">
        <f t="shared" si="278"/>
        <v>2464.0000000000005</v>
      </c>
      <c r="V2685" s="49"/>
      <c r="W2685" s="51">
        <v>2017</v>
      </c>
      <c r="X2685" s="49"/>
    </row>
    <row r="2686" spans="1:24" ht="50.1" customHeight="1">
      <c r="A2686" s="34" t="s">
        <v>8207</v>
      </c>
      <c r="B2686" s="58" t="s">
        <v>35</v>
      </c>
      <c r="C2686" s="50" t="s">
        <v>6504</v>
      </c>
      <c r="D2686" s="50" t="s">
        <v>2533</v>
      </c>
      <c r="E2686" s="50" t="s">
        <v>6505</v>
      </c>
      <c r="F2686" s="50" t="s">
        <v>8208</v>
      </c>
      <c r="G2686" s="49" t="s">
        <v>39</v>
      </c>
      <c r="H2686" s="105">
        <v>0</v>
      </c>
      <c r="I2686" s="80">
        <v>590000000</v>
      </c>
      <c r="J2686" s="51" t="s">
        <v>293</v>
      </c>
      <c r="K2686" s="49" t="s">
        <v>5031</v>
      </c>
      <c r="L2686" s="49" t="s">
        <v>189</v>
      </c>
      <c r="M2686" s="49" t="s">
        <v>84</v>
      </c>
      <c r="N2686" s="49" t="s">
        <v>85</v>
      </c>
      <c r="O2686" s="49" t="s">
        <v>227</v>
      </c>
      <c r="P2686" s="43">
        <v>796</v>
      </c>
      <c r="Q2686" s="49" t="s">
        <v>46</v>
      </c>
      <c r="R2686" s="77">
        <v>100</v>
      </c>
      <c r="S2686" s="77">
        <v>24</v>
      </c>
      <c r="T2686" s="77">
        <f t="shared" si="277"/>
        <v>2400</v>
      </c>
      <c r="U2686" s="77">
        <f t="shared" si="278"/>
        <v>2688.0000000000005</v>
      </c>
      <c r="V2686" s="49"/>
      <c r="W2686" s="51">
        <v>2017</v>
      </c>
      <c r="X2686" s="98"/>
    </row>
    <row r="2687" spans="1:24" ht="50.1" customHeight="1">
      <c r="A2687" s="34" t="s">
        <v>8209</v>
      </c>
      <c r="B2687" s="58" t="s">
        <v>35</v>
      </c>
      <c r="C2687" s="50" t="s">
        <v>783</v>
      </c>
      <c r="D2687" s="50" t="s">
        <v>771</v>
      </c>
      <c r="E2687" s="50" t="s">
        <v>784</v>
      </c>
      <c r="F2687" s="50" t="s">
        <v>8210</v>
      </c>
      <c r="G2687" s="49" t="s">
        <v>39</v>
      </c>
      <c r="H2687" s="105">
        <v>0</v>
      </c>
      <c r="I2687" s="80">
        <v>590000000</v>
      </c>
      <c r="J2687" s="51" t="s">
        <v>293</v>
      </c>
      <c r="K2687" s="49" t="s">
        <v>5031</v>
      </c>
      <c r="L2687" s="49" t="s">
        <v>189</v>
      </c>
      <c r="M2687" s="49" t="s">
        <v>84</v>
      </c>
      <c r="N2687" s="49" t="s">
        <v>85</v>
      </c>
      <c r="O2687" s="49" t="s">
        <v>227</v>
      </c>
      <c r="P2687" s="43">
        <v>796</v>
      </c>
      <c r="Q2687" s="49" t="s">
        <v>46</v>
      </c>
      <c r="R2687" s="77">
        <v>1</v>
      </c>
      <c r="S2687" s="77">
        <v>270</v>
      </c>
      <c r="T2687" s="77">
        <f t="shared" si="277"/>
        <v>270</v>
      </c>
      <c r="U2687" s="77">
        <f t="shared" si="278"/>
        <v>302.40000000000003</v>
      </c>
      <c r="V2687" s="49"/>
      <c r="W2687" s="51">
        <v>2017</v>
      </c>
      <c r="X2687" s="98"/>
    </row>
    <row r="2688" spans="1:24" ht="50.1" customHeight="1">
      <c r="A2688" s="34" t="s">
        <v>8211</v>
      </c>
      <c r="B2688" s="58" t="s">
        <v>35</v>
      </c>
      <c r="C2688" s="78" t="s">
        <v>3943</v>
      </c>
      <c r="D2688" s="78" t="s">
        <v>3944</v>
      </c>
      <c r="E2688" s="78" t="s">
        <v>3945</v>
      </c>
      <c r="F2688" s="50" t="s">
        <v>8212</v>
      </c>
      <c r="G2688" s="49" t="s">
        <v>39</v>
      </c>
      <c r="H2688" s="105">
        <v>0</v>
      </c>
      <c r="I2688" s="80">
        <v>590000000</v>
      </c>
      <c r="J2688" s="51" t="s">
        <v>293</v>
      </c>
      <c r="K2688" s="49" t="s">
        <v>5031</v>
      </c>
      <c r="L2688" s="49" t="s">
        <v>189</v>
      </c>
      <c r="M2688" s="49" t="s">
        <v>84</v>
      </c>
      <c r="N2688" s="49" t="s">
        <v>85</v>
      </c>
      <c r="O2688" s="49" t="s">
        <v>227</v>
      </c>
      <c r="P2688" s="43">
        <v>796</v>
      </c>
      <c r="Q2688" s="49" t="s">
        <v>46</v>
      </c>
      <c r="R2688" s="77">
        <v>8</v>
      </c>
      <c r="S2688" s="77">
        <v>1300</v>
      </c>
      <c r="T2688" s="77">
        <f t="shared" si="277"/>
        <v>10400</v>
      </c>
      <c r="U2688" s="77">
        <f t="shared" si="278"/>
        <v>11648.000000000002</v>
      </c>
      <c r="V2688" s="49"/>
      <c r="W2688" s="51">
        <v>2017</v>
      </c>
      <c r="X2688" s="98"/>
    </row>
    <row r="2689" spans="1:24" ht="50.1" customHeight="1">
      <c r="A2689" s="34" t="s">
        <v>8213</v>
      </c>
      <c r="B2689" s="58" t="s">
        <v>35</v>
      </c>
      <c r="C2689" s="50" t="s">
        <v>6483</v>
      </c>
      <c r="D2689" s="50" t="s">
        <v>6484</v>
      </c>
      <c r="E2689" s="50" t="s">
        <v>6485</v>
      </c>
      <c r="F2689" s="50" t="s">
        <v>8214</v>
      </c>
      <c r="G2689" s="49" t="s">
        <v>39</v>
      </c>
      <c r="H2689" s="105">
        <v>0</v>
      </c>
      <c r="I2689" s="80">
        <v>590000000</v>
      </c>
      <c r="J2689" s="51" t="s">
        <v>293</v>
      </c>
      <c r="K2689" s="49" t="s">
        <v>5031</v>
      </c>
      <c r="L2689" s="49" t="s">
        <v>189</v>
      </c>
      <c r="M2689" s="49" t="s">
        <v>84</v>
      </c>
      <c r="N2689" s="49" t="s">
        <v>85</v>
      </c>
      <c r="O2689" s="49" t="s">
        <v>227</v>
      </c>
      <c r="P2689" s="43">
        <v>796</v>
      </c>
      <c r="Q2689" s="49" t="s">
        <v>46</v>
      </c>
      <c r="R2689" s="77">
        <v>8</v>
      </c>
      <c r="S2689" s="77">
        <v>800</v>
      </c>
      <c r="T2689" s="77">
        <f t="shared" si="277"/>
        <v>6400</v>
      </c>
      <c r="U2689" s="77">
        <f t="shared" si="278"/>
        <v>7168.0000000000009</v>
      </c>
      <c r="V2689" s="49"/>
      <c r="W2689" s="51">
        <v>2017</v>
      </c>
      <c r="X2689" s="98"/>
    </row>
    <row r="2690" spans="1:24" ht="50.1" customHeight="1">
      <c r="A2690" s="34" t="s">
        <v>8215</v>
      </c>
      <c r="B2690" s="58" t="s">
        <v>35</v>
      </c>
      <c r="C2690" s="78" t="s">
        <v>4007</v>
      </c>
      <c r="D2690" s="78" t="s">
        <v>4008</v>
      </c>
      <c r="E2690" s="78" t="s">
        <v>4009</v>
      </c>
      <c r="F2690" s="50" t="s">
        <v>8216</v>
      </c>
      <c r="G2690" s="49" t="s">
        <v>39</v>
      </c>
      <c r="H2690" s="105">
        <v>0</v>
      </c>
      <c r="I2690" s="80">
        <v>590000000</v>
      </c>
      <c r="J2690" s="51" t="s">
        <v>293</v>
      </c>
      <c r="K2690" s="49" t="s">
        <v>5031</v>
      </c>
      <c r="L2690" s="49" t="s">
        <v>189</v>
      </c>
      <c r="M2690" s="49" t="s">
        <v>84</v>
      </c>
      <c r="N2690" s="49" t="s">
        <v>85</v>
      </c>
      <c r="O2690" s="49" t="s">
        <v>227</v>
      </c>
      <c r="P2690" s="43">
        <v>796</v>
      </c>
      <c r="Q2690" s="49" t="s">
        <v>46</v>
      </c>
      <c r="R2690" s="77">
        <v>8</v>
      </c>
      <c r="S2690" s="77">
        <v>160</v>
      </c>
      <c r="T2690" s="77">
        <f t="shared" si="277"/>
        <v>1280</v>
      </c>
      <c r="U2690" s="77">
        <f t="shared" si="278"/>
        <v>1433.6000000000001</v>
      </c>
      <c r="V2690" s="49"/>
      <c r="W2690" s="51">
        <v>2017</v>
      </c>
      <c r="X2690" s="98"/>
    </row>
    <row r="2691" spans="1:24" ht="50.1" customHeight="1">
      <c r="A2691" s="34" t="s">
        <v>8217</v>
      </c>
      <c r="B2691" s="58" t="s">
        <v>35</v>
      </c>
      <c r="C2691" s="78" t="s">
        <v>3943</v>
      </c>
      <c r="D2691" s="78" t="s">
        <v>3944</v>
      </c>
      <c r="E2691" s="78" t="s">
        <v>3945</v>
      </c>
      <c r="F2691" s="50" t="s">
        <v>8218</v>
      </c>
      <c r="G2691" s="49" t="s">
        <v>39</v>
      </c>
      <c r="H2691" s="105">
        <v>0</v>
      </c>
      <c r="I2691" s="80">
        <v>590000000</v>
      </c>
      <c r="J2691" s="51" t="s">
        <v>293</v>
      </c>
      <c r="K2691" s="49" t="s">
        <v>5031</v>
      </c>
      <c r="L2691" s="49" t="s">
        <v>189</v>
      </c>
      <c r="M2691" s="49" t="s">
        <v>84</v>
      </c>
      <c r="N2691" s="49" t="s">
        <v>85</v>
      </c>
      <c r="O2691" s="49" t="s">
        <v>227</v>
      </c>
      <c r="P2691" s="43">
        <v>796</v>
      </c>
      <c r="Q2691" s="49" t="s">
        <v>46</v>
      </c>
      <c r="R2691" s="77">
        <v>1</v>
      </c>
      <c r="S2691" s="77">
        <v>5800</v>
      </c>
      <c r="T2691" s="77">
        <f t="shared" si="277"/>
        <v>5800</v>
      </c>
      <c r="U2691" s="77">
        <f t="shared" si="278"/>
        <v>6496.0000000000009</v>
      </c>
      <c r="V2691" s="49"/>
      <c r="W2691" s="51">
        <v>2017</v>
      </c>
      <c r="X2691" s="98"/>
    </row>
    <row r="2692" spans="1:24" ht="50.1" customHeight="1">
      <c r="A2692" s="34" t="s">
        <v>8219</v>
      </c>
      <c r="B2692" s="58" t="s">
        <v>35</v>
      </c>
      <c r="C2692" s="50" t="s">
        <v>6483</v>
      </c>
      <c r="D2692" s="50" t="s">
        <v>6484</v>
      </c>
      <c r="E2692" s="50" t="s">
        <v>6485</v>
      </c>
      <c r="F2692" s="50" t="s">
        <v>8220</v>
      </c>
      <c r="G2692" s="49" t="s">
        <v>39</v>
      </c>
      <c r="H2692" s="105">
        <v>0</v>
      </c>
      <c r="I2692" s="80">
        <v>590000000</v>
      </c>
      <c r="J2692" s="51" t="s">
        <v>293</v>
      </c>
      <c r="K2692" s="49" t="s">
        <v>5031</v>
      </c>
      <c r="L2692" s="49" t="s">
        <v>189</v>
      </c>
      <c r="M2692" s="49" t="s">
        <v>84</v>
      </c>
      <c r="N2692" s="49" t="s">
        <v>85</v>
      </c>
      <c r="O2692" s="49" t="s">
        <v>227</v>
      </c>
      <c r="P2692" s="43">
        <v>796</v>
      </c>
      <c r="Q2692" s="49" t="s">
        <v>46</v>
      </c>
      <c r="R2692" s="77">
        <v>1</v>
      </c>
      <c r="S2692" s="77">
        <v>8200</v>
      </c>
      <c r="T2692" s="77">
        <f t="shared" si="277"/>
        <v>8200</v>
      </c>
      <c r="U2692" s="77">
        <f t="shared" si="278"/>
        <v>9184</v>
      </c>
      <c r="V2692" s="98"/>
      <c r="W2692" s="51">
        <v>2017</v>
      </c>
      <c r="X2692" s="98"/>
    </row>
    <row r="2693" spans="1:24" ht="50.1" customHeight="1">
      <c r="A2693" s="34" t="s">
        <v>8221</v>
      </c>
      <c r="B2693" s="58" t="s">
        <v>35</v>
      </c>
      <c r="C2693" s="50" t="s">
        <v>3711</v>
      </c>
      <c r="D2693" s="78" t="s">
        <v>3712</v>
      </c>
      <c r="E2693" s="50" t="s">
        <v>3713</v>
      </c>
      <c r="F2693" s="50" t="s">
        <v>8222</v>
      </c>
      <c r="G2693" s="49" t="s">
        <v>39</v>
      </c>
      <c r="H2693" s="105">
        <v>0</v>
      </c>
      <c r="I2693" s="80">
        <v>590000000</v>
      </c>
      <c r="J2693" s="51" t="s">
        <v>293</v>
      </c>
      <c r="K2693" s="49" t="s">
        <v>5031</v>
      </c>
      <c r="L2693" s="49" t="s">
        <v>189</v>
      </c>
      <c r="M2693" s="49" t="s">
        <v>5309</v>
      </c>
      <c r="N2693" s="49" t="s">
        <v>328</v>
      </c>
      <c r="O2693" s="49" t="s">
        <v>1424</v>
      </c>
      <c r="P2693" s="43">
        <v>796</v>
      </c>
      <c r="Q2693" s="49" t="s">
        <v>46</v>
      </c>
      <c r="R2693" s="100">
        <v>1</v>
      </c>
      <c r="S2693" s="77">
        <v>145000</v>
      </c>
      <c r="T2693" s="77">
        <f t="shared" si="277"/>
        <v>145000</v>
      </c>
      <c r="U2693" s="77">
        <f t="shared" si="278"/>
        <v>162400.00000000003</v>
      </c>
      <c r="V2693" s="49"/>
      <c r="W2693" s="51">
        <v>2017</v>
      </c>
      <c r="X2693" s="49"/>
    </row>
    <row r="2694" spans="1:24" ht="50.1" customHeight="1">
      <c r="A2694" s="34" t="s">
        <v>8223</v>
      </c>
      <c r="B2694" s="58" t="s">
        <v>35</v>
      </c>
      <c r="C2694" s="78" t="s">
        <v>2029</v>
      </c>
      <c r="D2694" s="78" t="s">
        <v>2016</v>
      </c>
      <c r="E2694" s="78" t="s">
        <v>2030</v>
      </c>
      <c r="F2694" s="50" t="s">
        <v>8224</v>
      </c>
      <c r="G2694" s="49" t="s">
        <v>39</v>
      </c>
      <c r="H2694" s="105">
        <v>0</v>
      </c>
      <c r="I2694" s="80">
        <v>590000000</v>
      </c>
      <c r="J2694" s="51" t="s">
        <v>293</v>
      </c>
      <c r="K2694" s="49" t="s">
        <v>5031</v>
      </c>
      <c r="L2694" s="49" t="s">
        <v>189</v>
      </c>
      <c r="M2694" s="49" t="s">
        <v>84</v>
      </c>
      <c r="N2694" s="49" t="s">
        <v>310</v>
      </c>
      <c r="O2694" s="49" t="s">
        <v>227</v>
      </c>
      <c r="P2694" s="43">
        <v>796</v>
      </c>
      <c r="Q2694" s="49" t="s">
        <v>46</v>
      </c>
      <c r="R2694" s="100">
        <v>6</v>
      </c>
      <c r="S2694" s="77">
        <v>7000</v>
      </c>
      <c r="T2694" s="77">
        <f t="shared" si="277"/>
        <v>42000</v>
      </c>
      <c r="U2694" s="77">
        <f t="shared" si="278"/>
        <v>47040.000000000007</v>
      </c>
      <c r="V2694" s="49"/>
      <c r="W2694" s="51">
        <v>2017</v>
      </c>
      <c r="X2694" s="49"/>
    </row>
    <row r="2695" spans="1:24" ht="50.1" customHeight="1">
      <c r="A2695" s="34" t="s">
        <v>8225</v>
      </c>
      <c r="B2695" s="58" t="s">
        <v>35</v>
      </c>
      <c r="C2695" s="78" t="s">
        <v>2029</v>
      </c>
      <c r="D2695" s="78" t="s">
        <v>2016</v>
      </c>
      <c r="E2695" s="78" t="s">
        <v>2030</v>
      </c>
      <c r="F2695" s="50" t="s">
        <v>8226</v>
      </c>
      <c r="G2695" s="43" t="s">
        <v>39</v>
      </c>
      <c r="H2695" s="105">
        <v>0</v>
      </c>
      <c r="I2695" s="367">
        <v>590000000</v>
      </c>
      <c r="J2695" s="51" t="s">
        <v>293</v>
      </c>
      <c r="K2695" s="49" t="s">
        <v>5031</v>
      </c>
      <c r="L2695" s="49" t="s">
        <v>189</v>
      </c>
      <c r="M2695" s="49" t="s">
        <v>84</v>
      </c>
      <c r="N2695" s="49" t="s">
        <v>310</v>
      </c>
      <c r="O2695" s="49" t="s">
        <v>227</v>
      </c>
      <c r="P2695" s="43">
        <v>796</v>
      </c>
      <c r="Q2695" s="49" t="s">
        <v>46</v>
      </c>
      <c r="R2695" s="100">
        <v>3</v>
      </c>
      <c r="S2695" s="77">
        <v>47000</v>
      </c>
      <c r="T2695" s="77">
        <f t="shared" si="277"/>
        <v>141000</v>
      </c>
      <c r="U2695" s="77">
        <f t="shared" si="278"/>
        <v>157920.00000000003</v>
      </c>
      <c r="V2695" s="49"/>
      <c r="W2695" s="51">
        <v>2017</v>
      </c>
      <c r="X2695" s="49"/>
    </row>
    <row r="2696" spans="1:24" ht="50.1" customHeight="1">
      <c r="A2696" s="34" t="s">
        <v>8227</v>
      </c>
      <c r="B2696" s="51" t="s">
        <v>35</v>
      </c>
      <c r="C2696" s="50" t="s">
        <v>8228</v>
      </c>
      <c r="D2696" s="50" t="s">
        <v>5645</v>
      </c>
      <c r="E2696" s="330" t="s">
        <v>8229</v>
      </c>
      <c r="F2696" s="66"/>
      <c r="G2696" s="51" t="s">
        <v>39</v>
      </c>
      <c r="H2696" s="51">
        <v>0</v>
      </c>
      <c r="I2696" s="125">
        <v>590000000</v>
      </c>
      <c r="J2696" s="51" t="s">
        <v>225</v>
      </c>
      <c r="K2696" s="51" t="s">
        <v>529</v>
      </c>
      <c r="L2696" s="51" t="s">
        <v>225</v>
      </c>
      <c r="M2696" s="51" t="s">
        <v>43</v>
      </c>
      <c r="N2696" s="51" t="s">
        <v>6191</v>
      </c>
      <c r="O2696" s="176" t="s">
        <v>5275</v>
      </c>
      <c r="P2696" s="51">
        <v>796</v>
      </c>
      <c r="Q2696" s="35" t="s">
        <v>46</v>
      </c>
      <c r="R2696" s="237">
        <v>8</v>
      </c>
      <c r="S2696" s="237">
        <v>375</v>
      </c>
      <c r="T2696" s="62">
        <f>S2696*R2696</f>
        <v>3000</v>
      </c>
      <c r="U2696" s="237">
        <f>T2696*1.12</f>
        <v>3360.0000000000005</v>
      </c>
      <c r="V2696" s="310"/>
      <c r="W2696" s="35">
        <v>2017</v>
      </c>
      <c r="X2696" s="51"/>
    </row>
    <row r="2697" spans="1:24" ht="50.1" customHeight="1">
      <c r="A2697" s="34" t="s">
        <v>8230</v>
      </c>
      <c r="B2697" s="51" t="s">
        <v>35</v>
      </c>
      <c r="C2697" s="50" t="s">
        <v>8231</v>
      </c>
      <c r="D2697" s="50" t="s">
        <v>8232</v>
      </c>
      <c r="E2697" s="330" t="s">
        <v>8233</v>
      </c>
      <c r="F2697" s="354"/>
      <c r="G2697" s="51" t="s">
        <v>39</v>
      </c>
      <c r="H2697" s="51">
        <v>0</v>
      </c>
      <c r="I2697" s="125">
        <v>590000000</v>
      </c>
      <c r="J2697" s="51" t="s">
        <v>53</v>
      </c>
      <c r="K2697" s="51" t="s">
        <v>529</v>
      </c>
      <c r="L2697" s="51" t="s">
        <v>53</v>
      </c>
      <c r="M2697" s="51" t="s">
        <v>43</v>
      </c>
      <c r="N2697" s="51" t="s">
        <v>85</v>
      </c>
      <c r="O2697" s="176" t="s">
        <v>2052</v>
      </c>
      <c r="P2697" s="46" t="s">
        <v>8234</v>
      </c>
      <c r="Q2697" s="49" t="s">
        <v>8235</v>
      </c>
      <c r="R2697" s="237">
        <v>1</v>
      </c>
      <c r="S2697" s="237">
        <v>6850</v>
      </c>
      <c r="T2697" s="62">
        <f>S2697*R2697</f>
        <v>6850</v>
      </c>
      <c r="U2697" s="237">
        <f t="shared" ref="U2697" si="279">T2697*1.12</f>
        <v>7672.0000000000009</v>
      </c>
      <c r="V2697" s="193"/>
      <c r="W2697" s="35">
        <v>2017</v>
      </c>
      <c r="X2697" s="156"/>
    </row>
    <row r="2698" spans="1:24" ht="50.1" customHeight="1">
      <c r="A2698" s="34" t="s">
        <v>8236</v>
      </c>
      <c r="B2698" s="35" t="s">
        <v>35</v>
      </c>
      <c r="C2698" s="50" t="s">
        <v>8237</v>
      </c>
      <c r="D2698" s="50" t="s">
        <v>8238</v>
      </c>
      <c r="E2698" s="50" t="s">
        <v>538</v>
      </c>
      <c r="F2698" s="50" t="s">
        <v>8239</v>
      </c>
      <c r="G2698" s="49" t="s">
        <v>39</v>
      </c>
      <c r="H2698" s="105">
        <v>0</v>
      </c>
      <c r="I2698" s="80">
        <v>590000000</v>
      </c>
      <c r="J2698" s="51" t="s">
        <v>293</v>
      </c>
      <c r="K2698" s="49" t="s">
        <v>529</v>
      </c>
      <c r="L2698" s="49" t="s">
        <v>295</v>
      </c>
      <c r="M2698" s="49" t="s">
        <v>84</v>
      </c>
      <c r="N2698" s="49" t="s">
        <v>302</v>
      </c>
      <c r="O2698" s="49" t="s">
        <v>503</v>
      </c>
      <c r="P2698" s="35">
        <v>796</v>
      </c>
      <c r="Q2698" s="35" t="s">
        <v>46</v>
      </c>
      <c r="R2698" s="77">
        <v>9</v>
      </c>
      <c r="S2698" s="77">
        <v>58000</v>
      </c>
      <c r="T2698" s="77">
        <f>R2698*S2698</f>
        <v>522000</v>
      </c>
      <c r="U2698" s="77">
        <f>T2698*1.12</f>
        <v>584640</v>
      </c>
      <c r="V2698" s="90"/>
      <c r="W2698" s="51">
        <v>2017</v>
      </c>
      <c r="X2698" s="90"/>
    </row>
    <row r="2699" spans="1:24" ht="50.1" customHeight="1">
      <c r="A2699" s="34" t="s">
        <v>8240</v>
      </c>
      <c r="B2699" s="49" t="s">
        <v>35</v>
      </c>
      <c r="C2699" s="50" t="s">
        <v>7167</v>
      </c>
      <c r="D2699" s="50" t="s">
        <v>7163</v>
      </c>
      <c r="E2699" s="50" t="s">
        <v>7168</v>
      </c>
      <c r="F2699" s="50" t="s">
        <v>8241</v>
      </c>
      <c r="G2699" s="35" t="s">
        <v>39</v>
      </c>
      <c r="H2699" s="35">
        <v>0</v>
      </c>
      <c r="I2699" s="35">
        <v>590000000</v>
      </c>
      <c r="J2699" s="35" t="s">
        <v>40</v>
      </c>
      <c r="K2699" s="49" t="s">
        <v>5031</v>
      </c>
      <c r="L2699" s="35" t="s">
        <v>40</v>
      </c>
      <c r="M2699" s="43" t="s">
        <v>84</v>
      </c>
      <c r="N2699" s="35" t="s">
        <v>44</v>
      </c>
      <c r="O2699" s="35" t="s">
        <v>7132</v>
      </c>
      <c r="P2699" s="34">
        <v>166</v>
      </c>
      <c r="Q2699" s="49" t="s">
        <v>103</v>
      </c>
      <c r="R2699" s="77">
        <v>15</v>
      </c>
      <c r="S2699" s="77">
        <v>6300</v>
      </c>
      <c r="T2699" s="77">
        <f>S2699*R2699</f>
        <v>94500</v>
      </c>
      <c r="U2699" s="77">
        <f>T2699*1.12</f>
        <v>105840.00000000001</v>
      </c>
      <c r="V2699" s="98"/>
      <c r="W2699" s="43">
        <v>2017</v>
      </c>
      <c r="X2699" s="98"/>
    </row>
    <row r="2700" spans="1:24" ht="50.1" customHeight="1">
      <c r="A2700" s="34" t="s">
        <v>8242</v>
      </c>
      <c r="B2700" s="49" t="s">
        <v>35</v>
      </c>
      <c r="C2700" s="50" t="s">
        <v>8243</v>
      </c>
      <c r="D2700" s="50" t="s">
        <v>7163</v>
      </c>
      <c r="E2700" s="50" t="s">
        <v>8244</v>
      </c>
      <c r="F2700" s="78" t="s">
        <v>8245</v>
      </c>
      <c r="G2700" s="35" t="s">
        <v>39</v>
      </c>
      <c r="H2700" s="35">
        <v>0</v>
      </c>
      <c r="I2700" s="35">
        <v>590000000</v>
      </c>
      <c r="J2700" s="35" t="s">
        <v>40</v>
      </c>
      <c r="K2700" s="49" t="s">
        <v>5031</v>
      </c>
      <c r="L2700" s="35" t="s">
        <v>40</v>
      </c>
      <c r="M2700" s="43" t="s">
        <v>84</v>
      </c>
      <c r="N2700" s="35" t="s">
        <v>44</v>
      </c>
      <c r="O2700" s="35" t="s">
        <v>7132</v>
      </c>
      <c r="P2700" s="34">
        <v>166</v>
      </c>
      <c r="Q2700" s="49" t="s">
        <v>103</v>
      </c>
      <c r="R2700" s="77">
        <v>3</v>
      </c>
      <c r="S2700" s="77">
        <v>6300</v>
      </c>
      <c r="T2700" s="77">
        <f>S2700*R2700</f>
        <v>18900</v>
      </c>
      <c r="U2700" s="77">
        <f>T2700*1.12</f>
        <v>21168.000000000004</v>
      </c>
      <c r="V2700" s="98"/>
      <c r="W2700" s="43">
        <v>2017</v>
      </c>
      <c r="X2700" s="98"/>
    </row>
    <row r="2701" spans="1:24" ht="50.1" customHeight="1">
      <c r="A2701" s="34" t="s">
        <v>8246</v>
      </c>
      <c r="B2701" s="49" t="s">
        <v>35</v>
      </c>
      <c r="C2701" s="50" t="s">
        <v>8247</v>
      </c>
      <c r="D2701" s="50" t="s">
        <v>7163</v>
      </c>
      <c r="E2701" s="50" t="s">
        <v>8248</v>
      </c>
      <c r="F2701" s="78" t="s">
        <v>8249</v>
      </c>
      <c r="G2701" s="35" t="s">
        <v>39</v>
      </c>
      <c r="H2701" s="35">
        <v>0</v>
      </c>
      <c r="I2701" s="35">
        <v>590000000</v>
      </c>
      <c r="J2701" s="35" t="s">
        <v>40</v>
      </c>
      <c r="K2701" s="49" t="s">
        <v>5031</v>
      </c>
      <c r="L2701" s="35" t="s">
        <v>40</v>
      </c>
      <c r="M2701" s="43" t="s">
        <v>84</v>
      </c>
      <c r="N2701" s="35" t="s">
        <v>44</v>
      </c>
      <c r="O2701" s="35" t="s">
        <v>7132</v>
      </c>
      <c r="P2701" s="34">
        <v>166</v>
      </c>
      <c r="Q2701" s="49" t="s">
        <v>103</v>
      </c>
      <c r="R2701" s="77">
        <v>6</v>
      </c>
      <c r="S2701" s="77">
        <v>6300</v>
      </c>
      <c r="T2701" s="77">
        <f>S2701*R2701</f>
        <v>37800</v>
      </c>
      <c r="U2701" s="77">
        <f>T2701*1.12</f>
        <v>42336.000000000007</v>
      </c>
      <c r="V2701" s="98"/>
      <c r="W2701" s="43">
        <v>2017</v>
      </c>
      <c r="X2701" s="98"/>
    </row>
    <row r="2702" spans="1:24" ht="50.1" customHeight="1">
      <c r="A2702" s="34" t="s">
        <v>8250</v>
      </c>
      <c r="B2702" s="49" t="s">
        <v>35</v>
      </c>
      <c r="C2702" s="50" t="s">
        <v>8251</v>
      </c>
      <c r="D2702" s="50" t="s">
        <v>4383</v>
      </c>
      <c r="E2702" s="50" t="s">
        <v>8252</v>
      </c>
      <c r="F2702" s="50" t="s">
        <v>8253</v>
      </c>
      <c r="G2702" s="35" t="s">
        <v>39</v>
      </c>
      <c r="H2702" s="35">
        <v>0</v>
      </c>
      <c r="I2702" s="35">
        <v>590000000</v>
      </c>
      <c r="J2702" s="35" t="s">
        <v>40</v>
      </c>
      <c r="K2702" s="49" t="s">
        <v>5031</v>
      </c>
      <c r="L2702" s="35" t="s">
        <v>40</v>
      </c>
      <c r="M2702" s="43" t="s">
        <v>43</v>
      </c>
      <c r="N2702" s="35" t="s">
        <v>44</v>
      </c>
      <c r="O2702" s="35" t="s">
        <v>94</v>
      </c>
      <c r="P2702" s="34">
        <v>166</v>
      </c>
      <c r="Q2702" s="49" t="s">
        <v>103</v>
      </c>
      <c r="R2702" s="77">
        <v>97.26</v>
      </c>
      <c r="S2702" s="77">
        <v>790</v>
      </c>
      <c r="T2702" s="77">
        <f t="shared" ref="T2702:T2706" si="280">S2702*R2702</f>
        <v>76835.400000000009</v>
      </c>
      <c r="U2702" s="77">
        <f t="shared" ref="U2702:U2706" si="281">T2702*1.12</f>
        <v>86055.648000000016</v>
      </c>
      <c r="V2702" s="98"/>
      <c r="W2702" s="43">
        <v>2017</v>
      </c>
      <c r="X2702" s="98"/>
    </row>
    <row r="2703" spans="1:24" ht="50.1" customHeight="1">
      <c r="A2703" s="34" t="s">
        <v>8254</v>
      </c>
      <c r="B2703" s="49" t="s">
        <v>35</v>
      </c>
      <c r="C2703" s="50" t="s">
        <v>8251</v>
      </c>
      <c r="D2703" s="50" t="s">
        <v>4383</v>
      </c>
      <c r="E2703" s="50" t="s">
        <v>8252</v>
      </c>
      <c r="F2703" s="50" t="s">
        <v>8255</v>
      </c>
      <c r="G2703" s="35" t="s">
        <v>39</v>
      </c>
      <c r="H2703" s="35">
        <v>0</v>
      </c>
      <c r="I2703" s="35">
        <v>590000000</v>
      </c>
      <c r="J2703" s="35" t="s">
        <v>40</v>
      </c>
      <c r="K2703" s="49" t="s">
        <v>5031</v>
      </c>
      <c r="L2703" s="35" t="s">
        <v>40</v>
      </c>
      <c r="M2703" s="43" t="s">
        <v>43</v>
      </c>
      <c r="N2703" s="35" t="s">
        <v>44</v>
      </c>
      <c r="O2703" s="35" t="s">
        <v>94</v>
      </c>
      <c r="P2703" s="34">
        <v>166</v>
      </c>
      <c r="Q2703" s="49" t="s">
        <v>103</v>
      </c>
      <c r="R2703" s="77">
        <v>29.2</v>
      </c>
      <c r="S2703" s="77">
        <v>880</v>
      </c>
      <c r="T2703" s="77">
        <f t="shared" si="280"/>
        <v>25696</v>
      </c>
      <c r="U2703" s="77">
        <f t="shared" si="281"/>
        <v>28779.520000000004</v>
      </c>
      <c r="V2703" s="98"/>
      <c r="W2703" s="43">
        <v>2017</v>
      </c>
      <c r="X2703" s="98"/>
    </row>
    <row r="2704" spans="1:24" ht="50.1" customHeight="1">
      <c r="A2704" s="34" t="s">
        <v>8256</v>
      </c>
      <c r="B2704" s="49" t="s">
        <v>35</v>
      </c>
      <c r="C2704" s="50" t="s">
        <v>7572</v>
      </c>
      <c r="D2704" s="50" t="s">
        <v>4383</v>
      </c>
      <c r="E2704" s="50" t="s">
        <v>7573</v>
      </c>
      <c r="F2704" s="50" t="s">
        <v>8257</v>
      </c>
      <c r="G2704" s="35" t="s">
        <v>39</v>
      </c>
      <c r="H2704" s="35">
        <v>0</v>
      </c>
      <c r="I2704" s="35">
        <v>590000000</v>
      </c>
      <c r="J2704" s="35" t="s">
        <v>40</v>
      </c>
      <c r="K2704" s="49" t="s">
        <v>5031</v>
      </c>
      <c r="L2704" s="35" t="s">
        <v>40</v>
      </c>
      <c r="M2704" s="43" t="s">
        <v>43</v>
      </c>
      <c r="N2704" s="35" t="s">
        <v>44</v>
      </c>
      <c r="O2704" s="35" t="s">
        <v>94</v>
      </c>
      <c r="P2704" s="35">
        <v>166</v>
      </c>
      <c r="Q2704" s="49" t="s">
        <v>103</v>
      </c>
      <c r="R2704" s="77">
        <v>15</v>
      </c>
      <c r="S2704" s="77">
        <v>525</v>
      </c>
      <c r="T2704" s="77">
        <f t="shared" si="280"/>
        <v>7875</v>
      </c>
      <c r="U2704" s="77">
        <f t="shared" si="281"/>
        <v>8820</v>
      </c>
      <c r="V2704" s="98"/>
      <c r="W2704" s="43">
        <v>2017</v>
      </c>
      <c r="X2704" s="98"/>
    </row>
    <row r="2705" spans="1:24" ht="50.1" customHeight="1">
      <c r="A2705" s="34" t="s">
        <v>8258</v>
      </c>
      <c r="B2705" s="49" t="s">
        <v>35</v>
      </c>
      <c r="C2705" s="50" t="s">
        <v>7572</v>
      </c>
      <c r="D2705" s="50" t="s">
        <v>4383</v>
      </c>
      <c r="E2705" s="50" t="s">
        <v>7573</v>
      </c>
      <c r="F2705" s="50" t="s">
        <v>8259</v>
      </c>
      <c r="G2705" s="35" t="s">
        <v>39</v>
      </c>
      <c r="H2705" s="35">
        <v>0</v>
      </c>
      <c r="I2705" s="35">
        <v>590000000</v>
      </c>
      <c r="J2705" s="35" t="s">
        <v>40</v>
      </c>
      <c r="K2705" s="49" t="s">
        <v>5031</v>
      </c>
      <c r="L2705" s="35" t="s">
        <v>40</v>
      </c>
      <c r="M2705" s="43" t="s">
        <v>43</v>
      </c>
      <c r="N2705" s="35" t="s">
        <v>44</v>
      </c>
      <c r="O2705" s="35" t="s">
        <v>94</v>
      </c>
      <c r="P2705" s="35">
        <v>166</v>
      </c>
      <c r="Q2705" s="49" t="s">
        <v>103</v>
      </c>
      <c r="R2705" s="77">
        <v>175</v>
      </c>
      <c r="S2705" s="77">
        <v>485</v>
      </c>
      <c r="T2705" s="77">
        <f t="shared" si="280"/>
        <v>84875</v>
      </c>
      <c r="U2705" s="77">
        <f t="shared" si="281"/>
        <v>95060.000000000015</v>
      </c>
      <c r="V2705" s="98"/>
      <c r="W2705" s="43">
        <v>2017</v>
      </c>
      <c r="X2705" s="98"/>
    </row>
    <row r="2706" spans="1:24" ht="50.1" customHeight="1">
      <c r="A2706" s="839" t="s">
        <v>8260</v>
      </c>
      <c r="B2706" s="49" t="s">
        <v>35</v>
      </c>
      <c r="C2706" s="50" t="s">
        <v>8261</v>
      </c>
      <c r="D2706" s="50" t="s">
        <v>3837</v>
      </c>
      <c r="E2706" s="50" t="s">
        <v>8262</v>
      </c>
      <c r="F2706" s="50" t="s">
        <v>8263</v>
      </c>
      <c r="G2706" s="35" t="s">
        <v>39</v>
      </c>
      <c r="H2706" s="35">
        <v>0</v>
      </c>
      <c r="I2706" s="35">
        <v>590000000</v>
      </c>
      <c r="J2706" s="35" t="s">
        <v>40</v>
      </c>
      <c r="K2706" s="49" t="s">
        <v>5031</v>
      </c>
      <c r="L2706" s="35" t="s">
        <v>40</v>
      </c>
      <c r="M2706" s="43" t="s">
        <v>43</v>
      </c>
      <c r="N2706" s="35" t="s">
        <v>44</v>
      </c>
      <c r="O2706" s="35" t="s">
        <v>94</v>
      </c>
      <c r="P2706" s="35">
        <v>796</v>
      </c>
      <c r="Q2706" s="46" t="s">
        <v>46</v>
      </c>
      <c r="R2706" s="77">
        <v>6</v>
      </c>
      <c r="S2706" s="77">
        <v>800</v>
      </c>
      <c r="T2706" s="77">
        <f t="shared" si="280"/>
        <v>4800</v>
      </c>
      <c r="U2706" s="77">
        <f t="shared" si="281"/>
        <v>5376.0000000000009</v>
      </c>
      <c r="V2706" s="98"/>
      <c r="W2706" s="43">
        <v>2017</v>
      </c>
      <c r="X2706" s="98"/>
    </row>
    <row r="2707" spans="1:24" ht="50.1" customHeight="1">
      <c r="A2707" s="34" t="s">
        <v>8264</v>
      </c>
      <c r="B2707" s="49" t="s">
        <v>35</v>
      </c>
      <c r="C2707" s="50" t="s">
        <v>36</v>
      </c>
      <c r="D2707" s="50" t="s">
        <v>37</v>
      </c>
      <c r="E2707" s="50" t="s">
        <v>38</v>
      </c>
      <c r="F2707" s="50" t="s">
        <v>8265</v>
      </c>
      <c r="G2707" s="35" t="s">
        <v>39</v>
      </c>
      <c r="H2707" s="35">
        <v>0</v>
      </c>
      <c r="I2707" s="35">
        <v>590000000</v>
      </c>
      <c r="J2707" s="35" t="s">
        <v>40</v>
      </c>
      <c r="K2707" s="49" t="s">
        <v>5031</v>
      </c>
      <c r="L2707" s="35" t="s">
        <v>40</v>
      </c>
      <c r="M2707" s="43" t="s">
        <v>43</v>
      </c>
      <c r="N2707" s="35" t="s">
        <v>44</v>
      </c>
      <c r="O2707" s="35" t="s">
        <v>94</v>
      </c>
      <c r="P2707" s="35">
        <v>796</v>
      </c>
      <c r="Q2707" s="46" t="s">
        <v>46</v>
      </c>
      <c r="R2707" s="77">
        <v>50</v>
      </c>
      <c r="S2707" s="77">
        <v>497</v>
      </c>
      <c r="T2707" s="77">
        <f>S2707*R2707</f>
        <v>24850</v>
      </c>
      <c r="U2707" s="77">
        <f>T2707*1.12</f>
        <v>27832.000000000004</v>
      </c>
      <c r="V2707" s="98"/>
      <c r="W2707" s="43">
        <v>2017</v>
      </c>
      <c r="X2707" s="98"/>
    </row>
    <row r="2708" spans="1:24" ht="50.1" customHeight="1">
      <c r="A2708" s="34" t="s">
        <v>8266</v>
      </c>
      <c r="B2708" s="35" t="s">
        <v>35</v>
      </c>
      <c r="C2708" s="50" t="s">
        <v>8267</v>
      </c>
      <c r="D2708" s="78" t="s">
        <v>8268</v>
      </c>
      <c r="E2708" s="50" t="s">
        <v>8269</v>
      </c>
      <c r="F2708" s="50" t="s">
        <v>8270</v>
      </c>
      <c r="G2708" s="49" t="s">
        <v>39</v>
      </c>
      <c r="H2708" s="34">
        <v>0</v>
      </c>
      <c r="I2708" s="34">
        <v>590000000</v>
      </c>
      <c r="J2708" s="35" t="s">
        <v>225</v>
      </c>
      <c r="K2708" s="35" t="s">
        <v>529</v>
      </c>
      <c r="L2708" s="35" t="s">
        <v>42</v>
      </c>
      <c r="M2708" s="34" t="s">
        <v>43</v>
      </c>
      <c r="N2708" s="49" t="s">
        <v>226</v>
      </c>
      <c r="O2708" s="49" t="s">
        <v>1424</v>
      </c>
      <c r="P2708" s="35">
        <v>796</v>
      </c>
      <c r="Q2708" s="49" t="s">
        <v>46</v>
      </c>
      <c r="R2708" s="100">
        <v>2</v>
      </c>
      <c r="S2708" s="100">
        <v>11500</v>
      </c>
      <c r="T2708" s="100">
        <f>R2708*S2708</f>
        <v>23000</v>
      </c>
      <c r="U2708" s="100">
        <f>T2708*1.12</f>
        <v>25760.000000000004</v>
      </c>
      <c r="V2708" s="34"/>
      <c r="W2708" s="34">
        <v>2017</v>
      </c>
      <c r="X2708" s="35"/>
    </row>
    <row r="2709" spans="1:24" ht="50.1" customHeight="1">
      <c r="A2709" s="34" t="s">
        <v>8271</v>
      </c>
      <c r="B2709" s="49" t="s">
        <v>35</v>
      </c>
      <c r="C2709" s="50" t="s">
        <v>8272</v>
      </c>
      <c r="D2709" s="78" t="s">
        <v>298</v>
      </c>
      <c r="E2709" s="50" t="s">
        <v>8273</v>
      </c>
      <c r="F2709" s="50" t="s">
        <v>8274</v>
      </c>
      <c r="G2709" s="49" t="s">
        <v>39</v>
      </c>
      <c r="H2709" s="49">
        <v>0</v>
      </c>
      <c r="I2709" s="35">
        <v>590000000</v>
      </c>
      <c r="J2709" s="35" t="s">
        <v>225</v>
      </c>
      <c r="K2709" s="35" t="s">
        <v>529</v>
      </c>
      <c r="L2709" s="35" t="s">
        <v>42</v>
      </c>
      <c r="M2709" s="49" t="s">
        <v>43</v>
      </c>
      <c r="N2709" s="49" t="s">
        <v>226</v>
      </c>
      <c r="O2709" s="49" t="s">
        <v>1424</v>
      </c>
      <c r="P2709" s="35">
        <v>839</v>
      </c>
      <c r="Q2709" s="49" t="s">
        <v>612</v>
      </c>
      <c r="R2709" s="77">
        <v>1</v>
      </c>
      <c r="S2709" s="77">
        <v>7000</v>
      </c>
      <c r="T2709" s="100">
        <f t="shared" ref="T2709:T2710" si="282">R2709*S2709</f>
        <v>7000</v>
      </c>
      <c r="U2709" s="100">
        <f t="shared" ref="U2709:U2711" si="283">T2709*1.12</f>
        <v>7840.0000000000009</v>
      </c>
      <c r="V2709" s="135"/>
      <c r="W2709" s="35">
        <v>2017</v>
      </c>
      <c r="X2709" s="43"/>
    </row>
    <row r="2710" spans="1:24" ht="50.1" customHeight="1">
      <c r="A2710" s="34" t="s">
        <v>8275</v>
      </c>
      <c r="B2710" s="49" t="s">
        <v>35</v>
      </c>
      <c r="C2710" s="145" t="s">
        <v>6187</v>
      </c>
      <c r="D2710" s="78" t="s">
        <v>6188</v>
      </c>
      <c r="E2710" s="50" t="s">
        <v>6189</v>
      </c>
      <c r="F2710" s="50" t="s">
        <v>8276</v>
      </c>
      <c r="G2710" s="49" t="s">
        <v>39</v>
      </c>
      <c r="H2710" s="49">
        <v>0</v>
      </c>
      <c r="I2710" s="35">
        <v>590000000</v>
      </c>
      <c r="J2710" s="35" t="s">
        <v>225</v>
      </c>
      <c r="K2710" s="35" t="s">
        <v>529</v>
      </c>
      <c r="L2710" s="35" t="s">
        <v>42</v>
      </c>
      <c r="M2710" s="49" t="s">
        <v>43</v>
      </c>
      <c r="N2710" s="49" t="s">
        <v>226</v>
      </c>
      <c r="O2710" s="49" t="s">
        <v>1424</v>
      </c>
      <c r="P2710" s="35">
        <v>796</v>
      </c>
      <c r="Q2710" s="49" t="s">
        <v>46</v>
      </c>
      <c r="R2710" s="77">
        <v>5</v>
      </c>
      <c r="S2710" s="77">
        <v>61000</v>
      </c>
      <c r="T2710" s="100">
        <f t="shared" si="282"/>
        <v>305000</v>
      </c>
      <c r="U2710" s="100">
        <f t="shared" si="283"/>
        <v>341600.00000000006</v>
      </c>
      <c r="V2710" s="135"/>
      <c r="W2710" s="35">
        <v>2017</v>
      </c>
      <c r="X2710" s="43"/>
    </row>
    <row r="2711" spans="1:24" ht="50.1" customHeight="1">
      <c r="A2711" s="34" t="s">
        <v>8277</v>
      </c>
      <c r="B2711" s="49" t="s">
        <v>35</v>
      </c>
      <c r="C2711" s="50" t="s">
        <v>8278</v>
      </c>
      <c r="D2711" s="50" t="s">
        <v>5340</v>
      </c>
      <c r="E2711" s="50" t="s">
        <v>8279</v>
      </c>
      <c r="F2711" s="210" t="s">
        <v>8280</v>
      </c>
      <c r="G2711" s="51" t="s">
        <v>39</v>
      </c>
      <c r="H2711" s="51">
        <v>0</v>
      </c>
      <c r="I2711" s="125">
        <v>590000000</v>
      </c>
      <c r="J2711" s="51" t="s">
        <v>53</v>
      </c>
      <c r="K2711" s="49" t="s">
        <v>5031</v>
      </c>
      <c r="L2711" s="51" t="s">
        <v>53</v>
      </c>
      <c r="M2711" s="51" t="s">
        <v>61</v>
      </c>
      <c r="N2711" s="51" t="s">
        <v>1043</v>
      </c>
      <c r="O2711" s="46" t="s">
        <v>1424</v>
      </c>
      <c r="P2711" s="35">
        <v>166</v>
      </c>
      <c r="Q2711" s="49" t="s">
        <v>103</v>
      </c>
      <c r="R2711" s="77">
        <v>20</v>
      </c>
      <c r="S2711" s="77">
        <v>4000</v>
      </c>
      <c r="T2711" s="77">
        <f t="shared" ref="T2711:T2718" si="284">S2711*R2711</f>
        <v>80000</v>
      </c>
      <c r="U2711" s="77">
        <f t="shared" si="283"/>
        <v>89600.000000000015</v>
      </c>
      <c r="V2711" s="98"/>
      <c r="W2711" s="35">
        <v>2017</v>
      </c>
      <c r="X2711" s="156"/>
    </row>
    <row r="2712" spans="1:24" ht="50.1" customHeight="1">
      <c r="A2712" s="34" t="s">
        <v>8281</v>
      </c>
      <c r="B2712" s="49" t="s">
        <v>35</v>
      </c>
      <c r="C2712" s="50" t="s">
        <v>7537</v>
      </c>
      <c r="D2712" s="50" t="s">
        <v>5064</v>
      </c>
      <c r="E2712" s="50" t="s">
        <v>7538</v>
      </c>
      <c r="F2712" s="50" t="s">
        <v>7539</v>
      </c>
      <c r="G2712" s="35" t="s">
        <v>196</v>
      </c>
      <c r="H2712" s="35">
        <v>0</v>
      </c>
      <c r="I2712" s="35">
        <v>590000000</v>
      </c>
      <c r="J2712" s="35" t="s">
        <v>40</v>
      </c>
      <c r="K2712" s="49" t="s">
        <v>529</v>
      </c>
      <c r="L2712" s="35" t="s">
        <v>40</v>
      </c>
      <c r="M2712" s="43" t="s">
        <v>61</v>
      </c>
      <c r="N2712" s="35" t="s">
        <v>44</v>
      </c>
      <c r="O2712" s="35" t="s">
        <v>7132</v>
      </c>
      <c r="P2712" s="46" t="s">
        <v>865</v>
      </c>
      <c r="Q2712" s="46" t="s">
        <v>866</v>
      </c>
      <c r="R2712" s="77">
        <v>210</v>
      </c>
      <c r="S2712" s="77">
        <v>480.36</v>
      </c>
      <c r="T2712" s="77">
        <f t="shared" si="284"/>
        <v>100875.6</v>
      </c>
      <c r="U2712" s="77">
        <f>T2712*1.12</f>
        <v>112980.67200000002</v>
      </c>
      <c r="V2712" s="98"/>
      <c r="W2712" s="43">
        <v>2017</v>
      </c>
      <c r="X2712" s="98"/>
    </row>
    <row r="2713" spans="1:24" ht="50.1" customHeight="1">
      <c r="A2713" s="34" t="s">
        <v>8282</v>
      </c>
      <c r="B2713" s="49" t="s">
        <v>35</v>
      </c>
      <c r="C2713" s="50" t="s">
        <v>7545</v>
      </c>
      <c r="D2713" s="50" t="s">
        <v>5064</v>
      </c>
      <c r="E2713" s="50" t="s">
        <v>7546</v>
      </c>
      <c r="F2713" s="50" t="s">
        <v>7547</v>
      </c>
      <c r="G2713" s="35" t="s">
        <v>196</v>
      </c>
      <c r="H2713" s="35">
        <v>0</v>
      </c>
      <c r="I2713" s="35">
        <v>590000000</v>
      </c>
      <c r="J2713" s="35" t="s">
        <v>40</v>
      </c>
      <c r="K2713" s="49" t="s">
        <v>529</v>
      </c>
      <c r="L2713" s="35" t="s">
        <v>40</v>
      </c>
      <c r="M2713" s="43" t="s">
        <v>61</v>
      </c>
      <c r="N2713" s="35" t="s">
        <v>44</v>
      </c>
      <c r="O2713" s="35" t="s">
        <v>7132</v>
      </c>
      <c r="P2713" s="55" t="s">
        <v>865</v>
      </c>
      <c r="Q2713" s="46" t="s">
        <v>866</v>
      </c>
      <c r="R2713" s="77">
        <v>64</v>
      </c>
      <c r="S2713" s="77">
        <v>487.5</v>
      </c>
      <c r="T2713" s="77">
        <f t="shared" si="284"/>
        <v>31200</v>
      </c>
      <c r="U2713" s="77">
        <f t="shared" ref="U2713:U2725" si="285">T2713*1.12</f>
        <v>34944</v>
      </c>
      <c r="V2713" s="98"/>
      <c r="W2713" s="43">
        <v>2017</v>
      </c>
      <c r="X2713" s="98"/>
    </row>
    <row r="2714" spans="1:24" ht="50.1" customHeight="1">
      <c r="A2714" s="34" t="s">
        <v>8283</v>
      </c>
      <c r="B2714" s="49" t="s">
        <v>35</v>
      </c>
      <c r="C2714" s="50" t="s">
        <v>7549</v>
      </c>
      <c r="D2714" s="50" t="s">
        <v>5940</v>
      </c>
      <c r="E2714" s="50" t="s">
        <v>7550</v>
      </c>
      <c r="F2714" s="50" t="s">
        <v>7551</v>
      </c>
      <c r="G2714" s="35" t="s">
        <v>196</v>
      </c>
      <c r="H2714" s="35">
        <v>0</v>
      </c>
      <c r="I2714" s="35">
        <v>590000000</v>
      </c>
      <c r="J2714" s="35" t="s">
        <v>40</v>
      </c>
      <c r="K2714" s="49" t="s">
        <v>529</v>
      </c>
      <c r="L2714" s="35" t="s">
        <v>40</v>
      </c>
      <c r="M2714" s="43" t="s">
        <v>61</v>
      </c>
      <c r="N2714" s="35" t="s">
        <v>44</v>
      </c>
      <c r="O2714" s="35" t="s">
        <v>7132</v>
      </c>
      <c r="P2714" s="55" t="s">
        <v>865</v>
      </c>
      <c r="Q2714" s="46" t="s">
        <v>866</v>
      </c>
      <c r="R2714" s="77">
        <v>15</v>
      </c>
      <c r="S2714" s="77">
        <v>2375</v>
      </c>
      <c r="T2714" s="77">
        <f t="shared" si="284"/>
        <v>35625</v>
      </c>
      <c r="U2714" s="77">
        <f t="shared" si="285"/>
        <v>39900.000000000007</v>
      </c>
      <c r="V2714" s="98"/>
      <c r="W2714" s="43">
        <v>2017</v>
      </c>
      <c r="X2714" s="98"/>
    </row>
    <row r="2715" spans="1:24" ht="50.1" customHeight="1">
      <c r="A2715" s="34" t="s">
        <v>8284</v>
      </c>
      <c r="B2715" s="49" t="s">
        <v>35</v>
      </c>
      <c r="C2715" s="50" t="s">
        <v>8285</v>
      </c>
      <c r="D2715" s="50" t="s">
        <v>5064</v>
      </c>
      <c r="E2715" s="50" t="s">
        <v>8286</v>
      </c>
      <c r="F2715" s="50" t="s">
        <v>8287</v>
      </c>
      <c r="G2715" s="35" t="s">
        <v>196</v>
      </c>
      <c r="H2715" s="35">
        <v>0</v>
      </c>
      <c r="I2715" s="35">
        <v>590000000</v>
      </c>
      <c r="J2715" s="35" t="s">
        <v>40</v>
      </c>
      <c r="K2715" s="49" t="s">
        <v>529</v>
      </c>
      <c r="L2715" s="35" t="s">
        <v>40</v>
      </c>
      <c r="M2715" s="43" t="s">
        <v>61</v>
      </c>
      <c r="N2715" s="35" t="s">
        <v>44</v>
      </c>
      <c r="O2715" s="35" t="s">
        <v>7132</v>
      </c>
      <c r="P2715" s="34">
        <v>166</v>
      </c>
      <c r="Q2715" s="49" t="s">
        <v>103</v>
      </c>
      <c r="R2715" s="77">
        <v>44.88</v>
      </c>
      <c r="S2715" s="77">
        <v>1477.27</v>
      </c>
      <c r="T2715" s="77">
        <f t="shared" si="284"/>
        <v>66299.877600000007</v>
      </c>
      <c r="U2715" s="77">
        <f t="shared" si="285"/>
        <v>74255.862912000011</v>
      </c>
      <c r="V2715" s="98"/>
      <c r="W2715" s="43">
        <v>2017</v>
      </c>
      <c r="X2715" s="98"/>
    </row>
    <row r="2716" spans="1:24" ht="50.1" customHeight="1">
      <c r="A2716" s="34" t="s">
        <v>8288</v>
      </c>
      <c r="B2716" s="49" t="s">
        <v>35</v>
      </c>
      <c r="C2716" s="50" t="s">
        <v>8289</v>
      </c>
      <c r="D2716" s="50" t="s">
        <v>5064</v>
      </c>
      <c r="E2716" s="50" t="s">
        <v>8290</v>
      </c>
      <c r="F2716" s="50" t="s">
        <v>8291</v>
      </c>
      <c r="G2716" s="35" t="s">
        <v>196</v>
      </c>
      <c r="H2716" s="35">
        <v>0</v>
      </c>
      <c r="I2716" s="35">
        <v>590000000</v>
      </c>
      <c r="J2716" s="35" t="s">
        <v>40</v>
      </c>
      <c r="K2716" s="49" t="s">
        <v>529</v>
      </c>
      <c r="L2716" s="35" t="s">
        <v>40</v>
      </c>
      <c r="M2716" s="43" t="s">
        <v>61</v>
      </c>
      <c r="N2716" s="35" t="s">
        <v>44</v>
      </c>
      <c r="O2716" s="35" t="s">
        <v>7132</v>
      </c>
      <c r="P2716" s="55" t="s">
        <v>865</v>
      </c>
      <c r="Q2716" s="49" t="s">
        <v>866</v>
      </c>
      <c r="R2716" s="77">
        <v>15</v>
      </c>
      <c r="S2716" s="77">
        <v>799.11</v>
      </c>
      <c r="T2716" s="77">
        <f t="shared" si="284"/>
        <v>11986.65</v>
      </c>
      <c r="U2716" s="77">
        <f t="shared" si="285"/>
        <v>13425.048000000001</v>
      </c>
      <c r="V2716" s="98"/>
      <c r="W2716" s="43">
        <v>2017</v>
      </c>
      <c r="X2716" s="98"/>
    </row>
    <row r="2717" spans="1:24" ht="50.1" customHeight="1">
      <c r="A2717" s="34" t="s">
        <v>8292</v>
      </c>
      <c r="B2717" s="49" t="s">
        <v>35</v>
      </c>
      <c r="C2717" s="50" t="s">
        <v>7565</v>
      </c>
      <c r="D2717" s="50" t="s">
        <v>7566</v>
      </c>
      <c r="E2717" s="50" t="s">
        <v>7567</v>
      </c>
      <c r="F2717" s="50" t="s">
        <v>7568</v>
      </c>
      <c r="G2717" s="35" t="s">
        <v>196</v>
      </c>
      <c r="H2717" s="35">
        <v>0</v>
      </c>
      <c r="I2717" s="35">
        <v>590000000</v>
      </c>
      <c r="J2717" s="35" t="s">
        <v>40</v>
      </c>
      <c r="K2717" s="49" t="s">
        <v>529</v>
      </c>
      <c r="L2717" s="35" t="s">
        <v>40</v>
      </c>
      <c r="M2717" s="43" t="s">
        <v>61</v>
      </c>
      <c r="N2717" s="35" t="s">
        <v>44</v>
      </c>
      <c r="O2717" s="35" t="s">
        <v>7132</v>
      </c>
      <c r="P2717" s="55" t="s">
        <v>865</v>
      </c>
      <c r="Q2717" s="49" t="s">
        <v>866</v>
      </c>
      <c r="R2717" s="77">
        <v>60</v>
      </c>
      <c r="S2717" s="77">
        <v>1037.5</v>
      </c>
      <c r="T2717" s="77">
        <f t="shared" si="284"/>
        <v>62250</v>
      </c>
      <c r="U2717" s="77">
        <f t="shared" si="285"/>
        <v>69720</v>
      </c>
      <c r="V2717" s="98"/>
      <c r="W2717" s="43">
        <v>2017</v>
      </c>
      <c r="X2717" s="98"/>
    </row>
    <row r="2718" spans="1:24" ht="50.1" customHeight="1">
      <c r="A2718" s="34" t="s">
        <v>8293</v>
      </c>
      <c r="B2718" s="49" t="s">
        <v>35</v>
      </c>
      <c r="C2718" s="50" t="s">
        <v>8294</v>
      </c>
      <c r="D2718" s="50" t="s">
        <v>5064</v>
      </c>
      <c r="E2718" s="50" t="s">
        <v>8295</v>
      </c>
      <c r="F2718" s="50" t="s">
        <v>8296</v>
      </c>
      <c r="G2718" s="35" t="s">
        <v>196</v>
      </c>
      <c r="H2718" s="35">
        <v>0</v>
      </c>
      <c r="I2718" s="35">
        <v>590000000</v>
      </c>
      <c r="J2718" s="35" t="s">
        <v>40</v>
      </c>
      <c r="K2718" s="49" t="s">
        <v>529</v>
      </c>
      <c r="L2718" s="35" t="s">
        <v>40</v>
      </c>
      <c r="M2718" s="43" t="s">
        <v>61</v>
      </c>
      <c r="N2718" s="35" t="s">
        <v>44</v>
      </c>
      <c r="O2718" s="35" t="s">
        <v>7132</v>
      </c>
      <c r="P2718" s="46" t="s">
        <v>865</v>
      </c>
      <c r="Q2718" s="49" t="s">
        <v>866</v>
      </c>
      <c r="R2718" s="77">
        <v>420</v>
      </c>
      <c r="S2718" s="77">
        <v>1544.64</v>
      </c>
      <c r="T2718" s="77">
        <f t="shared" si="284"/>
        <v>648748.80000000005</v>
      </c>
      <c r="U2718" s="77">
        <f t="shared" si="285"/>
        <v>726598.65600000008</v>
      </c>
      <c r="V2718" s="98"/>
      <c r="W2718" s="43">
        <v>2017</v>
      </c>
      <c r="X2718" s="98"/>
    </row>
    <row r="2719" spans="1:24" ht="50.1" customHeight="1">
      <c r="A2719" s="34" t="s">
        <v>8297</v>
      </c>
      <c r="B2719" s="49" t="s">
        <v>35</v>
      </c>
      <c r="C2719" s="50" t="s">
        <v>8298</v>
      </c>
      <c r="D2719" s="50" t="s">
        <v>5064</v>
      </c>
      <c r="E2719" s="50" t="s">
        <v>8299</v>
      </c>
      <c r="F2719" s="50" t="s">
        <v>8300</v>
      </c>
      <c r="G2719" s="35" t="s">
        <v>196</v>
      </c>
      <c r="H2719" s="35">
        <v>0</v>
      </c>
      <c r="I2719" s="35">
        <v>590000000</v>
      </c>
      <c r="J2719" s="35" t="s">
        <v>40</v>
      </c>
      <c r="K2719" s="49" t="s">
        <v>529</v>
      </c>
      <c r="L2719" s="35" t="s">
        <v>40</v>
      </c>
      <c r="M2719" s="43" t="s">
        <v>61</v>
      </c>
      <c r="N2719" s="35" t="s">
        <v>44</v>
      </c>
      <c r="O2719" s="35" t="s">
        <v>7132</v>
      </c>
      <c r="P2719" s="46" t="s">
        <v>865</v>
      </c>
      <c r="Q2719" s="49" t="s">
        <v>866</v>
      </c>
      <c r="R2719" s="77">
        <v>30</v>
      </c>
      <c r="S2719" s="77">
        <v>757.14</v>
      </c>
      <c r="T2719" s="77">
        <f>S2719*R2719</f>
        <v>22714.2</v>
      </c>
      <c r="U2719" s="77">
        <f t="shared" si="285"/>
        <v>25439.904000000002</v>
      </c>
      <c r="V2719" s="98"/>
      <c r="W2719" s="43">
        <v>2017</v>
      </c>
      <c r="X2719" s="98"/>
    </row>
    <row r="2720" spans="1:24" ht="50.1" customHeight="1">
      <c r="A2720" s="34" t="s">
        <v>8301</v>
      </c>
      <c r="B2720" s="58" t="s">
        <v>35</v>
      </c>
      <c r="C2720" s="93" t="s">
        <v>817</v>
      </c>
      <c r="D2720" s="93" t="s">
        <v>818</v>
      </c>
      <c r="E2720" s="93" t="s">
        <v>819</v>
      </c>
      <c r="F2720" s="93" t="s">
        <v>8302</v>
      </c>
      <c r="G2720" s="49" t="s">
        <v>39</v>
      </c>
      <c r="H2720" s="105">
        <v>0</v>
      </c>
      <c r="I2720" s="80">
        <v>590000000</v>
      </c>
      <c r="J2720" s="51" t="s">
        <v>293</v>
      </c>
      <c r="K2720" s="49" t="s">
        <v>529</v>
      </c>
      <c r="L2720" s="49" t="s">
        <v>189</v>
      </c>
      <c r="M2720" s="49" t="s">
        <v>61</v>
      </c>
      <c r="N2720" s="49" t="s">
        <v>85</v>
      </c>
      <c r="O2720" s="49" t="s">
        <v>2052</v>
      </c>
      <c r="P2720" s="43">
        <v>796</v>
      </c>
      <c r="Q2720" s="49" t="s">
        <v>46</v>
      </c>
      <c r="R2720" s="77">
        <v>20</v>
      </c>
      <c r="S2720" s="77">
        <v>6000</v>
      </c>
      <c r="T2720" s="77">
        <f t="shared" ref="T2720:T2725" si="286">R2720*S2720</f>
        <v>120000</v>
      </c>
      <c r="U2720" s="77">
        <f t="shared" si="285"/>
        <v>134400</v>
      </c>
      <c r="V2720" s="98"/>
      <c r="W2720" s="51">
        <v>2017</v>
      </c>
      <c r="X2720" s="49"/>
    </row>
    <row r="2721" spans="1:24" ht="50.1" customHeight="1">
      <c r="A2721" s="34" t="s">
        <v>8303</v>
      </c>
      <c r="B2721" s="58" t="s">
        <v>35</v>
      </c>
      <c r="C2721" s="49" t="s">
        <v>8304</v>
      </c>
      <c r="D2721" s="49" t="s">
        <v>8305</v>
      </c>
      <c r="E2721" s="49" t="s">
        <v>8306</v>
      </c>
      <c r="F2721" s="49" t="s">
        <v>8307</v>
      </c>
      <c r="G2721" s="49" t="s">
        <v>39</v>
      </c>
      <c r="H2721" s="105">
        <v>0</v>
      </c>
      <c r="I2721" s="368">
        <v>590000000</v>
      </c>
      <c r="J2721" s="51" t="s">
        <v>293</v>
      </c>
      <c r="K2721" s="49" t="s">
        <v>529</v>
      </c>
      <c r="L2721" s="49" t="s">
        <v>189</v>
      </c>
      <c r="M2721" s="49" t="s">
        <v>84</v>
      </c>
      <c r="N2721" s="49" t="s">
        <v>440</v>
      </c>
      <c r="O2721" s="49" t="s">
        <v>8308</v>
      </c>
      <c r="P2721" s="43">
        <v>796</v>
      </c>
      <c r="Q2721" s="49" t="s">
        <v>8309</v>
      </c>
      <c r="R2721" s="49">
        <v>3</v>
      </c>
      <c r="S2721" s="369">
        <f>17800*5.6</f>
        <v>99680</v>
      </c>
      <c r="T2721" s="370">
        <f t="shared" si="286"/>
        <v>299040</v>
      </c>
      <c r="U2721" s="371">
        <f t="shared" si="285"/>
        <v>334924.80000000005</v>
      </c>
      <c r="V2721" s="98"/>
      <c r="W2721" s="51">
        <v>2017</v>
      </c>
      <c r="X2721" s="49"/>
    </row>
    <row r="2722" spans="1:24" ht="50.1" customHeight="1">
      <c r="A2722" s="34" t="s">
        <v>8310</v>
      </c>
      <c r="B2722" s="58" t="s">
        <v>35</v>
      </c>
      <c r="C2722" s="49" t="s">
        <v>8311</v>
      </c>
      <c r="D2722" s="49" t="s">
        <v>8312</v>
      </c>
      <c r="E2722" s="49" t="s">
        <v>8313</v>
      </c>
      <c r="F2722" s="104" t="s">
        <v>8314</v>
      </c>
      <c r="G2722" s="49" t="s">
        <v>39</v>
      </c>
      <c r="H2722" s="105">
        <v>0</v>
      </c>
      <c r="I2722" s="368">
        <v>590000000</v>
      </c>
      <c r="J2722" s="51" t="s">
        <v>293</v>
      </c>
      <c r="K2722" s="49" t="s">
        <v>529</v>
      </c>
      <c r="L2722" s="49" t="s">
        <v>189</v>
      </c>
      <c r="M2722" s="49" t="s">
        <v>84</v>
      </c>
      <c r="N2722" s="49" t="s">
        <v>243</v>
      </c>
      <c r="O2722" s="49" t="s">
        <v>8315</v>
      </c>
      <c r="P2722" s="43">
        <v>796</v>
      </c>
      <c r="Q2722" s="49" t="s">
        <v>8309</v>
      </c>
      <c r="R2722" s="49">
        <v>30</v>
      </c>
      <c r="S2722" s="372">
        <v>110000</v>
      </c>
      <c r="T2722" s="88">
        <f t="shared" si="286"/>
        <v>3300000</v>
      </c>
      <c r="U2722" s="88">
        <f t="shared" si="285"/>
        <v>3696000.0000000005</v>
      </c>
      <c r="V2722" s="98"/>
      <c r="W2722" s="51">
        <v>2017</v>
      </c>
      <c r="X2722" s="49"/>
    </row>
    <row r="2723" spans="1:24" ht="50.1" customHeight="1">
      <c r="A2723" s="34" t="s">
        <v>8316</v>
      </c>
      <c r="B2723" s="58" t="s">
        <v>35</v>
      </c>
      <c r="C2723" s="49" t="s">
        <v>8317</v>
      </c>
      <c r="D2723" s="49" t="s">
        <v>8318</v>
      </c>
      <c r="E2723" s="49" t="s">
        <v>6279</v>
      </c>
      <c r="F2723" s="104" t="s">
        <v>8319</v>
      </c>
      <c r="G2723" s="43" t="s">
        <v>39</v>
      </c>
      <c r="H2723" s="105">
        <v>0</v>
      </c>
      <c r="I2723" s="368">
        <v>590000000</v>
      </c>
      <c r="J2723" s="51" t="s">
        <v>293</v>
      </c>
      <c r="K2723" s="49" t="s">
        <v>529</v>
      </c>
      <c r="L2723" s="49" t="s">
        <v>189</v>
      </c>
      <c r="M2723" s="49" t="s">
        <v>84</v>
      </c>
      <c r="N2723" s="49" t="s">
        <v>243</v>
      </c>
      <c r="O2723" s="49" t="s">
        <v>8315</v>
      </c>
      <c r="P2723" s="43">
        <v>796</v>
      </c>
      <c r="Q2723" s="49" t="s">
        <v>8309</v>
      </c>
      <c r="R2723" s="49">
        <v>24</v>
      </c>
      <c r="S2723" s="373">
        <v>114000</v>
      </c>
      <c r="T2723" s="88">
        <f t="shared" si="286"/>
        <v>2736000</v>
      </c>
      <c r="U2723" s="374">
        <f t="shared" si="285"/>
        <v>3064320.0000000005</v>
      </c>
      <c r="V2723" s="98"/>
      <c r="W2723" s="51">
        <v>2017</v>
      </c>
      <c r="X2723" s="98"/>
    </row>
    <row r="2724" spans="1:24" ht="50.1" customHeight="1">
      <c r="A2724" s="34" t="s">
        <v>8320</v>
      </c>
      <c r="B2724" s="271" t="s">
        <v>35</v>
      </c>
      <c r="C2724" s="49" t="s">
        <v>7123</v>
      </c>
      <c r="D2724" s="49" t="s">
        <v>4800</v>
      </c>
      <c r="E2724" s="49" t="s">
        <v>8321</v>
      </c>
      <c r="F2724" s="49" t="s">
        <v>8322</v>
      </c>
      <c r="G2724" s="51" t="s">
        <v>39</v>
      </c>
      <c r="H2724" s="46" t="s">
        <v>2372</v>
      </c>
      <c r="I2724" s="46" t="s">
        <v>2202</v>
      </c>
      <c r="J2724" s="46" t="s">
        <v>40</v>
      </c>
      <c r="K2724" s="51" t="s">
        <v>5031</v>
      </c>
      <c r="L2724" s="46" t="s">
        <v>40</v>
      </c>
      <c r="M2724" s="46" t="s">
        <v>84</v>
      </c>
      <c r="N2724" s="51" t="s">
        <v>8323</v>
      </c>
      <c r="O2724" s="49" t="s">
        <v>283</v>
      </c>
      <c r="P2724" s="34">
        <v>796</v>
      </c>
      <c r="Q2724" s="34" t="s">
        <v>46</v>
      </c>
      <c r="R2724" s="49">
        <v>2</v>
      </c>
      <c r="S2724" s="83">
        <v>96000</v>
      </c>
      <c r="T2724" s="85">
        <f t="shared" si="286"/>
        <v>192000</v>
      </c>
      <c r="U2724" s="375">
        <f t="shared" si="285"/>
        <v>215040.00000000003</v>
      </c>
      <c r="V2724" s="46"/>
      <c r="W2724" s="49">
        <v>2017</v>
      </c>
      <c r="X2724" s="35"/>
    </row>
    <row r="2725" spans="1:24" ht="50.1" customHeight="1">
      <c r="A2725" s="34" t="s">
        <v>8324</v>
      </c>
      <c r="B2725" s="271" t="s">
        <v>35</v>
      </c>
      <c r="C2725" s="49" t="s">
        <v>7123</v>
      </c>
      <c r="D2725" s="49" t="s">
        <v>4800</v>
      </c>
      <c r="E2725" s="49" t="s">
        <v>8321</v>
      </c>
      <c r="F2725" s="49" t="s">
        <v>8325</v>
      </c>
      <c r="G2725" s="51" t="s">
        <v>39</v>
      </c>
      <c r="H2725" s="46" t="s">
        <v>2372</v>
      </c>
      <c r="I2725" s="46" t="s">
        <v>2202</v>
      </c>
      <c r="J2725" s="46" t="s">
        <v>40</v>
      </c>
      <c r="K2725" s="51" t="s">
        <v>5031</v>
      </c>
      <c r="L2725" s="46" t="s">
        <v>40</v>
      </c>
      <c r="M2725" s="46" t="s">
        <v>84</v>
      </c>
      <c r="N2725" s="51" t="s">
        <v>8323</v>
      </c>
      <c r="O2725" s="49" t="s">
        <v>283</v>
      </c>
      <c r="P2725" s="34">
        <v>796</v>
      </c>
      <c r="Q2725" s="34" t="s">
        <v>46</v>
      </c>
      <c r="R2725" s="49">
        <v>2</v>
      </c>
      <c r="S2725" s="90">
        <v>175700</v>
      </c>
      <c r="T2725" s="85">
        <f t="shared" si="286"/>
        <v>351400</v>
      </c>
      <c r="U2725" s="375">
        <f t="shared" si="285"/>
        <v>393568.00000000006</v>
      </c>
      <c r="V2725" s="43"/>
      <c r="W2725" s="49">
        <v>2017</v>
      </c>
      <c r="X2725" s="51"/>
    </row>
    <row r="2726" spans="1:24" ht="50.1" customHeight="1">
      <c r="A2726" s="34" t="s">
        <v>8326</v>
      </c>
      <c r="B2726" s="58" t="s">
        <v>35</v>
      </c>
      <c r="C2726" s="49" t="s">
        <v>8327</v>
      </c>
      <c r="D2726" s="38" t="s">
        <v>558</v>
      </c>
      <c r="E2726" s="38" t="s">
        <v>8328</v>
      </c>
      <c r="F2726" s="38" t="s">
        <v>8329</v>
      </c>
      <c r="G2726" s="49" t="s">
        <v>39</v>
      </c>
      <c r="H2726" s="105">
        <v>0</v>
      </c>
      <c r="I2726" s="80">
        <v>590000000</v>
      </c>
      <c r="J2726" s="51" t="s">
        <v>293</v>
      </c>
      <c r="K2726" s="49" t="s">
        <v>529</v>
      </c>
      <c r="L2726" s="49" t="s">
        <v>189</v>
      </c>
      <c r="M2726" s="49" t="s">
        <v>84</v>
      </c>
      <c r="N2726" s="49" t="s">
        <v>44</v>
      </c>
      <c r="O2726" s="49" t="s">
        <v>227</v>
      </c>
      <c r="P2726" s="43">
        <v>796</v>
      </c>
      <c r="Q2726" s="49" t="s">
        <v>46</v>
      </c>
      <c r="R2726" s="34">
        <v>2</v>
      </c>
      <c r="S2726" s="277">
        <v>4300</v>
      </c>
      <c r="T2726" s="277">
        <v>8600</v>
      </c>
      <c r="U2726" s="277">
        <v>9632</v>
      </c>
      <c r="V2726" s="49"/>
      <c r="W2726" s="51">
        <v>2017</v>
      </c>
      <c r="X2726" s="49"/>
    </row>
    <row r="2727" spans="1:24" ht="50.1" customHeight="1">
      <c r="A2727" s="34" t="s">
        <v>8330</v>
      </c>
      <c r="B2727" s="58" t="s">
        <v>35</v>
      </c>
      <c r="C2727" s="38" t="s">
        <v>8331</v>
      </c>
      <c r="D2727" s="38" t="s">
        <v>5515</v>
      </c>
      <c r="E2727" s="38" t="s">
        <v>8332</v>
      </c>
      <c r="F2727" s="38" t="s">
        <v>8333</v>
      </c>
      <c r="G2727" s="49" t="s">
        <v>39</v>
      </c>
      <c r="H2727" s="105">
        <v>0</v>
      </c>
      <c r="I2727" s="80">
        <v>590000000</v>
      </c>
      <c r="J2727" s="51" t="s">
        <v>293</v>
      </c>
      <c r="K2727" s="49" t="s">
        <v>529</v>
      </c>
      <c r="L2727" s="49" t="s">
        <v>189</v>
      </c>
      <c r="M2727" s="49" t="s">
        <v>84</v>
      </c>
      <c r="N2727" s="49" t="s">
        <v>44</v>
      </c>
      <c r="O2727" s="49" t="s">
        <v>227</v>
      </c>
      <c r="P2727" s="43">
        <v>796</v>
      </c>
      <c r="Q2727" s="49" t="s">
        <v>46</v>
      </c>
      <c r="R2727" s="34">
        <v>2</v>
      </c>
      <c r="S2727" s="277">
        <v>12500</v>
      </c>
      <c r="T2727" s="277">
        <v>25000</v>
      </c>
      <c r="U2727" s="277">
        <v>28000</v>
      </c>
      <c r="V2727" s="49"/>
      <c r="W2727" s="51">
        <v>2017</v>
      </c>
      <c r="X2727" s="49"/>
    </row>
    <row r="2728" spans="1:24" ht="50.1" customHeight="1">
      <c r="A2728" s="34" t="s">
        <v>8334</v>
      </c>
      <c r="B2728" s="58" t="s">
        <v>35</v>
      </c>
      <c r="C2728" s="49" t="s">
        <v>8335</v>
      </c>
      <c r="D2728" s="49" t="s">
        <v>2607</v>
      </c>
      <c r="E2728" s="364" t="s">
        <v>8336</v>
      </c>
      <c r="F2728" s="51"/>
      <c r="G2728" s="376" t="s">
        <v>39</v>
      </c>
      <c r="H2728" s="376">
        <v>0</v>
      </c>
      <c r="I2728" s="377">
        <v>590000000</v>
      </c>
      <c r="J2728" s="376" t="s">
        <v>53</v>
      </c>
      <c r="K2728" s="51" t="s">
        <v>8337</v>
      </c>
      <c r="L2728" s="376" t="s">
        <v>53</v>
      </c>
      <c r="M2728" s="51" t="s">
        <v>61</v>
      </c>
      <c r="N2728" s="51" t="s">
        <v>7236</v>
      </c>
      <c r="O2728" s="46" t="s">
        <v>5299</v>
      </c>
      <c r="P2728" s="46" t="s">
        <v>8338</v>
      </c>
      <c r="Q2728" s="49" t="s">
        <v>8309</v>
      </c>
      <c r="R2728" s="378">
        <v>70</v>
      </c>
      <c r="S2728" s="378">
        <v>1320</v>
      </c>
      <c r="T2728" s="125">
        <f>S2728*R2728</f>
        <v>92400</v>
      </c>
      <c r="U2728" s="378">
        <f t="shared" ref="U2728" si="287">T2728*1.12</f>
        <v>103488.00000000001</v>
      </c>
      <c r="V2728" s="310"/>
      <c r="W2728" s="35">
        <v>2017</v>
      </c>
      <c r="X2728" s="51"/>
    </row>
    <row r="2729" spans="1:24" ht="50.1" customHeight="1">
      <c r="A2729" s="34" t="s">
        <v>8339</v>
      </c>
      <c r="B2729" s="35" t="s">
        <v>35</v>
      </c>
      <c r="C2729" s="379" t="s">
        <v>8340</v>
      </c>
      <c r="D2729" s="379" t="s">
        <v>4635</v>
      </c>
      <c r="E2729" s="379" t="s">
        <v>8341</v>
      </c>
      <c r="F2729" s="379" t="s">
        <v>8342</v>
      </c>
      <c r="G2729" s="49" t="s">
        <v>39</v>
      </c>
      <c r="H2729" s="105">
        <v>0</v>
      </c>
      <c r="I2729" s="80">
        <v>590000000</v>
      </c>
      <c r="J2729" s="51" t="s">
        <v>293</v>
      </c>
      <c r="K2729" s="49" t="s">
        <v>529</v>
      </c>
      <c r="L2729" s="49" t="s">
        <v>295</v>
      </c>
      <c r="M2729" s="49" t="s">
        <v>84</v>
      </c>
      <c r="N2729" s="49" t="s">
        <v>302</v>
      </c>
      <c r="O2729" s="49" t="s">
        <v>283</v>
      </c>
      <c r="P2729" s="35">
        <v>796</v>
      </c>
      <c r="Q2729" s="35" t="s">
        <v>46</v>
      </c>
      <c r="R2729" s="379">
        <v>50</v>
      </c>
      <c r="S2729" s="380">
        <v>100000</v>
      </c>
      <c r="T2729" s="380">
        <f>R2729*S2729</f>
        <v>5000000</v>
      </c>
      <c r="U2729" s="380">
        <f>T2729*1.12</f>
        <v>5600000.0000000009</v>
      </c>
      <c r="V2729" s="90"/>
      <c r="W2729" s="51">
        <v>2017</v>
      </c>
      <c r="X2729" s="90"/>
    </row>
    <row r="2730" spans="1:24" ht="50.1" customHeight="1">
      <c r="A2730" s="34" t="s">
        <v>8343</v>
      </c>
      <c r="B2730" s="35" t="s">
        <v>35</v>
      </c>
      <c r="C2730" s="379" t="s">
        <v>8344</v>
      </c>
      <c r="D2730" s="379" t="s">
        <v>8345</v>
      </c>
      <c r="E2730" s="379" t="s">
        <v>8346</v>
      </c>
      <c r="F2730" s="379" t="s">
        <v>8347</v>
      </c>
      <c r="G2730" s="49" t="s">
        <v>39</v>
      </c>
      <c r="H2730" s="105">
        <v>0</v>
      </c>
      <c r="I2730" s="80">
        <v>590000000</v>
      </c>
      <c r="J2730" s="51" t="s">
        <v>293</v>
      </c>
      <c r="K2730" s="49" t="s">
        <v>529</v>
      </c>
      <c r="L2730" s="49" t="s">
        <v>295</v>
      </c>
      <c r="M2730" s="49" t="s">
        <v>84</v>
      </c>
      <c r="N2730" s="49" t="s">
        <v>302</v>
      </c>
      <c r="O2730" s="49" t="s">
        <v>283</v>
      </c>
      <c r="P2730" s="35">
        <v>796</v>
      </c>
      <c r="Q2730" s="35" t="s">
        <v>46</v>
      </c>
      <c r="R2730" s="379">
        <v>50</v>
      </c>
      <c r="S2730" s="380">
        <v>27000</v>
      </c>
      <c r="T2730" s="380">
        <f>R2730*S2730</f>
        <v>1350000</v>
      </c>
      <c r="U2730" s="380">
        <f>T2730*1.12</f>
        <v>1512000.0000000002</v>
      </c>
      <c r="V2730" s="209"/>
      <c r="W2730" s="51">
        <v>2017</v>
      </c>
      <c r="X2730" s="209"/>
    </row>
    <row r="2731" spans="1:24" ht="50.1" customHeight="1">
      <c r="A2731" s="45" t="s">
        <v>8348</v>
      </c>
      <c r="B2731" s="35" t="s">
        <v>35</v>
      </c>
      <c r="C2731" s="49" t="s">
        <v>8349</v>
      </c>
      <c r="D2731" s="50" t="s">
        <v>7059</v>
      </c>
      <c r="E2731" s="49" t="s">
        <v>8350</v>
      </c>
      <c r="F2731" s="49" t="s">
        <v>8351</v>
      </c>
      <c r="G2731" s="49" t="s">
        <v>39</v>
      </c>
      <c r="H2731" s="105">
        <v>0</v>
      </c>
      <c r="I2731" s="368">
        <v>590000000</v>
      </c>
      <c r="J2731" s="51" t="s">
        <v>293</v>
      </c>
      <c r="K2731" s="49" t="s">
        <v>529</v>
      </c>
      <c r="L2731" s="49" t="s">
        <v>189</v>
      </c>
      <c r="M2731" s="49" t="s">
        <v>84</v>
      </c>
      <c r="N2731" s="49" t="s">
        <v>8101</v>
      </c>
      <c r="O2731" s="49" t="s">
        <v>8352</v>
      </c>
      <c r="P2731" s="43">
        <v>796</v>
      </c>
      <c r="Q2731" s="49" t="s">
        <v>8309</v>
      </c>
      <c r="R2731" s="49">
        <v>25</v>
      </c>
      <c r="S2731" s="82">
        <v>270000</v>
      </c>
      <c r="T2731" s="54">
        <f t="shared" ref="T2731:T2742" si="288">R2731*S2731</f>
        <v>6750000</v>
      </c>
      <c r="U2731" s="74">
        <f t="shared" ref="U2731:U2749" si="289">T2731*1.12</f>
        <v>7560000.0000000009</v>
      </c>
      <c r="V2731" s="98"/>
      <c r="W2731" s="51">
        <v>2017</v>
      </c>
      <c r="X2731" s="49"/>
    </row>
    <row r="2732" spans="1:24" ht="50.1" customHeight="1">
      <c r="A2732" s="45" t="s">
        <v>8353</v>
      </c>
      <c r="B2732" s="35" t="s">
        <v>35</v>
      </c>
      <c r="C2732" s="49" t="s">
        <v>8354</v>
      </c>
      <c r="D2732" s="50" t="s">
        <v>8355</v>
      </c>
      <c r="E2732" s="49" t="s">
        <v>8356</v>
      </c>
      <c r="F2732" s="49" t="s">
        <v>8357</v>
      </c>
      <c r="G2732" s="49" t="s">
        <v>39</v>
      </c>
      <c r="H2732" s="105">
        <v>0</v>
      </c>
      <c r="I2732" s="368">
        <v>590000000</v>
      </c>
      <c r="J2732" s="51" t="s">
        <v>293</v>
      </c>
      <c r="K2732" s="49" t="s">
        <v>529</v>
      </c>
      <c r="L2732" s="49" t="s">
        <v>189</v>
      </c>
      <c r="M2732" s="49" t="s">
        <v>84</v>
      </c>
      <c r="N2732" s="83" t="s">
        <v>8358</v>
      </c>
      <c r="O2732" s="49" t="s">
        <v>8352</v>
      </c>
      <c r="P2732" s="43">
        <v>796</v>
      </c>
      <c r="Q2732" s="49" t="s">
        <v>8309</v>
      </c>
      <c r="R2732" s="49">
        <v>25</v>
      </c>
      <c r="S2732" s="82">
        <v>129065</v>
      </c>
      <c r="T2732" s="54">
        <f t="shared" si="288"/>
        <v>3226625</v>
      </c>
      <c r="U2732" s="74">
        <f t="shared" si="289"/>
        <v>3613820.0000000005</v>
      </c>
      <c r="V2732" s="98"/>
      <c r="W2732" s="51">
        <v>2017</v>
      </c>
      <c r="X2732" s="98"/>
    </row>
    <row r="2733" spans="1:24" ht="50.1" customHeight="1">
      <c r="A2733" s="45" t="s">
        <v>8359</v>
      </c>
      <c r="B2733" s="35" t="s">
        <v>35</v>
      </c>
      <c r="C2733" s="49" t="s">
        <v>8354</v>
      </c>
      <c r="D2733" s="50" t="s">
        <v>8360</v>
      </c>
      <c r="E2733" s="49" t="s">
        <v>8356</v>
      </c>
      <c r="F2733" s="49" t="s">
        <v>8361</v>
      </c>
      <c r="G2733" s="49" t="s">
        <v>39</v>
      </c>
      <c r="H2733" s="105">
        <v>0</v>
      </c>
      <c r="I2733" s="368">
        <v>590000000</v>
      </c>
      <c r="J2733" s="51" t="s">
        <v>293</v>
      </c>
      <c r="K2733" s="49" t="s">
        <v>529</v>
      </c>
      <c r="L2733" s="49" t="s">
        <v>189</v>
      </c>
      <c r="M2733" s="49" t="s">
        <v>84</v>
      </c>
      <c r="N2733" s="83" t="s">
        <v>8358</v>
      </c>
      <c r="O2733" s="49" t="s">
        <v>8352</v>
      </c>
      <c r="P2733" s="43">
        <v>796</v>
      </c>
      <c r="Q2733" s="49" t="s">
        <v>8309</v>
      </c>
      <c r="R2733" s="49">
        <v>25</v>
      </c>
      <c r="S2733" s="82">
        <v>111610</v>
      </c>
      <c r="T2733" s="54">
        <f t="shared" si="288"/>
        <v>2790250</v>
      </c>
      <c r="U2733" s="74">
        <f t="shared" si="289"/>
        <v>3125080.0000000005</v>
      </c>
      <c r="V2733" s="98"/>
      <c r="W2733" s="51">
        <v>2017</v>
      </c>
      <c r="X2733" s="98"/>
    </row>
    <row r="2734" spans="1:24" ht="50.1" customHeight="1">
      <c r="A2734" s="45" t="s">
        <v>8362</v>
      </c>
      <c r="B2734" s="35" t="s">
        <v>35</v>
      </c>
      <c r="C2734" s="35" t="s">
        <v>8363</v>
      </c>
      <c r="D2734" s="35" t="s">
        <v>8364</v>
      </c>
      <c r="E2734" s="35" t="s">
        <v>8365</v>
      </c>
      <c r="F2734" s="49" t="s">
        <v>8366</v>
      </c>
      <c r="G2734" s="49" t="s">
        <v>39</v>
      </c>
      <c r="H2734" s="105">
        <v>0</v>
      </c>
      <c r="I2734" s="368">
        <v>590000000</v>
      </c>
      <c r="J2734" s="51" t="s">
        <v>293</v>
      </c>
      <c r="K2734" s="49" t="s">
        <v>529</v>
      </c>
      <c r="L2734" s="49" t="s">
        <v>189</v>
      </c>
      <c r="M2734" s="49" t="s">
        <v>84</v>
      </c>
      <c r="N2734" s="83" t="s">
        <v>8367</v>
      </c>
      <c r="O2734" s="49" t="s">
        <v>8352</v>
      </c>
      <c r="P2734" s="43">
        <v>796</v>
      </c>
      <c r="Q2734" s="49" t="s">
        <v>8309</v>
      </c>
      <c r="R2734" s="49">
        <v>25000</v>
      </c>
      <c r="S2734" s="59">
        <v>57</v>
      </c>
      <c r="T2734" s="54">
        <f t="shared" si="288"/>
        <v>1425000</v>
      </c>
      <c r="U2734" s="74">
        <f>T2734*1.12</f>
        <v>1596000.0000000002</v>
      </c>
      <c r="V2734" s="98"/>
      <c r="W2734" s="51">
        <v>2017</v>
      </c>
      <c r="X2734" s="98"/>
    </row>
    <row r="2735" spans="1:24" ht="50.1" customHeight="1">
      <c r="A2735" s="45" t="s">
        <v>8368</v>
      </c>
      <c r="B2735" s="35" t="s">
        <v>35</v>
      </c>
      <c r="C2735" s="49" t="s">
        <v>8369</v>
      </c>
      <c r="D2735" s="50" t="s">
        <v>8370</v>
      </c>
      <c r="E2735" s="49" t="s">
        <v>8371</v>
      </c>
      <c r="F2735" s="49" t="s">
        <v>8372</v>
      </c>
      <c r="G2735" s="49" t="s">
        <v>39</v>
      </c>
      <c r="H2735" s="105">
        <v>0</v>
      </c>
      <c r="I2735" s="368">
        <v>590000000</v>
      </c>
      <c r="J2735" s="51" t="s">
        <v>293</v>
      </c>
      <c r="K2735" s="49" t="s">
        <v>529</v>
      </c>
      <c r="L2735" s="49" t="s">
        <v>189</v>
      </c>
      <c r="M2735" s="49" t="s">
        <v>84</v>
      </c>
      <c r="N2735" s="83" t="s">
        <v>8367</v>
      </c>
      <c r="O2735" s="49" t="s">
        <v>8352</v>
      </c>
      <c r="P2735" s="43">
        <v>796</v>
      </c>
      <c r="Q2735" s="49" t="s">
        <v>8309</v>
      </c>
      <c r="R2735" s="49">
        <v>78</v>
      </c>
      <c r="S2735" s="59">
        <v>45000</v>
      </c>
      <c r="T2735" s="54">
        <f t="shared" si="288"/>
        <v>3510000</v>
      </c>
      <c r="U2735" s="74">
        <f t="shared" si="289"/>
        <v>3931200.0000000005</v>
      </c>
      <c r="V2735" s="98"/>
      <c r="W2735" s="51">
        <v>2017</v>
      </c>
      <c r="X2735" s="98"/>
    </row>
    <row r="2736" spans="1:24" ht="50.1" customHeight="1">
      <c r="A2736" s="45" t="s">
        <v>8373</v>
      </c>
      <c r="B2736" s="35" t="s">
        <v>35</v>
      </c>
      <c r="C2736" s="381" t="s">
        <v>8374</v>
      </c>
      <c r="D2736" s="56" t="s">
        <v>8375</v>
      </c>
      <c r="E2736" s="381" t="s">
        <v>8376</v>
      </c>
      <c r="F2736" s="49" t="s">
        <v>8377</v>
      </c>
      <c r="G2736" s="49" t="s">
        <v>39</v>
      </c>
      <c r="H2736" s="105">
        <v>0</v>
      </c>
      <c r="I2736" s="368">
        <v>590000000</v>
      </c>
      <c r="J2736" s="51" t="s">
        <v>293</v>
      </c>
      <c r="K2736" s="49" t="s">
        <v>529</v>
      </c>
      <c r="L2736" s="49" t="s">
        <v>189</v>
      </c>
      <c r="M2736" s="49" t="s">
        <v>84</v>
      </c>
      <c r="N2736" s="83" t="s">
        <v>8367</v>
      </c>
      <c r="O2736" s="49" t="s">
        <v>8352</v>
      </c>
      <c r="P2736" s="43">
        <v>796</v>
      </c>
      <c r="Q2736" s="49" t="s">
        <v>8309</v>
      </c>
      <c r="R2736" s="49">
        <v>26</v>
      </c>
      <c r="S2736" s="59">
        <v>145000</v>
      </c>
      <c r="T2736" s="54">
        <f t="shared" si="288"/>
        <v>3770000</v>
      </c>
      <c r="U2736" s="74">
        <f t="shared" si="289"/>
        <v>4222400</v>
      </c>
      <c r="V2736" s="98"/>
      <c r="W2736" s="51">
        <v>2017</v>
      </c>
      <c r="X2736" s="98"/>
    </row>
    <row r="2737" spans="1:24" ht="50.1" customHeight="1">
      <c r="A2737" s="45" t="s">
        <v>8378</v>
      </c>
      <c r="B2737" s="35" t="s">
        <v>35</v>
      </c>
      <c r="C2737" s="381" t="s">
        <v>8379</v>
      </c>
      <c r="D2737" s="56" t="s">
        <v>57</v>
      </c>
      <c r="E2737" s="381" t="s">
        <v>8380</v>
      </c>
      <c r="F2737" s="49" t="s">
        <v>8381</v>
      </c>
      <c r="G2737" s="49" t="s">
        <v>39</v>
      </c>
      <c r="H2737" s="105">
        <v>0</v>
      </c>
      <c r="I2737" s="368">
        <v>590000000</v>
      </c>
      <c r="J2737" s="51" t="s">
        <v>293</v>
      </c>
      <c r="K2737" s="49" t="s">
        <v>529</v>
      </c>
      <c r="L2737" s="49" t="s">
        <v>189</v>
      </c>
      <c r="M2737" s="49" t="s">
        <v>84</v>
      </c>
      <c r="N2737" s="83" t="s">
        <v>8367</v>
      </c>
      <c r="O2737" s="49" t="s">
        <v>8352</v>
      </c>
      <c r="P2737" s="43">
        <v>796</v>
      </c>
      <c r="Q2737" s="49" t="s">
        <v>8309</v>
      </c>
      <c r="R2737" s="49">
        <v>200</v>
      </c>
      <c r="S2737" s="59">
        <v>3700</v>
      </c>
      <c r="T2737" s="54">
        <f t="shared" si="288"/>
        <v>740000</v>
      </c>
      <c r="U2737" s="74">
        <f t="shared" si="289"/>
        <v>828800.00000000012</v>
      </c>
      <c r="V2737" s="98"/>
      <c r="W2737" s="51">
        <v>2017</v>
      </c>
      <c r="X2737" s="98"/>
    </row>
    <row r="2738" spans="1:24" ht="50.1" customHeight="1">
      <c r="A2738" s="45" t="s">
        <v>8382</v>
      </c>
      <c r="B2738" s="35" t="s">
        <v>35</v>
      </c>
      <c r="C2738" s="381" t="s">
        <v>8383</v>
      </c>
      <c r="D2738" s="56" t="s">
        <v>57</v>
      </c>
      <c r="E2738" s="381" t="s">
        <v>8384</v>
      </c>
      <c r="F2738" s="49" t="s">
        <v>8385</v>
      </c>
      <c r="G2738" s="49" t="s">
        <v>39</v>
      </c>
      <c r="H2738" s="105">
        <v>0</v>
      </c>
      <c r="I2738" s="368">
        <v>590000000</v>
      </c>
      <c r="J2738" s="51" t="s">
        <v>293</v>
      </c>
      <c r="K2738" s="49" t="s">
        <v>529</v>
      </c>
      <c r="L2738" s="49" t="s">
        <v>189</v>
      </c>
      <c r="M2738" s="49" t="s">
        <v>84</v>
      </c>
      <c r="N2738" s="83" t="s">
        <v>8367</v>
      </c>
      <c r="O2738" s="49" t="s">
        <v>8352</v>
      </c>
      <c r="P2738" s="43">
        <v>796</v>
      </c>
      <c r="Q2738" s="49" t="s">
        <v>8309</v>
      </c>
      <c r="R2738" s="49">
        <v>104</v>
      </c>
      <c r="S2738" s="59">
        <v>2500</v>
      </c>
      <c r="T2738" s="54">
        <f t="shared" si="288"/>
        <v>260000</v>
      </c>
      <c r="U2738" s="74">
        <f t="shared" si="289"/>
        <v>291200</v>
      </c>
      <c r="V2738" s="98"/>
      <c r="W2738" s="51">
        <v>2017</v>
      </c>
      <c r="X2738" s="98"/>
    </row>
    <row r="2739" spans="1:24" ht="50.1" customHeight="1">
      <c r="A2739" s="45" t="s">
        <v>8386</v>
      </c>
      <c r="B2739" s="35" t="s">
        <v>35</v>
      </c>
      <c r="C2739" s="381" t="s">
        <v>8387</v>
      </c>
      <c r="D2739" s="56" t="s">
        <v>57</v>
      </c>
      <c r="E2739" s="381" t="s">
        <v>8388</v>
      </c>
      <c r="F2739" s="49" t="s">
        <v>8389</v>
      </c>
      <c r="G2739" s="49" t="s">
        <v>39</v>
      </c>
      <c r="H2739" s="105">
        <v>0</v>
      </c>
      <c r="I2739" s="368">
        <v>590000000</v>
      </c>
      <c r="J2739" s="51" t="s">
        <v>293</v>
      </c>
      <c r="K2739" s="49" t="s">
        <v>529</v>
      </c>
      <c r="L2739" s="49" t="s">
        <v>189</v>
      </c>
      <c r="M2739" s="49" t="s">
        <v>84</v>
      </c>
      <c r="N2739" s="83" t="s">
        <v>8367</v>
      </c>
      <c r="O2739" s="49" t="s">
        <v>8352</v>
      </c>
      <c r="P2739" s="43">
        <v>796</v>
      </c>
      <c r="Q2739" s="49" t="s">
        <v>8309</v>
      </c>
      <c r="R2739" s="49">
        <v>52</v>
      </c>
      <c r="S2739" s="59">
        <v>10500</v>
      </c>
      <c r="T2739" s="54">
        <f t="shared" si="288"/>
        <v>546000</v>
      </c>
      <c r="U2739" s="74">
        <f t="shared" si="289"/>
        <v>611520</v>
      </c>
      <c r="V2739" s="98"/>
      <c r="W2739" s="51">
        <v>2017</v>
      </c>
      <c r="X2739" s="98"/>
    </row>
    <row r="2740" spans="1:24" ht="50.1" customHeight="1">
      <c r="A2740" s="45" t="s">
        <v>8390</v>
      </c>
      <c r="B2740" s="382" t="s">
        <v>35</v>
      </c>
      <c r="C2740" s="383" t="s">
        <v>8391</v>
      </c>
      <c r="D2740" s="331" t="s">
        <v>8392</v>
      </c>
      <c r="E2740" s="379" t="s">
        <v>8393</v>
      </c>
      <c r="F2740" s="379" t="s">
        <v>8394</v>
      </c>
      <c r="G2740" s="379" t="s">
        <v>39</v>
      </c>
      <c r="H2740" s="379">
        <v>0</v>
      </c>
      <c r="I2740" s="382">
        <v>590000000</v>
      </c>
      <c r="J2740" s="383" t="s">
        <v>8395</v>
      </c>
      <c r="K2740" s="384" t="s">
        <v>529</v>
      </c>
      <c r="L2740" s="383" t="s">
        <v>8396</v>
      </c>
      <c r="M2740" s="379" t="s">
        <v>61</v>
      </c>
      <c r="N2740" s="385" t="s">
        <v>5378</v>
      </c>
      <c r="O2740" s="386" t="s">
        <v>8397</v>
      </c>
      <c r="P2740" s="379">
        <v>166</v>
      </c>
      <c r="Q2740" s="387" t="s">
        <v>103</v>
      </c>
      <c r="R2740" s="388">
        <v>100</v>
      </c>
      <c r="S2740" s="389">
        <v>1380</v>
      </c>
      <c r="T2740" s="54">
        <f t="shared" si="288"/>
        <v>138000</v>
      </c>
      <c r="U2740" s="74">
        <f t="shared" si="289"/>
        <v>154560.00000000003</v>
      </c>
      <c r="V2740" s="382"/>
      <c r="W2740" s="382">
        <v>2017</v>
      </c>
      <c r="X2740" s="382"/>
    </row>
    <row r="2741" spans="1:24" ht="50.1" customHeight="1">
      <c r="A2741" s="45" t="s">
        <v>8398</v>
      </c>
      <c r="B2741" s="382" t="s">
        <v>35</v>
      </c>
      <c r="C2741" s="379" t="s">
        <v>7106</v>
      </c>
      <c r="D2741" s="331" t="s">
        <v>3595</v>
      </c>
      <c r="E2741" s="379" t="s">
        <v>7107</v>
      </c>
      <c r="F2741" s="379"/>
      <c r="G2741" s="379" t="s">
        <v>39</v>
      </c>
      <c r="H2741" s="379">
        <v>0</v>
      </c>
      <c r="I2741" s="382">
        <v>590000000</v>
      </c>
      <c r="J2741" s="383" t="s">
        <v>53</v>
      </c>
      <c r="K2741" s="384" t="s">
        <v>529</v>
      </c>
      <c r="L2741" s="383" t="s">
        <v>446</v>
      </c>
      <c r="M2741" s="379" t="s">
        <v>61</v>
      </c>
      <c r="N2741" s="385" t="s">
        <v>8399</v>
      </c>
      <c r="O2741" s="386" t="s">
        <v>8397</v>
      </c>
      <c r="P2741" s="379">
        <v>796</v>
      </c>
      <c r="Q2741" s="387" t="s">
        <v>8309</v>
      </c>
      <c r="R2741" s="388">
        <v>2</v>
      </c>
      <c r="S2741" s="389">
        <v>49500</v>
      </c>
      <c r="T2741" s="54">
        <f t="shared" si="288"/>
        <v>99000</v>
      </c>
      <c r="U2741" s="74">
        <f t="shared" si="289"/>
        <v>110880.00000000001</v>
      </c>
      <c r="V2741" s="382"/>
      <c r="W2741" s="382">
        <v>2017</v>
      </c>
      <c r="X2741" s="382"/>
    </row>
    <row r="2742" spans="1:24" ht="50.1" customHeight="1">
      <c r="A2742" s="45" t="s">
        <v>8400</v>
      </c>
      <c r="B2742" s="382" t="s">
        <v>35</v>
      </c>
      <c r="C2742" s="379" t="s">
        <v>8401</v>
      </c>
      <c r="D2742" s="331" t="s">
        <v>3567</v>
      </c>
      <c r="E2742" s="379" t="s">
        <v>8402</v>
      </c>
      <c r="F2742" s="390"/>
      <c r="G2742" s="379" t="s">
        <v>39</v>
      </c>
      <c r="H2742" s="379">
        <v>0</v>
      </c>
      <c r="I2742" s="382">
        <v>590000000</v>
      </c>
      <c r="J2742" s="383" t="s">
        <v>53</v>
      </c>
      <c r="K2742" s="384" t="s">
        <v>529</v>
      </c>
      <c r="L2742" s="383" t="s">
        <v>446</v>
      </c>
      <c r="M2742" s="379" t="s">
        <v>61</v>
      </c>
      <c r="N2742" s="385" t="s">
        <v>8399</v>
      </c>
      <c r="O2742" s="386" t="s">
        <v>8397</v>
      </c>
      <c r="P2742" s="379">
        <v>166</v>
      </c>
      <c r="Q2742" s="387" t="s">
        <v>103</v>
      </c>
      <c r="R2742" s="388">
        <v>6</v>
      </c>
      <c r="S2742" s="389">
        <v>1950</v>
      </c>
      <c r="T2742" s="54">
        <f t="shared" si="288"/>
        <v>11700</v>
      </c>
      <c r="U2742" s="74">
        <f t="shared" si="289"/>
        <v>13104.000000000002</v>
      </c>
      <c r="V2742" s="382"/>
      <c r="W2742" s="382">
        <v>2017</v>
      </c>
      <c r="X2742" s="382"/>
    </row>
    <row r="2743" spans="1:24" ht="50.1" customHeight="1">
      <c r="A2743" s="45" t="s">
        <v>8403</v>
      </c>
      <c r="B2743" s="58" t="s">
        <v>35</v>
      </c>
      <c r="C2743" s="49" t="s">
        <v>8404</v>
      </c>
      <c r="D2743" s="50" t="s">
        <v>8405</v>
      </c>
      <c r="E2743" s="49" t="s">
        <v>8406</v>
      </c>
      <c r="F2743" s="49" t="s">
        <v>8407</v>
      </c>
      <c r="G2743" s="49" t="s">
        <v>39</v>
      </c>
      <c r="H2743" s="105">
        <v>0</v>
      </c>
      <c r="I2743" s="368">
        <v>590000000</v>
      </c>
      <c r="J2743" s="51" t="s">
        <v>293</v>
      </c>
      <c r="K2743" s="49" t="s">
        <v>5031</v>
      </c>
      <c r="L2743" s="49" t="s">
        <v>189</v>
      </c>
      <c r="M2743" s="49" t="s">
        <v>84</v>
      </c>
      <c r="N2743" s="49" t="s">
        <v>8408</v>
      </c>
      <c r="O2743" s="49" t="s">
        <v>8409</v>
      </c>
      <c r="P2743" s="43">
        <v>796</v>
      </c>
      <c r="Q2743" s="49" t="s">
        <v>8309</v>
      </c>
      <c r="R2743" s="49">
        <v>329</v>
      </c>
      <c r="S2743" s="369">
        <v>4500</v>
      </c>
      <c r="T2743" s="370">
        <f>R2743*S2743</f>
        <v>1480500</v>
      </c>
      <c r="U2743" s="74">
        <f t="shared" si="289"/>
        <v>1658160.0000000002</v>
      </c>
      <c r="V2743" s="98"/>
      <c r="W2743" s="51">
        <v>2017</v>
      </c>
      <c r="X2743" s="49"/>
    </row>
    <row r="2744" spans="1:24" ht="50.1" customHeight="1">
      <c r="A2744" s="45" t="s">
        <v>8410</v>
      </c>
      <c r="B2744" s="49" t="s">
        <v>35</v>
      </c>
      <c r="C2744" s="49" t="s">
        <v>3540</v>
      </c>
      <c r="D2744" s="49" t="s">
        <v>3489</v>
      </c>
      <c r="E2744" s="49" t="s">
        <v>3541</v>
      </c>
      <c r="F2744" s="379" t="s">
        <v>8411</v>
      </c>
      <c r="G2744" s="391" t="s">
        <v>39</v>
      </c>
      <c r="H2744" s="59">
        <v>0</v>
      </c>
      <c r="I2744" s="52">
        <v>590000000</v>
      </c>
      <c r="J2744" s="35" t="s">
        <v>53</v>
      </c>
      <c r="K2744" s="392" t="s">
        <v>529</v>
      </c>
      <c r="L2744" s="35" t="s">
        <v>42</v>
      </c>
      <c r="M2744" s="392" t="s">
        <v>43</v>
      </c>
      <c r="N2744" s="35" t="s">
        <v>8412</v>
      </c>
      <c r="O2744" s="35" t="s">
        <v>7439</v>
      </c>
      <c r="P2744" s="46" t="s">
        <v>865</v>
      </c>
      <c r="Q2744" s="35" t="s">
        <v>866</v>
      </c>
      <c r="R2744" s="393">
        <v>300</v>
      </c>
      <c r="S2744" s="394">
        <v>166</v>
      </c>
      <c r="T2744" s="394">
        <f>S2744*R2744</f>
        <v>49800</v>
      </c>
      <c r="U2744" s="394">
        <f t="shared" si="289"/>
        <v>55776.000000000007</v>
      </c>
      <c r="V2744" s="395"/>
      <c r="W2744" s="396">
        <v>2017</v>
      </c>
      <c r="X2744" s="397"/>
    </row>
    <row r="2745" spans="1:24" ht="50.1" customHeight="1">
      <c r="A2745" s="45" t="s">
        <v>8413</v>
      </c>
      <c r="B2745" s="49" t="s">
        <v>35</v>
      </c>
      <c r="C2745" s="49" t="s">
        <v>8414</v>
      </c>
      <c r="D2745" s="49" t="s">
        <v>862</v>
      </c>
      <c r="E2745" s="49" t="s">
        <v>8415</v>
      </c>
      <c r="F2745" s="379" t="s">
        <v>8416</v>
      </c>
      <c r="G2745" s="395" t="s">
        <v>39</v>
      </c>
      <c r="H2745" s="59">
        <v>0</v>
      </c>
      <c r="I2745" s="52">
        <v>590000000</v>
      </c>
      <c r="J2745" s="35" t="s">
        <v>53</v>
      </c>
      <c r="K2745" s="392" t="s">
        <v>529</v>
      </c>
      <c r="L2745" s="35" t="s">
        <v>42</v>
      </c>
      <c r="M2745" s="392" t="s">
        <v>43</v>
      </c>
      <c r="N2745" s="35" t="s">
        <v>8412</v>
      </c>
      <c r="O2745" s="35" t="s">
        <v>7439</v>
      </c>
      <c r="P2745" s="46" t="s">
        <v>865</v>
      </c>
      <c r="Q2745" s="35" t="s">
        <v>866</v>
      </c>
      <c r="R2745" s="393">
        <v>130</v>
      </c>
      <c r="S2745" s="394">
        <v>374</v>
      </c>
      <c r="T2745" s="394">
        <f>S2745*R2745</f>
        <v>48620</v>
      </c>
      <c r="U2745" s="394">
        <f t="shared" si="289"/>
        <v>54454.400000000009</v>
      </c>
      <c r="V2745" s="395"/>
      <c r="W2745" s="396">
        <v>2017</v>
      </c>
      <c r="X2745" s="397"/>
    </row>
    <row r="2746" spans="1:24" ht="50.1" customHeight="1">
      <c r="A2746" s="45" t="s">
        <v>8417</v>
      </c>
      <c r="B2746" s="49" t="s">
        <v>35</v>
      </c>
      <c r="C2746" s="49" t="s">
        <v>6547</v>
      </c>
      <c r="D2746" s="49" t="s">
        <v>862</v>
      </c>
      <c r="E2746" s="49" t="s">
        <v>6548</v>
      </c>
      <c r="F2746" s="379" t="s">
        <v>8418</v>
      </c>
      <c r="G2746" s="395" t="s">
        <v>39</v>
      </c>
      <c r="H2746" s="59">
        <v>0</v>
      </c>
      <c r="I2746" s="52">
        <v>590000000</v>
      </c>
      <c r="J2746" s="35" t="s">
        <v>53</v>
      </c>
      <c r="K2746" s="395" t="s">
        <v>529</v>
      </c>
      <c r="L2746" s="35" t="s">
        <v>42</v>
      </c>
      <c r="M2746" s="395" t="s">
        <v>43</v>
      </c>
      <c r="N2746" s="35" t="s">
        <v>8412</v>
      </c>
      <c r="O2746" s="35" t="s">
        <v>7439</v>
      </c>
      <c r="P2746" s="46" t="s">
        <v>865</v>
      </c>
      <c r="Q2746" s="35" t="s">
        <v>866</v>
      </c>
      <c r="R2746" s="394">
        <v>220</v>
      </c>
      <c r="S2746" s="394">
        <v>303</v>
      </c>
      <c r="T2746" s="394">
        <f>S2746*R2746</f>
        <v>66660</v>
      </c>
      <c r="U2746" s="394">
        <f t="shared" si="289"/>
        <v>74659.200000000012</v>
      </c>
      <c r="V2746" s="395"/>
      <c r="W2746" s="396">
        <v>2017</v>
      </c>
      <c r="X2746" s="397"/>
    </row>
    <row r="2747" spans="1:24" ht="50.1" customHeight="1">
      <c r="A2747" s="45" t="s">
        <v>8419</v>
      </c>
      <c r="B2747" s="49" t="s">
        <v>35</v>
      </c>
      <c r="C2747" s="49" t="s">
        <v>3544</v>
      </c>
      <c r="D2747" s="49" t="s">
        <v>3489</v>
      </c>
      <c r="E2747" s="49" t="s">
        <v>3545</v>
      </c>
      <c r="F2747" s="49" t="s">
        <v>8420</v>
      </c>
      <c r="G2747" s="395" t="s">
        <v>39</v>
      </c>
      <c r="H2747" s="59">
        <v>0</v>
      </c>
      <c r="I2747" s="52">
        <v>590000000</v>
      </c>
      <c r="J2747" s="35" t="s">
        <v>53</v>
      </c>
      <c r="K2747" s="395" t="s">
        <v>529</v>
      </c>
      <c r="L2747" s="35" t="s">
        <v>42</v>
      </c>
      <c r="M2747" s="395" t="s">
        <v>43</v>
      </c>
      <c r="N2747" s="35" t="s">
        <v>8412</v>
      </c>
      <c r="O2747" s="35" t="s">
        <v>7439</v>
      </c>
      <c r="P2747" s="46" t="s">
        <v>865</v>
      </c>
      <c r="Q2747" s="35" t="s">
        <v>866</v>
      </c>
      <c r="R2747" s="83">
        <v>400</v>
      </c>
      <c r="S2747" s="83">
        <v>183</v>
      </c>
      <c r="T2747" s="83">
        <f>S2747*R2747</f>
        <v>73200</v>
      </c>
      <c r="U2747" s="83">
        <f t="shared" si="289"/>
        <v>81984.000000000015</v>
      </c>
      <c r="V2747" s="49"/>
      <c r="W2747" s="49">
        <v>2017</v>
      </c>
      <c r="X2747" s="49"/>
    </row>
    <row r="2748" spans="1:24" ht="50.1" customHeight="1">
      <c r="A2748" s="45" t="s">
        <v>8421</v>
      </c>
      <c r="B2748" s="35" t="s">
        <v>35</v>
      </c>
      <c r="C2748" s="49" t="s">
        <v>8422</v>
      </c>
      <c r="D2748" s="49" t="s">
        <v>8423</v>
      </c>
      <c r="E2748" s="49" t="s">
        <v>8424</v>
      </c>
      <c r="F2748" s="49" t="s">
        <v>8425</v>
      </c>
      <c r="G2748" s="49" t="s">
        <v>39</v>
      </c>
      <c r="H2748" s="105">
        <v>0</v>
      </c>
      <c r="I2748" s="80">
        <v>590000000</v>
      </c>
      <c r="J2748" s="51" t="s">
        <v>293</v>
      </c>
      <c r="K2748" s="49" t="s">
        <v>529</v>
      </c>
      <c r="L2748" s="49" t="s">
        <v>295</v>
      </c>
      <c r="M2748" s="49" t="s">
        <v>84</v>
      </c>
      <c r="N2748" s="49" t="s">
        <v>8426</v>
      </c>
      <c r="O2748" s="49" t="s">
        <v>283</v>
      </c>
      <c r="P2748" s="35">
        <v>796</v>
      </c>
      <c r="Q2748" s="35" t="s">
        <v>46</v>
      </c>
      <c r="R2748" s="49">
        <v>50</v>
      </c>
      <c r="S2748" s="277">
        <v>278000</v>
      </c>
      <c r="T2748" s="398">
        <f>R2748*S2748</f>
        <v>13900000</v>
      </c>
      <c r="U2748" s="398">
        <f t="shared" si="289"/>
        <v>15568000.000000002</v>
      </c>
      <c r="V2748" s="90"/>
      <c r="W2748" s="51">
        <v>2017</v>
      </c>
      <c r="X2748" s="90"/>
    </row>
    <row r="2749" spans="1:24" ht="50.1" customHeight="1">
      <c r="A2749" s="45" t="s">
        <v>8427</v>
      </c>
      <c r="B2749" s="58" t="s">
        <v>35</v>
      </c>
      <c r="C2749" s="35" t="s">
        <v>8428</v>
      </c>
      <c r="D2749" s="35" t="s">
        <v>8429</v>
      </c>
      <c r="E2749" s="35" t="s">
        <v>8430</v>
      </c>
      <c r="F2749" s="35" t="s">
        <v>8431</v>
      </c>
      <c r="G2749" s="49" t="s">
        <v>39</v>
      </c>
      <c r="H2749" s="105">
        <v>0</v>
      </c>
      <c r="I2749" s="368">
        <v>590000000</v>
      </c>
      <c r="J2749" s="51" t="s">
        <v>293</v>
      </c>
      <c r="K2749" s="49" t="s">
        <v>8432</v>
      </c>
      <c r="L2749" s="49" t="s">
        <v>189</v>
      </c>
      <c r="M2749" s="49" t="s">
        <v>84</v>
      </c>
      <c r="N2749" s="49" t="s">
        <v>8433</v>
      </c>
      <c r="O2749" s="49" t="s">
        <v>8434</v>
      </c>
      <c r="P2749" s="43">
        <v>796</v>
      </c>
      <c r="Q2749" s="49" t="s">
        <v>8309</v>
      </c>
      <c r="R2749" s="49">
        <v>2</v>
      </c>
      <c r="S2749" s="277">
        <v>600000</v>
      </c>
      <c r="T2749" s="49">
        <f>R2749*S2749</f>
        <v>1200000</v>
      </c>
      <c r="U2749" s="277">
        <f t="shared" si="289"/>
        <v>1344000.0000000002</v>
      </c>
      <c r="V2749" s="98"/>
      <c r="W2749" s="51">
        <v>2017</v>
      </c>
      <c r="X2749" s="49"/>
    </row>
    <row r="2750" spans="1:24" ht="50.1" customHeight="1">
      <c r="A2750" s="45" t="s">
        <v>8435</v>
      </c>
      <c r="B2750" s="58" t="s">
        <v>35</v>
      </c>
      <c r="C2750" s="229" t="s">
        <v>8436</v>
      </c>
      <c r="D2750" s="229" t="s">
        <v>5024</v>
      </c>
      <c r="E2750" s="229" t="s">
        <v>8437</v>
      </c>
      <c r="F2750" s="229" t="s">
        <v>8438</v>
      </c>
      <c r="G2750" s="51" t="s">
        <v>39</v>
      </c>
      <c r="H2750" s="35">
        <v>0</v>
      </c>
      <c r="I2750" s="125">
        <v>590000000</v>
      </c>
      <c r="J2750" s="51" t="s">
        <v>53</v>
      </c>
      <c r="K2750" s="229" t="s">
        <v>529</v>
      </c>
      <c r="L2750" s="51" t="s">
        <v>295</v>
      </c>
      <c r="M2750" s="51" t="s">
        <v>61</v>
      </c>
      <c r="N2750" s="51" t="s">
        <v>280</v>
      </c>
      <c r="O2750" s="176" t="s">
        <v>8439</v>
      </c>
      <c r="P2750" s="51">
        <v>796</v>
      </c>
      <c r="Q2750" s="58" t="s">
        <v>8309</v>
      </c>
      <c r="R2750" s="399">
        <v>2</v>
      </c>
      <c r="S2750" s="400">
        <v>20000</v>
      </c>
      <c r="T2750" s="173">
        <f>R2750*S2750</f>
        <v>40000</v>
      </c>
      <c r="U2750" s="401">
        <f>T2750*1.12</f>
        <v>44800.000000000007</v>
      </c>
      <c r="V2750" s="43"/>
      <c r="W2750" s="195">
        <v>2017</v>
      </c>
      <c r="X2750" s="277"/>
    </row>
    <row r="2751" spans="1:24" ht="50.1" customHeight="1">
      <c r="A2751" s="45" t="s">
        <v>8440</v>
      </c>
      <c r="B2751" s="58" t="s">
        <v>35</v>
      </c>
      <c r="C2751" s="49" t="s">
        <v>8441</v>
      </c>
      <c r="D2751" s="50" t="s">
        <v>8442</v>
      </c>
      <c r="E2751" s="49" t="s">
        <v>8443</v>
      </c>
      <c r="F2751" s="49" t="s">
        <v>8444</v>
      </c>
      <c r="G2751" s="49" t="s">
        <v>39</v>
      </c>
      <c r="H2751" s="105">
        <v>0</v>
      </c>
      <c r="I2751" s="368">
        <v>590000000</v>
      </c>
      <c r="J2751" s="51" t="s">
        <v>293</v>
      </c>
      <c r="K2751" s="49" t="s">
        <v>5031</v>
      </c>
      <c r="L2751" s="49" t="s">
        <v>189</v>
      </c>
      <c r="M2751" s="49" t="s">
        <v>84</v>
      </c>
      <c r="N2751" s="49" t="s">
        <v>8445</v>
      </c>
      <c r="O2751" s="49" t="s">
        <v>8352</v>
      </c>
      <c r="P2751" s="43">
        <v>796</v>
      </c>
      <c r="Q2751" s="49" t="s">
        <v>8309</v>
      </c>
      <c r="R2751" s="49">
        <v>1</v>
      </c>
      <c r="S2751" s="369">
        <v>27000000</v>
      </c>
      <c r="T2751" s="370">
        <f>S2751*R2751</f>
        <v>27000000</v>
      </c>
      <c r="U2751" s="371">
        <f>T2751*1.12</f>
        <v>30240000.000000004</v>
      </c>
      <c r="V2751" s="98"/>
      <c r="W2751" s="51">
        <v>2017</v>
      </c>
      <c r="X2751" s="49"/>
    </row>
    <row r="2752" spans="1:24" ht="50.1" customHeight="1">
      <c r="A2752" s="45" t="s">
        <v>8446</v>
      </c>
      <c r="B2752" s="49" t="s">
        <v>35</v>
      </c>
      <c r="C2752" s="49" t="s">
        <v>5577</v>
      </c>
      <c r="D2752" s="49" t="s">
        <v>2216</v>
      </c>
      <c r="E2752" s="49" t="s">
        <v>5578</v>
      </c>
      <c r="F2752" s="49" t="s">
        <v>8447</v>
      </c>
      <c r="G2752" s="49" t="s">
        <v>39</v>
      </c>
      <c r="H2752" s="49">
        <v>0</v>
      </c>
      <c r="I2752" s="52">
        <v>590000000</v>
      </c>
      <c r="J2752" s="35" t="s">
        <v>53</v>
      </c>
      <c r="K2752" s="229" t="s">
        <v>529</v>
      </c>
      <c r="L2752" s="35" t="s">
        <v>42</v>
      </c>
      <c r="M2752" s="49" t="s">
        <v>84</v>
      </c>
      <c r="N2752" s="49" t="s">
        <v>8448</v>
      </c>
      <c r="O2752" s="52" t="s">
        <v>1204</v>
      </c>
      <c r="P2752" s="49">
        <v>796</v>
      </c>
      <c r="Q2752" s="49" t="s">
        <v>46</v>
      </c>
      <c r="R2752" s="83">
        <v>1</v>
      </c>
      <c r="S2752" s="83">
        <v>19491.071428499999</v>
      </c>
      <c r="T2752" s="83">
        <f t="shared" ref="T2752:T2759" si="290">S2752*R2752</f>
        <v>19491.071428499999</v>
      </c>
      <c r="U2752" s="83">
        <f t="shared" ref="U2752:U2759" si="291">T2752*1.12</f>
        <v>21829.999999920001</v>
      </c>
      <c r="V2752" s="230"/>
      <c r="W2752" s="35">
        <v>2017</v>
      </c>
      <c r="X2752" s="49"/>
    </row>
    <row r="2753" spans="1:24" ht="50.1" customHeight="1">
      <c r="A2753" s="45" t="s">
        <v>8449</v>
      </c>
      <c r="B2753" s="49" t="s">
        <v>35</v>
      </c>
      <c r="C2753" s="49" t="s">
        <v>5577</v>
      </c>
      <c r="D2753" s="49" t="s">
        <v>2216</v>
      </c>
      <c r="E2753" s="49" t="s">
        <v>5578</v>
      </c>
      <c r="F2753" s="49" t="s">
        <v>8450</v>
      </c>
      <c r="G2753" s="49" t="s">
        <v>39</v>
      </c>
      <c r="H2753" s="49">
        <v>0</v>
      </c>
      <c r="I2753" s="52">
        <v>590000000</v>
      </c>
      <c r="J2753" s="35" t="s">
        <v>53</v>
      </c>
      <c r="K2753" s="229" t="s">
        <v>529</v>
      </c>
      <c r="L2753" s="35" t="s">
        <v>42</v>
      </c>
      <c r="M2753" s="49" t="s">
        <v>84</v>
      </c>
      <c r="N2753" s="49" t="s">
        <v>8448</v>
      </c>
      <c r="O2753" s="52" t="s">
        <v>1204</v>
      </c>
      <c r="P2753" s="49">
        <v>796</v>
      </c>
      <c r="Q2753" s="49" t="s">
        <v>46</v>
      </c>
      <c r="R2753" s="83">
        <v>1</v>
      </c>
      <c r="S2753" s="83">
        <v>24116.071428499999</v>
      </c>
      <c r="T2753" s="83">
        <f t="shared" si="290"/>
        <v>24116.071428499999</v>
      </c>
      <c r="U2753" s="83">
        <f t="shared" si="291"/>
        <v>27009.999999920001</v>
      </c>
      <c r="V2753" s="230"/>
      <c r="W2753" s="35">
        <v>2017</v>
      </c>
      <c r="X2753" s="49"/>
    </row>
    <row r="2754" spans="1:24" ht="50.1" customHeight="1">
      <c r="A2754" s="45" t="s">
        <v>8451</v>
      </c>
      <c r="B2754" s="49" t="s">
        <v>35</v>
      </c>
      <c r="C2754" s="49" t="s">
        <v>5577</v>
      </c>
      <c r="D2754" s="49" t="s">
        <v>2216</v>
      </c>
      <c r="E2754" s="49" t="s">
        <v>5578</v>
      </c>
      <c r="F2754" s="49" t="s">
        <v>8452</v>
      </c>
      <c r="G2754" s="49" t="s">
        <v>39</v>
      </c>
      <c r="H2754" s="49">
        <v>0</v>
      </c>
      <c r="I2754" s="52">
        <v>590000000</v>
      </c>
      <c r="J2754" s="35" t="s">
        <v>53</v>
      </c>
      <c r="K2754" s="229" t="s">
        <v>529</v>
      </c>
      <c r="L2754" s="35" t="s">
        <v>42</v>
      </c>
      <c r="M2754" s="49" t="s">
        <v>84</v>
      </c>
      <c r="N2754" s="49" t="s">
        <v>8448</v>
      </c>
      <c r="O2754" s="52" t="s">
        <v>1204</v>
      </c>
      <c r="P2754" s="49">
        <v>796</v>
      </c>
      <c r="Q2754" s="49" t="s">
        <v>46</v>
      </c>
      <c r="R2754" s="83">
        <v>2</v>
      </c>
      <c r="S2754" s="83">
        <v>26071.4285714</v>
      </c>
      <c r="T2754" s="83">
        <f t="shared" si="290"/>
        <v>52142.8571428</v>
      </c>
      <c r="U2754" s="83">
        <f t="shared" si="291"/>
        <v>58399.999999936008</v>
      </c>
      <c r="V2754" s="230"/>
      <c r="W2754" s="35">
        <v>2017</v>
      </c>
      <c r="X2754" s="49"/>
    </row>
    <row r="2755" spans="1:24" ht="50.1" customHeight="1">
      <c r="A2755" s="45" t="s">
        <v>8453</v>
      </c>
      <c r="B2755" s="49" t="s">
        <v>35</v>
      </c>
      <c r="C2755" s="49" t="s">
        <v>5584</v>
      </c>
      <c r="D2755" s="49" t="s">
        <v>5585</v>
      </c>
      <c r="E2755" s="49" t="s">
        <v>5586</v>
      </c>
      <c r="F2755" s="49" t="s">
        <v>8454</v>
      </c>
      <c r="G2755" s="49" t="s">
        <v>39</v>
      </c>
      <c r="H2755" s="49">
        <v>0</v>
      </c>
      <c r="I2755" s="52">
        <v>590000000</v>
      </c>
      <c r="J2755" s="35" t="s">
        <v>53</v>
      </c>
      <c r="K2755" s="229" t="s">
        <v>529</v>
      </c>
      <c r="L2755" s="35" t="s">
        <v>42</v>
      </c>
      <c r="M2755" s="49" t="s">
        <v>84</v>
      </c>
      <c r="N2755" s="49" t="s">
        <v>8448</v>
      </c>
      <c r="O2755" s="52" t="s">
        <v>1204</v>
      </c>
      <c r="P2755" s="49">
        <v>796</v>
      </c>
      <c r="Q2755" s="49" t="s">
        <v>46</v>
      </c>
      <c r="R2755" s="83">
        <v>1</v>
      </c>
      <c r="S2755" s="83">
        <v>14468.75</v>
      </c>
      <c r="T2755" s="83">
        <f t="shared" si="290"/>
        <v>14468.75</v>
      </c>
      <c r="U2755" s="83">
        <f t="shared" si="291"/>
        <v>16205.000000000002</v>
      </c>
      <c r="V2755" s="230"/>
      <c r="W2755" s="35">
        <v>2017</v>
      </c>
      <c r="X2755" s="49"/>
    </row>
    <row r="2756" spans="1:24" ht="50.1" customHeight="1">
      <c r="A2756" s="45" t="s">
        <v>8455</v>
      </c>
      <c r="B2756" s="49" t="s">
        <v>35</v>
      </c>
      <c r="C2756" s="49" t="s">
        <v>5584</v>
      </c>
      <c r="D2756" s="49" t="s">
        <v>5585</v>
      </c>
      <c r="E2756" s="49" t="s">
        <v>5586</v>
      </c>
      <c r="F2756" s="49" t="s">
        <v>8456</v>
      </c>
      <c r="G2756" s="49" t="s">
        <v>39</v>
      </c>
      <c r="H2756" s="49">
        <v>0</v>
      </c>
      <c r="I2756" s="52">
        <v>590000000</v>
      </c>
      <c r="J2756" s="35" t="s">
        <v>53</v>
      </c>
      <c r="K2756" s="229" t="s">
        <v>529</v>
      </c>
      <c r="L2756" s="35" t="s">
        <v>42</v>
      </c>
      <c r="M2756" s="49" t="s">
        <v>84</v>
      </c>
      <c r="N2756" s="49" t="s">
        <v>8448</v>
      </c>
      <c r="O2756" s="52" t="s">
        <v>1204</v>
      </c>
      <c r="P2756" s="49">
        <v>796</v>
      </c>
      <c r="Q2756" s="49" t="s">
        <v>46</v>
      </c>
      <c r="R2756" s="83">
        <v>1</v>
      </c>
      <c r="S2756" s="83">
        <v>20357.1428571</v>
      </c>
      <c r="T2756" s="83">
        <f t="shared" si="290"/>
        <v>20357.1428571</v>
      </c>
      <c r="U2756" s="83">
        <f t="shared" si="291"/>
        <v>22799.999999952001</v>
      </c>
      <c r="V2756" s="230"/>
      <c r="W2756" s="35">
        <v>2017</v>
      </c>
      <c r="X2756" s="49"/>
    </row>
    <row r="2757" spans="1:24" ht="50.1" customHeight="1">
      <c r="A2757" s="45" t="s">
        <v>8457</v>
      </c>
      <c r="B2757" s="49" t="s">
        <v>35</v>
      </c>
      <c r="C2757" s="49" t="s">
        <v>5584</v>
      </c>
      <c r="D2757" s="49" t="s">
        <v>5585</v>
      </c>
      <c r="E2757" s="49" t="s">
        <v>5586</v>
      </c>
      <c r="F2757" s="49" t="s">
        <v>8458</v>
      </c>
      <c r="G2757" s="49" t="s">
        <v>39</v>
      </c>
      <c r="H2757" s="49">
        <v>0</v>
      </c>
      <c r="I2757" s="52">
        <v>590000000</v>
      </c>
      <c r="J2757" s="35" t="s">
        <v>53</v>
      </c>
      <c r="K2757" s="229" t="s">
        <v>529</v>
      </c>
      <c r="L2757" s="35" t="s">
        <v>42</v>
      </c>
      <c r="M2757" s="49" t="s">
        <v>84</v>
      </c>
      <c r="N2757" s="49" t="s">
        <v>8448</v>
      </c>
      <c r="O2757" s="52" t="s">
        <v>1204</v>
      </c>
      <c r="P2757" s="49">
        <v>796</v>
      </c>
      <c r="Q2757" s="49" t="s">
        <v>46</v>
      </c>
      <c r="R2757" s="83">
        <v>2</v>
      </c>
      <c r="S2757" s="83">
        <v>16607.1428571</v>
      </c>
      <c r="T2757" s="83">
        <f t="shared" si="290"/>
        <v>33214.285714199999</v>
      </c>
      <c r="U2757" s="83">
        <f t="shared" si="291"/>
        <v>37199.999999904001</v>
      </c>
      <c r="V2757" s="230"/>
      <c r="W2757" s="35">
        <v>2017</v>
      </c>
      <c r="X2757" s="49"/>
    </row>
    <row r="2758" spans="1:24" ht="50.1" customHeight="1">
      <c r="A2758" s="45" t="s">
        <v>8459</v>
      </c>
      <c r="B2758" s="49" t="s">
        <v>35</v>
      </c>
      <c r="C2758" s="49" t="s">
        <v>5584</v>
      </c>
      <c r="D2758" s="49" t="s">
        <v>5585</v>
      </c>
      <c r="E2758" s="49" t="s">
        <v>5586</v>
      </c>
      <c r="F2758" s="49" t="s">
        <v>8460</v>
      </c>
      <c r="G2758" s="49" t="s">
        <v>39</v>
      </c>
      <c r="H2758" s="49">
        <v>0</v>
      </c>
      <c r="I2758" s="52">
        <v>590000000</v>
      </c>
      <c r="J2758" s="35" t="s">
        <v>53</v>
      </c>
      <c r="K2758" s="229" t="s">
        <v>529</v>
      </c>
      <c r="L2758" s="35" t="s">
        <v>42</v>
      </c>
      <c r="M2758" s="49" t="s">
        <v>84</v>
      </c>
      <c r="N2758" s="49" t="s">
        <v>8448</v>
      </c>
      <c r="O2758" s="52" t="s">
        <v>1204</v>
      </c>
      <c r="P2758" s="49">
        <v>796</v>
      </c>
      <c r="Q2758" s="49" t="s">
        <v>46</v>
      </c>
      <c r="R2758" s="83">
        <v>1</v>
      </c>
      <c r="S2758" s="83">
        <v>26785.7142857</v>
      </c>
      <c r="T2758" s="83">
        <f t="shared" si="290"/>
        <v>26785.7142857</v>
      </c>
      <c r="U2758" s="83">
        <f t="shared" si="291"/>
        <v>29999.999999984004</v>
      </c>
      <c r="V2758" s="230"/>
      <c r="W2758" s="35">
        <v>2017</v>
      </c>
      <c r="X2758" s="49"/>
    </row>
    <row r="2759" spans="1:24" ht="50.1" customHeight="1">
      <c r="A2759" s="45" t="s">
        <v>8461</v>
      </c>
      <c r="B2759" s="49" t="s">
        <v>35</v>
      </c>
      <c r="C2759" s="49" t="s">
        <v>5584</v>
      </c>
      <c r="D2759" s="49" t="s">
        <v>5585</v>
      </c>
      <c r="E2759" s="49" t="s">
        <v>5586</v>
      </c>
      <c r="F2759" s="49" t="s">
        <v>8462</v>
      </c>
      <c r="G2759" s="49" t="s">
        <v>39</v>
      </c>
      <c r="H2759" s="49">
        <v>0</v>
      </c>
      <c r="I2759" s="52">
        <v>590000000</v>
      </c>
      <c r="J2759" s="35" t="s">
        <v>53</v>
      </c>
      <c r="K2759" s="229" t="s">
        <v>529</v>
      </c>
      <c r="L2759" s="35" t="s">
        <v>42</v>
      </c>
      <c r="M2759" s="49" t="s">
        <v>84</v>
      </c>
      <c r="N2759" s="49" t="s">
        <v>8448</v>
      </c>
      <c r="O2759" s="52" t="s">
        <v>1204</v>
      </c>
      <c r="P2759" s="49">
        <v>796</v>
      </c>
      <c r="Q2759" s="49" t="s">
        <v>46</v>
      </c>
      <c r="R2759" s="83">
        <v>1</v>
      </c>
      <c r="S2759" s="83">
        <v>21428.571428499999</v>
      </c>
      <c r="T2759" s="83">
        <f t="shared" si="290"/>
        <v>21428.571428499999</v>
      </c>
      <c r="U2759" s="83">
        <f t="shared" si="291"/>
        <v>23999.999999920001</v>
      </c>
      <c r="V2759" s="230"/>
      <c r="W2759" s="35">
        <v>2017</v>
      </c>
      <c r="X2759" s="49"/>
    </row>
    <row r="2760" spans="1:24" ht="50.1" customHeight="1">
      <c r="A2760" s="45" t="s">
        <v>8463</v>
      </c>
      <c r="B2760" s="49" t="s">
        <v>35</v>
      </c>
      <c r="C2760" s="35" t="s">
        <v>628</v>
      </c>
      <c r="D2760" s="35" t="s">
        <v>629</v>
      </c>
      <c r="E2760" s="35" t="s">
        <v>630</v>
      </c>
      <c r="F2760" s="49" t="s">
        <v>8464</v>
      </c>
      <c r="G2760" s="35" t="s">
        <v>39</v>
      </c>
      <c r="H2760" s="35">
        <v>0</v>
      </c>
      <c r="I2760" s="35">
        <v>590000000</v>
      </c>
      <c r="J2760" s="35" t="s">
        <v>40</v>
      </c>
      <c r="K2760" s="35" t="s">
        <v>5031</v>
      </c>
      <c r="L2760" s="35" t="s">
        <v>40</v>
      </c>
      <c r="M2760" s="43" t="s">
        <v>43</v>
      </c>
      <c r="N2760" s="35" t="s">
        <v>44</v>
      </c>
      <c r="O2760" s="35" t="s">
        <v>479</v>
      </c>
      <c r="P2760" s="49">
        <v>166</v>
      </c>
      <c r="Q2760" s="49" t="s">
        <v>8465</v>
      </c>
      <c r="R2760" s="34">
        <v>3000</v>
      </c>
      <c r="S2760" s="40">
        <v>105</v>
      </c>
      <c r="T2760" s="54">
        <f>S2760*R2760</f>
        <v>315000</v>
      </c>
      <c r="U2760" s="54">
        <f>T2760*1.12</f>
        <v>352800.00000000006</v>
      </c>
      <c r="V2760" s="98"/>
      <c r="W2760" s="35">
        <v>2017</v>
      </c>
      <c r="X2760" s="98"/>
    </row>
    <row r="2761" spans="1:24" ht="50.1" customHeight="1">
      <c r="A2761" s="45" t="s">
        <v>8466</v>
      </c>
      <c r="B2761" s="49" t="s">
        <v>35</v>
      </c>
      <c r="C2761" s="49" t="s">
        <v>8467</v>
      </c>
      <c r="D2761" s="49" t="s">
        <v>5645</v>
      </c>
      <c r="E2761" s="364" t="s">
        <v>8468</v>
      </c>
      <c r="F2761" s="156"/>
      <c r="G2761" s="51" t="s">
        <v>39</v>
      </c>
      <c r="H2761" s="51">
        <v>0</v>
      </c>
      <c r="I2761" s="125">
        <v>590000000</v>
      </c>
      <c r="J2761" s="51" t="s">
        <v>53</v>
      </c>
      <c r="K2761" s="49" t="s">
        <v>529</v>
      </c>
      <c r="L2761" s="51" t="s">
        <v>53</v>
      </c>
      <c r="M2761" s="51" t="s">
        <v>43</v>
      </c>
      <c r="N2761" s="51" t="s">
        <v>5990</v>
      </c>
      <c r="O2761" s="176" t="s">
        <v>8469</v>
      </c>
      <c r="P2761" s="51">
        <v>796</v>
      </c>
      <c r="Q2761" s="35" t="s">
        <v>46</v>
      </c>
      <c r="R2761" s="378">
        <v>18</v>
      </c>
      <c r="S2761" s="378">
        <v>400</v>
      </c>
      <c r="T2761" s="125">
        <f>S2761*R2761</f>
        <v>7200</v>
      </c>
      <c r="U2761" s="378">
        <f t="shared" ref="U2761:U2763" si="292">T2761*1.12</f>
        <v>8064.0000000000009</v>
      </c>
      <c r="V2761" s="193"/>
      <c r="W2761" s="35">
        <v>2017</v>
      </c>
      <c r="X2761" s="156"/>
    </row>
    <row r="2762" spans="1:24" ht="50.1" customHeight="1">
      <c r="A2762" s="45" t="s">
        <v>8470</v>
      </c>
      <c r="B2762" s="49" t="s">
        <v>35</v>
      </c>
      <c r="C2762" s="49" t="s">
        <v>5760</v>
      </c>
      <c r="D2762" s="49" t="s">
        <v>5761</v>
      </c>
      <c r="E2762" s="49" t="s">
        <v>5762</v>
      </c>
      <c r="F2762" s="156"/>
      <c r="G2762" s="51" t="s">
        <v>39</v>
      </c>
      <c r="H2762" s="51">
        <v>0</v>
      </c>
      <c r="I2762" s="125">
        <v>590000000</v>
      </c>
      <c r="J2762" s="51" t="s">
        <v>53</v>
      </c>
      <c r="K2762" s="49" t="s">
        <v>529</v>
      </c>
      <c r="L2762" s="51" t="s">
        <v>53</v>
      </c>
      <c r="M2762" s="51" t="s">
        <v>43</v>
      </c>
      <c r="N2762" s="51" t="s">
        <v>5990</v>
      </c>
      <c r="O2762" s="176" t="s">
        <v>8469</v>
      </c>
      <c r="P2762" s="51">
        <v>796</v>
      </c>
      <c r="Q2762" s="35" t="s">
        <v>46</v>
      </c>
      <c r="R2762" s="49">
        <v>200</v>
      </c>
      <c r="S2762" s="49">
        <v>38</v>
      </c>
      <c r="T2762" s="49">
        <f>S2762*R2762</f>
        <v>7600</v>
      </c>
      <c r="U2762" s="49">
        <f t="shared" si="292"/>
        <v>8512</v>
      </c>
      <c r="V2762" s="193"/>
      <c r="W2762" s="35">
        <v>2017</v>
      </c>
      <c r="X2762" s="156"/>
    </row>
    <row r="2763" spans="1:24" ht="50.1" customHeight="1">
      <c r="A2763" s="45" t="s">
        <v>8471</v>
      </c>
      <c r="B2763" s="49" t="s">
        <v>35</v>
      </c>
      <c r="C2763" s="49" t="s">
        <v>8472</v>
      </c>
      <c r="D2763" s="49" t="s">
        <v>8473</v>
      </c>
      <c r="E2763" s="49" t="s">
        <v>8474</v>
      </c>
      <c r="F2763" s="156"/>
      <c r="G2763" s="51" t="s">
        <v>39</v>
      </c>
      <c r="H2763" s="51">
        <v>0</v>
      </c>
      <c r="I2763" s="125">
        <v>590000000</v>
      </c>
      <c r="J2763" s="51" t="s">
        <v>53</v>
      </c>
      <c r="K2763" s="49" t="s">
        <v>529</v>
      </c>
      <c r="L2763" s="51" t="s">
        <v>53</v>
      </c>
      <c r="M2763" s="51" t="s">
        <v>43</v>
      </c>
      <c r="N2763" s="51" t="s">
        <v>5990</v>
      </c>
      <c r="O2763" s="176" t="s">
        <v>8469</v>
      </c>
      <c r="P2763" s="51">
        <v>796</v>
      </c>
      <c r="Q2763" s="35" t="s">
        <v>46</v>
      </c>
      <c r="R2763" s="378">
        <v>10</v>
      </c>
      <c r="S2763" s="277">
        <v>600</v>
      </c>
      <c r="T2763" s="402">
        <f>R2763*S2763</f>
        <v>6000</v>
      </c>
      <c r="U2763" s="402">
        <f t="shared" si="292"/>
        <v>6720.0000000000009</v>
      </c>
      <c r="V2763" s="193"/>
      <c r="W2763" s="35">
        <v>2017</v>
      </c>
      <c r="X2763" s="156"/>
    </row>
    <row r="2764" spans="1:24" ht="50.1" customHeight="1">
      <c r="A2764" s="45" t="s">
        <v>8475</v>
      </c>
      <c r="B2764" s="58" t="s">
        <v>35</v>
      </c>
      <c r="C2764" s="403" t="s">
        <v>8476</v>
      </c>
      <c r="D2764" s="403" t="s">
        <v>6647</v>
      </c>
      <c r="E2764" s="403" t="s">
        <v>8477</v>
      </c>
      <c r="F2764" s="403" t="s">
        <v>8478</v>
      </c>
      <c r="G2764" s="51" t="s">
        <v>39</v>
      </c>
      <c r="H2764" s="114">
        <v>0</v>
      </c>
      <c r="I2764" s="125">
        <v>591010000</v>
      </c>
      <c r="J2764" s="51" t="s">
        <v>53</v>
      </c>
      <c r="K2764" s="229" t="s">
        <v>529</v>
      </c>
      <c r="L2764" s="51" t="s">
        <v>295</v>
      </c>
      <c r="M2764" s="51" t="s">
        <v>61</v>
      </c>
      <c r="N2764" s="51" t="s">
        <v>5525</v>
      </c>
      <c r="O2764" s="176" t="s">
        <v>8439</v>
      </c>
      <c r="P2764" s="49">
        <v>839</v>
      </c>
      <c r="Q2764" s="58" t="s">
        <v>8479</v>
      </c>
      <c r="R2764" s="399">
        <v>1</v>
      </c>
      <c r="S2764" s="400">
        <v>11500</v>
      </c>
      <c r="T2764" s="35">
        <f>R2764*S2764</f>
        <v>11500</v>
      </c>
      <c r="U2764" s="35">
        <f>T2764*1.12</f>
        <v>12880.000000000002</v>
      </c>
      <c r="V2764" s="195"/>
      <c r="W2764" s="297">
        <v>2017</v>
      </c>
      <c r="X2764" s="277"/>
    </row>
    <row r="2765" spans="1:24" ht="50.1" customHeight="1">
      <c r="A2765" s="45" t="s">
        <v>8480</v>
      </c>
      <c r="B2765" s="58" t="s">
        <v>35</v>
      </c>
      <c r="C2765" s="403" t="s">
        <v>8481</v>
      </c>
      <c r="D2765" s="403" t="s">
        <v>6647</v>
      </c>
      <c r="E2765" s="403" t="s">
        <v>8482</v>
      </c>
      <c r="F2765" s="403" t="s">
        <v>8483</v>
      </c>
      <c r="G2765" s="51" t="s">
        <v>39</v>
      </c>
      <c r="H2765" s="114">
        <v>0</v>
      </c>
      <c r="I2765" s="125">
        <v>591010000</v>
      </c>
      <c r="J2765" s="51" t="s">
        <v>53</v>
      </c>
      <c r="K2765" s="229" t="s">
        <v>529</v>
      </c>
      <c r="L2765" s="51" t="s">
        <v>295</v>
      </c>
      <c r="M2765" s="51" t="s">
        <v>61</v>
      </c>
      <c r="N2765" s="51" t="s">
        <v>5525</v>
      </c>
      <c r="O2765" s="176" t="s">
        <v>8439</v>
      </c>
      <c r="P2765" s="49">
        <v>839</v>
      </c>
      <c r="Q2765" s="58" t="s">
        <v>8479</v>
      </c>
      <c r="R2765" s="35">
        <v>1</v>
      </c>
      <c r="S2765" s="400">
        <v>20000</v>
      </c>
      <c r="T2765" s="35">
        <f>R2765*S2765</f>
        <v>20000</v>
      </c>
      <c r="U2765" s="35">
        <f>T2765*1.12</f>
        <v>22400.000000000004</v>
      </c>
      <c r="V2765" s="195"/>
      <c r="W2765" s="297">
        <v>2017</v>
      </c>
      <c r="X2765" s="277"/>
    </row>
    <row r="2766" spans="1:24" ht="50.1" customHeight="1">
      <c r="A2766" s="45" t="s">
        <v>8484</v>
      </c>
      <c r="B2766" s="35" t="s">
        <v>35</v>
      </c>
      <c r="C2766" s="49" t="s">
        <v>3472</v>
      </c>
      <c r="D2766" s="49" t="s">
        <v>3473</v>
      </c>
      <c r="E2766" s="49" t="s">
        <v>3474</v>
      </c>
      <c r="F2766" s="49"/>
      <c r="G2766" s="49" t="s">
        <v>39</v>
      </c>
      <c r="H2766" s="49">
        <v>0</v>
      </c>
      <c r="I2766" s="82">
        <v>590000000</v>
      </c>
      <c r="J2766" s="35" t="s">
        <v>53</v>
      </c>
      <c r="K2766" s="49" t="s">
        <v>529</v>
      </c>
      <c r="L2766" s="35" t="s">
        <v>446</v>
      </c>
      <c r="M2766" s="49" t="s">
        <v>61</v>
      </c>
      <c r="N2766" s="58" t="s">
        <v>952</v>
      </c>
      <c r="O2766" s="35" t="s">
        <v>962</v>
      </c>
      <c r="P2766" s="59">
        <v>166</v>
      </c>
      <c r="Q2766" s="59" t="s">
        <v>103</v>
      </c>
      <c r="R2766" s="43">
        <v>28</v>
      </c>
      <c r="S2766" s="43">
        <v>12500</v>
      </c>
      <c r="T2766" s="43">
        <f>S2766*R2766</f>
        <v>350000</v>
      </c>
      <c r="U2766" s="85">
        <f t="shared" ref="U2766:U2769" si="293">T2766*1.12</f>
        <v>392000.00000000006</v>
      </c>
      <c r="V2766" s="43"/>
      <c r="W2766" s="297">
        <v>2017</v>
      </c>
      <c r="X2766" s="43"/>
    </row>
    <row r="2767" spans="1:24" ht="50.1" customHeight="1">
      <c r="A2767" s="45" t="s">
        <v>8485</v>
      </c>
      <c r="B2767" s="35" t="s">
        <v>35</v>
      </c>
      <c r="C2767" s="35" t="s">
        <v>3589</v>
      </c>
      <c r="D2767" s="49" t="s">
        <v>3567</v>
      </c>
      <c r="E2767" s="357" t="s">
        <v>3590</v>
      </c>
      <c r="F2767" s="49" t="s">
        <v>8486</v>
      </c>
      <c r="G2767" s="49" t="s">
        <v>39</v>
      </c>
      <c r="H2767" s="49">
        <v>0</v>
      </c>
      <c r="I2767" s="82">
        <v>590000000</v>
      </c>
      <c r="J2767" s="35" t="s">
        <v>53</v>
      </c>
      <c r="K2767" s="35" t="s">
        <v>5031</v>
      </c>
      <c r="L2767" s="35" t="s">
        <v>446</v>
      </c>
      <c r="M2767" s="49" t="s">
        <v>61</v>
      </c>
      <c r="N2767" s="58" t="s">
        <v>8399</v>
      </c>
      <c r="O2767" s="35" t="s">
        <v>962</v>
      </c>
      <c r="P2767" s="49">
        <v>168</v>
      </c>
      <c r="Q2767" s="59" t="s">
        <v>117</v>
      </c>
      <c r="R2767" s="188">
        <v>8</v>
      </c>
      <c r="S2767" s="54">
        <v>525800</v>
      </c>
      <c r="T2767" s="74">
        <f>S2767*R2767</f>
        <v>4206400</v>
      </c>
      <c r="U2767" s="74">
        <f t="shared" si="293"/>
        <v>4711168</v>
      </c>
      <c r="V2767" s="35"/>
      <c r="W2767" s="297">
        <v>2017</v>
      </c>
      <c r="X2767" s="43"/>
    </row>
    <row r="2768" spans="1:24" ht="50.1" customHeight="1">
      <c r="A2768" s="45" t="s">
        <v>8487</v>
      </c>
      <c r="B2768" s="93" t="s">
        <v>35</v>
      </c>
      <c r="C2768" s="49" t="s">
        <v>8488</v>
      </c>
      <c r="D2768" s="49" t="s">
        <v>57</v>
      </c>
      <c r="E2768" s="49" t="s">
        <v>8489</v>
      </c>
      <c r="F2768" s="38"/>
      <c r="G2768" s="38" t="s">
        <v>39</v>
      </c>
      <c r="H2768" s="38">
        <v>0</v>
      </c>
      <c r="I2768" s="197">
        <v>590000000</v>
      </c>
      <c r="J2768" s="93" t="s">
        <v>53</v>
      </c>
      <c r="K2768" s="35" t="s">
        <v>5031</v>
      </c>
      <c r="L2768" s="93" t="s">
        <v>446</v>
      </c>
      <c r="M2768" s="38" t="s">
        <v>61</v>
      </c>
      <c r="N2768" s="404" t="s">
        <v>2088</v>
      </c>
      <c r="O2768" s="405" t="s">
        <v>8490</v>
      </c>
      <c r="P2768" s="38">
        <v>796</v>
      </c>
      <c r="Q2768" s="406" t="s">
        <v>46</v>
      </c>
      <c r="R2768" s="153">
        <v>52</v>
      </c>
      <c r="S2768" s="244">
        <v>50500</v>
      </c>
      <c r="T2768" s="346">
        <f t="shared" ref="T2768:T2769" si="294">S2768*R2768</f>
        <v>2626000</v>
      </c>
      <c r="U2768" s="346">
        <f t="shared" si="293"/>
        <v>2941120.0000000005</v>
      </c>
      <c r="V2768" s="197"/>
      <c r="W2768" s="197">
        <v>2017</v>
      </c>
      <c r="X2768" s="197"/>
    </row>
    <row r="2769" spans="1:24" ht="50.1" customHeight="1">
      <c r="A2769" s="45" t="s">
        <v>8491</v>
      </c>
      <c r="B2769" s="93" t="s">
        <v>35</v>
      </c>
      <c r="C2769" s="49" t="s">
        <v>7526</v>
      </c>
      <c r="D2769" s="49" t="s">
        <v>5686</v>
      </c>
      <c r="E2769" s="49" t="s">
        <v>7527</v>
      </c>
      <c r="F2769" s="38"/>
      <c r="G2769" s="38" t="s">
        <v>39</v>
      </c>
      <c r="H2769" s="38">
        <v>0</v>
      </c>
      <c r="I2769" s="197">
        <v>590000000</v>
      </c>
      <c r="J2769" s="93" t="s">
        <v>8395</v>
      </c>
      <c r="K2769" s="35" t="s">
        <v>5031</v>
      </c>
      <c r="L2769" s="93" t="s">
        <v>8396</v>
      </c>
      <c r="M2769" s="38" t="s">
        <v>61</v>
      </c>
      <c r="N2769" s="404" t="s">
        <v>561</v>
      </c>
      <c r="O2769" s="405" t="s">
        <v>8490</v>
      </c>
      <c r="P2769" s="38">
        <v>796</v>
      </c>
      <c r="Q2769" s="406" t="s">
        <v>46</v>
      </c>
      <c r="R2769" s="153">
        <v>25</v>
      </c>
      <c r="S2769" s="244">
        <v>309000</v>
      </c>
      <c r="T2769" s="346">
        <f t="shared" si="294"/>
        <v>7725000</v>
      </c>
      <c r="U2769" s="346">
        <f t="shared" si="293"/>
        <v>8652000</v>
      </c>
      <c r="V2769" s="197"/>
      <c r="W2769" s="197">
        <v>2017</v>
      </c>
      <c r="X2769" s="197"/>
    </row>
    <row r="2770" spans="1:24" ht="50.1" customHeight="1">
      <c r="A2770" s="45" t="s">
        <v>8492</v>
      </c>
      <c r="B2770" s="348" t="s">
        <v>35</v>
      </c>
      <c r="C2770" s="97" t="s">
        <v>8493</v>
      </c>
      <c r="D2770" s="97" t="s">
        <v>6154</v>
      </c>
      <c r="E2770" s="97" t="s">
        <v>8494</v>
      </c>
      <c r="F2770" s="50" t="s">
        <v>8495</v>
      </c>
      <c r="G2770" s="50" t="s">
        <v>5547</v>
      </c>
      <c r="H2770" s="52">
        <v>0</v>
      </c>
      <c r="I2770" s="201">
        <v>590000000</v>
      </c>
      <c r="J2770" s="78" t="s">
        <v>8395</v>
      </c>
      <c r="K2770" s="35" t="s">
        <v>8496</v>
      </c>
      <c r="L2770" s="78" t="s">
        <v>8395</v>
      </c>
      <c r="M2770" s="43" t="s">
        <v>61</v>
      </c>
      <c r="N2770" s="49" t="s">
        <v>2792</v>
      </c>
      <c r="O2770" s="78" t="s">
        <v>8497</v>
      </c>
      <c r="P2770" s="349">
        <v>796</v>
      </c>
      <c r="Q2770" s="49" t="s">
        <v>46</v>
      </c>
      <c r="R2770" s="49">
        <v>1</v>
      </c>
      <c r="S2770" s="407">
        <v>123500</v>
      </c>
      <c r="T2770" s="100">
        <f>R2770*S2770</f>
        <v>123500</v>
      </c>
      <c r="U2770" s="147">
        <f>T2770*1.12</f>
        <v>138320</v>
      </c>
      <c r="V2770" s="46"/>
      <c r="W2770" s="55">
        <v>2017</v>
      </c>
      <c r="X2770" s="98"/>
    </row>
    <row r="2771" spans="1:24" ht="50.1" customHeight="1">
      <c r="A2771" s="45" t="s">
        <v>8498</v>
      </c>
      <c r="B2771" s="46" t="s">
        <v>35</v>
      </c>
      <c r="C2771" s="101" t="s">
        <v>901</v>
      </c>
      <c r="D2771" s="101" t="s">
        <v>862</v>
      </c>
      <c r="E2771" s="101" t="s">
        <v>902</v>
      </c>
      <c r="F2771" s="50" t="s">
        <v>8499</v>
      </c>
      <c r="G2771" s="50" t="s">
        <v>5547</v>
      </c>
      <c r="H2771" s="52">
        <v>0</v>
      </c>
      <c r="I2771" s="201">
        <v>590000000</v>
      </c>
      <c r="J2771" s="78" t="s">
        <v>53</v>
      </c>
      <c r="K2771" s="35" t="s">
        <v>8500</v>
      </c>
      <c r="L2771" s="78" t="s">
        <v>53</v>
      </c>
      <c r="M2771" s="46" t="s">
        <v>43</v>
      </c>
      <c r="N2771" s="49" t="s">
        <v>2792</v>
      </c>
      <c r="O2771" s="78" t="s">
        <v>8497</v>
      </c>
      <c r="P2771" s="83" t="s">
        <v>865</v>
      </c>
      <c r="Q2771" s="83" t="s">
        <v>866</v>
      </c>
      <c r="R2771" s="49">
        <v>68</v>
      </c>
      <c r="S2771" s="77">
        <v>1631</v>
      </c>
      <c r="T2771" s="100">
        <f>R2771*S2771</f>
        <v>110908</v>
      </c>
      <c r="U2771" s="100">
        <f t="shared" ref="U2771" si="295">T2771*1.12</f>
        <v>124216.96000000001</v>
      </c>
      <c r="V2771" s="46"/>
      <c r="W2771" s="55">
        <v>2017</v>
      </c>
      <c r="X2771" s="98"/>
    </row>
    <row r="2772" spans="1:24" ht="50.1" customHeight="1">
      <c r="A2772" s="45" t="s">
        <v>8501</v>
      </c>
      <c r="B2772" s="49" t="s">
        <v>35</v>
      </c>
      <c r="C2772" s="50" t="s">
        <v>7332</v>
      </c>
      <c r="D2772" s="50" t="s">
        <v>7333</v>
      </c>
      <c r="E2772" s="50" t="s">
        <v>7334</v>
      </c>
      <c r="F2772" s="50" t="s">
        <v>8502</v>
      </c>
      <c r="G2772" s="49" t="s">
        <v>5547</v>
      </c>
      <c r="H2772" s="49">
        <v>0</v>
      </c>
      <c r="I2772" s="35">
        <v>590000000</v>
      </c>
      <c r="J2772" s="35" t="s">
        <v>1423</v>
      </c>
      <c r="K2772" s="49" t="s">
        <v>8500</v>
      </c>
      <c r="L2772" s="35" t="s">
        <v>1423</v>
      </c>
      <c r="M2772" s="46" t="s">
        <v>43</v>
      </c>
      <c r="N2772" s="49" t="s">
        <v>566</v>
      </c>
      <c r="O2772" s="49" t="s">
        <v>8503</v>
      </c>
      <c r="P2772" s="35">
        <v>796</v>
      </c>
      <c r="Q2772" s="406" t="s">
        <v>46</v>
      </c>
      <c r="R2772" s="97">
        <v>60</v>
      </c>
      <c r="S2772" s="83">
        <v>2100</v>
      </c>
      <c r="T2772" s="90">
        <f>R2772*S2772</f>
        <v>126000</v>
      </c>
      <c r="U2772" s="90">
        <f>T2772*1.12</f>
        <v>141120</v>
      </c>
      <c r="V2772" s="293"/>
      <c r="W2772" s="35">
        <v>2017</v>
      </c>
      <c r="X2772" s="49"/>
    </row>
    <row r="2773" spans="1:24" ht="50.1" customHeight="1">
      <c r="A2773" s="45" t="s">
        <v>8504</v>
      </c>
      <c r="B2773" s="35" t="s">
        <v>35</v>
      </c>
      <c r="C2773" s="49" t="s">
        <v>8505</v>
      </c>
      <c r="D2773" s="50" t="s">
        <v>2857</v>
      </c>
      <c r="E2773" s="49" t="s">
        <v>8506</v>
      </c>
      <c r="F2773" s="49" t="s">
        <v>8507</v>
      </c>
      <c r="G2773" s="49" t="s">
        <v>5547</v>
      </c>
      <c r="H2773" s="34">
        <v>0</v>
      </c>
      <c r="I2773" s="201">
        <v>590000000</v>
      </c>
      <c r="J2773" s="35" t="s">
        <v>8508</v>
      </c>
      <c r="K2773" s="35" t="s">
        <v>8337</v>
      </c>
      <c r="L2773" s="35" t="s">
        <v>1423</v>
      </c>
      <c r="M2773" s="34" t="s">
        <v>61</v>
      </c>
      <c r="N2773" s="49" t="s">
        <v>561</v>
      </c>
      <c r="O2773" s="49" t="s">
        <v>5180</v>
      </c>
      <c r="P2773" s="35">
        <v>796</v>
      </c>
      <c r="Q2773" s="406" t="s">
        <v>46</v>
      </c>
      <c r="R2773" s="408">
        <v>2</v>
      </c>
      <c r="S2773" s="407">
        <v>130000</v>
      </c>
      <c r="T2773" s="407">
        <f t="shared" ref="T2773:T2790" si="296">S2773*R2773</f>
        <v>260000</v>
      </c>
      <c r="U2773" s="407">
        <f t="shared" ref="U2773:U2790" si="297">T2773*1.12</f>
        <v>291200</v>
      </c>
      <c r="V2773" s="34"/>
      <c r="W2773" s="34">
        <v>2017</v>
      </c>
      <c r="X2773" s="38"/>
    </row>
    <row r="2774" spans="1:24" ht="50.1" customHeight="1">
      <c r="A2774" s="45" t="s">
        <v>8509</v>
      </c>
      <c r="B2774" s="35" t="s">
        <v>35</v>
      </c>
      <c r="C2774" s="49" t="s">
        <v>8505</v>
      </c>
      <c r="D2774" s="50" t="s">
        <v>2857</v>
      </c>
      <c r="E2774" s="49" t="s">
        <v>8506</v>
      </c>
      <c r="F2774" s="266" t="s">
        <v>8510</v>
      </c>
      <c r="G2774" s="49" t="s">
        <v>5547</v>
      </c>
      <c r="H2774" s="34">
        <v>0</v>
      </c>
      <c r="I2774" s="201">
        <v>590000000</v>
      </c>
      <c r="J2774" s="35" t="s">
        <v>1423</v>
      </c>
      <c r="K2774" s="35" t="s">
        <v>8337</v>
      </c>
      <c r="L2774" s="35" t="s">
        <v>1423</v>
      </c>
      <c r="M2774" s="34" t="s">
        <v>61</v>
      </c>
      <c r="N2774" s="49" t="s">
        <v>8511</v>
      </c>
      <c r="O2774" s="49" t="s">
        <v>5180</v>
      </c>
      <c r="P2774" s="35">
        <v>796</v>
      </c>
      <c r="Q2774" s="406" t="s">
        <v>46</v>
      </c>
      <c r="R2774" s="408">
        <v>2</v>
      </c>
      <c r="S2774" s="407">
        <v>130000</v>
      </c>
      <c r="T2774" s="407">
        <f t="shared" si="296"/>
        <v>260000</v>
      </c>
      <c r="U2774" s="407">
        <f t="shared" si="297"/>
        <v>291200</v>
      </c>
      <c r="V2774" s="34"/>
      <c r="W2774" s="34">
        <v>2017</v>
      </c>
      <c r="X2774" s="38"/>
    </row>
    <row r="2775" spans="1:24" ht="50.1" customHeight="1">
      <c r="A2775" s="45" t="s">
        <v>8512</v>
      </c>
      <c r="B2775" s="35" t="s">
        <v>35</v>
      </c>
      <c r="C2775" s="334" t="s">
        <v>8513</v>
      </c>
      <c r="D2775" s="38" t="s">
        <v>8514</v>
      </c>
      <c r="E2775" s="38" t="s">
        <v>8515</v>
      </c>
      <c r="F2775" s="50" t="s">
        <v>8516</v>
      </c>
      <c r="G2775" s="49" t="s">
        <v>5547</v>
      </c>
      <c r="H2775" s="34">
        <v>0</v>
      </c>
      <c r="I2775" s="201">
        <v>590000000</v>
      </c>
      <c r="J2775" s="35" t="s">
        <v>8508</v>
      </c>
      <c r="K2775" s="35" t="s">
        <v>8517</v>
      </c>
      <c r="L2775" s="35" t="s">
        <v>8508</v>
      </c>
      <c r="M2775" s="34" t="s">
        <v>61</v>
      </c>
      <c r="N2775" s="49" t="s">
        <v>8518</v>
      </c>
      <c r="O2775" s="49" t="s">
        <v>8519</v>
      </c>
      <c r="P2775" s="35">
        <v>796</v>
      </c>
      <c r="Q2775" s="406" t="s">
        <v>46</v>
      </c>
      <c r="R2775" s="408">
        <v>4</v>
      </c>
      <c r="S2775" s="407">
        <v>35200</v>
      </c>
      <c r="T2775" s="407">
        <f t="shared" si="296"/>
        <v>140800</v>
      </c>
      <c r="U2775" s="407">
        <f t="shared" si="297"/>
        <v>157696.00000000003</v>
      </c>
      <c r="V2775" s="34"/>
      <c r="W2775" s="34">
        <v>2017</v>
      </c>
      <c r="X2775" s="38"/>
    </row>
    <row r="2776" spans="1:24" ht="50.1" customHeight="1">
      <c r="A2776" s="45" t="s">
        <v>8520</v>
      </c>
      <c r="B2776" s="35" t="s">
        <v>35</v>
      </c>
      <c r="C2776" s="49" t="s">
        <v>8505</v>
      </c>
      <c r="D2776" s="49" t="s">
        <v>2857</v>
      </c>
      <c r="E2776" s="49" t="s">
        <v>8506</v>
      </c>
      <c r="F2776" s="266" t="s">
        <v>8521</v>
      </c>
      <c r="G2776" s="50" t="s">
        <v>5547</v>
      </c>
      <c r="H2776" s="34">
        <v>0</v>
      </c>
      <c r="I2776" s="201">
        <v>590000000</v>
      </c>
      <c r="J2776" s="35" t="s">
        <v>8522</v>
      </c>
      <c r="K2776" s="35" t="s">
        <v>8517</v>
      </c>
      <c r="L2776" s="35" t="s">
        <v>8508</v>
      </c>
      <c r="M2776" s="34" t="s">
        <v>61</v>
      </c>
      <c r="N2776" s="49" t="s">
        <v>8511</v>
      </c>
      <c r="O2776" s="49" t="s">
        <v>8519</v>
      </c>
      <c r="P2776" s="35">
        <v>796</v>
      </c>
      <c r="Q2776" s="406" t="s">
        <v>46</v>
      </c>
      <c r="R2776" s="407">
        <v>41000</v>
      </c>
      <c r="S2776" s="407">
        <v>6900</v>
      </c>
      <c r="T2776" s="407">
        <v>0</v>
      </c>
      <c r="U2776" s="407">
        <f t="shared" si="297"/>
        <v>0</v>
      </c>
      <c r="V2776" s="34"/>
      <c r="W2776" s="34">
        <v>2017</v>
      </c>
      <c r="X2776" s="38">
        <v>18.190000000000001</v>
      </c>
    </row>
    <row r="2777" spans="1:24" ht="50.1" customHeight="1">
      <c r="A2777" s="45" t="s">
        <v>8523</v>
      </c>
      <c r="B2777" s="35" t="s">
        <v>35</v>
      </c>
      <c r="C2777" s="49" t="s">
        <v>8505</v>
      </c>
      <c r="D2777" s="49" t="s">
        <v>2857</v>
      </c>
      <c r="E2777" s="49" t="s">
        <v>8506</v>
      </c>
      <c r="F2777" s="266" t="s">
        <v>8521</v>
      </c>
      <c r="G2777" s="50" t="s">
        <v>5547</v>
      </c>
      <c r="H2777" s="34">
        <v>0</v>
      </c>
      <c r="I2777" s="201">
        <v>590000000</v>
      </c>
      <c r="J2777" s="35" t="s">
        <v>8522</v>
      </c>
      <c r="K2777" s="35" t="s">
        <v>8517</v>
      </c>
      <c r="L2777" s="35" t="s">
        <v>8508</v>
      </c>
      <c r="M2777" s="34" t="s">
        <v>61</v>
      </c>
      <c r="N2777" s="49" t="s">
        <v>8511</v>
      </c>
      <c r="O2777" s="49" t="s">
        <v>8519</v>
      </c>
      <c r="P2777" s="35">
        <v>796</v>
      </c>
      <c r="Q2777" s="406" t="s">
        <v>46</v>
      </c>
      <c r="R2777" s="407">
        <v>1</v>
      </c>
      <c r="S2777" s="407">
        <v>41000</v>
      </c>
      <c r="T2777" s="407">
        <f t="shared" ref="T2777" si="298">S2777*R2777</f>
        <v>41000</v>
      </c>
      <c r="U2777" s="407">
        <f t="shared" si="297"/>
        <v>45920.000000000007</v>
      </c>
      <c r="V2777" s="34"/>
      <c r="W2777" s="34">
        <v>2017</v>
      </c>
      <c r="X2777" s="38"/>
    </row>
    <row r="2778" spans="1:24" ht="50.1" customHeight="1">
      <c r="A2778" s="45" t="s">
        <v>8524</v>
      </c>
      <c r="B2778" s="35" t="s">
        <v>35</v>
      </c>
      <c r="C2778" s="49" t="s">
        <v>8505</v>
      </c>
      <c r="D2778" s="49" t="s">
        <v>2857</v>
      </c>
      <c r="E2778" s="49" t="s">
        <v>8506</v>
      </c>
      <c r="F2778" s="49" t="s">
        <v>8525</v>
      </c>
      <c r="G2778" s="50" t="s">
        <v>5547</v>
      </c>
      <c r="H2778" s="34">
        <v>0</v>
      </c>
      <c r="I2778" s="201">
        <v>590000000</v>
      </c>
      <c r="J2778" s="35" t="s">
        <v>1423</v>
      </c>
      <c r="K2778" s="35" t="s">
        <v>8517</v>
      </c>
      <c r="L2778" s="35" t="s">
        <v>1423</v>
      </c>
      <c r="M2778" s="34" t="s">
        <v>61</v>
      </c>
      <c r="N2778" s="49" t="s">
        <v>8526</v>
      </c>
      <c r="O2778" s="49" t="s">
        <v>8519</v>
      </c>
      <c r="P2778" s="35">
        <v>796</v>
      </c>
      <c r="Q2778" s="406" t="s">
        <v>46</v>
      </c>
      <c r="R2778" s="407">
        <v>41000</v>
      </c>
      <c r="S2778" s="407">
        <v>6900</v>
      </c>
      <c r="T2778" s="407">
        <v>0</v>
      </c>
      <c r="U2778" s="407">
        <f t="shared" si="297"/>
        <v>0</v>
      </c>
      <c r="V2778" s="34"/>
      <c r="W2778" s="34">
        <v>2017</v>
      </c>
      <c r="X2778" s="38">
        <v>18.190000000000001</v>
      </c>
    </row>
    <row r="2779" spans="1:24" ht="50.1" customHeight="1">
      <c r="A2779" s="45" t="s">
        <v>8527</v>
      </c>
      <c r="B2779" s="35" t="s">
        <v>35</v>
      </c>
      <c r="C2779" s="49" t="s">
        <v>8505</v>
      </c>
      <c r="D2779" s="49" t="s">
        <v>2857</v>
      </c>
      <c r="E2779" s="49" t="s">
        <v>8506</v>
      </c>
      <c r="F2779" s="49" t="s">
        <v>8525</v>
      </c>
      <c r="G2779" s="50" t="s">
        <v>5547</v>
      </c>
      <c r="H2779" s="34">
        <v>0</v>
      </c>
      <c r="I2779" s="201">
        <v>590000000</v>
      </c>
      <c r="J2779" s="35" t="s">
        <v>1423</v>
      </c>
      <c r="K2779" s="35" t="s">
        <v>8517</v>
      </c>
      <c r="L2779" s="35" t="s">
        <v>1423</v>
      </c>
      <c r="M2779" s="34" t="s">
        <v>61</v>
      </c>
      <c r="N2779" s="49" t="s">
        <v>8526</v>
      </c>
      <c r="O2779" s="49" t="s">
        <v>8519</v>
      </c>
      <c r="P2779" s="35">
        <v>796</v>
      </c>
      <c r="Q2779" s="406" t="s">
        <v>46</v>
      </c>
      <c r="R2779" s="407">
        <v>1</v>
      </c>
      <c r="S2779" s="407">
        <v>41000</v>
      </c>
      <c r="T2779" s="407">
        <f t="shared" ref="T2779" si="299">S2779*R2779</f>
        <v>41000</v>
      </c>
      <c r="U2779" s="407">
        <f t="shared" si="297"/>
        <v>45920.000000000007</v>
      </c>
      <c r="V2779" s="34"/>
      <c r="W2779" s="34">
        <v>2017</v>
      </c>
      <c r="X2779" s="38"/>
    </row>
    <row r="2780" spans="1:24" ht="50.1" customHeight="1">
      <c r="A2780" s="45" t="s">
        <v>8528</v>
      </c>
      <c r="B2780" s="35" t="s">
        <v>35</v>
      </c>
      <c r="C2780" s="49" t="s">
        <v>6757</v>
      </c>
      <c r="D2780" s="49" t="s">
        <v>4213</v>
      </c>
      <c r="E2780" s="49" t="s">
        <v>3960</v>
      </c>
      <c r="F2780" s="49" t="s">
        <v>8529</v>
      </c>
      <c r="G2780" s="50" t="s">
        <v>5547</v>
      </c>
      <c r="H2780" s="34">
        <v>0</v>
      </c>
      <c r="I2780" s="201">
        <v>590000000</v>
      </c>
      <c r="J2780" s="35" t="s">
        <v>8508</v>
      </c>
      <c r="K2780" s="35" t="s">
        <v>8337</v>
      </c>
      <c r="L2780" s="35" t="s">
        <v>8508</v>
      </c>
      <c r="M2780" s="34" t="s">
        <v>61</v>
      </c>
      <c r="N2780" s="49" t="s">
        <v>8518</v>
      </c>
      <c r="O2780" s="49" t="s">
        <v>5180</v>
      </c>
      <c r="P2780" s="35">
        <v>796</v>
      </c>
      <c r="Q2780" s="406" t="s">
        <v>46</v>
      </c>
      <c r="R2780" s="407">
        <v>8400</v>
      </c>
      <c r="S2780" s="407">
        <v>1500</v>
      </c>
      <c r="T2780" s="407">
        <v>0</v>
      </c>
      <c r="U2780" s="407">
        <f t="shared" si="297"/>
        <v>0</v>
      </c>
      <c r="V2780" s="34"/>
      <c r="W2780" s="34">
        <v>2017</v>
      </c>
      <c r="X2780" s="38">
        <v>18.190000000000001</v>
      </c>
    </row>
    <row r="2781" spans="1:24" ht="50.1" customHeight="1">
      <c r="A2781" s="45" t="s">
        <v>8530</v>
      </c>
      <c r="B2781" s="35" t="s">
        <v>35</v>
      </c>
      <c r="C2781" s="49" t="s">
        <v>6757</v>
      </c>
      <c r="D2781" s="49" t="s">
        <v>4213</v>
      </c>
      <c r="E2781" s="49" t="s">
        <v>3960</v>
      </c>
      <c r="F2781" s="49" t="s">
        <v>8529</v>
      </c>
      <c r="G2781" s="50" t="s">
        <v>5547</v>
      </c>
      <c r="H2781" s="34">
        <v>0</v>
      </c>
      <c r="I2781" s="201">
        <v>590000000</v>
      </c>
      <c r="J2781" s="35" t="s">
        <v>8508</v>
      </c>
      <c r="K2781" s="35" t="s">
        <v>8337</v>
      </c>
      <c r="L2781" s="35" t="s">
        <v>8508</v>
      </c>
      <c r="M2781" s="34" t="s">
        <v>61</v>
      </c>
      <c r="N2781" s="49" t="s">
        <v>8518</v>
      </c>
      <c r="O2781" s="49" t="s">
        <v>5180</v>
      </c>
      <c r="P2781" s="35">
        <v>796</v>
      </c>
      <c r="Q2781" s="406" t="s">
        <v>46</v>
      </c>
      <c r="R2781" s="407">
        <v>2</v>
      </c>
      <c r="S2781" s="407">
        <v>8400</v>
      </c>
      <c r="T2781" s="407">
        <f t="shared" ref="T2781" si="300">S2781*R2781</f>
        <v>16800</v>
      </c>
      <c r="U2781" s="407">
        <f t="shared" si="297"/>
        <v>18816</v>
      </c>
      <c r="V2781" s="34"/>
      <c r="W2781" s="34">
        <v>2017</v>
      </c>
      <c r="X2781" s="38"/>
    </row>
    <row r="2782" spans="1:24" ht="50.1" customHeight="1">
      <c r="A2782" s="45" t="s">
        <v>8531</v>
      </c>
      <c r="B2782" s="35" t="s">
        <v>35</v>
      </c>
      <c r="C2782" s="409" t="s">
        <v>7087</v>
      </c>
      <c r="D2782" s="409" t="s">
        <v>7088</v>
      </c>
      <c r="E2782" s="409" t="s">
        <v>7089</v>
      </c>
      <c r="F2782" s="38" t="s">
        <v>8532</v>
      </c>
      <c r="G2782" s="49" t="s">
        <v>5547</v>
      </c>
      <c r="H2782" s="34">
        <v>0</v>
      </c>
      <c r="I2782" s="201">
        <v>590000000</v>
      </c>
      <c r="J2782" s="35" t="s">
        <v>42</v>
      </c>
      <c r="K2782" s="35" t="s">
        <v>8337</v>
      </c>
      <c r="L2782" s="35" t="s">
        <v>1423</v>
      </c>
      <c r="M2782" s="34" t="s">
        <v>61</v>
      </c>
      <c r="N2782" s="49" t="s">
        <v>8533</v>
      </c>
      <c r="O2782" s="49" t="s">
        <v>5180</v>
      </c>
      <c r="P2782" s="35">
        <v>796</v>
      </c>
      <c r="Q2782" s="406" t="s">
        <v>46</v>
      </c>
      <c r="R2782" s="408">
        <v>11</v>
      </c>
      <c r="S2782" s="407">
        <v>3600</v>
      </c>
      <c r="T2782" s="407">
        <f t="shared" si="296"/>
        <v>39600</v>
      </c>
      <c r="U2782" s="407">
        <f t="shared" si="297"/>
        <v>44352.000000000007</v>
      </c>
      <c r="V2782" s="34"/>
      <c r="W2782" s="34">
        <v>2017</v>
      </c>
      <c r="X2782" s="38"/>
    </row>
    <row r="2783" spans="1:24" ht="50.1" customHeight="1">
      <c r="A2783" s="45" t="s">
        <v>8534</v>
      </c>
      <c r="B2783" s="35" t="s">
        <v>35</v>
      </c>
      <c r="C2783" s="409" t="s">
        <v>7087</v>
      </c>
      <c r="D2783" s="409" t="s">
        <v>7088</v>
      </c>
      <c r="E2783" s="409" t="s">
        <v>7089</v>
      </c>
      <c r="F2783" s="266" t="s">
        <v>8535</v>
      </c>
      <c r="G2783" s="49" t="s">
        <v>5547</v>
      </c>
      <c r="H2783" s="34">
        <v>0</v>
      </c>
      <c r="I2783" s="201">
        <v>590000000</v>
      </c>
      <c r="J2783" s="35" t="s">
        <v>8508</v>
      </c>
      <c r="K2783" s="35" t="s">
        <v>8517</v>
      </c>
      <c r="L2783" s="35" t="s">
        <v>42</v>
      </c>
      <c r="M2783" s="34" t="s">
        <v>61</v>
      </c>
      <c r="N2783" s="49" t="s">
        <v>8536</v>
      </c>
      <c r="O2783" s="49" t="s">
        <v>5180</v>
      </c>
      <c r="P2783" s="35">
        <v>796</v>
      </c>
      <c r="Q2783" s="406" t="s">
        <v>46</v>
      </c>
      <c r="R2783" s="408">
        <v>10</v>
      </c>
      <c r="S2783" s="407">
        <v>4400</v>
      </c>
      <c r="T2783" s="407">
        <f t="shared" si="296"/>
        <v>44000</v>
      </c>
      <c r="U2783" s="407">
        <f t="shared" si="297"/>
        <v>49280.000000000007</v>
      </c>
      <c r="V2783" s="34"/>
      <c r="W2783" s="34">
        <v>2017</v>
      </c>
      <c r="X2783" s="38"/>
    </row>
    <row r="2784" spans="1:24" ht="50.1" customHeight="1">
      <c r="A2784" s="45" t="s">
        <v>8537</v>
      </c>
      <c r="B2784" s="35" t="s">
        <v>35</v>
      </c>
      <c r="C2784" s="409" t="s">
        <v>2752</v>
      </c>
      <c r="D2784" s="409" t="s">
        <v>2753</v>
      </c>
      <c r="E2784" s="409" t="s">
        <v>950</v>
      </c>
      <c r="F2784" s="266" t="s">
        <v>8538</v>
      </c>
      <c r="G2784" s="49" t="s">
        <v>5547</v>
      </c>
      <c r="H2784" s="34">
        <v>0</v>
      </c>
      <c r="I2784" s="201">
        <v>590000000</v>
      </c>
      <c r="J2784" s="35" t="s">
        <v>1423</v>
      </c>
      <c r="K2784" s="35" t="s">
        <v>8337</v>
      </c>
      <c r="L2784" s="35" t="s">
        <v>1423</v>
      </c>
      <c r="M2784" s="34" t="s">
        <v>61</v>
      </c>
      <c r="N2784" s="49" t="s">
        <v>8539</v>
      </c>
      <c r="O2784" s="49" t="s">
        <v>1204</v>
      </c>
      <c r="P2784" s="35">
        <v>796</v>
      </c>
      <c r="Q2784" s="406" t="s">
        <v>46</v>
      </c>
      <c r="R2784" s="408">
        <v>4</v>
      </c>
      <c r="S2784" s="407">
        <v>3600</v>
      </c>
      <c r="T2784" s="407">
        <f t="shared" si="296"/>
        <v>14400</v>
      </c>
      <c r="U2784" s="407">
        <f t="shared" si="297"/>
        <v>16128.000000000002</v>
      </c>
      <c r="V2784" s="34"/>
      <c r="W2784" s="34">
        <v>2017</v>
      </c>
      <c r="X2784" s="38"/>
    </row>
    <row r="2785" spans="1:24" ht="50.1" customHeight="1">
      <c r="A2785" s="45" t="s">
        <v>8540</v>
      </c>
      <c r="B2785" s="35" t="s">
        <v>35</v>
      </c>
      <c r="C2785" s="410" t="s">
        <v>2752</v>
      </c>
      <c r="D2785" s="409" t="s">
        <v>2753</v>
      </c>
      <c r="E2785" s="409" t="s">
        <v>950</v>
      </c>
      <c r="F2785" s="266" t="s">
        <v>8541</v>
      </c>
      <c r="G2785" s="49" t="s">
        <v>5547</v>
      </c>
      <c r="H2785" s="34">
        <v>0</v>
      </c>
      <c r="I2785" s="201">
        <v>590000000</v>
      </c>
      <c r="J2785" s="35" t="s">
        <v>8508</v>
      </c>
      <c r="K2785" s="35" t="s">
        <v>8337</v>
      </c>
      <c r="L2785" s="35" t="s">
        <v>8508</v>
      </c>
      <c r="M2785" s="34" t="s">
        <v>61</v>
      </c>
      <c r="N2785" s="49" t="s">
        <v>8536</v>
      </c>
      <c r="O2785" s="49" t="s">
        <v>1204</v>
      </c>
      <c r="P2785" s="35">
        <v>796</v>
      </c>
      <c r="Q2785" s="406" t="s">
        <v>46</v>
      </c>
      <c r="R2785" s="408">
        <v>3</v>
      </c>
      <c r="S2785" s="407">
        <v>3600</v>
      </c>
      <c r="T2785" s="407">
        <f t="shared" si="296"/>
        <v>10800</v>
      </c>
      <c r="U2785" s="407">
        <f t="shared" si="297"/>
        <v>12096.000000000002</v>
      </c>
      <c r="V2785" s="34"/>
      <c r="W2785" s="34">
        <v>2017</v>
      </c>
      <c r="X2785" s="38"/>
    </row>
    <row r="2786" spans="1:24" ht="50.1" customHeight="1">
      <c r="A2786" s="45" t="s">
        <v>8542</v>
      </c>
      <c r="B2786" s="35" t="s">
        <v>35</v>
      </c>
      <c r="C2786" s="49" t="s">
        <v>6172</v>
      </c>
      <c r="D2786" s="49" t="s">
        <v>6173</v>
      </c>
      <c r="E2786" s="49" t="s">
        <v>1248</v>
      </c>
      <c r="F2786" s="49" t="s">
        <v>8543</v>
      </c>
      <c r="G2786" s="49" t="s">
        <v>5547</v>
      </c>
      <c r="H2786" s="34">
        <v>0</v>
      </c>
      <c r="I2786" s="201">
        <v>590000000</v>
      </c>
      <c r="J2786" s="35" t="s">
        <v>1423</v>
      </c>
      <c r="K2786" s="35" t="s">
        <v>8517</v>
      </c>
      <c r="L2786" s="35" t="s">
        <v>1423</v>
      </c>
      <c r="M2786" s="34" t="s">
        <v>61</v>
      </c>
      <c r="N2786" s="49" t="s">
        <v>8536</v>
      </c>
      <c r="O2786" s="49" t="s">
        <v>5180</v>
      </c>
      <c r="P2786" s="35">
        <v>796</v>
      </c>
      <c r="Q2786" s="406" t="s">
        <v>46</v>
      </c>
      <c r="R2786" s="408">
        <v>4</v>
      </c>
      <c r="S2786" s="407">
        <v>2800</v>
      </c>
      <c r="T2786" s="407">
        <f t="shared" si="296"/>
        <v>11200</v>
      </c>
      <c r="U2786" s="407">
        <f t="shared" si="297"/>
        <v>12544.000000000002</v>
      </c>
      <c r="V2786" s="34"/>
      <c r="W2786" s="34">
        <v>2017</v>
      </c>
      <c r="X2786" s="38"/>
    </row>
    <row r="2787" spans="1:24" ht="50.1" customHeight="1">
      <c r="A2787" s="45" t="s">
        <v>8544</v>
      </c>
      <c r="B2787" s="35" t="s">
        <v>35</v>
      </c>
      <c r="C2787" s="49" t="s">
        <v>4882</v>
      </c>
      <c r="D2787" s="49" t="s">
        <v>4883</v>
      </c>
      <c r="E2787" s="49" t="s">
        <v>4884</v>
      </c>
      <c r="F2787" s="49" t="s">
        <v>8545</v>
      </c>
      <c r="G2787" s="49" t="s">
        <v>5547</v>
      </c>
      <c r="H2787" s="34">
        <v>0</v>
      </c>
      <c r="I2787" s="201">
        <v>590000000</v>
      </c>
      <c r="J2787" s="35" t="s">
        <v>1423</v>
      </c>
      <c r="K2787" s="35" t="s">
        <v>8517</v>
      </c>
      <c r="L2787" s="35" t="s">
        <v>42</v>
      </c>
      <c r="M2787" s="34" t="s">
        <v>61</v>
      </c>
      <c r="N2787" s="49" t="s">
        <v>8536</v>
      </c>
      <c r="O2787" s="49" t="s">
        <v>1204</v>
      </c>
      <c r="P2787" s="35">
        <v>796</v>
      </c>
      <c r="Q2787" s="406" t="s">
        <v>46</v>
      </c>
      <c r="R2787" s="408">
        <v>4</v>
      </c>
      <c r="S2787" s="407">
        <v>3900</v>
      </c>
      <c r="T2787" s="407">
        <f t="shared" si="296"/>
        <v>15600</v>
      </c>
      <c r="U2787" s="407">
        <f t="shared" si="297"/>
        <v>17472</v>
      </c>
      <c r="V2787" s="34"/>
      <c r="W2787" s="34">
        <v>2017</v>
      </c>
      <c r="X2787" s="38"/>
    </row>
    <row r="2788" spans="1:24" ht="50.1" customHeight="1">
      <c r="A2788" s="45" t="s">
        <v>8546</v>
      </c>
      <c r="B2788" s="35" t="s">
        <v>35</v>
      </c>
      <c r="C2788" s="49" t="s">
        <v>8547</v>
      </c>
      <c r="D2788" s="49" t="s">
        <v>8548</v>
      </c>
      <c r="E2788" s="49" t="s">
        <v>3960</v>
      </c>
      <c r="F2788" s="49" t="s">
        <v>8549</v>
      </c>
      <c r="G2788" s="49" t="s">
        <v>5547</v>
      </c>
      <c r="H2788" s="34">
        <v>0</v>
      </c>
      <c r="I2788" s="201">
        <v>590000000</v>
      </c>
      <c r="J2788" s="35" t="s">
        <v>1423</v>
      </c>
      <c r="K2788" s="35" t="s">
        <v>8337</v>
      </c>
      <c r="L2788" s="35" t="s">
        <v>42</v>
      </c>
      <c r="M2788" s="34" t="s">
        <v>61</v>
      </c>
      <c r="N2788" s="49" t="s">
        <v>1437</v>
      </c>
      <c r="O2788" s="49" t="s">
        <v>5180</v>
      </c>
      <c r="P2788" s="35">
        <v>796</v>
      </c>
      <c r="Q2788" s="406" t="s">
        <v>46</v>
      </c>
      <c r="R2788" s="408">
        <v>3</v>
      </c>
      <c r="S2788" s="407">
        <v>7500</v>
      </c>
      <c r="T2788" s="407">
        <f t="shared" si="296"/>
        <v>22500</v>
      </c>
      <c r="U2788" s="407">
        <f t="shared" si="297"/>
        <v>25200.000000000004</v>
      </c>
      <c r="V2788" s="34"/>
      <c r="W2788" s="34">
        <v>2017</v>
      </c>
      <c r="X2788" s="38"/>
    </row>
    <row r="2789" spans="1:24" ht="50.1" customHeight="1">
      <c r="A2789" s="45" t="s">
        <v>8550</v>
      </c>
      <c r="B2789" s="35" t="s">
        <v>35</v>
      </c>
      <c r="C2789" s="49" t="s">
        <v>6757</v>
      </c>
      <c r="D2789" s="49" t="s">
        <v>4213</v>
      </c>
      <c r="E2789" s="49" t="s">
        <v>3960</v>
      </c>
      <c r="F2789" s="49" t="s">
        <v>8551</v>
      </c>
      <c r="G2789" s="49" t="s">
        <v>5547</v>
      </c>
      <c r="H2789" s="34">
        <v>0</v>
      </c>
      <c r="I2789" s="201">
        <v>590000000</v>
      </c>
      <c r="J2789" s="35" t="s">
        <v>1423</v>
      </c>
      <c r="K2789" s="35" t="s">
        <v>8517</v>
      </c>
      <c r="L2789" s="35" t="s">
        <v>42</v>
      </c>
      <c r="M2789" s="34" t="s">
        <v>61</v>
      </c>
      <c r="N2789" s="49" t="s">
        <v>8536</v>
      </c>
      <c r="O2789" s="49" t="s">
        <v>1204</v>
      </c>
      <c r="P2789" s="35">
        <v>796</v>
      </c>
      <c r="Q2789" s="406" t="s">
        <v>46</v>
      </c>
      <c r="R2789" s="408">
        <v>10</v>
      </c>
      <c r="S2789" s="407">
        <v>2500</v>
      </c>
      <c r="T2789" s="407">
        <f t="shared" si="296"/>
        <v>25000</v>
      </c>
      <c r="U2789" s="407">
        <f t="shared" si="297"/>
        <v>28000.000000000004</v>
      </c>
      <c r="V2789" s="34"/>
      <c r="W2789" s="34">
        <v>2017</v>
      </c>
      <c r="X2789" s="38"/>
    </row>
    <row r="2790" spans="1:24" ht="50.1" customHeight="1">
      <c r="A2790" s="45" t="s">
        <v>8552</v>
      </c>
      <c r="B2790" s="35" t="s">
        <v>35</v>
      </c>
      <c r="C2790" s="49" t="s">
        <v>8553</v>
      </c>
      <c r="D2790" s="49" t="s">
        <v>6376</v>
      </c>
      <c r="E2790" s="49" t="s">
        <v>8554</v>
      </c>
      <c r="F2790" s="49" t="s">
        <v>8555</v>
      </c>
      <c r="G2790" s="49" t="s">
        <v>5547</v>
      </c>
      <c r="H2790" s="34">
        <v>0</v>
      </c>
      <c r="I2790" s="201">
        <v>590000000</v>
      </c>
      <c r="J2790" s="35" t="s">
        <v>42</v>
      </c>
      <c r="K2790" s="35" t="s">
        <v>8337</v>
      </c>
      <c r="L2790" s="35" t="s">
        <v>42</v>
      </c>
      <c r="M2790" s="34" t="s">
        <v>61</v>
      </c>
      <c r="N2790" s="49" t="s">
        <v>8556</v>
      </c>
      <c r="O2790" s="49" t="s">
        <v>5180</v>
      </c>
      <c r="P2790" s="35">
        <v>796</v>
      </c>
      <c r="Q2790" s="406" t="s">
        <v>46</v>
      </c>
      <c r="R2790" s="408">
        <v>4</v>
      </c>
      <c r="S2790" s="407">
        <v>49900</v>
      </c>
      <c r="T2790" s="407">
        <f t="shared" si="296"/>
        <v>199600</v>
      </c>
      <c r="U2790" s="407">
        <f t="shared" si="297"/>
        <v>223552.00000000003</v>
      </c>
      <c r="V2790" s="34"/>
      <c r="W2790" s="34">
        <v>2017</v>
      </c>
      <c r="X2790" s="38"/>
    </row>
    <row r="2791" spans="1:24" ht="50.1" customHeight="1">
      <c r="A2791" s="45" t="s">
        <v>8557</v>
      </c>
      <c r="B2791" s="58" t="s">
        <v>35</v>
      </c>
      <c r="C2791" s="38" t="s">
        <v>8558</v>
      </c>
      <c r="D2791" s="38" t="s">
        <v>5833</v>
      </c>
      <c r="E2791" s="38" t="s">
        <v>8559</v>
      </c>
      <c r="F2791" s="49" t="s">
        <v>8560</v>
      </c>
      <c r="G2791" s="43" t="s">
        <v>39</v>
      </c>
      <c r="H2791" s="105">
        <v>0</v>
      </c>
      <c r="I2791" s="411">
        <v>590000000</v>
      </c>
      <c r="J2791" s="51" t="s">
        <v>293</v>
      </c>
      <c r="K2791" s="49" t="s">
        <v>8561</v>
      </c>
      <c r="L2791" s="49" t="s">
        <v>189</v>
      </c>
      <c r="M2791" s="49" t="s">
        <v>61</v>
      </c>
      <c r="N2791" s="49" t="s">
        <v>102</v>
      </c>
      <c r="O2791" s="49" t="s">
        <v>8352</v>
      </c>
      <c r="P2791" s="43">
        <v>796</v>
      </c>
      <c r="Q2791" s="406" t="s">
        <v>46</v>
      </c>
      <c r="R2791" s="43">
        <v>2</v>
      </c>
      <c r="S2791" s="408">
        <v>150000</v>
      </c>
      <c r="T2791" s="408">
        <v>300000</v>
      </c>
      <c r="U2791" s="408">
        <v>336000</v>
      </c>
      <c r="V2791" s="43"/>
      <c r="W2791" s="195">
        <v>2017</v>
      </c>
      <c r="X2791" s="49"/>
    </row>
    <row r="2792" spans="1:24" ht="50.1" customHeight="1">
      <c r="A2792" s="45" t="s">
        <v>8562</v>
      </c>
      <c r="B2792" s="49" t="s">
        <v>35</v>
      </c>
      <c r="C2792" s="412" t="s">
        <v>8563</v>
      </c>
      <c r="D2792" s="412" t="s">
        <v>8564</v>
      </c>
      <c r="E2792" s="412" t="s">
        <v>8565</v>
      </c>
      <c r="F2792" s="49" t="s">
        <v>8566</v>
      </c>
      <c r="G2792" s="43" t="s">
        <v>39</v>
      </c>
      <c r="H2792" s="43">
        <v>0</v>
      </c>
      <c r="I2792" s="43">
        <v>590000000</v>
      </c>
      <c r="J2792" s="363" t="s">
        <v>293</v>
      </c>
      <c r="K2792" s="49" t="s">
        <v>529</v>
      </c>
      <c r="L2792" s="363" t="s">
        <v>189</v>
      </c>
      <c r="M2792" s="49" t="s">
        <v>84</v>
      </c>
      <c r="N2792" s="49" t="s">
        <v>143</v>
      </c>
      <c r="O2792" s="363" t="s">
        <v>227</v>
      </c>
      <c r="P2792" s="43">
        <v>796</v>
      </c>
      <c r="Q2792" s="43" t="s">
        <v>46</v>
      </c>
      <c r="R2792" s="43">
        <v>2</v>
      </c>
      <c r="S2792" s="372">
        <v>22000</v>
      </c>
      <c r="T2792" s="372">
        <v>44000</v>
      </c>
      <c r="U2792" s="372">
        <v>49280</v>
      </c>
      <c r="V2792" s="43"/>
      <c r="W2792" s="43">
        <v>2017</v>
      </c>
      <c r="X2792" s="98"/>
    </row>
    <row r="2793" spans="1:24" ht="50.1" customHeight="1">
      <c r="A2793" s="45" t="s">
        <v>8567</v>
      </c>
      <c r="B2793" s="49" t="s">
        <v>35</v>
      </c>
      <c r="C2793" s="412" t="s">
        <v>8568</v>
      </c>
      <c r="D2793" s="412" t="s">
        <v>8564</v>
      </c>
      <c r="E2793" s="412" t="s">
        <v>8569</v>
      </c>
      <c r="F2793" s="49" t="s">
        <v>8570</v>
      </c>
      <c r="G2793" s="43" t="s">
        <v>39</v>
      </c>
      <c r="H2793" s="43">
        <v>0</v>
      </c>
      <c r="I2793" s="43">
        <v>590000000</v>
      </c>
      <c r="J2793" s="363" t="s">
        <v>293</v>
      </c>
      <c r="K2793" s="49" t="s">
        <v>529</v>
      </c>
      <c r="L2793" s="363" t="s">
        <v>189</v>
      </c>
      <c r="M2793" s="49" t="s">
        <v>84</v>
      </c>
      <c r="N2793" s="49" t="s">
        <v>8571</v>
      </c>
      <c r="O2793" s="363" t="s">
        <v>227</v>
      </c>
      <c r="P2793" s="43">
        <v>796</v>
      </c>
      <c r="Q2793" s="43" t="s">
        <v>46</v>
      </c>
      <c r="R2793" s="43">
        <v>2</v>
      </c>
      <c r="S2793" s="372">
        <v>62000</v>
      </c>
      <c r="T2793" s="372">
        <v>124000</v>
      </c>
      <c r="U2793" s="372">
        <v>138880</v>
      </c>
      <c r="V2793" s="43"/>
      <c r="W2793" s="43">
        <v>2017</v>
      </c>
      <c r="X2793" s="98"/>
    </row>
    <row r="2794" spans="1:24" ht="50.1" customHeight="1">
      <c r="A2794" s="45" t="s">
        <v>8572</v>
      </c>
      <c r="B2794" s="49" t="s">
        <v>35</v>
      </c>
      <c r="C2794" s="49" t="s">
        <v>8573</v>
      </c>
      <c r="D2794" s="50" t="s">
        <v>8574</v>
      </c>
      <c r="E2794" s="50" t="s">
        <v>8575</v>
      </c>
      <c r="F2794" s="49" t="s">
        <v>8576</v>
      </c>
      <c r="G2794" s="43" t="s">
        <v>39</v>
      </c>
      <c r="H2794" s="43">
        <v>0</v>
      </c>
      <c r="I2794" s="43">
        <v>590000000</v>
      </c>
      <c r="J2794" s="363" t="s">
        <v>293</v>
      </c>
      <c r="K2794" s="49" t="s">
        <v>529</v>
      </c>
      <c r="L2794" s="363" t="s">
        <v>189</v>
      </c>
      <c r="M2794" s="49" t="s">
        <v>84</v>
      </c>
      <c r="N2794" s="49" t="s">
        <v>143</v>
      </c>
      <c r="O2794" s="363" t="s">
        <v>227</v>
      </c>
      <c r="P2794" s="43">
        <v>796</v>
      </c>
      <c r="Q2794" s="43" t="s">
        <v>46</v>
      </c>
      <c r="R2794" s="43">
        <v>2</v>
      </c>
      <c r="S2794" s="43">
        <v>450000</v>
      </c>
      <c r="T2794" s="43">
        <v>900000</v>
      </c>
      <c r="U2794" s="43">
        <v>1008000</v>
      </c>
      <c r="V2794" s="43"/>
      <c r="W2794" s="43">
        <v>2017</v>
      </c>
      <c r="X2794" s="98"/>
    </row>
    <row r="2795" spans="1:24" ht="50.1" customHeight="1">
      <c r="A2795" s="45" t="s">
        <v>8577</v>
      </c>
      <c r="B2795" s="49" t="s">
        <v>35</v>
      </c>
      <c r="C2795" s="412" t="s">
        <v>8578</v>
      </c>
      <c r="D2795" s="412" t="s">
        <v>5709</v>
      </c>
      <c r="E2795" s="412" t="s">
        <v>8579</v>
      </c>
      <c r="F2795" s="50" t="s">
        <v>8580</v>
      </c>
      <c r="G2795" s="43" t="s">
        <v>39</v>
      </c>
      <c r="H2795" s="43">
        <v>0</v>
      </c>
      <c r="I2795" s="43">
        <v>590000000</v>
      </c>
      <c r="J2795" s="363" t="s">
        <v>293</v>
      </c>
      <c r="K2795" s="49" t="s">
        <v>529</v>
      </c>
      <c r="L2795" s="363" t="s">
        <v>189</v>
      </c>
      <c r="M2795" s="49" t="s">
        <v>84</v>
      </c>
      <c r="N2795" s="49" t="s">
        <v>143</v>
      </c>
      <c r="O2795" s="363" t="s">
        <v>227</v>
      </c>
      <c r="P2795" s="43">
        <v>796</v>
      </c>
      <c r="Q2795" s="43" t="s">
        <v>46</v>
      </c>
      <c r="R2795" s="43">
        <v>2</v>
      </c>
      <c r="S2795" s="43">
        <v>12500</v>
      </c>
      <c r="T2795" s="43">
        <v>25000</v>
      </c>
      <c r="U2795" s="43">
        <v>28000</v>
      </c>
      <c r="V2795" s="43"/>
      <c r="W2795" s="43">
        <v>2017</v>
      </c>
      <c r="X2795" s="98"/>
    </row>
    <row r="2796" spans="1:24" ht="50.1" customHeight="1">
      <c r="A2796" s="45" t="s">
        <v>8581</v>
      </c>
      <c r="B2796" s="49" t="s">
        <v>35</v>
      </c>
      <c r="C2796" s="412" t="s">
        <v>5708</v>
      </c>
      <c r="D2796" s="412" t="s">
        <v>5709</v>
      </c>
      <c r="E2796" s="412" t="s">
        <v>5710</v>
      </c>
      <c r="F2796" s="295" t="s">
        <v>8582</v>
      </c>
      <c r="G2796" s="43" t="s">
        <v>39</v>
      </c>
      <c r="H2796" s="43">
        <v>0</v>
      </c>
      <c r="I2796" s="43">
        <v>590000000</v>
      </c>
      <c r="J2796" s="363" t="s">
        <v>293</v>
      </c>
      <c r="K2796" s="49" t="s">
        <v>529</v>
      </c>
      <c r="L2796" s="363" t="s">
        <v>189</v>
      </c>
      <c r="M2796" s="49" t="s">
        <v>84</v>
      </c>
      <c r="N2796" s="49" t="s">
        <v>143</v>
      </c>
      <c r="O2796" s="363" t="s">
        <v>227</v>
      </c>
      <c r="P2796" s="43">
        <v>796</v>
      </c>
      <c r="Q2796" s="43" t="s">
        <v>46</v>
      </c>
      <c r="R2796" s="43">
        <v>2</v>
      </c>
      <c r="S2796" s="43">
        <v>9500</v>
      </c>
      <c r="T2796" s="43">
        <v>19000</v>
      </c>
      <c r="U2796" s="43">
        <v>21280</v>
      </c>
      <c r="V2796" s="43"/>
      <c r="W2796" s="43">
        <v>2017</v>
      </c>
      <c r="X2796" s="98"/>
    </row>
    <row r="2797" spans="1:24" ht="50.1" customHeight="1">
      <c r="A2797" s="45" t="s">
        <v>8583</v>
      </c>
      <c r="B2797" s="49" t="s">
        <v>35</v>
      </c>
      <c r="C2797" s="49" t="s">
        <v>5703</v>
      </c>
      <c r="D2797" s="49" t="s">
        <v>5704</v>
      </c>
      <c r="E2797" s="49" t="s">
        <v>5705</v>
      </c>
      <c r="F2797" s="49" t="s">
        <v>8584</v>
      </c>
      <c r="G2797" s="35" t="s">
        <v>39</v>
      </c>
      <c r="H2797" s="59">
        <v>0</v>
      </c>
      <c r="I2797" s="52">
        <v>590000000</v>
      </c>
      <c r="J2797" s="35" t="s">
        <v>53</v>
      </c>
      <c r="K2797" s="49" t="s">
        <v>5031</v>
      </c>
      <c r="L2797" s="35" t="s">
        <v>42</v>
      </c>
      <c r="M2797" s="49" t="s">
        <v>43</v>
      </c>
      <c r="N2797" s="35" t="s">
        <v>8585</v>
      </c>
      <c r="O2797" s="35" t="s">
        <v>8586</v>
      </c>
      <c r="P2797" s="35">
        <v>796</v>
      </c>
      <c r="Q2797" s="35" t="s">
        <v>46</v>
      </c>
      <c r="R2797" s="49">
        <v>1</v>
      </c>
      <c r="S2797" s="83">
        <v>21428.571428499999</v>
      </c>
      <c r="T2797" s="83">
        <f>S2797*R2797</f>
        <v>21428.571428499999</v>
      </c>
      <c r="U2797" s="83">
        <f>T2797*1.12</f>
        <v>23999.999999920001</v>
      </c>
      <c r="V2797" s="35" t="s">
        <v>47</v>
      </c>
      <c r="W2797" s="49">
        <v>2017</v>
      </c>
      <c r="X2797" s="82" t="s">
        <v>47</v>
      </c>
    </row>
    <row r="2798" spans="1:24" ht="50.1" customHeight="1">
      <c r="A2798" s="45" t="s">
        <v>8587</v>
      </c>
      <c r="B2798" s="49" t="s">
        <v>35</v>
      </c>
      <c r="C2798" s="49" t="s">
        <v>8588</v>
      </c>
      <c r="D2798" s="49" t="s">
        <v>8423</v>
      </c>
      <c r="E2798" s="49" t="s">
        <v>8589</v>
      </c>
      <c r="F2798" s="49" t="s">
        <v>8590</v>
      </c>
      <c r="G2798" s="35" t="s">
        <v>39</v>
      </c>
      <c r="H2798" s="59">
        <v>0</v>
      </c>
      <c r="I2798" s="52">
        <v>590000000</v>
      </c>
      <c r="J2798" s="35" t="s">
        <v>53</v>
      </c>
      <c r="K2798" s="49" t="s">
        <v>5031</v>
      </c>
      <c r="L2798" s="35" t="s">
        <v>42</v>
      </c>
      <c r="M2798" s="49" t="s">
        <v>43</v>
      </c>
      <c r="N2798" s="35" t="s">
        <v>8585</v>
      </c>
      <c r="O2798" s="35" t="s">
        <v>8586</v>
      </c>
      <c r="P2798" s="35">
        <v>796</v>
      </c>
      <c r="Q2798" s="35" t="s">
        <v>46</v>
      </c>
      <c r="R2798" s="49">
        <v>1</v>
      </c>
      <c r="S2798" s="83">
        <v>43482.1428571</v>
      </c>
      <c r="T2798" s="83">
        <f>S2798*R2798</f>
        <v>43482.1428571</v>
      </c>
      <c r="U2798" s="83">
        <f>T2798*1.12</f>
        <v>48699.999999952008</v>
      </c>
      <c r="V2798" s="49"/>
      <c r="W2798" s="49">
        <v>2017</v>
      </c>
      <c r="X2798" s="98"/>
    </row>
    <row r="2799" spans="1:24" ht="50.1" customHeight="1">
      <c r="A2799" s="45" t="s">
        <v>8591</v>
      </c>
      <c r="B2799" s="49" t="s">
        <v>35</v>
      </c>
      <c r="C2799" s="38" t="s">
        <v>1341</v>
      </c>
      <c r="D2799" s="38" t="s">
        <v>1342</v>
      </c>
      <c r="E2799" s="38" t="s">
        <v>1343</v>
      </c>
      <c r="F2799" s="38" t="s">
        <v>8592</v>
      </c>
      <c r="G2799" s="232" t="s">
        <v>39</v>
      </c>
      <c r="H2799" s="316">
        <v>0</v>
      </c>
      <c r="I2799" s="317">
        <v>590000000</v>
      </c>
      <c r="J2799" s="112" t="s">
        <v>293</v>
      </c>
      <c r="K2799" s="232" t="s">
        <v>8337</v>
      </c>
      <c r="L2799" s="232" t="s">
        <v>189</v>
      </c>
      <c r="M2799" s="232" t="s">
        <v>43</v>
      </c>
      <c r="N2799" s="232" t="s">
        <v>102</v>
      </c>
      <c r="O2799" s="232" t="s">
        <v>503</v>
      </c>
      <c r="P2799" s="231">
        <v>796</v>
      </c>
      <c r="Q2799" s="232" t="s">
        <v>46</v>
      </c>
      <c r="R2799" s="49">
        <v>234</v>
      </c>
      <c r="S2799" s="49">
        <v>750</v>
      </c>
      <c r="T2799" s="402">
        <v>175500</v>
      </c>
      <c r="U2799" s="277">
        <v>196560</v>
      </c>
      <c r="V2799" s="98"/>
      <c r="W2799" s="98">
        <v>2017</v>
      </c>
      <c r="X2799" s="98"/>
    </row>
    <row r="2800" spans="1:24" ht="50.1" customHeight="1">
      <c r="A2800" s="45" t="s">
        <v>8593</v>
      </c>
      <c r="B2800" s="49" t="s">
        <v>35</v>
      </c>
      <c r="C2800" s="38" t="s">
        <v>8594</v>
      </c>
      <c r="D2800" s="38" t="s">
        <v>305</v>
      </c>
      <c r="E2800" s="38" t="s">
        <v>8595</v>
      </c>
      <c r="F2800" s="38" t="s">
        <v>8596</v>
      </c>
      <c r="G2800" s="49" t="s">
        <v>39</v>
      </c>
      <c r="H2800" s="105">
        <v>0</v>
      </c>
      <c r="I2800" s="80">
        <v>590000000</v>
      </c>
      <c r="J2800" s="51" t="s">
        <v>293</v>
      </c>
      <c r="K2800" s="49" t="s">
        <v>8337</v>
      </c>
      <c r="L2800" s="49" t="s">
        <v>189</v>
      </c>
      <c r="M2800" s="232" t="s">
        <v>43</v>
      </c>
      <c r="N2800" s="49" t="s">
        <v>102</v>
      </c>
      <c r="O2800" s="49" t="s">
        <v>503</v>
      </c>
      <c r="P2800" s="43">
        <v>796</v>
      </c>
      <c r="Q2800" s="49" t="s">
        <v>46</v>
      </c>
      <c r="R2800" s="49">
        <v>26</v>
      </c>
      <c r="S2800" s="49">
        <v>300</v>
      </c>
      <c r="T2800" s="402">
        <v>7800</v>
      </c>
      <c r="U2800" s="277">
        <v>8736</v>
      </c>
      <c r="V2800" s="98"/>
      <c r="W2800" s="98">
        <v>2017</v>
      </c>
      <c r="X2800" s="98"/>
    </row>
    <row r="2801" spans="1:24" ht="50.1" customHeight="1">
      <c r="A2801" s="45" t="s">
        <v>8597</v>
      </c>
      <c r="B2801" s="49" t="s">
        <v>35</v>
      </c>
      <c r="C2801" s="38" t="s">
        <v>8598</v>
      </c>
      <c r="D2801" s="38" t="s">
        <v>8599</v>
      </c>
      <c r="E2801" s="38" t="s">
        <v>538</v>
      </c>
      <c r="F2801" s="38" t="s">
        <v>8600</v>
      </c>
      <c r="G2801" s="49" t="s">
        <v>39</v>
      </c>
      <c r="H2801" s="49">
        <v>0</v>
      </c>
      <c r="I2801" s="49">
        <v>590000000</v>
      </c>
      <c r="J2801" s="38" t="s">
        <v>293</v>
      </c>
      <c r="K2801" s="49" t="s">
        <v>5031</v>
      </c>
      <c r="L2801" s="38" t="s">
        <v>189</v>
      </c>
      <c r="M2801" s="363" t="s">
        <v>84</v>
      </c>
      <c r="N2801" s="363" t="s">
        <v>1043</v>
      </c>
      <c r="O2801" s="363" t="s">
        <v>227</v>
      </c>
      <c r="P2801" s="43">
        <v>796</v>
      </c>
      <c r="Q2801" s="43" t="s">
        <v>46</v>
      </c>
      <c r="R2801" s="43">
        <v>52</v>
      </c>
      <c r="S2801" s="43">
        <v>1600</v>
      </c>
      <c r="T2801" s="372">
        <v>83200</v>
      </c>
      <c r="U2801" s="372">
        <v>93184</v>
      </c>
      <c r="V2801" s="98"/>
      <c r="W2801" s="98">
        <v>2017</v>
      </c>
      <c r="X2801" s="98"/>
    </row>
    <row r="2802" spans="1:24" ht="50.1" customHeight="1">
      <c r="A2802" s="45" t="s">
        <v>8601</v>
      </c>
      <c r="B2802" s="49" t="s">
        <v>35</v>
      </c>
      <c r="C2802" s="38" t="s">
        <v>8602</v>
      </c>
      <c r="D2802" s="38" t="s">
        <v>3722</v>
      </c>
      <c r="E2802" s="38" t="s">
        <v>8603</v>
      </c>
      <c r="F2802" s="38" t="s">
        <v>8604</v>
      </c>
      <c r="G2802" s="49" t="s">
        <v>39</v>
      </c>
      <c r="H2802" s="49">
        <v>0</v>
      </c>
      <c r="I2802" s="49">
        <v>590000000</v>
      </c>
      <c r="J2802" s="38" t="s">
        <v>293</v>
      </c>
      <c r="K2802" s="49" t="s">
        <v>5031</v>
      </c>
      <c r="L2802" s="38" t="s">
        <v>189</v>
      </c>
      <c r="M2802" s="363" t="s">
        <v>84</v>
      </c>
      <c r="N2802" s="363" t="s">
        <v>1043</v>
      </c>
      <c r="O2802" s="363" t="s">
        <v>227</v>
      </c>
      <c r="P2802" s="43">
        <v>796</v>
      </c>
      <c r="Q2802" s="43" t="s">
        <v>46</v>
      </c>
      <c r="R2802" s="43">
        <v>26</v>
      </c>
      <c r="S2802" s="43">
        <v>950</v>
      </c>
      <c r="T2802" s="372">
        <v>24700</v>
      </c>
      <c r="U2802" s="372">
        <v>27664</v>
      </c>
      <c r="V2802" s="98"/>
      <c r="W2802" s="98">
        <v>2017</v>
      </c>
      <c r="X2802" s="98"/>
    </row>
    <row r="2803" spans="1:24" ht="50.1" customHeight="1">
      <c r="A2803" s="45" t="s">
        <v>8605</v>
      </c>
      <c r="B2803" s="49" t="s">
        <v>35</v>
      </c>
      <c r="C2803" s="119" t="s">
        <v>3649</v>
      </c>
      <c r="D2803" s="202" t="s">
        <v>3650</v>
      </c>
      <c r="E2803" s="202" t="s">
        <v>3651</v>
      </c>
      <c r="F2803" s="259" t="s">
        <v>8606</v>
      </c>
      <c r="G2803" s="232" t="s">
        <v>39</v>
      </c>
      <c r="H2803" s="316">
        <v>0</v>
      </c>
      <c r="I2803" s="317">
        <v>590000000</v>
      </c>
      <c r="J2803" s="112" t="s">
        <v>293</v>
      </c>
      <c r="K2803" s="232" t="s">
        <v>8337</v>
      </c>
      <c r="L2803" s="232" t="s">
        <v>189</v>
      </c>
      <c r="M2803" s="232" t="s">
        <v>43</v>
      </c>
      <c r="N2803" s="232" t="s">
        <v>102</v>
      </c>
      <c r="O2803" s="232" t="s">
        <v>227</v>
      </c>
      <c r="P2803" s="231">
        <v>796</v>
      </c>
      <c r="Q2803" s="232" t="s">
        <v>46</v>
      </c>
      <c r="R2803" s="232">
        <v>1</v>
      </c>
      <c r="S2803" s="232">
        <v>7200</v>
      </c>
      <c r="T2803" s="413">
        <v>7200</v>
      </c>
      <c r="U2803" s="414">
        <v>8064</v>
      </c>
      <c r="V2803" s="232"/>
      <c r="W2803" s="112">
        <v>2017</v>
      </c>
      <c r="X2803" s="232"/>
    </row>
    <row r="2804" spans="1:24" ht="50.1" customHeight="1">
      <c r="A2804" s="45" t="s">
        <v>8607</v>
      </c>
      <c r="B2804" s="49" t="s">
        <v>35</v>
      </c>
      <c r="C2804" s="35" t="s">
        <v>3649</v>
      </c>
      <c r="D2804" s="78" t="s">
        <v>3650</v>
      </c>
      <c r="E2804" s="78" t="s">
        <v>3651</v>
      </c>
      <c r="F2804" s="38" t="s">
        <v>8608</v>
      </c>
      <c r="G2804" s="49" t="s">
        <v>39</v>
      </c>
      <c r="H2804" s="105">
        <v>0</v>
      </c>
      <c r="I2804" s="80">
        <v>590000000</v>
      </c>
      <c r="J2804" s="51" t="s">
        <v>293</v>
      </c>
      <c r="K2804" s="49" t="s">
        <v>8337</v>
      </c>
      <c r="L2804" s="49" t="s">
        <v>189</v>
      </c>
      <c r="M2804" s="49" t="s">
        <v>43</v>
      </c>
      <c r="N2804" s="49" t="s">
        <v>102</v>
      </c>
      <c r="O2804" s="49" t="s">
        <v>227</v>
      </c>
      <c r="P2804" s="43">
        <v>796</v>
      </c>
      <c r="Q2804" s="49" t="s">
        <v>46</v>
      </c>
      <c r="R2804" s="49">
        <v>1</v>
      </c>
      <c r="S2804" s="49">
        <v>6500</v>
      </c>
      <c r="T2804" s="402">
        <v>6500</v>
      </c>
      <c r="U2804" s="277">
        <v>7280</v>
      </c>
      <c r="V2804" s="49"/>
      <c r="W2804" s="51">
        <v>2017</v>
      </c>
      <c r="X2804" s="49"/>
    </row>
    <row r="2805" spans="1:24" ht="50.1" customHeight="1">
      <c r="A2805" s="45" t="s">
        <v>8609</v>
      </c>
      <c r="B2805" s="49" t="s">
        <v>35</v>
      </c>
      <c r="C2805" s="160" t="s">
        <v>8610</v>
      </c>
      <c r="D2805" s="160" t="s">
        <v>345</v>
      </c>
      <c r="E2805" s="160" t="s">
        <v>8611</v>
      </c>
      <c r="F2805" s="416" t="s">
        <v>8612</v>
      </c>
      <c r="G2805" s="163" t="s">
        <v>39</v>
      </c>
      <c r="H2805" s="189" t="s">
        <v>2372</v>
      </c>
      <c r="I2805" s="189" t="s">
        <v>2202</v>
      </c>
      <c r="J2805" s="189" t="s">
        <v>40</v>
      </c>
      <c r="K2805" s="163" t="s">
        <v>5031</v>
      </c>
      <c r="L2805" s="189" t="s">
        <v>40</v>
      </c>
      <c r="M2805" s="189" t="s">
        <v>61</v>
      </c>
      <c r="N2805" s="163" t="s">
        <v>8613</v>
      </c>
      <c r="O2805" s="160" t="s">
        <v>283</v>
      </c>
      <c r="P2805" s="220">
        <v>796</v>
      </c>
      <c r="Q2805" s="220" t="s">
        <v>46</v>
      </c>
      <c r="R2805" s="160">
        <v>4</v>
      </c>
      <c r="S2805" s="417">
        <v>17400</v>
      </c>
      <c r="T2805" s="418">
        <f t="shared" ref="T2805:T2813" si="301">R2805*S2805</f>
        <v>69600</v>
      </c>
      <c r="U2805" s="419">
        <f>T2805*1.12</f>
        <v>77952.000000000015</v>
      </c>
      <c r="V2805" s="189"/>
      <c r="W2805" s="160">
        <v>2017</v>
      </c>
      <c r="X2805" s="250"/>
    </row>
    <row r="2806" spans="1:24" ht="50.1" customHeight="1">
      <c r="A2806" s="45" t="s">
        <v>8614</v>
      </c>
      <c r="B2806" s="271" t="s">
        <v>35</v>
      </c>
      <c r="C2806" s="49" t="s">
        <v>8610</v>
      </c>
      <c r="D2806" s="49" t="s">
        <v>345</v>
      </c>
      <c r="E2806" s="49" t="s">
        <v>8611</v>
      </c>
      <c r="F2806" s="140" t="s">
        <v>8615</v>
      </c>
      <c r="G2806" s="51" t="s">
        <v>39</v>
      </c>
      <c r="H2806" s="46" t="s">
        <v>2372</v>
      </c>
      <c r="I2806" s="46" t="s">
        <v>2202</v>
      </c>
      <c r="J2806" s="46" t="s">
        <v>40</v>
      </c>
      <c r="K2806" s="51" t="s">
        <v>5031</v>
      </c>
      <c r="L2806" s="46" t="s">
        <v>40</v>
      </c>
      <c r="M2806" s="46" t="s">
        <v>61</v>
      </c>
      <c r="N2806" s="51" t="s">
        <v>8613</v>
      </c>
      <c r="O2806" s="49" t="s">
        <v>283</v>
      </c>
      <c r="P2806" s="34">
        <v>796</v>
      </c>
      <c r="Q2806" s="34" t="s">
        <v>46</v>
      </c>
      <c r="R2806" s="49">
        <v>20</v>
      </c>
      <c r="S2806" s="83">
        <v>8100</v>
      </c>
      <c r="T2806" s="85">
        <f t="shared" si="301"/>
        <v>162000</v>
      </c>
      <c r="U2806" s="375">
        <f>T2806*1.12</f>
        <v>181440.00000000003</v>
      </c>
      <c r="V2806" s="43"/>
      <c r="W2806" s="49">
        <v>2017</v>
      </c>
      <c r="X2806" s="51"/>
    </row>
    <row r="2807" spans="1:24" ht="50.1" customHeight="1">
      <c r="A2807" s="45" t="s">
        <v>8616</v>
      </c>
      <c r="B2807" s="271" t="s">
        <v>35</v>
      </c>
      <c r="C2807" s="49" t="s">
        <v>8610</v>
      </c>
      <c r="D2807" s="49" t="s">
        <v>345</v>
      </c>
      <c r="E2807" s="49" t="s">
        <v>8611</v>
      </c>
      <c r="F2807" s="140" t="s">
        <v>8617</v>
      </c>
      <c r="G2807" s="51" t="s">
        <v>39</v>
      </c>
      <c r="H2807" s="46" t="s">
        <v>2372</v>
      </c>
      <c r="I2807" s="46" t="s">
        <v>2202</v>
      </c>
      <c r="J2807" s="46" t="s">
        <v>40</v>
      </c>
      <c r="K2807" s="51" t="s">
        <v>5031</v>
      </c>
      <c r="L2807" s="46" t="s">
        <v>40</v>
      </c>
      <c r="M2807" s="46" t="s">
        <v>61</v>
      </c>
      <c r="N2807" s="51" t="s">
        <v>8613</v>
      </c>
      <c r="O2807" s="49" t="s">
        <v>283</v>
      </c>
      <c r="P2807" s="34">
        <v>796</v>
      </c>
      <c r="Q2807" s="34" t="s">
        <v>46</v>
      </c>
      <c r="R2807" s="49">
        <v>30</v>
      </c>
      <c r="S2807" s="83">
        <v>7400</v>
      </c>
      <c r="T2807" s="85">
        <f t="shared" si="301"/>
        <v>222000</v>
      </c>
      <c r="U2807" s="375">
        <f>T2807*1.12</f>
        <v>248640.00000000003</v>
      </c>
      <c r="V2807" s="43"/>
      <c r="W2807" s="49">
        <v>2017</v>
      </c>
      <c r="X2807" s="51"/>
    </row>
    <row r="2808" spans="1:24" ht="50.1" customHeight="1">
      <c r="A2808" s="45" t="s">
        <v>8618</v>
      </c>
      <c r="B2808" s="271" t="s">
        <v>35</v>
      </c>
      <c r="C2808" s="49" t="s">
        <v>8610</v>
      </c>
      <c r="D2808" s="49" t="s">
        <v>345</v>
      </c>
      <c r="E2808" s="49" t="s">
        <v>8611</v>
      </c>
      <c r="F2808" s="140" t="s">
        <v>8619</v>
      </c>
      <c r="G2808" s="51" t="s">
        <v>39</v>
      </c>
      <c r="H2808" s="46" t="s">
        <v>2372</v>
      </c>
      <c r="I2808" s="46" t="s">
        <v>2202</v>
      </c>
      <c r="J2808" s="46" t="s">
        <v>40</v>
      </c>
      <c r="K2808" s="51" t="s">
        <v>5031</v>
      </c>
      <c r="L2808" s="46" t="s">
        <v>40</v>
      </c>
      <c r="M2808" s="46" t="s">
        <v>61</v>
      </c>
      <c r="N2808" s="51" t="s">
        <v>8613</v>
      </c>
      <c r="O2808" s="49" t="s">
        <v>283</v>
      </c>
      <c r="P2808" s="34">
        <v>796</v>
      </c>
      <c r="Q2808" s="34" t="s">
        <v>46</v>
      </c>
      <c r="R2808" s="49">
        <v>20</v>
      </c>
      <c r="S2808" s="83">
        <v>6500</v>
      </c>
      <c r="T2808" s="85">
        <f t="shared" si="301"/>
        <v>130000</v>
      </c>
      <c r="U2808" s="375">
        <f t="shared" ref="U2808:U2813" si="302">T2808*1.12</f>
        <v>145600</v>
      </c>
      <c r="V2808" s="43"/>
      <c r="W2808" s="49">
        <v>2017</v>
      </c>
      <c r="X2808" s="51"/>
    </row>
    <row r="2809" spans="1:24" ht="50.1" customHeight="1">
      <c r="A2809" s="45" t="s">
        <v>8620</v>
      </c>
      <c r="B2809" s="271" t="s">
        <v>35</v>
      </c>
      <c r="C2809" s="104" t="s">
        <v>8621</v>
      </c>
      <c r="D2809" s="49" t="s">
        <v>8622</v>
      </c>
      <c r="E2809" s="49" t="s">
        <v>8623</v>
      </c>
      <c r="F2809" s="140" t="s">
        <v>8624</v>
      </c>
      <c r="G2809" s="51" t="s">
        <v>39</v>
      </c>
      <c r="H2809" s="46" t="s">
        <v>2372</v>
      </c>
      <c r="I2809" s="46" t="s">
        <v>2202</v>
      </c>
      <c r="J2809" s="46" t="s">
        <v>40</v>
      </c>
      <c r="K2809" s="51" t="s">
        <v>5031</v>
      </c>
      <c r="L2809" s="46" t="s">
        <v>40</v>
      </c>
      <c r="M2809" s="46" t="s">
        <v>61</v>
      </c>
      <c r="N2809" s="51" t="s">
        <v>8613</v>
      </c>
      <c r="O2809" s="49" t="s">
        <v>283</v>
      </c>
      <c r="P2809" s="34">
        <v>796</v>
      </c>
      <c r="Q2809" s="34" t="s">
        <v>46</v>
      </c>
      <c r="R2809" s="49">
        <v>1</v>
      </c>
      <c r="S2809" s="83">
        <v>44300</v>
      </c>
      <c r="T2809" s="85">
        <f t="shared" si="301"/>
        <v>44300</v>
      </c>
      <c r="U2809" s="375">
        <f t="shared" si="302"/>
        <v>49616.000000000007</v>
      </c>
      <c r="V2809" s="43"/>
      <c r="W2809" s="49">
        <v>2017</v>
      </c>
      <c r="X2809" s="51"/>
    </row>
    <row r="2810" spans="1:24" ht="50.1" customHeight="1">
      <c r="A2810" s="45" t="s">
        <v>8625</v>
      </c>
      <c r="B2810" s="271" t="s">
        <v>35</v>
      </c>
      <c r="C2810" s="38" t="s">
        <v>8626</v>
      </c>
      <c r="D2810" s="49" t="s">
        <v>2857</v>
      </c>
      <c r="E2810" s="420" t="s">
        <v>8627</v>
      </c>
      <c r="F2810" s="140" t="s">
        <v>8628</v>
      </c>
      <c r="G2810" s="51" t="s">
        <v>39</v>
      </c>
      <c r="H2810" s="46" t="s">
        <v>2372</v>
      </c>
      <c r="I2810" s="46" t="s">
        <v>2202</v>
      </c>
      <c r="J2810" s="46" t="s">
        <v>40</v>
      </c>
      <c r="K2810" s="51" t="s">
        <v>5031</v>
      </c>
      <c r="L2810" s="46" t="s">
        <v>40</v>
      </c>
      <c r="M2810" s="46" t="s">
        <v>61</v>
      </c>
      <c r="N2810" s="51" t="s">
        <v>1004</v>
      </c>
      <c r="O2810" s="49" t="s">
        <v>283</v>
      </c>
      <c r="P2810" s="34">
        <v>796</v>
      </c>
      <c r="Q2810" s="34" t="s">
        <v>46</v>
      </c>
      <c r="R2810" s="49">
        <v>40</v>
      </c>
      <c r="S2810" s="83">
        <v>3680</v>
      </c>
      <c r="T2810" s="85">
        <f t="shared" si="301"/>
        <v>147200</v>
      </c>
      <c r="U2810" s="375">
        <f t="shared" si="302"/>
        <v>164864.00000000003</v>
      </c>
      <c r="V2810" s="43"/>
      <c r="W2810" s="49">
        <v>2017</v>
      </c>
      <c r="X2810" s="51"/>
    </row>
    <row r="2811" spans="1:24" ht="50.1" customHeight="1">
      <c r="A2811" s="45" t="s">
        <v>8629</v>
      </c>
      <c r="B2811" s="271" t="s">
        <v>35</v>
      </c>
      <c r="C2811" s="38" t="s">
        <v>8626</v>
      </c>
      <c r="D2811" s="49" t="s">
        <v>2857</v>
      </c>
      <c r="E2811" s="420" t="s">
        <v>8627</v>
      </c>
      <c r="F2811" s="140" t="s">
        <v>8630</v>
      </c>
      <c r="G2811" s="51" t="s">
        <v>39</v>
      </c>
      <c r="H2811" s="46" t="s">
        <v>2372</v>
      </c>
      <c r="I2811" s="46" t="s">
        <v>2202</v>
      </c>
      <c r="J2811" s="46" t="s">
        <v>40</v>
      </c>
      <c r="K2811" s="51" t="s">
        <v>5031</v>
      </c>
      <c r="L2811" s="46" t="s">
        <v>40</v>
      </c>
      <c r="M2811" s="46" t="s">
        <v>61</v>
      </c>
      <c r="N2811" s="51" t="s">
        <v>1004</v>
      </c>
      <c r="O2811" s="49" t="s">
        <v>283</v>
      </c>
      <c r="P2811" s="34">
        <v>796</v>
      </c>
      <c r="Q2811" s="34" t="s">
        <v>46</v>
      </c>
      <c r="R2811" s="49">
        <v>20</v>
      </c>
      <c r="S2811" s="83">
        <v>7275</v>
      </c>
      <c r="T2811" s="85">
        <f t="shared" si="301"/>
        <v>145500</v>
      </c>
      <c r="U2811" s="375">
        <f t="shared" si="302"/>
        <v>162960.00000000003</v>
      </c>
      <c r="V2811" s="43"/>
      <c r="W2811" s="49">
        <v>2017</v>
      </c>
      <c r="X2811" s="51"/>
    </row>
    <row r="2812" spans="1:24" ht="50.1" customHeight="1">
      <c r="A2812" s="45" t="s">
        <v>8631</v>
      </c>
      <c r="B2812" s="271" t="s">
        <v>35</v>
      </c>
      <c r="C2812" s="38" t="s">
        <v>8626</v>
      </c>
      <c r="D2812" s="49" t="s">
        <v>2857</v>
      </c>
      <c r="E2812" s="420" t="s">
        <v>8627</v>
      </c>
      <c r="F2812" s="140" t="s">
        <v>8632</v>
      </c>
      <c r="G2812" s="51" t="s">
        <v>39</v>
      </c>
      <c r="H2812" s="46" t="s">
        <v>2372</v>
      </c>
      <c r="I2812" s="46" t="s">
        <v>2202</v>
      </c>
      <c r="J2812" s="46" t="s">
        <v>40</v>
      </c>
      <c r="K2812" s="51" t="s">
        <v>5031</v>
      </c>
      <c r="L2812" s="46" t="s">
        <v>40</v>
      </c>
      <c r="M2812" s="46" t="s">
        <v>61</v>
      </c>
      <c r="N2812" s="51" t="s">
        <v>1004</v>
      </c>
      <c r="O2812" s="49" t="s">
        <v>283</v>
      </c>
      <c r="P2812" s="34">
        <v>796</v>
      </c>
      <c r="Q2812" s="34" t="s">
        <v>46</v>
      </c>
      <c r="R2812" s="49">
        <v>20</v>
      </c>
      <c r="S2812" s="83">
        <v>5000</v>
      </c>
      <c r="T2812" s="85">
        <f t="shared" si="301"/>
        <v>100000</v>
      </c>
      <c r="U2812" s="375">
        <f t="shared" si="302"/>
        <v>112000.00000000001</v>
      </c>
      <c r="V2812" s="43"/>
      <c r="W2812" s="49">
        <v>2017</v>
      </c>
      <c r="X2812" s="51"/>
    </row>
    <row r="2813" spans="1:24" ht="50.1" customHeight="1">
      <c r="A2813" s="45" t="s">
        <v>8633</v>
      </c>
      <c r="B2813" s="271" t="s">
        <v>35</v>
      </c>
      <c r="C2813" s="38" t="s">
        <v>8626</v>
      </c>
      <c r="D2813" s="49" t="s">
        <v>2857</v>
      </c>
      <c r="E2813" s="420" t="s">
        <v>8627</v>
      </c>
      <c r="F2813" s="140" t="s">
        <v>8634</v>
      </c>
      <c r="G2813" s="51" t="s">
        <v>39</v>
      </c>
      <c r="H2813" s="46" t="s">
        <v>2372</v>
      </c>
      <c r="I2813" s="46" t="s">
        <v>2202</v>
      </c>
      <c r="J2813" s="46" t="s">
        <v>40</v>
      </c>
      <c r="K2813" s="51" t="s">
        <v>5031</v>
      </c>
      <c r="L2813" s="46" t="s">
        <v>40</v>
      </c>
      <c r="M2813" s="46" t="s">
        <v>61</v>
      </c>
      <c r="N2813" s="51" t="s">
        <v>1004</v>
      </c>
      <c r="O2813" s="49" t="s">
        <v>283</v>
      </c>
      <c r="P2813" s="34">
        <v>796</v>
      </c>
      <c r="Q2813" s="34" t="s">
        <v>46</v>
      </c>
      <c r="R2813" s="49">
        <v>40</v>
      </c>
      <c r="S2813" s="83">
        <v>3405</v>
      </c>
      <c r="T2813" s="85">
        <f t="shared" si="301"/>
        <v>136200</v>
      </c>
      <c r="U2813" s="375">
        <f t="shared" si="302"/>
        <v>152544</v>
      </c>
      <c r="V2813" s="43"/>
      <c r="W2813" s="49">
        <v>2017</v>
      </c>
      <c r="X2813" s="51"/>
    </row>
    <row r="2814" spans="1:24" ht="50.1" customHeight="1">
      <c r="A2814" s="45" t="s">
        <v>8635</v>
      </c>
      <c r="B2814" s="58" t="s">
        <v>35</v>
      </c>
      <c r="C2814" s="49" t="s">
        <v>8404</v>
      </c>
      <c r="D2814" s="49" t="s">
        <v>8405</v>
      </c>
      <c r="E2814" s="49" t="s">
        <v>8406</v>
      </c>
      <c r="F2814" s="49" t="s">
        <v>8407</v>
      </c>
      <c r="G2814" s="49" t="s">
        <v>39</v>
      </c>
      <c r="H2814" s="105">
        <v>0</v>
      </c>
      <c r="I2814" s="368">
        <v>590000000</v>
      </c>
      <c r="J2814" s="51" t="s">
        <v>293</v>
      </c>
      <c r="K2814" s="49" t="s">
        <v>5031</v>
      </c>
      <c r="L2814" s="49" t="s">
        <v>189</v>
      </c>
      <c r="M2814" s="49" t="s">
        <v>84</v>
      </c>
      <c r="N2814" s="49" t="s">
        <v>8408</v>
      </c>
      <c r="O2814" s="49" t="s">
        <v>8409</v>
      </c>
      <c r="P2814" s="43">
        <v>796</v>
      </c>
      <c r="Q2814" s="34" t="s">
        <v>46</v>
      </c>
      <c r="R2814" s="49">
        <v>24</v>
      </c>
      <c r="S2814" s="369">
        <v>4500</v>
      </c>
      <c r="T2814" s="370">
        <f>R2814*S2814</f>
        <v>108000</v>
      </c>
      <c r="U2814" s="371">
        <f>T2814*1.12</f>
        <v>120960.00000000001</v>
      </c>
      <c r="V2814" s="98"/>
      <c r="W2814" s="51">
        <v>2017</v>
      </c>
      <c r="X2814" s="49"/>
    </row>
    <row r="2815" spans="1:24" ht="50.1" customHeight="1">
      <c r="A2815" s="45" t="s">
        <v>8636</v>
      </c>
      <c r="B2815" s="58" t="s">
        <v>35</v>
      </c>
      <c r="C2815" s="49" t="s">
        <v>8637</v>
      </c>
      <c r="D2815" s="49" t="s">
        <v>4569</v>
      </c>
      <c r="E2815" s="49" t="s">
        <v>8638</v>
      </c>
      <c r="F2815" s="49" t="s">
        <v>8639</v>
      </c>
      <c r="G2815" s="49" t="s">
        <v>39</v>
      </c>
      <c r="H2815" s="105">
        <v>0</v>
      </c>
      <c r="I2815" s="368">
        <v>590000000</v>
      </c>
      <c r="J2815" s="51" t="s">
        <v>293</v>
      </c>
      <c r="K2815" s="49" t="s">
        <v>5031</v>
      </c>
      <c r="L2815" s="49" t="s">
        <v>189</v>
      </c>
      <c r="M2815" s="49" t="s">
        <v>84</v>
      </c>
      <c r="N2815" s="49" t="s">
        <v>8408</v>
      </c>
      <c r="O2815" s="49" t="s">
        <v>8409</v>
      </c>
      <c r="P2815" s="43">
        <v>796</v>
      </c>
      <c r="Q2815" s="34" t="s">
        <v>46</v>
      </c>
      <c r="R2815" s="49">
        <v>24</v>
      </c>
      <c r="S2815" s="369">
        <v>6400</v>
      </c>
      <c r="T2815" s="370">
        <f>R2815*S2815</f>
        <v>153600</v>
      </c>
      <c r="U2815" s="371">
        <f>T2815*1.12</f>
        <v>172032.00000000003</v>
      </c>
      <c r="V2815" s="98"/>
      <c r="W2815" s="51">
        <v>2017</v>
      </c>
      <c r="X2815" s="49"/>
    </row>
    <row r="2816" spans="1:24" ht="50.1" customHeight="1">
      <c r="A2816" s="45" t="s">
        <v>8640</v>
      </c>
      <c r="B2816" s="58" t="s">
        <v>35</v>
      </c>
      <c r="C2816" s="38" t="s">
        <v>8641</v>
      </c>
      <c r="D2816" s="38" t="s">
        <v>1497</v>
      </c>
      <c r="E2816" s="38" t="s">
        <v>8642</v>
      </c>
      <c r="F2816" s="49" t="s">
        <v>8643</v>
      </c>
      <c r="G2816" s="376" t="s">
        <v>39</v>
      </c>
      <c r="H2816" s="376">
        <v>0</v>
      </c>
      <c r="I2816" s="377">
        <v>590000000</v>
      </c>
      <c r="J2816" s="376" t="s">
        <v>53</v>
      </c>
      <c r="K2816" s="376" t="s">
        <v>529</v>
      </c>
      <c r="L2816" s="376" t="s">
        <v>53</v>
      </c>
      <c r="M2816" s="376" t="s">
        <v>61</v>
      </c>
      <c r="N2816" s="376" t="s">
        <v>8644</v>
      </c>
      <c r="O2816" s="390" t="s">
        <v>8645</v>
      </c>
      <c r="P2816" s="35">
        <v>166</v>
      </c>
      <c r="Q2816" s="59" t="s">
        <v>103</v>
      </c>
      <c r="R2816" s="83">
        <v>25</v>
      </c>
      <c r="S2816" s="90">
        <v>2799.1071000000002</v>
      </c>
      <c r="T2816" s="90">
        <f>R2816*S2816</f>
        <v>69977.677500000005</v>
      </c>
      <c r="U2816" s="90">
        <f>T2816*1.12</f>
        <v>78374.998800000016</v>
      </c>
      <c r="V2816" s="193"/>
      <c r="W2816" s="383">
        <v>2017</v>
      </c>
      <c r="X2816" s="156"/>
    </row>
    <row r="2817" spans="1:24" ht="50.1" customHeight="1">
      <c r="A2817" s="45" t="s">
        <v>8646</v>
      </c>
      <c r="B2817" s="58" t="s">
        <v>35</v>
      </c>
      <c r="C2817" s="38" t="s">
        <v>8641</v>
      </c>
      <c r="D2817" s="38" t="s">
        <v>1497</v>
      </c>
      <c r="E2817" s="38" t="s">
        <v>8642</v>
      </c>
      <c r="F2817" s="49" t="s">
        <v>8647</v>
      </c>
      <c r="G2817" s="376" t="s">
        <v>39</v>
      </c>
      <c r="H2817" s="376">
        <v>0</v>
      </c>
      <c r="I2817" s="377">
        <v>590000000</v>
      </c>
      <c r="J2817" s="376" t="s">
        <v>53</v>
      </c>
      <c r="K2817" s="376" t="s">
        <v>529</v>
      </c>
      <c r="L2817" s="376" t="s">
        <v>53</v>
      </c>
      <c r="M2817" s="376" t="s">
        <v>61</v>
      </c>
      <c r="N2817" s="376" t="s">
        <v>8644</v>
      </c>
      <c r="O2817" s="390" t="s">
        <v>8645</v>
      </c>
      <c r="P2817" s="35">
        <v>166</v>
      </c>
      <c r="Q2817" s="59" t="s">
        <v>103</v>
      </c>
      <c r="R2817" s="83">
        <v>25</v>
      </c>
      <c r="S2817" s="90">
        <v>2121.4285</v>
      </c>
      <c r="T2817" s="90">
        <f>R2817*S2817</f>
        <v>53035.712500000001</v>
      </c>
      <c r="U2817" s="90">
        <f>T2817*1.12</f>
        <v>59399.998000000007</v>
      </c>
      <c r="V2817" s="193"/>
      <c r="W2817" s="383">
        <v>2017</v>
      </c>
      <c r="X2817" s="156"/>
    </row>
    <row r="2818" spans="1:24" ht="50.1" customHeight="1">
      <c r="A2818" s="45" t="s">
        <v>8648</v>
      </c>
      <c r="B2818" s="58" t="s">
        <v>35</v>
      </c>
      <c r="C2818" s="38" t="s">
        <v>8641</v>
      </c>
      <c r="D2818" s="38" t="s">
        <v>1497</v>
      </c>
      <c r="E2818" s="38" t="s">
        <v>8642</v>
      </c>
      <c r="F2818" s="49" t="s">
        <v>8649</v>
      </c>
      <c r="G2818" s="376" t="s">
        <v>39</v>
      </c>
      <c r="H2818" s="376">
        <v>0</v>
      </c>
      <c r="I2818" s="377">
        <v>590000000</v>
      </c>
      <c r="J2818" s="376" t="s">
        <v>53</v>
      </c>
      <c r="K2818" s="376" t="s">
        <v>529</v>
      </c>
      <c r="L2818" s="376" t="s">
        <v>53</v>
      </c>
      <c r="M2818" s="376" t="s">
        <v>61</v>
      </c>
      <c r="N2818" s="376" t="s">
        <v>8644</v>
      </c>
      <c r="O2818" s="390" t="s">
        <v>8645</v>
      </c>
      <c r="P2818" s="35">
        <v>166</v>
      </c>
      <c r="Q2818" s="59" t="s">
        <v>103</v>
      </c>
      <c r="R2818" s="83">
        <v>25</v>
      </c>
      <c r="S2818" s="90">
        <v>1651.7856999999999</v>
      </c>
      <c r="T2818" s="90">
        <f>R2818*S2818</f>
        <v>41294.642499999994</v>
      </c>
      <c r="U2818" s="90">
        <f>T2818*1.12</f>
        <v>46249.999599999996</v>
      </c>
      <c r="V2818" s="193"/>
      <c r="W2818" s="383">
        <v>2017</v>
      </c>
      <c r="X2818" s="156"/>
    </row>
    <row r="2819" spans="1:24" ht="50.1" customHeight="1">
      <c r="A2819" s="34" t="s">
        <v>8650</v>
      </c>
      <c r="B2819" s="35" t="s">
        <v>35</v>
      </c>
      <c r="C2819" s="78" t="s">
        <v>1900</v>
      </c>
      <c r="D2819" s="78" t="s">
        <v>1516</v>
      </c>
      <c r="E2819" s="78" t="s">
        <v>1901</v>
      </c>
      <c r="F2819" s="78" t="s">
        <v>8651</v>
      </c>
      <c r="G2819" s="34" t="s">
        <v>39</v>
      </c>
      <c r="H2819" s="34">
        <v>0</v>
      </c>
      <c r="I2819" s="37">
        <v>590000000</v>
      </c>
      <c r="J2819" s="35" t="s">
        <v>40</v>
      </c>
      <c r="K2819" s="51" t="s">
        <v>529</v>
      </c>
      <c r="L2819" s="35" t="s">
        <v>42</v>
      </c>
      <c r="M2819" s="34" t="s">
        <v>61</v>
      </c>
      <c r="N2819" s="35" t="s">
        <v>109</v>
      </c>
      <c r="O2819" s="35" t="s">
        <v>110</v>
      </c>
      <c r="P2819" s="125">
        <v>168</v>
      </c>
      <c r="Q2819" s="35" t="s">
        <v>117</v>
      </c>
      <c r="R2819" s="144">
        <v>8.5000000000000006E-2</v>
      </c>
      <c r="S2819" s="100">
        <v>610000</v>
      </c>
      <c r="T2819" s="100">
        <f t="shared" ref="T2819:T2831" si="303">R2819*S2819</f>
        <v>51850.000000000007</v>
      </c>
      <c r="U2819" s="100">
        <f t="shared" ref="U2819:U2831" si="304">T2819*1.12</f>
        <v>58072.000000000015</v>
      </c>
      <c r="V2819" s="34" t="s">
        <v>47</v>
      </c>
      <c r="W2819" s="51">
        <v>2017</v>
      </c>
      <c r="X2819" s="49"/>
    </row>
    <row r="2820" spans="1:24" ht="50.1" customHeight="1">
      <c r="A2820" s="34" t="s">
        <v>8652</v>
      </c>
      <c r="B2820" s="35" t="s">
        <v>35</v>
      </c>
      <c r="C2820" s="78" t="s">
        <v>1900</v>
      </c>
      <c r="D2820" s="78" t="s">
        <v>1516</v>
      </c>
      <c r="E2820" s="78" t="s">
        <v>1901</v>
      </c>
      <c r="F2820" s="78" t="s">
        <v>8653</v>
      </c>
      <c r="G2820" s="34" t="s">
        <v>39</v>
      </c>
      <c r="H2820" s="34">
        <v>0</v>
      </c>
      <c r="I2820" s="37">
        <v>590000000</v>
      </c>
      <c r="J2820" s="35" t="s">
        <v>40</v>
      </c>
      <c r="K2820" s="51" t="s">
        <v>529</v>
      </c>
      <c r="L2820" s="35" t="s">
        <v>42</v>
      </c>
      <c r="M2820" s="34" t="s">
        <v>61</v>
      </c>
      <c r="N2820" s="35" t="s">
        <v>109</v>
      </c>
      <c r="O2820" s="35" t="s">
        <v>110</v>
      </c>
      <c r="P2820" s="125">
        <v>168</v>
      </c>
      <c r="Q2820" s="35" t="s">
        <v>117</v>
      </c>
      <c r="R2820" s="144">
        <v>2.4</v>
      </c>
      <c r="S2820" s="100">
        <v>330000</v>
      </c>
      <c r="T2820" s="100">
        <f t="shared" si="303"/>
        <v>792000</v>
      </c>
      <c r="U2820" s="100">
        <f t="shared" si="304"/>
        <v>887040.00000000012</v>
      </c>
      <c r="V2820" s="34" t="s">
        <v>47</v>
      </c>
      <c r="W2820" s="51">
        <v>2017</v>
      </c>
      <c r="X2820" s="49"/>
    </row>
    <row r="2821" spans="1:24" ht="50.1" customHeight="1">
      <c r="A2821" s="34" t="s">
        <v>8654</v>
      </c>
      <c r="B2821" s="35" t="s">
        <v>35</v>
      </c>
      <c r="C2821" s="78" t="s">
        <v>2090</v>
      </c>
      <c r="D2821" s="78" t="s">
        <v>2086</v>
      </c>
      <c r="E2821" s="78" t="s">
        <v>2091</v>
      </c>
      <c r="F2821" s="78" t="s">
        <v>8655</v>
      </c>
      <c r="G2821" s="35" t="s">
        <v>39</v>
      </c>
      <c r="H2821" s="35">
        <v>0</v>
      </c>
      <c r="I2821" s="35">
        <v>590000000</v>
      </c>
      <c r="J2821" s="35" t="s">
        <v>40</v>
      </c>
      <c r="K2821" s="51" t="s">
        <v>529</v>
      </c>
      <c r="L2821" s="35" t="s">
        <v>42</v>
      </c>
      <c r="M2821" s="35" t="s">
        <v>61</v>
      </c>
      <c r="N2821" s="35" t="s">
        <v>109</v>
      </c>
      <c r="O2821" s="35" t="s">
        <v>110</v>
      </c>
      <c r="P2821" s="35">
        <v>166</v>
      </c>
      <c r="Q2821" s="35" t="s">
        <v>103</v>
      </c>
      <c r="R2821" s="77">
        <v>196</v>
      </c>
      <c r="S2821" s="77">
        <v>600000</v>
      </c>
      <c r="T2821" s="62">
        <v>0</v>
      </c>
      <c r="U2821" s="77">
        <f t="shared" si="304"/>
        <v>0</v>
      </c>
      <c r="V2821" s="35" t="s">
        <v>47</v>
      </c>
      <c r="W2821" s="51">
        <v>2017</v>
      </c>
      <c r="X2821" s="51">
        <v>19</v>
      </c>
    </row>
    <row r="2822" spans="1:24" ht="50.1" customHeight="1">
      <c r="A2822" s="34" t="s">
        <v>8656</v>
      </c>
      <c r="B2822" s="35" t="s">
        <v>35</v>
      </c>
      <c r="C2822" s="78" t="s">
        <v>2090</v>
      </c>
      <c r="D2822" s="78" t="s">
        <v>2086</v>
      </c>
      <c r="E2822" s="78" t="s">
        <v>2091</v>
      </c>
      <c r="F2822" s="78" t="s">
        <v>8655</v>
      </c>
      <c r="G2822" s="35" t="s">
        <v>39</v>
      </c>
      <c r="H2822" s="35">
        <v>0</v>
      </c>
      <c r="I2822" s="35">
        <v>590000000</v>
      </c>
      <c r="J2822" s="35" t="s">
        <v>40</v>
      </c>
      <c r="K2822" s="51" t="s">
        <v>529</v>
      </c>
      <c r="L2822" s="35" t="s">
        <v>42</v>
      </c>
      <c r="M2822" s="35" t="s">
        <v>61</v>
      </c>
      <c r="N2822" s="35" t="s">
        <v>109</v>
      </c>
      <c r="O2822" s="35" t="s">
        <v>110</v>
      </c>
      <c r="P2822" s="35">
        <v>166</v>
      </c>
      <c r="Q2822" s="35" t="s">
        <v>103</v>
      </c>
      <c r="R2822" s="77">
        <v>196</v>
      </c>
      <c r="S2822" s="77">
        <v>600</v>
      </c>
      <c r="T2822" s="62">
        <f t="shared" ref="T2822" si="305">R2822*S2822</f>
        <v>117600</v>
      </c>
      <c r="U2822" s="77">
        <f t="shared" si="304"/>
        <v>131712</v>
      </c>
      <c r="V2822" s="35" t="s">
        <v>47</v>
      </c>
      <c r="W2822" s="51">
        <v>2017</v>
      </c>
      <c r="X2822" s="51"/>
    </row>
    <row r="2823" spans="1:24" ht="50.1" customHeight="1">
      <c r="A2823" s="415" t="s">
        <v>8657</v>
      </c>
      <c r="B2823" s="189" t="s">
        <v>35</v>
      </c>
      <c r="C2823" s="296" t="s">
        <v>2187</v>
      </c>
      <c r="D2823" s="421" t="s">
        <v>2086</v>
      </c>
      <c r="E2823" s="296" t="s">
        <v>2188</v>
      </c>
      <c r="F2823" s="296" t="s">
        <v>47</v>
      </c>
      <c r="G2823" s="251" t="s">
        <v>39</v>
      </c>
      <c r="H2823" s="326">
        <v>0</v>
      </c>
      <c r="I2823" s="422" t="s">
        <v>2202</v>
      </c>
      <c r="J2823" s="250" t="s">
        <v>40</v>
      </c>
      <c r="K2823" s="163" t="s">
        <v>529</v>
      </c>
      <c r="L2823" s="250" t="s">
        <v>42</v>
      </c>
      <c r="M2823" s="189" t="s">
        <v>61</v>
      </c>
      <c r="N2823" s="160" t="s">
        <v>109</v>
      </c>
      <c r="O2823" s="250" t="s">
        <v>110</v>
      </c>
      <c r="P2823" s="252">
        <v>168</v>
      </c>
      <c r="Q2823" s="160" t="s">
        <v>117</v>
      </c>
      <c r="R2823" s="423">
        <v>1.4279999999999999</v>
      </c>
      <c r="S2823" s="254">
        <v>317000</v>
      </c>
      <c r="T2823" s="254">
        <f t="shared" si="303"/>
        <v>452676</v>
      </c>
      <c r="U2823" s="424">
        <f t="shared" si="304"/>
        <v>506997.12000000005</v>
      </c>
      <c r="V2823" s="425" t="s">
        <v>47</v>
      </c>
      <c r="W2823" s="163">
        <v>2017</v>
      </c>
      <c r="X2823" s="168"/>
    </row>
    <row r="2824" spans="1:24" ht="50.1" customHeight="1">
      <c r="A2824" s="45" t="s">
        <v>8658</v>
      </c>
      <c r="B2824" s="46" t="s">
        <v>35</v>
      </c>
      <c r="C2824" s="50" t="s">
        <v>8659</v>
      </c>
      <c r="D2824" s="145" t="s">
        <v>2086</v>
      </c>
      <c r="E2824" s="50" t="s">
        <v>8660</v>
      </c>
      <c r="F2824" s="50" t="s">
        <v>47</v>
      </c>
      <c r="G2824" s="37" t="s">
        <v>39</v>
      </c>
      <c r="H2824" s="52">
        <v>0</v>
      </c>
      <c r="I2824" s="152" t="s">
        <v>2202</v>
      </c>
      <c r="J2824" s="35" t="s">
        <v>40</v>
      </c>
      <c r="K2824" s="51" t="s">
        <v>529</v>
      </c>
      <c r="L2824" s="35" t="s">
        <v>42</v>
      </c>
      <c r="M2824" s="46" t="s">
        <v>61</v>
      </c>
      <c r="N2824" s="49" t="s">
        <v>109</v>
      </c>
      <c r="O2824" s="35" t="s">
        <v>110</v>
      </c>
      <c r="P2824" s="125">
        <v>168</v>
      </c>
      <c r="Q2824" s="49" t="s">
        <v>117</v>
      </c>
      <c r="R2824" s="148">
        <v>2.847</v>
      </c>
      <c r="S2824" s="100">
        <v>214000</v>
      </c>
      <c r="T2824" s="100">
        <f t="shared" si="303"/>
        <v>609258</v>
      </c>
      <c r="U2824" s="147">
        <f t="shared" si="304"/>
        <v>682368.96000000008</v>
      </c>
      <c r="V2824" s="70" t="s">
        <v>47</v>
      </c>
      <c r="W2824" s="51">
        <v>2017</v>
      </c>
      <c r="X2824" s="98"/>
    </row>
    <row r="2825" spans="1:24" ht="50.1" customHeight="1">
      <c r="A2825" s="45" t="s">
        <v>8661</v>
      </c>
      <c r="B2825" s="49" t="s">
        <v>35</v>
      </c>
      <c r="C2825" s="47" t="s">
        <v>5424</v>
      </c>
      <c r="D2825" s="47" t="s">
        <v>3628</v>
      </c>
      <c r="E2825" s="47" t="s">
        <v>5425</v>
      </c>
      <c r="F2825" s="38"/>
      <c r="G2825" s="35" t="s">
        <v>39</v>
      </c>
      <c r="H2825" s="49">
        <v>0</v>
      </c>
      <c r="I2825" s="35">
        <v>590000000</v>
      </c>
      <c r="J2825" s="78" t="s">
        <v>53</v>
      </c>
      <c r="K2825" s="35" t="s">
        <v>529</v>
      </c>
      <c r="L2825" s="35" t="s">
        <v>42</v>
      </c>
      <c r="M2825" s="35" t="s">
        <v>61</v>
      </c>
      <c r="N2825" s="58" t="s">
        <v>109</v>
      </c>
      <c r="O2825" s="35" t="s">
        <v>110</v>
      </c>
      <c r="P2825" s="49">
        <v>166</v>
      </c>
      <c r="Q2825" s="49" t="s">
        <v>103</v>
      </c>
      <c r="R2825" s="426">
        <v>13</v>
      </c>
      <c r="S2825" s="427">
        <v>3500</v>
      </c>
      <c r="T2825" s="74">
        <f t="shared" si="303"/>
        <v>45500</v>
      </c>
      <c r="U2825" s="54">
        <f t="shared" si="304"/>
        <v>50960.000000000007</v>
      </c>
      <c r="V2825" s="93"/>
      <c r="W2825" s="51">
        <v>2017</v>
      </c>
      <c r="X2825" s="93"/>
    </row>
    <row r="2826" spans="1:24" ht="50.1" customHeight="1">
      <c r="A2826" s="45" t="s">
        <v>8662</v>
      </c>
      <c r="B2826" s="49" t="s">
        <v>35</v>
      </c>
      <c r="C2826" s="47" t="s">
        <v>8663</v>
      </c>
      <c r="D2826" s="47" t="s">
        <v>4465</v>
      </c>
      <c r="E2826" s="47" t="s">
        <v>8664</v>
      </c>
      <c r="F2826" s="38"/>
      <c r="G2826" s="35" t="s">
        <v>39</v>
      </c>
      <c r="H2826" s="49">
        <v>0</v>
      </c>
      <c r="I2826" s="35">
        <v>590000000</v>
      </c>
      <c r="J2826" s="78" t="s">
        <v>53</v>
      </c>
      <c r="K2826" s="35" t="s">
        <v>529</v>
      </c>
      <c r="L2826" s="35" t="s">
        <v>42</v>
      </c>
      <c r="M2826" s="35" t="s">
        <v>61</v>
      </c>
      <c r="N2826" s="58" t="s">
        <v>109</v>
      </c>
      <c r="O2826" s="35" t="s">
        <v>110</v>
      </c>
      <c r="P2826" s="125">
        <v>168</v>
      </c>
      <c r="Q2826" s="49" t="s">
        <v>117</v>
      </c>
      <c r="R2826" s="426">
        <v>0.126</v>
      </c>
      <c r="S2826" s="427">
        <v>295000</v>
      </c>
      <c r="T2826" s="74">
        <f t="shared" si="303"/>
        <v>37170</v>
      </c>
      <c r="U2826" s="54">
        <f t="shared" si="304"/>
        <v>41630.400000000001</v>
      </c>
      <c r="V2826" s="93"/>
      <c r="W2826" s="51">
        <v>2017</v>
      </c>
      <c r="X2826" s="93"/>
    </row>
    <row r="2827" spans="1:24" ht="50.1" customHeight="1">
      <c r="A2827" s="45" t="s">
        <v>8665</v>
      </c>
      <c r="B2827" s="49" t="s">
        <v>35</v>
      </c>
      <c r="C2827" s="38" t="s">
        <v>4486</v>
      </c>
      <c r="D2827" s="50" t="s">
        <v>4465</v>
      </c>
      <c r="E2827" s="38" t="s">
        <v>4487</v>
      </c>
      <c r="F2827" s="38"/>
      <c r="G2827" s="35" t="s">
        <v>39</v>
      </c>
      <c r="H2827" s="49">
        <v>0</v>
      </c>
      <c r="I2827" s="35">
        <v>590000000</v>
      </c>
      <c r="J2827" s="78" t="s">
        <v>53</v>
      </c>
      <c r="K2827" s="35" t="s">
        <v>529</v>
      </c>
      <c r="L2827" s="35" t="s">
        <v>42</v>
      </c>
      <c r="M2827" s="35" t="s">
        <v>61</v>
      </c>
      <c r="N2827" s="58" t="s">
        <v>109</v>
      </c>
      <c r="O2827" s="35" t="s">
        <v>110</v>
      </c>
      <c r="P2827" s="49">
        <v>166</v>
      </c>
      <c r="Q2827" s="49" t="s">
        <v>103</v>
      </c>
      <c r="R2827" s="426">
        <v>320</v>
      </c>
      <c r="S2827" s="427">
        <v>250</v>
      </c>
      <c r="T2827" s="74">
        <f t="shared" si="303"/>
        <v>80000</v>
      </c>
      <c r="U2827" s="54">
        <f t="shared" si="304"/>
        <v>89600.000000000015</v>
      </c>
      <c r="V2827" s="93"/>
      <c r="W2827" s="51">
        <v>2017</v>
      </c>
      <c r="X2827" s="93"/>
    </row>
    <row r="2828" spans="1:24" ht="50.1" customHeight="1">
      <c r="A2828" s="45" t="s">
        <v>8666</v>
      </c>
      <c r="B2828" s="49" t="s">
        <v>35</v>
      </c>
      <c r="C2828" s="38" t="s">
        <v>4984</v>
      </c>
      <c r="D2828" s="50" t="s">
        <v>4961</v>
      </c>
      <c r="E2828" s="38" t="s">
        <v>4985</v>
      </c>
      <c r="F2828" s="235" t="s">
        <v>8667</v>
      </c>
      <c r="G2828" s="35" t="s">
        <v>39</v>
      </c>
      <c r="H2828" s="49">
        <v>0</v>
      </c>
      <c r="I2828" s="35">
        <v>590000000</v>
      </c>
      <c r="J2828" s="78" t="s">
        <v>53</v>
      </c>
      <c r="K2828" s="35" t="s">
        <v>529</v>
      </c>
      <c r="L2828" s="35" t="s">
        <v>42</v>
      </c>
      <c r="M2828" s="35" t="s">
        <v>61</v>
      </c>
      <c r="N2828" s="58" t="s">
        <v>109</v>
      </c>
      <c r="O2828" s="35" t="s">
        <v>110</v>
      </c>
      <c r="P2828" s="49" t="s">
        <v>3571</v>
      </c>
      <c r="Q2828" s="49" t="s">
        <v>117</v>
      </c>
      <c r="R2828" s="426">
        <v>4.9000000000000002E-2</v>
      </c>
      <c r="S2828" s="427">
        <v>440000</v>
      </c>
      <c r="T2828" s="74">
        <f t="shared" si="303"/>
        <v>21560</v>
      </c>
      <c r="U2828" s="54">
        <f t="shared" si="304"/>
        <v>24147.200000000001</v>
      </c>
      <c r="V2828" s="221"/>
      <c r="W2828" s="51">
        <v>2017</v>
      </c>
      <c r="X2828" s="93"/>
    </row>
    <row r="2829" spans="1:24" ht="50.1" customHeight="1">
      <c r="A2829" s="45" t="s">
        <v>8668</v>
      </c>
      <c r="B2829" s="49" t="s">
        <v>35</v>
      </c>
      <c r="C2829" s="38" t="s">
        <v>4990</v>
      </c>
      <c r="D2829" s="50" t="s">
        <v>4961</v>
      </c>
      <c r="E2829" s="38" t="s">
        <v>4991</v>
      </c>
      <c r="F2829" s="235" t="s">
        <v>8667</v>
      </c>
      <c r="G2829" s="35" t="s">
        <v>39</v>
      </c>
      <c r="H2829" s="49">
        <v>0</v>
      </c>
      <c r="I2829" s="35">
        <v>590000000</v>
      </c>
      <c r="J2829" s="78" t="s">
        <v>53</v>
      </c>
      <c r="K2829" s="35" t="s">
        <v>529</v>
      </c>
      <c r="L2829" s="35" t="s">
        <v>42</v>
      </c>
      <c r="M2829" s="35" t="s">
        <v>61</v>
      </c>
      <c r="N2829" s="58" t="s">
        <v>109</v>
      </c>
      <c r="O2829" s="35" t="s">
        <v>110</v>
      </c>
      <c r="P2829" s="49" t="s">
        <v>3571</v>
      </c>
      <c r="Q2829" s="49" t="s">
        <v>117</v>
      </c>
      <c r="R2829" s="426">
        <v>5.1999999999999998E-2</v>
      </c>
      <c r="S2829" s="427">
        <v>440000</v>
      </c>
      <c r="T2829" s="74">
        <f t="shared" si="303"/>
        <v>22880</v>
      </c>
      <c r="U2829" s="54">
        <f t="shared" si="304"/>
        <v>25625.600000000002</v>
      </c>
      <c r="V2829" s="221"/>
      <c r="W2829" s="51">
        <v>2017</v>
      </c>
      <c r="X2829" s="93"/>
    </row>
    <row r="2830" spans="1:24" ht="50.1" customHeight="1">
      <c r="A2830" s="45" t="s">
        <v>8669</v>
      </c>
      <c r="B2830" s="49" t="s">
        <v>35</v>
      </c>
      <c r="C2830" s="38" t="s">
        <v>4993</v>
      </c>
      <c r="D2830" s="50" t="s">
        <v>4961</v>
      </c>
      <c r="E2830" s="38" t="s">
        <v>4994</v>
      </c>
      <c r="F2830" s="235" t="s">
        <v>8667</v>
      </c>
      <c r="G2830" s="35" t="s">
        <v>39</v>
      </c>
      <c r="H2830" s="49">
        <v>0</v>
      </c>
      <c r="I2830" s="35">
        <v>590000000</v>
      </c>
      <c r="J2830" s="78" t="s">
        <v>53</v>
      </c>
      <c r="K2830" s="35" t="s">
        <v>529</v>
      </c>
      <c r="L2830" s="35" t="s">
        <v>42</v>
      </c>
      <c r="M2830" s="35" t="s">
        <v>61</v>
      </c>
      <c r="N2830" s="58" t="s">
        <v>109</v>
      </c>
      <c r="O2830" s="35" t="s">
        <v>110</v>
      </c>
      <c r="P2830" s="49" t="s">
        <v>3571</v>
      </c>
      <c r="Q2830" s="49" t="s">
        <v>117</v>
      </c>
      <c r="R2830" s="426">
        <v>0.10199999999999999</v>
      </c>
      <c r="S2830" s="427">
        <v>440000</v>
      </c>
      <c r="T2830" s="74">
        <f t="shared" si="303"/>
        <v>44880</v>
      </c>
      <c r="U2830" s="54">
        <f t="shared" si="304"/>
        <v>50265.600000000006</v>
      </c>
      <c r="V2830" s="221"/>
      <c r="W2830" s="51">
        <v>2017</v>
      </c>
      <c r="X2830" s="93"/>
    </row>
    <row r="2831" spans="1:24" ht="50.1" customHeight="1">
      <c r="A2831" s="45" t="s">
        <v>8670</v>
      </c>
      <c r="B2831" s="49" t="s">
        <v>35</v>
      </c>
      <c r="C2831" s="38" t="s">
        <v>5014</v>
      </c>
      <c r="D2831" s="50" t="s">
        <v>4961</v>
      </c>
      <c r="E2831" s="38" t="s">
        <v>5015</v>
      </c>
      <c r="F2831" s="235"/>
      <c r="G2831" s="35" t="s">
        <v>39</v>
      </c>
      <c r="H2831" s="49">
        <v>0</v>
      </c>
      <c r="I2831" s="35">
        <v>590000000</v>
      </c>
      <c r="J2831" s="78" t="s">
        <v>53</v>
      </c>
      <c r="K2831" s="35" t="s">
        <v>529</v>
      </c>
      <c r="L2831" s="35" t="s">
        <v>42</v>
      </c>
      <c r="M2831" s="35" t="s">
        <v>61</v>
      </c>
      <c r="N2831" s="58" t="s">
        <v>109</v>
      </c>
      <c r="O2831" s="35" t="s">
        <v>8671</v>
      </c>
      <c r="P2831" s="49" t="s">
        <v>3571</v>
      </c>
      <c r="Q2831" s="49" t="s">
        <v>117</v>
      </c>
      <c r="R2831" s="426">
        <v>6.0999999999999999E-2</v>
      </c>
      <c r="S2831" s="427">
        <v>440000</v>
      </c>
      <c r="T2831" s="74">
        <f t="shared" si="303"/>
        <v>26840</v>
      </c>
      <c r="U2831" s="54">
        <f t="shared" si="304"/>
        <v>30060.800000000003</v>
      </c>
      <c r="V2831" s="221"/>
      <c r="W2831" s="51">
        <v>2017</v>
      </c>
      <c r="X2831" s="93"/>
    </row>
    <row r="2832" spans="1:24" ht="50.1" customHeight="1">
      <c r="A2832" s="45" t="s">
        <v>8672</v>
      </c>
      <c r="B2832" s="58" t="s">
        <v>35</v>
      </c>
      <c r="C2832" s="49" t="s">
        <v>8673</v>
      </c>
      <c r="D2832" s="49" t="s">
        <v>8674</v>
      </c>
      <c r="E2832" s="49" t="s">
        <v>8675</v>
      </c>
      <c r="F2832" s="104" t="s">
        <v>8676</v>
      </c>
      <c r="G2832" s="49" t="s">
        <v>39</v>
      </c>
      <c r="H2832" s="105">
        <v>0</v>
      </c>
      <c r="I2832" s="368">
        <v>590000000</v>
      </c>
      <c r="J2832" s="51" t="s">
        <v>293</v>
      </c>
      <c r="K2832" s="49" t="s">
        <v>529</v>
      </c>
      <c r="L2832" s="49" t="s">
        <v>189</v>
      </c>
      <c r="M2832" s="49" t="s">
        <v>84</v>
      </c>
      <c r="N2832" s="49" t="s">
        <v>243</v>
      </c>
      <c r="O2832" s="49" t="s">
        <v>8308</v>
      </c>
      <c r="P2832" s="43">
        <v>839</v>
      </c>
      <c r="Q2832" s="34" t="s">
        <v>612</v>
      </c>
      <c r="R2832" s="49">
        <v>10</v>
      </c>
      <c r="S2832" s="373">
        <v>1745000</v>
      </c>
      <c r="T2832" s="88">
        <f>R2832*S2832</f>
        <v>17450000</v>
      </c>
      <c r="U2832" s="374">
        <f>T2832*1.12</f>
        <v>19544000</v>
      </c>
      <c r="V2832" s="98"/>
      <c r="W2832" s="51">
        <v>2017</v>
      </c>
      <c r="X2832" s="49"/>
    </row>
    <row r="2833" spans="1:24" ht="50.1" customHeight="1">
      <c r="A2833" s="45" t="s">
        <v>8677</v>
      </c>
      <c r="B2833" s="58" t="s">
        <v>35</v>
      </c>
      <c r="C2833" s="49" t="s">
        <v>8678</v>
      </c>
      <c r="D2833" s="49" t="s">
        <v>8679</v>
      </c>
      <c r="E2833" s="49" t="s">
        <v>8680</v>
      </c>
      <c r="F2833" s="49" t="s">
        <v>8681</v>
      </c>
      <c r="G2833" s="49" t="s">
        <v>39</v>
      </c>
      <c r="H2833" s="105">
        <v>0</v>
      </c>
      <c r="I2833" s="368">
        <v>590000000</v>
      </c>
      <c r="J2833" s="51" t="s">
        <v>293</v>
      </c>
      <c r="K2833" s="49" t="s">
        <v>529</v>
      </c>
      <c r="L2833" s="49" t="s">
        <v>189</v>
      </c>
      <c r="M2833" s="49" t="s">
        <v>84</v>
      </c>
      <c r="N2833" s="49" t="s">
        <v>243</v>
      </c>
      <c r="O2833" s="49" t="s">
        <v>8682</v>
      </c>
      <c r="P2833" s="43">
        <v>796</v>
      </c>
      <c r="Q2833" s="34" t="s">
        <v>46</v>
      </c>
      <c r="R2833" s="49">
        <v>10</v>
      </c>
      <c r="S2833" s="372">
        <v>115500</v>
      </c>
      <c r="T2833" s="88">
        <f>R2833*S2833</f>
        <v>1155000</v>
      </c>
      <c r="U2833" s="88">
        <f>T2833*1.12</f>
        <v>1293600.0000000002</v>
      </c>
      <c r="V2833" s="98"/>
      <c r="W2833" s="51">
        <v>2017</v>
      </c>
      <c r="X2833" s="49"/>
    </row>
    <row r="2834" spans="1:24" ht="50.1" customHeight="1">
      <c r="A2834" s="45" t="s">
        <v>8683</v>
      </c>
      <c r="B2834" s="49" t="s">
        <v>35</v>
      </c>
      <c r="C2834" s="38" t="s">
        <v>4503</v>
      </c>
      <c r="D2834" s="50" t="s">
        <v>4465</v>
      </c>
      <c r="E2834" s="38" t="s">
        <v>4504</v>
      </c>
      <c r="F2834" s="38"/>
      <c r="G2834" s="35" t="s">
        <v>39</v>
      </c>
      <c r="H2834" s="49">
        <v>0</v>
      </c>
      <c r="I2834" s="35">
        <v>590000000</v>
      </c>
      <c r="J2834" s="78" t="s">
        <v>53</v>
      </c>
      <c r="K2834" s="35" t="s">
        <v>529</v>
      </c>
      <c r="L2834" s="35" t="s">
        <v>42</v>
      </c>
      <c r="M2834" s="35" t="s">
        <v>61</v>
      </c>
      <c r="N2834" s="58" t="s">
        <v>109</v>
      </c>
      <c r="O2834" s="35" t="s">
        <v>110</v>
      </c>
      <c r="P2834" s="49" t="s">
        <v>3571</v>
      </c>
      <c r="Q2834" s="49" t="s">
        <v>117</v>
      </c>
      <c r="R2834" s="426">
        <v>0.23799999999999999</v>
      </c>
      <c r="S2834" s="427">
        <v>296000</v>
      </c>
      <c r="T2834" s="74">
        <f t="shared" ref="T2834:T2835" si="306">R2834*S2834</f>
        <v>70448</v>
      </c>
      <c r="U2834" s="54">
        <f t="shared" ref="U2834:U2836" si="307">T2834*1.12</f>
        <v>78901.760000000009</v>
      </c>
      <c r="V2834" s="93"/>
      <c r="W2834" s="51">
        <v>2017</v>
      </c>
      <c r="X2834" s="93"/>
    </row>
    <row r="2835" spans="1:24" ht="50.1" customHeight="1">
      <c r="A2835" s="45" t="s">
        <v>8684</v>
      </c>
      <c r="B2835" s="46" t="s">
        <v>35</v>
      </c>
      <c r="C2835" s="50" t="s">
        <v>4486</v>
      </c>
      <c r="D2835" s="145" t="s">
        <v>4465</v>
      </c>
      <c r="E2835" s="50" t="s">
        <v>4487</v>
      </c>
      <c r="F2835" s="50" t="s">
        <v>47</v>
      </c>
      <c r="G2835" s="37" t="s">
        <v>39</v>
      </c>
      <c r="H2835" s="52">
        <v>0</v>
      </c>
      <c r="I2835" s="201">
        <v>590000000</v>
      </c>
      <c r="J2835" s="35" t="s">
        <v>40</v>
      </c>
      <c r="K2835" s="51" t="s">
        <v>529</v>
      </c>
      <c r="L2835" s="35" t="s">
        <v>42</v>
      </c>
      <c r="M2835" s="46" t="s">
        <v>61</v>
      </c>
      <c r="N2835" s="49" t="s">
        <v>109</v>
      </c>
      <c r="O2835" s="35" t="s">
        <v>110</v>
      </c>
      <c r="P2835" s="49" t="s">
        <v>449</v>
      </c>
      <c r="Q2835" s="49" t="s">
        <v>103</v>
      </c>
      <c r="R2835" s="153">
        <v>320</v>
      </c>
      <c r="S2835" s="77">
        <v>260</v>
      </c>
      <c r="T2835" s="100">
        <f t="shared" si="306"/>
        <v>83200</v>
      </c>
      <c r="U2835" s="100">
        <f t="shared" si="307"/>
        <v>93184.000000000015</v>
      </c>
      <c r="V2835" s="46" t="s">
        <v>47</v>
      </c>
      <c r="W2835" s="51">
        <v>2017</v>
      </c>
      <c r="X2835" s="98"/>
    </row>
    <row r="2836" spans="1:24" ht="50.1" customHeight="1">
      <c r="A2836" s="45" t="s">
        <v>8685</v>
      </c>
      <c r="B2836" s="46" t="s">
        <v>35</v>
      </c>
      <c r="C2836" s="272" t="s">
        <v>8686</v>
      </c>
      <c r="D2836" s="272" t="s">
        <v>206</v>
      </c>
      <c r="E2836" s="272" t="s">
        <v>8687</v>
      </c>
      <c r="F2836" s="50" t="s">
        <v>8688</v>
      </c>
      <c r="G2836" s="51" t="s">
        <v>39</v>
      </c>
      <c r="H2836" s="51">
        <v>0</v>
      </c>
      <c r="I2836" s="125">
        <v>590000000</v>
      </c>
      <c r="J2836" s="51" t="s">
        <v>53</v>
      </c>
      <c r="K2836" s="51" t="s">
        <v>8689</v>
      </c>
      <c r="L2836" s="51" t="s">
        <v>53</v>
      </c>
      <c r="M2836" s="51" t="s">
        <v>61</v>
      </c>
      <c r="N2836" s="51" t="s">
        <v>8644</v>
      </c>
      <c r="O2836" s="46" t="s">
        <v>4435</v>
      </c>
      <c r="P2836" s="364">
        <v>736</v>
      </c>
      <c r="Q2836" s="364" t="s">
        <v>512</v>
      </c>
      <c r="R2836" s="237">
        <v>3</v>
      </c>
      <c r="S2836" s="77">
        <v>210000</v>
      </c>
      <c r="T2836" s="62">
        <v>0</v>
      </c>
      <c r="U2836" s="237">
        <f t="shared" si="307"/>
        <v>0</v>
      </c>
      <c r="V2836" s="126"/>
      <c r="W2836" s="59">
        <v>2017</v>
      </c>
      <c r="X2836" s="49" t="s">
        <v>3586</v>
      </c>
    </row>
    <row r="2837" spans="1:24" ht="50.1" customHeight="1">
      <c r="A2837" s="51" t="s">
        <v>8690</v>
      </c>
      <c r="B2837" s="46" t="s">
        <v>35</v>
      </c>
      <c r="C2837" s="78" t="s">
        <v>8686</v>
      </c>
      <c r="D2837" s="78" t="s">
        <v>206</v>
      </c>
      <c r="E2837" s="78" t="s">
        <v>8687</v>
      </c>
      <c r="F2837" s="78" t="s">
        <v>8688</v>
      </c>
      <c r="G2837" s="51" t="s">
        <v>39</v>
      </c>
      <c r="H2837" s="51">
        <v>0</v>
      </c>
      <c r="I2837" s="125">
        <v>590000000</v>
      </c>
      <c r="J2837" s="51" t="s">
        <v>53</v>
      </c>
      <c r="K2837" s="51" t="s">
        <v>188</v>
      </c>
      <c r="L2837" s="51" t="s">
        <v>53</v>
      </c>
      <c r="M2837" s="51" t="s">
        <v>61</v>
      </c>
      <c r="N2837" s="51" t="s">
        <v>1043</v>
      </c>
      <c r="O2837" s="46" t="s">
        <v>1424</v>
      </c>
      <c r="P2837" s="35">
        <v>736</v>
      </c>
      <c r="Q2837" s="364" t="s">
        <v>512</v>
      </c>
      <c r="R2837" s="77">
        <v>3</v>
      </c>
      <c r="S2837" s="77">
        <v>245000</v>
      </c>
      <c r="T2837" s="77">
        <f>S2837*R2837</f>
        <v>735000</v>
      </c>
      <c r="U2837" s="77">
        <f>T2837*1.12</f>
        <v>823200.00000000012</v>
      </c>
      <c r="V2837" s="49"/>
      <c r="W2837" s="35">
        <v>2017</v>
      </c>
      <c r="X2837" s="51"/>
    </row>
    <row r="2838" spans="1:24" ht="50.1" customHeight="1">
      <c r="A2838" s="45" t="s">
        <v>8691</v>
      </c>
      <c r="B2838" s="58" t="s">
        <v>35</v>
      </c>
      <c r="C2838" s="49" t="s">
        <v>8692</v>
      </c>
      <c r="D2838" s="49" t="s">
        <v>8693</v>
      </c>
      <c r="E2838" s="49" t="s">
        <v>8694</v>
      </c>
      <c r="F2838" s="49" t="s">
        <v>8695</v>
      </c>
      <c r="G2838" s="49" t="s">
        <v>39</v>
      </c>
      <c r="H2838" s="105">
        <v>0</v>
      </c>
      <c r="I2838" s="368">
        <v>590000000</v>
      </c>
      <c r="J2838" s="51" t="s">
        <v>293</v>
      </c>
      <c r="K2838" s="49" t="s">
        <v>5031</v>
      </c>
      <c r="L2838" s="49" t="s">
        <v>189</v>
      </c>
      <c r="M2838" s="49" t="s">
        <v>84</v>
      </c>
      <c r="N2838" s="49" t="s">
        <v>8408</v>
      </c>
      <c r="O2838" s="49" t="s">
        <v>8308</v>
      </c>
      <c r="P2838" s="43">
        <v>796</v>
      </c>
      <c r="Q2838" s="34" t="s">
        <v>46</v>
      </c>
      <c r="R2838" s="49">
        <v>26</v>
      </c>
      <c r="S2838" s="369">
        <v>175000</v>
      </c>
      <c r="T2838" s="370">
        <f>S2838*R2838</f>
        <v>4550000</v>
      </c>
      <c r="U2838" s="371">
        <f t="shared" ref="U2838:U2847" si="308">T2838*1.12</f>
        <v>5096000.0000000009</v>
      </c>
      <c r="V2838" s="98"/>
      <c r="W2838" s="51">
        <v>2017</v>
      </c>
      <c r="X2838" s="49"/>
    </row>
    <row r="2839" spans="1:24" ht="50.1" customHeight="1">
      <c r="A2839" s="45" t="s">
        <v>8696</v>
      </c>
      <c r="B2839" s="35" t="s">
        <v>35</v>
      </c>
      <c r="C2839" s="409" t="s">
        <v>8697</v>
      </c>
      <c r="D2839" s="409" t="s">
        <v>8698</v>
      </c>
      <c r="E2839" s="409" t="s">
        <v>8699</v>
      </c>
      <c r="F2839" s="49" t="s">
        <v>8700</v>
      </c>
      <c r="G2839" s="49" t="s">
        <v>39</v>
      </c>
      <c r="H2839" s="105">
        <v>0</v>
      </c>
      <c r="I2839" s="80">
        <v>590000000</v>
      </c>
      <c r="J2839" s="51" t="s">
        <v>293</v>
      </c>
      <c r="K2839" s="49" t="s">
        <v>5031</v>
      </c>
      <c r="L2839" s="49" t="s">
        <v>295</v>
      </c>
      <c r="M2839" s="49" t="s">
        <v>84</v>
      </c>
      <c r="N2839" s="49" t="s">
        <v>8701</v>
      </c>
      <c r="O2839" s="49" t="s">
        <v>283</v>
      </c>
      <c r="P2839" s="35">
        <v>796</v>
      </c>
      <c r="Q2839" s="34" t="s">
        <v>46</v>
      </c>
      <c r="R2839" s="277">
        <v>28</v>
      </c>
      <c r="S2839" s="277">
        <v>20000</v>
      </c>
      <c r="T2839" s="398">
        <f>R2839*S2839</f>
        <v>560000</v>
      </c>
      <c r="U2839" s="398">
        <f t="shared" si="308"/>
        <v>627200.00000000012</v>
      </c>
      <c r="V2839" s="90"/>
      <c r="W2839" s="51">
        <v>2017</v>
      </c>
      <c r="X2839" s="90"/>
    </row>
    <row r="2840" spans="1:24" ht="50.1" customHeight="1">
      <c r="A2840" s="45" t="s">
        <v>8702</v>
      </c>
      <c r="B2840" s="271" t="s">
        <v>35</v>
      </c>
      <c r="C2840" s="38" t="s">
        <v>8703</v>
      </c>
      <c r="D2840" s="49" t="s">
        <v>8704</v>
      </c>
      <c r="E2840" s="38" t="s">
        <v>8705</v>
      </c>
      <c r="F2840" s="268"/>
      <c r="G2840" s="51" t="s">
        <v>39</v>
      </c>
      <c r="H2840" s="46" t="s">
        <v>2372</v>
      </c>
      <c r="I2840" s="46" t="s">
        <v>2202</v>
      </c>
      <c r="J2840" s="46" t="s">
        <v>40</v>
      </c>
      <c r="K2840" s="51" t="s">
        <v>5031</v>
      </c>
      <c r="L2840" s="46" t="s">
        <v>40</v>
      </c>
      <c r="M2840" s="46" t="s">
        <v>61</v>
      </c>
      <c r="N2840" s="51" t="s">
        <v>8706</v>
      </c>
      <c r="O2840" s="49" t="s">
        <v>2988</v>
      </c>
      <c r="P2840" s="34">
        <v>796</v>
      </c>
      <c r="Q2840" s="34" t="s">
        <v>46</v>
      </c>
      <c r="R2840" s="59">
        <v>4</v>
      </c>
      <c r="S2840" s="83">
        <v>2200</v>
      </c>
      <c r="T2840" s="85">
        <f>R2840*S2840</f>
        <v>8800</v>
      </c>
      <c r="U2840" s="375">
        <f t="shared" si="308"/>
        <v>9856.0000000000018</v>
      </c>
      <c r="V2840" s="46"/>
      <c r="W2840" s="49">
        <v>2017</v>
      </c>
      <c r="X2840" s="35"/>
    </row>
    <row r="2841" spans="1:24" ht="50.1" customHeight="1">
      <c r="A2841" s="45" t="s">
        <v>8707</v>
      </c>
      <c r="B2841" s="46" t="s">
        <v>35</v>
      </c>
      <c r="C2841" s="50" t="s">
        <v>5156</v>
      </c>
      <c r="D2841" s="78" t="s">
        <v>5157</v>
      </c>
      <c r="E2841" s="78" t="s">
        <v>1248</v>
      </c>
      <c r="F2841" s="50" t="s">
        <v>8708</v>
      </c>
      <c r="G2841" s="37" t="s">
        <v>39</v>
      </c>
      <c r="H2841" s="52">
        <v>0</v>
      </c>
      <c r="I2841" s="82">
        <v>590000000</v>
      </c>
      <c r="J2841" s="38" t="s">
        <v>1255</v>
      </c>
      <c r="K2841" s="46" t="s">
        <v>1818</v>
      </c>
      <c r="L2841" s="38" t="s">
        <v>1255</v>
      </c>
      <c r="M2841" s="46" t="s">
        <v>61</v>
      </c>
      <c r="N2841" s="38" t="s">
        <v>5159</v>
      </c>
      <c r="O2841" s="50" t="s">
        <v>1204</v>
      </c>
      <c r="P2841" s="35">
        <v>796</v>
      </c>
      <c r="Q2841" s="38" t="s">
        <v>46</v>
      </c>
      <c r="R2841" s="153">
        <v>10</v>
      </c>
      <c r="S2841" s="77">
        <v>4300</v>
      </c>
      <c r="T2841" s="100">
        <f t="shared" ref="T2841:T2849" si="309">S2841*R2841</f>
        <v>43000</v>
      </c>
      <c r="U2841" s="147">
        <f t="shared" si="308"/>
        <v>48160.000000000007</v>
      </c>
      <c r="V2841" s="46"/>
      <c r="W2841" s="82">
        <v>2017</v>
      </c>
      <c r="X2841" s="35"/>
    </row>
    <row r="2842" spans="1:24" ht="50.1" customHeight="1">
      <c r="A2842" s="45" t="s">
        <v>8709</v>
      </c>
      <c r="B2842" s="46" t="s">
        <v>35</v>
      </c>
      <c r="C2842" s="50" t="s">
        <v>5167</v>
      </c>
      <c r="D2842" s="145" t="s">
        <v>5168</v>
      </c>
      <c r="E2842" s="50" t="s">
        <v>1248</v>
      </c>
      <c r="F2842" s="50" t="s">
        <v>8710</v>
      </c>
      <c r="G2842" s="37" t="s">
        <v>39</v>
      </c>
      <c r="H2842" s="52" t="s">
        <v>2372</v>
      </c>
      <c r="I2842" s="82">
        <v>590000000</v>
      </c>
      <c r="J2842" s="38" t="s">
        <v>1255</v>
      </c>
      <c r="K2842" s="46" t="s">
        <v>1818</v>
      </c>
      <c r="L2842" s="38" t="s">
        <v>1255</v>
      </c>
      <c r="M2842" s="34" t="s">
        <v>61</v>
      </c>
      <c r="N2842" s="38" t="s">
        <v>5159</v>
      </c>
      <c r="O2842" s="50" t="s">
        <v>1204</v>
      </c>
      <c r="P2842" s="35">
        <v>796</v>
      </c>
      <c r="Q2842" s="38" t="s">
        <v>46</v>
      </c>
      <c r="R2842" s="153">
        <v>10</v>
      </c>
      <c r="S2842" s="77">
        <v>4500</v>
      </c>
      <c r="T2842" s="100">
        <f t="shared" si="309"/>
        <v>45000</v>
      </c>
      <c r="U2842" s="147">
        <f t="shared" si="308"/>
        <v>50400.000000000007</v>
      </c>
      <c r="V2842" s="70"/>
      <c r="W2842" s="82">
        <v>2017</v>
      </c>
      <c r="X2842" s="35"/>
    </row>
    <row r="2843" spans="1:24" ht="50.1" customHeight="1">
      <c r="A2843" s="45" t="s">
        <v>8711</v>
      </c>
      <c r="B2843" s="58" t="s">
        <v>35</v>
      </c>
      <c r="C2843" s="50" t="s">
        <v>4230</v>
      </c>
      <c r="D2843" s="50" t="s">
        <v>4213</v>
      </c>
      <c r="E2843" s="50" t="s">
        <v>752</v>
      </c>
      <c r="F2843" s="50" t="s">
        <v>8712</v>
      </c>
      <c r="G2843" s="37" t="s">
        <v>39</v>
      </c>
      <c r="H2843" s="59">
        <v>0</v>
      </c>
      <c r="I2843" s="82">
        <v>590000000</v>
      </c>
      <c r="J2843" s="38" t="s">
        <v>1255</v>
      </c>
      <c r="K2843" s="46" t="s">
        <v>1818</v>
      </c>
      <c r="L2843" s="38" t="s">
        <v>1255</v>
      </c>
      <c r="M2843" s="51" t="s">
        <v>61</v>
      </c>
      <c r="N2843" s="38" t="s">
        <v>5159</v>
      </c>
      <c r="O2843" s="50" t="s">
        <v>1204</v>
      </c>
      <c r="P2843" s="35">
        <v>796</v>
      </c>
      <c r="Q2843" s="38" t="s">
        <v>46</v>
      </c>
      <c r="R2843" s="95">
        <v>10</v>
      </c>
      <c r="S2843" s="96">
        <v>5200</v>
      </c>
      <c r="T2843" s="100">
        <f t="shared" si="309"/>
        <v>52000</v>
      </c>
      <c r="U2843" s="100">
        <f t="shared" si="308"/>
        <v>58240.000000000007</v>
      </c>
      <c r="V2843" s="51"/>
      <c r="W2843" s="125">
        <v>2017</v>
      </c>
      <c r="X2843" s="35"/>
    </row>
    <row r="2844" spans="1:24" ht="50.1" customHeight="1">
      <c r="A2844" s="45" t="s">
        <v>8713</v>
      </c>
      <c r="B2844" s="58" t="s">
        <v>35</v>
      </c>
      <c r="C2844" s="50" t="s">
        <v>4230</v>
      </c>
      <c r="D2844" s="50" t="s">
        <v>4213</v>
      </c>
      <c r="E2844" s="50" t="s">
        <v>752</v>
      </c>
      <c r="F2844" s="50" t="s">
        <v>8714</v>
      </c>
      <c r="G2844" s="37" t="s">
        <v>39</v>
      </c>
      <c r="H2844" s="34">
        <v>0</v>
      </c>
      <c r="I2844" s="82">
        <v>590000000</v>
      </c>
      <c r="J2844" s="38" t="s">
        <v>1255</v>
      </c>
      <c r="K2844" s="46" t="s">
        <v>1818</v>
      </c>
      <c r="L2844" s="38" t="s">
        <v>1255</v>
      </c>
      <c r="M2844" s="34" t="s">
        <v>61</v>
      </c>
      <c r="N2844" s="38" t="s">
        <v>5159</v>
      </c>
      <c r="O2844" s="50" t="s">
        <v>1204</v>
      </c>
      <c r="P2844" s="35">
        <v>796</v>
      </c>
      <c r="Q2844" s="38" t="s">
        <v>46</v>
      </c>
      <c r="R2844" s="408">
        <v>10</v>
      </c>
      <c r="S2844" s="407">
        <v>6300</v>
      </c>
      <c r="T2844" s="407">
        <f t="shared" si="309"/>
        <v>63000</v>
      </c>
      <c r="U2844" s="428">
        <f t="shared" si="308"/>
        <v>70560</v>
      </c>
      <c r="V2844" s="45"/>
      <c r="W2844" s="82">
        <v>2017</v>
      </c>
      <c r="X2844" s="35"/>
    </row>
    <row r="2845" spans="1:24" ht="50.1" customHeight="1">
      <c r="A2845" s="45" t="s">
        <v>8715</v>
      </c>
      <c r="B2845" s="46" t="s">
        <v>35</v>
      </c>
      <c r="C2845" s="78" t="s">
        <v>5167</v>
      </c>
      <c r="D2845" s="78" t="s">
        <v>5168</v>
      </c>
      <c r="E2845" s="78" t="s">
        <v>1248</v>
      </c>
      <c r="F2845" s="78" t="s">
        <v>8716</v>
      </c>
      <c r="G2845" s="37" t="s">
        <v>39</v>
      </c>
      <c r="H2845" s="52"/>
      <c r="I2845" s="82">
        <v>590000000</v>
      </c>
      <c r="J2845" s="38" t="s">
        <v>1255</v>
      </c>
      <c r="K2845" s="46" t="s">
        <v>1818</v>
      </c>
      <c r="L2845" s="38" t="s">
        <v>1255</v>
      </c>
      <c r="M2845" s="34" t="s">
        <v>61</v>
      </c>
      <c r="N2845" s="38" t="s">
        <v>5159</v>
      </c>
      <c r="O2845" s="50" t="s">
        <v>1204</v>
      </c>
      <c r="P2845" s="35">
        <v>796</v>
      </c>
      <c r="Q2845" s="38" t="s">
        <v>46</v>
      </c>
      <c r="R2845" s="83">
        <v>10</v>
      </c>
      <c r="S2845" s="90">
        <v>3900</v>
      </c>
      <c r="T2845" s="407">
        <f t="shared" si="309"/>
        <v>39000</v>
      </c>
      <c r="U2845" s="428">
        <f t="shared" si="308"/>
        <v>43680.000000000007</v>
      </c>
      <c r="V2845" s="70"/>
      <c r="W2845" s="82">
        <v>2017</v>
      </c>
      <c r="X2845" s="35"/>
    </row>
    <row r="2846" spans="1:24" ht="50.1" customHeight="1">
      <c r="A2846" s="45" t="s">
        <v>8717</v>
      </c>
      <c r="B2846" s="58" t="s">
        <v>35</v>
      </c>
      <c r="C2846" s="50" t="s">
        <v>4230</v>
      </c>
      <c r="D2846" s="50" t="s">
        <v>4213</v>
      </c>
      <c r="E2846" s="50" t="s">
        <v>752</v>
      </c>
      <c r="F2846" s="50" t="s">
        <v>8718</v>
      </c>
      <c r="G2846" s="37" t="s">
        <v>39</v>
      </c>
      <c r="H2846" s="59">
        <v>0</v>
      </c>
      <c r="I2846" s="82">
        <v>590000000</v>
      </c>
      <c r="J2846" s="38" t="s">
        <v>1255</v>
      </c>
      <c r="K2846" s="46" t="s">
        <v>1818</v>
      </c>
      <c r="L2846" s="38" t="s">
        <v>1255</v>
      </c>
      <c r="M2846" s="51" t="s">
        <v>61</v>
      </c>
      <c r="N2846" s="38" t="s">
        <v>5159</v>
      </c>
      <c r="O2846" s="50" t="s">
        <v>1204</v>
      </c>
      <c r="P2846" s="35">
        <v>796</v>
      </c>
      <c r="Q2846" s="38" t="s">
        <v>46</v>
      </c>
      <c r="R2846" s="95">
        <v>10</v>
      </c>
      <c r="S2846" s="96">
        <v>5200</v>
      </c>
      <c r="T2846" s="100">
        <f t="shared" si="309"/>
        <v>52000</v>
      </c>
      <c r="U2846" s="100">
        <f t="shared" si="308"/>
        <v>58240.000000000007</v>
      </c>
      <c r="V2846" s="51"/>
      <c r="W2846" s="125">
        <v>2017</v>
      </c>
      <c r="X2846" s="35"/>
    </row>
    <row r="2847" spans="1:24" ht="50.1" customHeight="1">
      <c r="A2847" s="45" t="s">
        <v>8719</v>
      </c>
      <c r="B2847" s="35" t="s">
        <v>35</v>
      </c>
      <c r="C2847" s="78" t="s">
        <v>5167</v>
      </c>
      <c r="D2847" s="78" t="s">
        <v>5168</v>
      </c>
      <c r="E2847" s="78" t="s">
        <v>1248</v>
      </c>
      <c r="F2847" s="78" t="s">
        <v>8720</v>
      </c>
      <c r="G2847" s="37" t="s">
        <v>39</v>
      </c>
      <c r="H2847" s="34">
        <v>0</v>
      </c>
      <c r="I2847" s="82">
        <v>590000000</v>
      </c>
      <c r="J2847" s="38" t="s">
        <v>1255</v>
      </c>
      <c r="K2847" s="46" t="s">
        <v>1818</v>
      </c>
      <c r="L2847" s="38" t="s">
        <v>1255</v>
      </c>
      <c r="M2847" s="34" t="s">
        <v>61</v>
      </c>
      <c r="N2847" s="38" t="s">
        <v>5159</v>
      </c>
      <c r="O2847" s="50" t="s">
        <v>1204</v>
      </c>
      <c r="P2847" s="35">
        <v>796</v>
      </c>
      <c r="Q2847" s="38" t="s">
        <v>46</v>
      </c>
      <c r="R2847" s="99">
        <v>10</v>
      </c>
      <c r="S2847" s="100">
        <v>4000</v>
      </c>
      <c r="T2847" s="100">
        <f t="shared" si="309"/>
        <v>40000</v>
      </c>
      <c r="U2847" s="147">
        <f t="shared" si="308"/>
        <v>44800.000000000007</v>
      </c>
      <c r="V2847" s="34"/>
      <c r="W2847" s="82">
        <v>2017</v>
      </c>
      <c r="X2847" s="35"/>
    </row>
    <row r="2848" spans="1:24" ht="50.1" customHeight="1">
      <c r="A2848" s="45" t="s">
        <v>8721</v>
      </c>
      <c r="B2848" s="46" t="s">
        <v>35</v>
      </c>
      <c r="C2848" s="50" t="s">
        <v>5156</v>
      </c>
      <c r="D2848" s="78" t="s">
        <v>5157</v>
      </c>
      <c r="E2848" s="78" t="s">
        <v>1248</v>
      </c>
      <c r="F2848" s="50" t="s">
        <v>8722</v>
      </c>
      <c r="G2848" s="37" t="s">
        <v>39</v>
      </c>
      <c r="H2848" s="52">
        <v>0</v>
      </c>
      <c r="I2848" s="82">
        <v>590000000</v>
      </c>
      <c r="J2848" s="38" t="s">
        <v>1255</v>
      </c>
      <c r="K2848" s="46" t="s">
        <v>1818</v>
      </c>
      <c r="L2848" s="38" t="s">
        <v>1255</v>
      </c>
      <c r="M2848" s="46" t="s">
        <v>61</v>
      </c>
      <c r="N2848" s="38" t="s">
        <v>5159</v>
      </c>
      <c r="O2848" s="50" t="s">
        <v>1204</v>
      </c>
      <c r="P2848" s="35">
        <v>796</v>
      </c>
      <c r="Q2848" s="38" t="s">
        <v>46</v>
      </c>
      <c r="R2848" s="153">
        <v>10</v>
      </c>
      <c r="S2848" s="77">
        <v>4600</v>
      </c>
      <c r="T2848" s="100">
        <f t="shared" si="309"/>
        <v>46000</v>
      </c>
      <c r="U2848" s="147">
        <f>T2848*1.12</f>
        <v>51520.000000000007</v>
      </c>
      <c r="V2848" s="46"/>
      <c r="W2848" s="82">
        <v>2017</v>
      </c>
      <c r="X2848" s="35"/>
    </row>
    <row r="2849" spans="1:24" ht="50.1" customHeight="1">
      <c r="A2849" s="45" t="s">
        <v>8723</v>
      </c>
      <c r="B2849" s="46" t="s">
        <v>35</v>
      </c>
      <c r="C2849" s="50" t="s">
        <v>4230</v>
      </c>
      <c r="D2849" s="145" t="s">
        <v>4213</v>
      </c>
      <c r="E2849" s="50" t="s">
        <v>752</v>
      </c>
      <c r="F2849" s="50" t="s">
        <v>8724</v>
      </c>
      <c r="G2849" s="37" t="s">
        <v>39</v>
      </c>
      <c r="H2849" s="52">
        <v>0</v>
      </c>
      <c r="I2849" s="82">
        <v>590000000</v>
      </c>
      <c r="J2849" s="38" t="s">
        <v>1255</v>
      </c>
      <c r="K2849" s="46" t="s">
        <v>1818</v>
      </c>
      <c r="L2849" s="38" t="s">
        <v>1255</v>
      </c>
      <c r="M2849" s="46" t="s">
        <v>61</v>
      </c>
      <c r="N2849" s="38" t="s">
        <v>5159</v>
      </c>
      <c r="O2849" s="50" t="s">
        <v>1204</v>
      </c>
      <c r="P2849" s="35">
        <v>796</v>
      </c>
      <c r="Q2849" s="38" t="s">
        <v>46</v>
      </c>
      <c r="R2849" s="153">
        <v>10</v>
      </c>
      <c r="S2849" s="77">
        <v>5500</v>
      </c>
      <c r="T2849" s="100">
        <f t="shared" si="309"/>
        <v>55000</v>
      </c>
      <c r="U2849" s="100">
        <f t="shared" ref="U2849:U2874" si="310">T2849*1.12</f>
        <v>61600.000000000007</v>
      </c>
      <c r="V2849" s="46"/>
      <c r="W2849" s="82">
        <v>2017</v>
      </c>
      <c r="X2849" s="35"/>
    </row>
    <row r="2850" spans="1:24" ht="50.1" customHeight="1">
      <c r="A2850" s="45" t="s">
        <v>8725</v>
      </c>
      <c r="B2850" s="35" t="s">
        <v>35</v>
      </c>
      <c r="C2850" s="78" t="s">
        <v>4212</v>
      </c>
      <c r="D2850" s="78" t="s">
        <v>4213</v>
      </c>
      <c r="E2850" s="78" t="s">
        <v>1248</v>
      </c>
      <c r="F2850" s="78" t="s">
        <v>8726</v>
      </c>
      <c r="G2850" s="37" t="s">
        <v>39</v>
      </c>
      <c r="H2850" s="34">
        <v>0</v>
      </c>
      <c r="I2850" s="82">
        <v>590000000</v>
      </c>
      <c r="J2850" s="38" t="s">
        <v>1255</v>
      </c>
      <c r="K2850" s="46" t="s">
        <v>1818</v>
      </c>
      <c r="L2850" s="38" t="s">
        <v>1255</v>
      </c>
      <c r="M2850" s="34" t="s">
        <v>61</v>
      </c>
      <c r="N2850" s="38" t="s">
        <v>5159</v>
      </c>
      <c r="O2850" s="50" t="s">
        <v>1204</v>
      </c>
      <c r="P2850" s="35">
        <v>796</v>
      </c>
      <c r="Q2850" s="38" t="s">
        <v>46</v>
      </c>
      <c r="R2850" s="99">
        <v>10</v>
      </c>
      <c r="S2850" s="100">
        <v>5500</v>
      </c>
      <c r="T2850" s="100">
        <f>S2850*R2850</f>
        <v>55000</v>
      </c>
      <c r="U2850" s="100">
        <f t="shared" si="310"/>
        <v>61600.000000000007</v>
      </c>
      <c r="V2850" s="34"/>
      <c r="W2850" s="34">
        <v>2017</v>
      </c>
      <c r="X2850" s="35"/>
    </row>
    <row r="2851" spans="1:24" ht="50.1" customHeight="1">
      <c r="A2851" s="45" t="s">
        <v>8727</v>
      </c>
      <c r="B2851" s="58" t="s">
        <v>35</v>
      </c>
      <c r="C2851" s="35" t="s">
        <v>2224</v>
      </c>
      <c r="D2851" s="35" t="s">
        <v>2225</v>
      </c>
      <c r="E2851" s="35" t="s">
        <v>2226</v>
      </c>
      <c r="F2851" s="49" t="s">
        <v>8728</v>
      </c>
      <c r="G2851" s="49" t="s">
        <v>39</v>
      </c>
      <c r="H2851" s="105">
        <v>0</v>
      </c>
      <c r="I2851" s="368">
        <v>590000000</v>
      </c>
      <c r="J2851" s="51" t="s">
        <v>293</v>
      </c>
      <c r="K2851" s="49" t="s">
        <v>5031</v>
      </c>
      <c r="L2851" s="49" t="s">
        <v>189</v>
      </c>
      <c r="M2851" s="49" t="s">
        <v>61</v>
      </c>
      <c r="N2851" s="49" t="s">
        <v>2057</v>
      </c>
      <c r="O2851" s="49" t="s">
        <v>8308</v>
      </c>
      <c r="P2851" s="43">
        <v>796</v>
      </c>
      <c r="Q2851" s="49" t="s">
        <v>46</v>
      </c>
      <c r="R2851" s="49">
        <v>2</v>
      </c>
      <c r="S2851" s="83">
        <v>3500</v>
      </c>
      <c r="T2851" s="83">
        <f t="shared" ref="T2851:T2859" si="311">R2851*S2851</f>
        <v>7000</v>
      </c>
      <c r="U2851" s="83">
        <f t="shared" si="310"/>
        <v>7840.0000000000009</v>
      </c>
      <c r="V2851" s="98"/>
      <c r="W2851" s="51">
        <v>2017</v>
      </c>
      <c r="X2851" s="35"/>
    </row>
    <row r="2852" spans="1:24" ht="50.1" customHeight="1">
      <c r="A2852" s="45" t="s">
        <v>8729</v>
      </c>
      <c r="B2852" s="58" t="s">
        <v>35</v>
      </c>
      <c r="C2852" s="35" t="s">
        <v>3426</v>
      </c>
      <c r="D2852" s="35" t="s">
        <v>3427</v>
      </c>
      <c r="E2852" s="35" t="s">
        <v>3428</v>
      </c>
      <c r="F2852" s="49" t="s">
        <v>8730</v>
      </c>
      <c r="G2852" s="49" t="s">
        <v>39</v>
      </c>
      <c r="H2852" s="105">
        <v>0</v>
      </c>
      <c r="I2852" s="368">
        <v>590000000</v>
      </c>
      <c r="J2852" s="51" t="s">
        <v>293</v>
      </c>
      <c r="K2852" s="49" t="s">
        <v>5031</v>
      </c>
      <c r="L2852" s="49" t="s">
        <v>189</v>
      </c>
      <c r="M2852" s="49" t="s">
        <v>61</v>
      </c>
      <c r="N2852" s="49" t="s">
        <v>2057</v>
      </c>
      <c r="O2852" s="49" t="s">
        <v>8308</v>
      </c>
      <c r="P2852" s="43">
        <v>796</v>
      </c>
      <c r="Q2852" s="49" t="s">
        <v>46</v>
      </c>
      <c r="R2852" s="49">
        <v>9</v>
      </c>
      <c r="S2852" s="83">
        <v>1000</v>
      </c>
      <c r="T2852" s="83">
        <f t="shared" si="311"/>
        <v>9000</v>
      </c>
      <c r="U2852" s="83">
        <f t="shared" si="310"/>
        <v>10080.000000000002</v>
      </c>
      <c r="V2852" s="98"/>
      <c r="W2852" s="51">
        <v>2017</v>
      </c>
      <c r="X2852" s="35"/>
    </row>
    <row r="2853" spans="1:24" ht="50.1" customHeight="1">
      <c r="A2853" s="45" t="s">
        <v>8731</v>
      </c>
      <c r="B2853" s="58" t="s">
        <v>35</v>
      </c>
      <c r="C2853" s="35" t="s">
        <v>3433</v>
      </c>
      <c r="D2853" s="35" t="s">
        <v>3427</v>
      </c>
      <c r="E2853" s="35" t="s">
        <v>3434</v>
      </c>
      <c r="F2853" s="49" t="s">
        <v>8732</v>
      </c>
      <c r="G2853" s="49" t="s">
        <v>39</v>
      </c>
      <c r="H2853" s="105">
        <v>0</v>
      </c>
      <c r="I2853" s="368">
        <v>590000000</v>
      </c>
      <c r="J2853" s="51" t="s">
        <v>293</v>
      </c>
      <c r="K2853" s="49" t="s">
        <v>2864</v>
      </c>
      <c r="L2853" s="49" t="s">
        <v>189</v>
      </c>
      <c r="M2853" s="49" t="s">
        <v>61</v>
      </c>
      <c r="N2853" s="49" t="s">
        <v>2057</v>
      </c>
      <c r="O2853" s="49" t="s">
        <v>8308</v>
      </c>
      <c r="P2853" s="43">
        <v>796</v>
      </c>
      <c r="Q2853" s="49" t="s">
        <v>46</v>
      </c>
      <c r="R2853" s="49">
        <v>8</v>
      </c>
      <c r="S2853" s="83">
        <v>1000</v>
      </c>
      <c r="T2853" s="83">
        <f t="shared" si="311"/>
        <v>8000</v>
      </c>
      <c r="U2853" s="83">
        <f t="shared" si="310"/>
        <v>8960</v>
      </c>
      <c r="V2853" s="98"/>
      <c r="W2853" s="51">
        <v>2017</v>
      </c>
      <c r="X2853" s="35"/>
    </row>
    <row r="2854" spans="1:24" ht="50.1" customHeight="1">
      <c r="A2854" s="45" t="s">
        <v>8733</v>
      </c>
      <c r="B2854" s="58" t="s">
        <v>35</v>
      </c>
      <c r="C2854" s="35" t="s">
        <v>3437</v>
      </c>
      <c r="D2854" s="35" t="s">
        <v>3427</v>
      </c>
      <c r="E2854" s="35" t="s">
        <v>332</v>
      </c>
      <c r="F2854" s="49" t="s">
        <v>3446</v>
      </c>
      <c r="G2854" s="49" t="s">
        <v>39</v>
      </c>
      <c r="H2854" s="105">
        <v>0</v>
      </c>
      <c r="I2854" s="368">
        <v>590000000</v>
      </c>
      <c r="J2854" s="51" t="s">
        <v>293</v>
      </c>
      <c r="K2854" s="49" t="s">
        <v>5031</v>
      </c>
      <c r="L2854" s="49" t="s">
        <v>189</v>
      </c>
      <c r="M2854" s="49" t="s">
        <v>61</v>
      </c>
      <c r="N2854" s="49" t="s">
        <v>2057</v>
      </c>
      <c r="O2854" s="49" t="s">
        <v>8308</v>
      </c>
      <c r="P2854" s="43">
        <v>796</v>
      </c>
      <c r="Q2854" s="49" t="s">
        <v>46</v>
      </c>
      <c r="R2854" s="49">
        <v>6</v>
      </c>
      <c r="S2854" s="83">
        <v>16000</v>
      </c>
      <c r="T2854" s="83">
        <f t="shared" si="311"/>
        <v>96000</v>
      </c>
      <c r="U2854" s="83">
        <f t="shared" si="310"/>
        <v>107520.00000000001</v>
      </c>
      <c r="V2854" s="98"/>
      <c r="W2854" s="51">
        <v>2017</v>
      </c>
      <c r="X2854" s="35"/>
    </row>
    <row r="2855" spans="1:24" ht="50.1" customHeight="1">
      <c r="A2855" s="45" t="s">
        <v>8734</v>
      </c>
      <c r="B2855" s="58" t="s">
        <v>35</v>
      </c>
      <c r="C2855" s="381" t="s">
        <v>8735</v>
      </c>
      <c r="D2855" s="381" t="s">
        <v>7528</v>
      </c>
      <c r="E2855" s="381" t="s">
        <v>8736</v>
      </c>
      <c r="F2855" s="429" t="s">
        <v>8737</v>
      </c>
      <c r="G2855" s="49" t="s">
        <v>39</v>
      </c>
      <c r="H2855" s="105">
        <v>0</v>
      </c>
      <c r="I2855" s="368">
        <v>590000000</v>
      </c>
      <c r="J2855" s="51" t="s">
        <v>293</v>
      </c>
      <c r="K2855" s="49" t="s">
        <v>8337</v>
      </c>
      <c r="L2855" s="49" t="s">
        <v>189</v>
      </c>
      <c r="M2855" s="49" t="s">
        <v>84</v>
      </c>
      <c r="N2855" s="49" t="s">
        <v>243</v>
      </c>
      <c r="O2855" s="49" t="s">
        <v>8434</v>
      </c>
      <c r="P2855" s="43">
        <v>796</v>
      </c>
      <c r="Q2855" s="49" t="s">
        <v>46</v>
      </c>
      <c r="R2855" s="49">
        <v>54</v>
      </c>
      <c r="S2855" s="372">
        <v>33000</v>
      </c>
      <c r="T2855" s="88">
        <f t="shared" si="311"/>
        <v>1782000</v>
      </c>
      <c r="U2855" s="88">
        <f t="shared" si="310"/>
        <v>1995840.0000000002</v>
      </c>
      <c r="V2855" s="98"/>
      <c r="W2855" s="51">
        <v>2017</v>
      </c>
      <c r="X2855" s="35"/>
    </row>
    <row r="2856" spans="1:24" ht="50.1" customHeight="1">
      <c r="A2856" s="45" t="s">
        <v>8738</v>
      </c>
      <c r="B2856" s="58" t="s">
        <v>35</v>
      </c>
      <c r="C2856" s="47" t="s">
        <v>5132</v>
      </c>
      <c r="D2856" s="145" t="s">
        <v>5133</v>
      </c>
      <c r="E2856" s="49" t="s">
        <v>5134</v>
      </c>
      <c r="F2856" s="430" t="s">
        <v>8739</v>
      </c>
      <c r="G2856" s="49" t="s">
        <v>39</v>
      </c>
      <c r="H2856" s="105">
        <v>0</v>
      </c>
      <c r="I2856" s="368">
        <v>590000000</v>
      </c>
      <c r="J2856" s="51" t="s">
        <v>293</v>
      </c>
      <c r="K2856" s="49" t="s">
        <v>8337</v>
      </c>
      <c r="L2856" s="49" t="s">
        <v>189</v>
      </c>
      <c r="M2856" s="49" t="s">
        <v>84</v>
      </c>
      <c r="N2856" s="49" t="s">
        <v>243</v>
      </c>
      <c r="O2856" s="49" t="s">
        <v>8434</v>
      </c>
      <c r="P2856" s="43">
        <v>796</v>
      </c>
      <c r="Q2856" s="49" t="s">
        <v>46</v>
      </c>
      <c r="R2856" s="232">
        <v>84</v>
      </c>
      <c r="S2856" s="431">
        <v>7700</v>
      </c>
      <c r="T2856" s="88">
        <f t="shared" si="311"/>
        <v>646800</v>
      </c>
      <c r="U2856" s="88">
        <f t="shared" si="310"/>
        <v>724416.00000000012</v>
      </c>
      <c r="V2856" s="98"/>
      <c r="W2856" s="51">
        <v>2017</v>
      </c>
      <c r="X2856" s="35"/>
    </row>
    <row r="2857" spans="1:24" ht="50.1" customHeight="1">
      <c r="A2857" s="45" t="s">
        <v>8740</v>
      </c>
      <c r="B2857" s="58" t="s">
        <v>35</v>
      </c>
      <c r="C2857" s="35" t="s">
        <v>770</v>
      </c>
      <c r="D2857" s="37" t="s">
        <v>771</v>
      </c>
      <c r="E2857" s="37" t="s">
        <v>772</v>
      </c>
      <c r="F2857" s="430" t="s">
        <v>8741</v>
      </c>
      <c r="G2857" s="49" t="s">
        <v>39</v>
      </c>
      <c r="H2857" s="105">
        <v>0</v>
      </c>
      <c r="I2857" s="368">
        <v>590000000</v>
      </c>
      <c r="J2857" s="51" t="s">
        <v>293</v>
      </c>
      <c r="K2857" s="49" t="s">
        <v>8337</v>
      </c>
      <c r="L2857" s="49" t="s">
        <v>189</v>
      </c>
      <c r="M2857" s="49" t="s">
        <v>84</v>
      </c>
      <c r="N2857" s="49" t="s">
        <v>243</v>
      </c>
      <c r="O2857" s="49" t="s">
        <v>8434</v>
      </c>
      <c r="P2857" s="43">
        <v>796</v>
      </c>
      <c r="Q2857" s="49" t="s">
        <v>46</v>
      </c>
      <c r="R2857" s="49">
        <v>84</v>
      </c>
      <c r="S2857" s="372">
        <v>200</v>
      </c>
      <c r="T2857" s="88">
        <f t="shared" si="311"/>
        <v>16800</v>
      </c>
      <c r="U2857" s="88">
        <f t="shared" si="310"/>
        <v>18816</v>
      </c>
      <c r="V2857" s="98"/>
      <c r="W2857" s="51">
        <v>2017</v>
      </c>
      <c r="X2857" s="35"/>
    </row>
    <row r="2858" spans="1:24" ht="50.1" customHeight="1">
      <c r="A2858" s="45" t="s">
        <v>8742</v>
      </c>
      <c r="B2858" s="58" t="s">
        <v>35</v>
      </c>
      <c r="C2858" s="49" t="s">
        <v>4315</v>
      </c>
      <c r="D2858" s="49" t="s">
        <v>4316</v>
      </c>
      <c r="E2858" s="50" t="s">
        <v>4317</v>
      </c>
      <c r="F2858" s="430" t="s">
        <v>8743</v>
      </c>
      <c r="G2858" s="49" t="s">
        <v>39</v>
      </c>
      <c r="H2858" s="105">
        <v>0</v>
      </c>
      <c r="I2858" s="368">
        <v>590000000</v>
      </c>
      <c r="J2858" s="51" t="s">
        <v>293</v>
      </c>
      <c r="K2858" s="49" t="s">
        <v>8337</v>
      </c>
      <c r="L2858" s="49" t="s">
        <v>189</v>
      </c>
      <c r="M2858" s="49" t="s">
        <v>84</v>
      </c>
      <c r="N2858" s="49" t="s">
        <v>243</v>
      </c>
      <c r="O2858" s="49" t="s">
        <v>8434</v>
      </c>
      <c r="P2858" s="43">
        <v>796</v>
      </c>
      <c r="Q2858" s="49" t="s">
        <v>46</v>
      </c>
      <c r="R2858" s="49">
        <v>1920</v>
      </c>
      <c r="S2858" s="372">
        <v>2200</v>
      </c>
      <c r="T2858" s="88">
        <f t="shared" si="311"/>
        <v>4224000</v>
      </c>
      <c r="U2858" s="88">
        <f t="shared" si="310"/>
        <v>4730880</v>
      </c>
      <c r="V2858" s="98"/>
      <c r="W2858" s="51">
        <v>2017</v>
      </c>
      <c r="X2858" s="35"/>
    </row>
    <row r="2859" spans="1:24" ht="50.1" customHeight="1">
      <c r="A2859" s="45" t="s">
        <v>8744</v>
      </c>
      <c r="B2859" s="58" t="s">
        <v>35</v>
      </c>
      <c r="C2859" s="47" t="s">
        <v>8745</v>
      </c>
      <c r="D2859" s="47" t="s">
        <v>8746</v>
      </c>
      <c r="E2859" s="47" t="s">
        <v>8747</v>
      </c>
      <c r="F2859" s="430" t="s">
        <v>8748</v>
      </c>
      <c r="G2859" s="49" t="s">
        <v>39</v>
      </c>
      <c r="H2859" s="105">
        <v>0</v>
      </c>
      <c r="I2859" s="368">
        <v>590000000</v>
      </c>
      <c r="J2859" s="51" t="s">
        <v>293</v>
      </c>
      <c r="K2859" s="49" t="s">
        <v>8337</v>
      </c>
      <c r="L2859" s="49" t="s">
        <v>189</v>
      </c>
      <c r="M2859" s="49" t="s">
        <v>84</v>
      </c>
      <c r="N2859" s="49" t="s">
        <v>243</v>
      </c>
      <c r="O2859" s="49" t="s">
        <v>8434</v>
      </c>
      <c r="P2859" s="43">
        <v>796</v>
      </c>
      <c r="Q2859" s="49" t="s">
        <v>46</v>
      </c>
      <c r="R2859" s="49">
        <v>24</v>
      </c>
      <c r="S2859" s="372">
        <v>6300</v>
      </c>
      <c r="T2859" s="88">
        <f t="shared" si="311"/>
        <v>151200</v>
      </c>
      <c r="U2859" s="88">
        <f t="shared" si="310"/>
        <v>169344.00000000003</v>
      </c>
      <c r="V2859" s="98"/>
      <c r="W2859" s="51">
        <v>2017</v>
      </c>
      <c r="X2859" s="35"/>
    </row>
    <row r="2860" spans="1:24" ht="50.1" customHeight="1">
      <c r="A2860" s="45" t="s">
        <v>8749</v>
      </c>
      <c r="B2860" s="58" t="s">
        <v>35</v>
      </c>
      <c r="C2860" s="229" t="s">
        <v>8750</v>
      </c>
      <c r="D2860" s="229" t="s">
        <v>8751</v>
      </c>
      <c r="E2860" s="229" t="s">
        <v>8752</v>
      </c>
      <c r="F2860" s="403" t="s">
        <v>8753</v>
      </c>
      <c r="G2860" s="51" t="s">
        <v>39</v>
      </c>
      <c r="H2860" s="114">
        <v>0</v>
      </c>
      <c r="I2860" s="125">
        <v>591010000</v>
      </c>
      <c r="J2860" s="51" t="s">
        <v>53</v>
      </c>
      <c r="K2860" s="229" t="s">
        <v>1818</v>
      </c>
      <c r="L2860" s="51" t="s">
        <v>295</v>
      </c>
      <c r="M2860" s="51" t="s">
        <v>61</v>
      </c>
      <c r="N2860" s="51" t="s">
        <v>5525</v>
      </c>
      <c r="O2860" s="176" t="s">
        <v>8439</v>
      </c>
      <c r="P2860" s="49">
        <v>796</v>
      </c>
      <c r="Q2860" s="49" t="s">
        <v>46</v>
      </c>
      <c r="R2860" s="399">
        <v>1</v>
      </c>
      <c r="S2860" s="400">
        <v>130000</v>
      </c>
      <c r="T2860" s="35">
        <f>R2860*S2860</f>
        <v>130000</v>
      </c>
      <c r="U2860" s="35">
        <f t="shared" si="310"/>
        <v>145600</v>
      </c>
      <c r="V2860" s="195"/>
      <c r="W2860" s="297">
        <v>2017</v>
      </c>
      <c r="X2860" s="277"/>
    </row>
    <row r="2861" spans="1:24" ht="50.1" customHeight="1">
      <c r="A2861" s="45" t="s">
        <v>8754</v>
      </c>
      <c r="B2861" s="58" t="s">
        <v>35</v>
      </c>
      <c r="C2861" s="403" t="s">
        <v>8755</v>
      </c>
      <c r="D2861" s="403" t="s">
        <v>4952</v>
      </c>
      <c r="E2861" s="403" t="s">
        <v>8756</v>
      </c>
      <c r="F2861" s="403" t="s">
        <v>8757</v>
      </c>
      <c r="G2861" s="51" t="s">
        <v>39</v>
      </c>
      <c r="H2861" s="114">
        <v>0</v>
      </c>
      <c r="I2861" s="125">
        <v>591010000</v>
      </c>
      <c r="J2861" s="51" t="s">
        <v>53</v>
      </c>
      <c r="K2861" s="229" t="s">
        <v>1818</v>
      </c>
      <c r="L2861" s="51" t="s">
        <v>295</v>
      </c>
      <c r="M2861" s="51" t="s">
        <v>61</v>
      </c>
      <c r="N2861" s="51" t="s">
        <v>5525</v>
      </c>
      <c r="O2861" s="176" t="s">
        <v>8439</v>
      </c>
      <c r="P2861" s="49">
        <v>796</v>
      </c>
      <c r="Q2861" s="49" t="s">
        <v>46</v>
      </c>
      <c r="R2861" s="35">
        <v>1</v>
      </c>
      <c r="S2861" s="400">
        <v>15500</v>
      </c>
      <c r="T2861" s="35">
        <f>R2861*S2861</f>
        <v>15500</v>
      </c>
      <c r="U2861" s="35">
        <f t="shared" si="310"/>
        <v>17360</v>
      </c>
      <c r="V2861" s="195"/>
      <c r="W2861" s="297">
        <v>2017</v>
      </c>
      <c r="X2861" s="277"/>
    </row>
    <row r="2862" spans="1:24" ht="50.1" customHeight="1">
      <c r="A2862" s="45" t="s">
        <v>8758</v>
      </c>
      <c r="B2862" s="58" t="s">
        <v>35</v>
      </c>
      <c r="C2862" s="403" t="s">
        <v>8759</v>
      </c>
      <c r="D2862" s="403" t="s">
        <v>239</v>
      </c>
      <c r="E2862" s="403" t="s">
        <v>8760</v>
      </c>
      <c r="F2862" s="403" t="s">
        <v>8753</v>
      </c>
      <c r="G2862" s="51" t="s">
        <v>39</v>
      </c>
      <c r="H2862" s="114">
        <v>0</v>
      </c>
      <c r="I2862" s="125">
        <v>591010000</v>
      </c>
      <c r="J2862" s="51" t="s">
        <v>53</v>
      </c>
      <c r="K2862" s="229" t="s">
        <v>1818</v>
      </c>
      <c r="L2862" s="51" t="s">
        <v>295</v>
      </c>
      <c r="M2862" s="51" t="s">
        <v>61</v>
      </c>
      <c r="N2862" s="51" t="s">
        <v>5525</v>
      </c>
      <c r="O2862" s="176" t="s">
        <v>8439</v>
      </c>
      <c r="P2862" s="49">
        <v>796</v>
      </c>
      <c r="Q2862" s="49" t="s">
        <v>46</v>
      </c>
      <c r="R2862" s="35">
        <v>1</v>
      </c>
      <c r="S2862" s="400">
        <v>27000</v>
      </c>
      <c r="T2862" s="35">
        <f>R2862*S2862</f>
        <v>27000</v>
      </c>
      <c r="U2862" s="35">
        <f t="shared" si="310"/>
        <v>30240.000000000004</v>
      </c>
      <c r="V2862" s="195"/>
      <c r="W2862" s="297">
        <v>2017</v>
      </c>
      <c r="X2862" s="277"/>
    </row>
    <row r="2863" spans="1:24" ht="50.1" customHeight="1">
      <c r="A2863" s="45" t="s">
        <v>8761</v>
      </c>
      <c r="B2863" s="58" t="s">
        <v>35</v>
      </c>
      <c r="C2863" s="49" t="s">
        <v>8762</v>
      </c>
      <c r="D2863" s="78" t="s">
        <v>5766</v>
      </c>
      <c r="E2863" s="78" t="s">
        <v>8763</v>
      </c>
      <c r="F2863" s="78" t="s">
        <v>8764</v>
      </c>
      <c r="G2863" s="51" t="s">
        <v>39</v>
      </c>
      <c r="H2863" s="51">
        <v>0</v>
      </c>
      <c r="I2863" s="125">
        <v>590000000</v>
      </c>
      <c r="J2863" s="51" t="s">
        <v>53</v>
      </c>
      <c r="K2863" s="51" t="s">
        <v>1818</v>
      </c>
      <c r="L2863" s="51" t="s">
        <v>53</v>
      </c>
      <c r="M2863" s="51" t="s">
        <v>61</v>
      </c>
      <c r="N2863" s="51" t="s">
        <v>7236</v>
      </c>
      <c r="O2863" s="46" t="s">
        <v>8645</v>
      </c>
      <c r="P2863" s="35" t="s">
        <v>8338</v>
      </c>
      <c r="Q2863" s="35" t="s">
        <v>46</v>
      </c>
      <c r="R2863" s="277">
        <v>50</v>
      </c>
      <c r="S2863" s="90">
        <v>490</v>
      </c>
      <c r="T2863" s="40">
        <f>S2863*R2863</f>
        <v>24500</v>
      </c>
      <c r="U2863" s="40">
        <f t="shared" si="310"/>
        <v>27440.000000000004</v>
      </c>
      <c r="V2863" s="193"/>
      <c r="W2863" s="35">
        <v>2017</v>
      </c>
      <c r="X2863" s="277"/>
    </row>
    <row r="2864" spans="1:24" ht="50.1" customHeight="1">
      <c r="A2864" s="45" t="s">
        <v>8765</v>
      </c>
      <c r="B2864" s="58" t="s">
        <v>35</v>
      </c>
      <c r="C2864" s="49" t="s">
        <v>5265</v>
      </c>
      <c r="D2864" s="49" t="s">
        <v>5266</v>
      </c>
      <c r="E2864" s="49" t="s">
        <v>5267</v>
      </c>
      <c r="F2864" s="83" t="s">
        <v>8766</v>
      </c>
      <c r="G2864" s="49" t="s">
        <v>39</v>
      </c>
      <c r="H2864" s="105">
        <v>0</v>
      </c>
      <c r="I2864" s="368">
        <v>590000000</v>
      </c>
      <c r="J2864" s="51" t="s">
        <v>293</v>
      </c>
      <c r="K2864" s="49" t="s">
        <v>1818</v>
      </c>
      <c r="L2864" s="49" t="s">
        <v>189</v>
      </c>
      <c r="M2864" s="51" t="s">
        <v>61</v>
      </c>
      <c r="N2864" s="49" t="s">
        <v>243</v>
      </c>
      <c r="O2864" s="49" t="s">
        <v>8352</v>
      </c>
      <c r="P2864" s="43">
        <v>796</v>
      </c>
      <c r="Q2864" s="35" t="s">
        <v>46</v>
      </c>
      <c r="R2864" s="49">
        <v>1</v>
      </c>
      <c r="S2864" s="83">
        <v>135000</v>
      </c>
      <c r="T2864" s="432">
        <f>S2864*R2864</f>
        <v>135000</v>
      </c>
      <c r="U2864" s="432">
        <f t="shared" si="310"/>
        <v>151200</v>
      </c>
      <c r="V2864" s="98"/>
      <c r="W2864" s="51">
        <v>2017</v>
      </c>
      <c r="X2864" s="49"/>
    </row>
    <row r="2865" spans="1:24" ht="50.1" customHeight="1">
      <c r="A2865" s="45" t="s">
        <v>8767</v>
      </c>
      <c r="B2865" s="35" t="s">
        <v>35</v>
      </c>
      <c r="C2865" s="49" t="s">
        <v>8768</v>
      </c>
      <c r="D2865" s="49" t="s">
        <v>8769</v>
      </c>
      <c r="E2865" s="49" t="s">
        <v>8770</v>
      </c>
      <c r="F2865" s="104" t="s">
        <v>8771</v>
      </c>
      <c r="G2865" s="49" t="s">
        <v>39</v>
      </c>
      <c r="H2865" s="105">
        <v>0</v>
      </c>
      <c r="I2865" s="80">
        <v>590000000</v>
      </c>
      <c r="J2865" s="51" t="s">
        <v>293</v>
      </c>
      <c r="K2865" s="49" t="s">
        <v>529</v>
      </c>
      <c r="L2865" s="49" t="s">
        <v>295</v>
      </c>
      <c r="M2865" s="49" t="s">
        <v>84</v>
      </c>
      <c r="N2865" s="49" t="s">
        <v>8772</v>
      </c>
      <c r="O2865" s="49" t="s">
        <v>1204</v>
      </c>
      <c r="P2865" s="35">
        <v>796</v>
      </c>
      <c r="Q2865" s="35" t="s">
        <v>46</v>
      </c>
      <c r="R2865" s="277">
        <v>1600</v>
      </c>
      <c r="S2865" s="277">
        <v>20</v>
      </c>
      <c r="T2865" s="398">
        <f>R2865*S2865</f>
        <v>32000</v>
      </c>
      <c r="U2865" s="398">
        <f t="shared" si="310"/>
        <v>35840</v>
      </c>
      <c r="V2865" s="90"/>
      <c r="W2865" s="51">
        <v>2017</v>
      </c>
      <c r="X2865" s="90"/>
    </row>
    <row r="2866" spans="1:24" ht="50.1" customHeight="1">
      <c r="A2866" s="45" t="s">
        <v>8773</v>
      </c>
      <c r="B2866" s="35" t="s">
        <v>35</v>
      </c>
      <c r="C2866" s="49" t="s">
        <v>8768</v>
      </c>
      <c r="D2866" s="49" t="s">
        <v>8769</v>
      </c>
      <c r="E2866" s="49" t="s">
        <v>8770</v>
      </c>
      <c r="F2866" s="49" t="s">
        <v>8774</v>
      </c>
      <c r="G2866" s="49" t="s">
        <v>39</v>
      </c>
      <c r="H2866" s="105">
        <v>0</v>
      </c>
      <c r="I2866" s="80">
        <v>590000000</v>
      </c>
      <c r="J2866" s="51" t="s">
        <v>293</v>
      </c>
      <c r="K2866" s="49" t="s">
        <v>529</v>
      </c>
      <c r="L2866" s="49" t="s">
        <v>295</v>
      </c>
      <c r="M2866" s="49" t="s">
        <v>84</v>
      </c>
      <c r="N2866" s="49" t="s">
        <v>8772</v>
      </c>
      <c r="O2866" s="49" t="s">
        <v>1204</v>
      </c>
      <c r="P2866" s="35">
        <v>796</v>
      </c>
      <c r="Q2866" s="35" t="s">
        <v>46</v>
      </c>
      <c r="R2866" s="277">
        <v>1850</v>
      </c>
      <c r="S2866" s="277">
        <v>20</v>
      </c>
      <c r="T2866" s="398">
        <f>R2866*S2866</f>
        <v>37000</v>
      </c>
      <c r="U2866" s="398">
        <f t="shared" si="310"/>
        <v>41440.000000000007</v>
      </c>
      <c r="V2866" s="98"/>
      <c r="W2866" s="51">
        <v>2017</v>
      </c>
      <c r="X2866" s="98"/>
    </row>
    <row r="2867" spans="1:24" ht="50.1" customHeight="1">
      <c r="A2867" s="45" t="s">
        <v>8775</v>
      </c>
      <c r="B2867" s="35" t="s">
        <v>35</v>
      </c>
      <c r="C2867" s="49" t="s">
        <v>8768</v>
      </c>
      <c r="D2867" s="49" t="s">
        <v>8769</v>
      </c>
      <c r="E2867" s="49" t="s">
        <v>8770</v>
      </c>
      <c r="F2867" s="49" t="s">
        <v>8776</v>
      </c>
      <c r="G2867" s="49" t="s">
        <v>39</v>
      </c>
      <c r="H2867" s="105">
        <v>0</v>
      </c>
      <c r="I2867" s="80">
        <v>590000000</v>
      </c>
      <c r="J2867" s="51" t="s">
        <v>293</v>
      </c>
      <c r="K2867" s="49" t="s">
        <v>529</v>
      </c>
      <c r="L2867" s="49" t="s">
        <v>295</v>
      </c>
      <c r="M2867" s="49" t="s">
        <v>84</v>
      </c>
      <c r="N2867" s="49" t="s">
        <v>8772</v>
      </c>
      <c r="O2867" s="49" t="s">
        <v>1204</v>
      </c>
      <c r="P2867" s="35">
        <v>796</v>
      </c>
      <c r="Q2867" s="35" t="s">
        <v>46</v>
      </c>
      <c r="R2867" s="49">
        <v>25</v>
      </c>
      <c r="S2867" s="277">
        <v>20</v>
      </c>
      <c r="T2867" s="398">
        <f>R2867*S2867</f>
        <v>500</v>
      </c>
      <c r="U2867" s="398">
        <f t="shared" si="310"/>
        <v>560</v>
      </c>
      <c r="V2867" s="98"/>
      <c r="W2867" s="51">
        <v>2017</v>
      </c>
      <c r="X2867" s="98"/>
    </row>
    <row r="2868" spans="1:24" ht="50.1" customHeight="1">
      <c r="A2868" s="45" t="s">
        <v>8777</v>
      </c>
      <c r="B2868" s="35" t="s">
        <v>35</v>
      </c>
      <c r="C2868" s="49" t="s">
        <v>8768</v>
      </c>
      <c r="D2868" s="49" t="s">
        <v>8769</v>
      </c>
      <c r="E2868" s="49" t="s">
        <v>8770</v>
      </c>
      <c r="F2868" s="49" t="s">
        <v>8778</v>
      </c>
      <c r="G2868" s="49" t="s">
        <v>39</v>
      </c>
      <c r="H2868" s="105">
        <v>0</v>
      </c>
      <c r="I2868" s="80">
        <v>590000000</v>
      </c>
      <c r="J2868" s="51" t="s">
        <v>293</v>
      </c>
      <c r="K2868" s="49" t="s">
        <v>529</v>
      </c>
      <c r="L2868" s="49" t="s">
        <v>295</v>
      </c>
      <c r="M2868" s="49" t="s">
        <v>84</v>
      </c>
      <c r="N2868" s="49" t="s">
        <v>8772</v>
      </c>
      <c r="O2868" s="49" t="s">
        <v>1204</v>
      </c>
      <c r="P2868" s="35">
        <v>796</v>
      </c>
      <c r="Q2868" s="35" t="s">
        <v>46</v>
      </c>
      <c r="R2868" s="49">
        <v>25</v>
      </c>
      <c r="S2868" s="277">
        <v>20</v>
      </c>
      <c r="T2868" s="398">
        <f>R2868*S2868</f>
        <v>500</v>
      </c>
      <c r="U2868" s="398">
        <f t="shared" si="310"/>
        <v>560</v>
      </c>
      <c r="V2868" s="98"/>
      <c r="W2868" s="51">
        <v>2017</v>
      </c>
      <c r="X2868" s="98"/>
    </row>
    <row r="2869" spans="1:24" ht="50.1" customHeight="1">
      <c r="A2869" s="45" t="s">
        <v>8779</v>
      </c>
      <c r="B2869" s="348" t="s">
        <v>35</v>
      </c>
      <c r="C2869" s="49" t="s">
        <v>4749</v>
      </c>
      <c r="D2869" s="49" t="s">
        <v>4719</v>
      </c>
      <c r="E2869" s="49" t="s">
        <v>4750</v>
      </c>
      <c r="F2869" s="38" t="s">
        <v>8780</v>
      </c>
      <c r="G2869" s="50" t="s">
        <v>39</v>
      </c>
      <c r="H2869" s="52">
        <v>0</v>
      </c>
      <c r="I2869" s="201">
        <v>590000000</v>
      </c>
      <c r="J2869" s="78" t="s">
        <v>53</v>
      </c>
      <c r="K2869" s="35" t="s">
        <v>1818</v>
      </c>
      <c r="L2869" s="78" t="s">
        <v>53</v>
      </c>
      <c r="M2869" s="43" t="s">
        <v>61</v>
      </c>
      <c r="N2869" s="49" t="s">
        <v>5652</v>
      </c>
      <c r="O2869" s="78" t="s">
        <v>86</v>
      </c>
      <c r="P2869" s="349">
        <v>796</v>
      </c>
      <c r="Q2869" s="49" t="s">
        <v>46</v>
      </c>
      <c r="R2869" s="49">
        <v>2</v>
      </c>
      <c r="S2869" s="77">
        <v>240000</v>
      </c>
      <c r="T2869" s="100">
        <f>R2869*S2869</f>
        <v>480000</v>
      </c>
      <c r="U2869" s="147">
        <f t="shared" si="310"/>
        <v>537600</v>
      </c>
      <c r="V2869" s="46"/>
      <c r="W2869" s="82">
        <v>2017</v>
      </c>
      <c r="X2869" s="98"/>
    </row>
    <row r="2870" spans="1:24" ht="50.1" customHeight="1">
      <c r="A2870" s="45" t="s">
        <v>8781</v>
      </c>
      <c r="B2870" s="35" t="s">
        <v>35</v>
      </c>
      <c r="C2870" s="49" t="s">
        <v>6137</v>
      </c>
      <c r="D2870" s="49" t="s">
        <v>5515</v>
      </c>
      <c r="E2870" s="49" t="s">
        <v>1327</v>
      </c>
      <c r="F2870" s="49" t="s">
        <v>5515</v>
      </c>
      <c r="G2870" s="35" t="s">
        <v>39</v>
      </c>
      <c r="H2870" s="34">
        <v>0</v>
      </c>
      <c r="I2870" s="201">
        <v>590000000</v>
      </c>
      <c r="J2870" s="35" t="s">
        <v>42</v>
      </c>
      <c r="K2870" s="35" t="s">
        <v>1818</v>
      </c>
      <c r="L2870" s="35" t="s">
        <v>42</v>
      </c>
      <c r="M2870" s="34" t="s">
        <v>61</v>
      </c>
      <c r="N2870" s="49" t="s">
        <v>566</v>
      </c>
      <c r="O2870" s="49" t="s">
        <v>1204</v>
      </c>
      <c r="P2870" s="35">
        <v>796</v>
      </c>
      <c r="Q2870" s="49" t="s">
        <v>46</v>
      </c>
      <c r="R2870" s="408">
        <v>2</v>
      </c>
      <c r="S2870" s="407">
        <v>120000</v>
      </c>
      <c r="T2870" s="407">
        <f>S2870*R2870</f>
        <v>240000</v>
      </c>
      <c r="U2870" s="407">
        <f t="shared" si="310"/>
        <v>268800</v>
      </c>
      <c r="V2870" s="34"/>
      <c r="W2870" s="82">
        <v>2017</v>
      </c>
      <c r="X2870" s="38"/>
    </row>
    <row r="2871" spans="1:24" ht="50.1" customHeight="1">
      <c r="A2871" s="45" t="s">
        <v>8782</v>
      </c>
      <c r="B2871" s="35" t="s">
        <v>35</v>
      </c>
      <c r="C2871" s="49" t="s">
        <v>6757</v>
      </c>
      <c r="D2871" s="49" t="s">
        <v>4213</v>
      </c>
      <c r="E2871" s="49" t="s">
        <v>3960</v>
      </c>
      <c r="F2871" s="266" t="s">
        <v>8783</v>
      </c>
      <c r="G2871" s="35" t="s">
        <v>39</v>
      </c>
      <c r="H2871" s="34">
        <v>0</v>
      </c>
      <c r="I2871" s="201">
        <v>590000000</v>
      </c>
      <c r="J2871" s="35" t="s">
        <v>42</v>
      </c>
      <c r="K2871" s="35" t="s">
        <v>1818</v>
      </c>
      <c r="L2871" s="35" t="s">
        <v>42</v>
      </c>
      <c r="M2871" s="34" t="s">
        <v>61</v>
      </c>
      <c r="N2871" s="49" t="s">
        <v>566</v>
      </c>
      <c r="O2871" s="49" t="s">
        <v>1204</v>
      </c>
      <c r="P2871" s="35">
        <v>796</v>
      </c>
      <c r="Q2871" s="49" t="s">
        <v>46</v>
      </c>
      <c r="R2871" s="408">
        <v>10</v>
      </c>
      <c r="S2871" s="407">
        <v>370</v>
      </c>
      <c r="T2871" s="407">
        <f>S2871*R2871</f>
        <v>3700</v>
      </c>
      <c r="U2871" s="407">
        <f t="shared" si="310"/>
        <v>4144</v>
      </c>
      <c r="V2871" s="34"/>
      <c r="W2871" s="82">
        <v>2017</v>
      </c>
      <c r="X2871" s="38"/>
    </row>
    <row r="2872" spans="1:24" ht="50.1" customHeight="1">
      <c r="A2872" s="45" t="s">
        <v>8784</v>
      </c>
      <c r="B2872" s="35" t="s">
        <v>35</v>
      </c>
      <c r="C2872" s="49" t="s">
        <v>8785</v>
      </c>
      <c r="D2872" s="50" t="s">
        <v>8786</v>
      </c>
      <c r="E2872" s="49" t="s">
        <v>8787</v>
      </c>
      <c r="F2872" s="266" t="s">
        <v>8788</v>
      </c>
      <c r="G2872" s="35" t="s">
        <v>39</v>
      </c>
      <c r="H2872" s="34">
        <v>0</v>
      </c>
      <c r="I2872" s="201">
        <v>590000000</v>
      </c>
      <c r="J2872" s="35" t="s">
        <v>42</v>
      </c>
      <c r="K2872" s="35" t="s">
        <v>1818</v>
      </c>
      <c r="L2872" s="35" t="s">
        <v>42</v>
      </c>
      <c r="M2872" s="34" t="s">
        <v>61</v>
      </c>
      <c r="N2872" s="49" t="s">
        <v>566</v>
      </c>
      <c r="O2872" s="49" t="s">
        <v>1204</v>
      </c>
      <c r="P2872" s="35">
        <v>796</v>
      </c>
      <c r="Q2872" s="49" t="s">
        <v>46</v>
      </c>
      <c r="R2872" s="408">
        <v>6</v>
      </c>
      <c r="S2872" s="407">
        <v>250</v>
      </c>
      <c r="T2872" s="407">
        <f>S2872*R2872</f>
        <v>1500</v>
      </c>
      <c r="U2872" s="407">
        <f t="shared" si="310"/>
        <v>1680.0000000000002</v>
      </c>
      <c r="V2872" s="34"/>
      <c r="W2872" s="82">
        <v>2017</v>
      </c>
      <c r="X2872" s="38"/>
    </row>
    <row r="2873" spans="1:24" ht="50.1" customHeight="1">
      <c r="A2873" s="45" t="s">
        <v>8789</v>
      </c>
      <c r="B2873" s="35" t="s">
        <v>35</v>
      </c>
      <c r="C2873" s="49" t="s">
        <v>2752</v>
      </c>
      <c r="D2873" s="50" t="s">
        <v>2753</v>
      </c>
      <c r="E2873" s="49" t="s">
        <v>950</v>
      </c>
      <c r="F2873" s="266" t="s">
        <v>8790</v>
      </c>
      <c r="G2873" s="35" t="s">
        <v>39</v>
      </c>
      <c r="H2873" s="34">
        <v>0</v>
      </c>
      <c r="I2873" s="201">
        <v>590000000</v>
      </c>
      <c r="J2873" s="35" t="s">
        <v>42</v>
      </c>
      <c r="K2873" s="35" t="s">
        <v>1818</v>
      </c>
      <c r="L2873" s="35" t="s">
        <v>42</v>
      </c>
      <c r="M2873" s="34" t="s">
        <v>61</v>
      </c>
      <c r="N2873" s="49" t="s">
        <v>566</v>
      </c>
      <c r="O2873" s="49" t="s">
        <v>1204</v>
      </c>
      <c r="P2873" s="35">
        <v>796</v>
      </c>
      <c r="Q2873" s="49" t="s">
        <v>46</v>
      </c>
      <c r="R2873" s="408">
        <v>15</v>
      </c>
      <c r="S2873" s="407">
        <v>450</v>
      </c>
      <c r="T2873" s="407">
        <f>S2873*R2873</f>
        <v>6750</v>
      </c>
      <c r="U2873" s="407">
        <f t="shared" si="310"/>
        <v>7560.0000000000009</v>
      </c>
      <c r="V2873" s="34"/>
      <c r="W2873" s="82">
        <v>2017</v>
      </c>
      <c r="X2873" s="38"/>
    </row>
    <row r="2874" spans="1:24" ht="50.1" customHeight="1">
      <c r="A2874" s="45" t="s">
        <v>8791</v>
      </c>
      <c r="B2874" s="35" t="s">
        <v>35</v>
      </c>
      <c r="C2874" s="49" t="s">
        <v>4882</v>
      </c>
      <c r="D2874" s="50" t="s">
        <v>4883</v>
      </c>
      <c r="E2874" s="49" t="s">
        <v>4884</v>
      </c>
      <c r="F2874" s="49" t="s">
        <v>8792</v>
      </c>
      <c r="G2874" s="35" t="s">
        <v>39</v>
      </c>
      <c r="H2874" s="34">
        <v>0</v>
      </c>
      <c r="I2874" s="201">
        <v>590000000</v>
      </c>
      <c r="J2874" s="35" t="s">
        <v>42</v>
      </c>
      <c r="K2874" s="35" t="s">
        <v>1818</v>
      </c>
      <c r="L2874" s="35" t="s">
        <v>42</v>
      </c>
      <c r="M2874" s="34" t="s">
        <v>61</v>
      </c>
      <c r="N2874" s="49" t="s">
        <v>566</v>
      </c>
      <c r="O2874" s="49" t="s">
        <v>1204</v>
      </c>
      <c r="P2874" s="35">
        <v>796</v>
      </c>
      <c r="Q2874" s="49" t="s">
        <v>46</v>
      </c>
      <c r="R2874" s="408">
        <v>30</v>
      </c>
      <c r="S2874" s="407">
        <v>190</v>
      </c>
      <c r="T2874" s="407">
        <f>S2874*R2874</f>
        <v>5700</v>
      </c>
      <c r="U2874" s="407">
        <f t="shared" si="310"/>
        <v>6384.0000000000009</v>
      </c>
      <c r="V2874" s="34"/>
      <c r="W2874" s="82">
        <v>2017</v>
      </c>
      <c r="X2874" s="38"/>
    </row>
    <row r="2875" spans="1:24" ht="50.1" customHeight="1">
      <c r="A2875" s="45" t="s">
        <v>8793</v>
      </c>
      <c r="B2875" s="111" t="s">
        <v>35</v>
      </c>
      <c r="C2875" s="119" t="s">
        <v>8794</v>
      </c>
      <c r="D2875" s="202" t="s">
        <v>818</v>
      </c>
      <c r="E2875" s="202" t="s">
        <v>8795</v>
      </c>
      <c r="F2875" s="259" t="s">
        <v>8796</v>
      </c>
      <c r="G2875" s="232" t="s">
        <v>39</v>
      </c>
      <c r="H2875" s="316">
        <v>0</v>
      </c>
      <c r="I2875" s="317">
        <v>590000000</v>
      </c>
      <c r="J2875" s="112" t="s">
        <v>293</v>
      </c>
      <c r="K2875" s="35" t="s">
        <v>1818</v>
      </c>
      <c r="L2875" s="232" t="s">
        <v>189</v>
      </c>
      <c r="M2875" s="232" t="s">
        <v>84</v>
      </c>
      <c r="N2875" s="232" t="s">
        <v>1043</v>
      </c>
      <c r="O2875" s="232" t="s">
        <v>8797</v>
      </c>
      <c r="P2875" s="231">
        <v>796</v>
      </c>
      <c r="Q2875" s="232" t="s">
        <v>46</v>
      </c>
      <c r="R2875" s="103">
        <v>1</v>
      </c>
      <c r="S2875" s="414">
        <v>8400</v>
      </c>
      <c r="T2875" s="262">
        <v>8400</v>
      </c>
      <c r="U2875" s="262">
        <v>8400</v>
      </c>
      <c r="V2875" s="232"/>
      <c r="W2875" s="112">
        <v>2017</v>
      </c>
      <c r="X2875" s="49"/>
    </row>
    <row r="2876" spans="1:24" ht="50.1" customHeight="1">
      <c r="A2876" s="45" t="s">
        <v>8798</v>
      </c>
      <c r="B2876" s="58" t="s">
        <v>35</v>
      </c>
      <c r="C2876" s="35" t="s">
        <v>8799</v>
      </c>
      <c r="D2876" s="78" t="s">
        <v>818</v>
      </c>
      <c r="E2876" s="35" t="s">
        <v>8800</v>
      </c>
      <c r="F2876" s="49" t="s">
        <v>8801</v>
      </c>
      <c r="G2876" s="43" t="s">
        <v>39</v>
      </c>
      <c r="H2876" s="105">
        <v>0</v>
      </c>
      <c r="I2876" s="367">
        <v>590000000</v>
      </c>
      <c r="J2876" s="51" t="s">
        <v>293</v>
      </c>
      <c r="K2876" s="35" t="s">
        <v>1818</v>
      </c>
      <c r="L2876" s="49" t="s">
        <v>189</v>
      </c>
      <c r="M2876" s="49" t="s">
        <v>84</v>
      </c>
      <c r="N2876" s="49" t="s">
        <v>1043</v>
      </c>
      <c r="O2876" s="49" t="s">
        <v>8797</v>
      </c>
      <c r="P2876" s="43">
        <v>796</v>
      </c>
      <c r="Q2876" s="49" t="s">
        <v>46</v>
      </c>
      <c r="R2876" s="34">
        <v>6</v>
      </c>
      <c r="S2876" s="277">
        <v>5800</v>
      </c>
      <c r="T2876" s="54">
        <v>34800</v>
      </c>
      <c r="U2876" s="54">
        <v>34800</v>
      </c>
      <c r="V2876" s="49"/>
      <c r="W2876" s="51">
        <v>2017</v>
      </c>
      <c r="X2876" s="49"/>
    </row>
    <row r="2877" spans="1:24" ht="50.1" customHeight="1">
      <c r="A2877" s="45" t="s">
        <v>8802</v>
      </c>
      <c r="B2877" s="49" t="s">
        <v>35</v>
      </c>
      <c r="C2877" s="49" t="s">
        <v>7427</v>
      </c>
      <c r="D2877" s="50" t="s">
        <v>3489</v>
      </c>
      <c r="E2877" s="49" t="s">
        <v>7428</v>
      </c>
      <c r="F2877" s="49" t="s">
        <v>8803</v>
      </c>
      <c r="G2877" s="97" t="s">
        <v>39</v>
      </c>
      <c r="H2877" s="59">
        <v>0</v>
      </c>
      <c r="I2877" s="52">
        <v>590000000</v>
      </c>
      <c r="J2877" s="35" t="s">
        <v>53</v>
      </c>
      <c r="K2877" s="97" t="s">
        <v>1818</v>
      </c>
      <c r="L2877" s="35" t="s">
        <v>42</v>
      </c>
      <c r="M2877" s="97" t="s">
        <v>84</v>
      </c>
      <c r="N2877" s="35" t="s">
        <v>7417</v>
      </c>
      <c r="O2877" s="35" t="s">
        <v>7439</v>
      </c>
      <c r="P2877" s="46" t="s">
        <v>865</v>
      </c>
      <c r="Q2877" s="35" t="s">
        <v>866</v>
      </c>
      <c r="R2877" s="83">
        <v>30000</v>
      </c>
      <c r="S2877" s="83">
        <v>34.821428571399998</v>
      </c>
      <c r="T2877" s="54">
        <f>S2877*R2877</f>
        <v>1044642.857142</v>
      </c>
      <c r="U2877" s="54">
        <f>T2877*1.12</f>
        <v>1169999.99999904</v>
      </c>
      <c r="V2877" s="49"/>
      <c r="W2877" s="49">
        <v>2017</v>
      </c>
      <c r="X2877" s="49"/>
    </row>
    <row r="2878" spans="1:24" ht="50.1" customHeight="1">
      <c r="A2878" s="45" t="s">
        <v>8804</v>
      </c>
      <c r="B2878" s="49" t="s">
        <v>35</v>
      </c>
      <c r="C2878" s="49" t="s">
        <v>8805</v>
      </c>
      <c r="D2878" s="50" t="s">
        <v>862</v>
      </c>
      <c r="E2878" s="49" t="s">
        <v>8806</v>
      </c>
      <c r="F2878" s="49" t="s">
        <v>8807</v>
      </c>
      <c r="G2878" s="97" t="s">
        <v>39</v>
      </c>
      <c r="H2878" s="353">
        <v>85.4</v>
      </c>
      <c r="I2878" s="52">
        <v>590000000</v>
      </c>
      <c r="J2878" s="35" t="s">
        <v>53</v>
      </c>
      <c r="K2878" s="97" t="s">
        <v>1818</v>
      </c>
      <c r="L2878" s="35" t="s">
        <v>42</v>
      </c>
      <c r="M2878" s="97" t="s">
        <v>84</v>
      </c>
      <c r="N2878" s="35" t="s">
        <v>8808</v>
      </c>
      <c r="O2878" s="35" t="s">
        <v>7439</v>
      </c>
      <c r="P2878" s="433" t="s">
        <v>6692</v>
      </c>
      <c r="Q2878" s="49" t="s">
        <v>6693</v>
      </c>
      <c r="R2878" s="285">
        <v>30</v>
      </c>
      <c r="S2878" s="433">
        <v>85267.86</v>
      </c>
      <c r="T2878" s="107">
        <f t="shared" ref="T2878:T2881" si="312">S2878*R2878</f>
        <v>2558035.7999999998</v>
      </c>
      <c r="U2878" s="107">
        <f t="shared" ref="U2878:U2902" si="313">T2878*1.12</f>
        <v>2865000.0959999999</v>
      </c>
      <c r="V2878" s="285"/>
      <c r="W2878" s="231">
        <v>2017</v>
      </c>
      <c r="X2878" s="289"/>
    </row>
    <row r="2879" spans="1:24" ht="50.1" customHeight="1">
      <c r="A2879" s="45" t="s">
        <v>8809</v>
      </c>
      <c r="B2879" s="49" t="s">
        <v>35</v>
      </c>
      <c r="C2879" s="49" t="s">
        <v>8810</v>
      </c>
      <c r="D2879" s="50" t="s">
        <v>862</v>
      </c>
      <c r="E2879" s="49" t="s">
        <v>8811</v>
      </c>
      <c r="F2879" s="49" t="s">
        <v>7449</v>
      </c>
      <c r="G2879" s="97" t="s">
        <v>39</v>
      </c>
      <c r="H2879" s="353">
        <v>85.4</v>
      </c>
      <c r="I2879" s="52">
        <v>590000000</v>
      </c>
      <c r="J2879" s="35" t="s">
        <v>53</v>
      </c>
      <c r="K2879" s="97" t="s">
        <v>1818</v>
      </c>
      <c r="L2879" s="35" t="s">
        <v>42</v>
      </c>
      <c r="M2879" s="97" t="s">
        <v>84</v>
      </c>
      <c r="N2879" s="35" t="s">
        <v>8808</v>
      </c>
      <c r="O2879" s="35" t="s">
        <v>7439</v>
      </c>
      <c r="P2879" s="46" t="s">
        <v>865</v>
      </c>
      <c r="Q2879" s="35" t="s">
        <v>866</v>
      </c>
      <c r="R2879" s="83">
        <v>30000</v>
      </c>
      <c r="S2879" s="83">
        <v>79.464285714200003</v>
      </c>
      <c r="T2879" s="54">
        <f t="shared" si="312"/>
        <v>2383928.571426</v>
      </c>
      <c r="U2879" s="54">
        <f t="shared" si="313"/>
        <v>2669999.9999971204</v>
      </c>
      <c r="V2879" s="98"/>
      <c r="W2879" s="49">
        <v>2017</v>
      </c>
      <c r="X2879" s="98"/>
    </row>
    <row r="2880" spans="1:24" ht="50.1" customHeight="1">
      <c r="A2880" s="45" t="s">
        <v>8812</v>
      </c>
      <c r="B2880" s="49" t="s">
        <v>35</v>
      </c>
      <c r="C2880" s="49" t="s">
        <v>8813</v>
      </c>
      <c r="D2880" s="50" t="s">
        <v>862</v>
      </c>
      <c r="E2880" s="49" t="s">
        <v>8814</v>
      </c>
      <c r="F2880" s="49" t="s">
        <v>8815</v>
      </c>
      <c r="G2880" s="49" t="s">
        <v>39</v>
      </c>
      <c r="H2880" s="59">
        <v>97</v>
      </c>
      <c r="I2880" s="52">
        <v>590000000</v>
      </c>
      <c r="J2880" s="35" t="s">
        <v>53</v>
      </c>
      <c r="K2880" s="97" t="s">
        <v>1818</v>
      </c>
      <c r="L2880" s="35" t="s">
        <v>42</v>
      </c>
      <c r="M2880" s="49" t="s">
        <v>84</v>
      </c>
      <c r="N2880" s="35" t="s">
        <v>8808</v>
      </c>
      <c r="O2880" s="35" t="s">
        <v>7439</v>
      </c>
      <c r="P2880" s="46" t="s">
        <v>865</v>
      </c>
      <c r="Q2880" s="35" t="s">
        <v>866</v>
      </c>
      <c r="R2880" s="83">
        <v>3000</v>
      </c>
      <c r="S2880" s="83">
        <v>274.10714285699999</v>
      </c>
      <c r="T2880" s="54">
        <f t="shared" si="312"/>
        <v>822321.428571</v>
      </c>
      <c r="U2880" s="54">
        <f t="shared" si="313"/>
        <v>920999.99999952014</v>
      </c>
      <c r="V2880" s="49"/>
      <c r="W2880" s="49">
        <v>2017</v>
      </c>
      <c r="X2880" s="49"/>
    </row>
    <row r="2881" spans="1:24" ht="50.1" customHeight="1">
      <c r="A2881" s="45" t="s">
        <v>8816</v>
      </c>
      <c r="B2881" s="49" t="s">
        <v>35</v>
      </c>
      <c r="C2881" s="49" t="s">
        <v>7479</v>
      </c>
      <c r="D2881" s="50" t="s">
        <v>862</v>
      </c>
      <c r="E2881" s="49" t="s">
        <v>7480</v>
      </c>
      <c r="F2881" s="49" t="s">
        <v>7481</v>
      </c>
      <c r="G2881" s="49" t="s">
        <v>39</v>
      </c>
      <c r="H2881" s="59">
        <v>97</v>
      </c>
      <c r="I2881" s="52">
        <v>590000000</v>
      </c>
      <c r="J2881" s="35" t="s">
        <v>53</v>
      </c>
      <c r="K2881" s="97" t="s">
        <v>1818</v>
      </c>
      <c r="L2881" s="35" t="s">
        <v>42</v>
      </c>
      <c r="M2881" s="49" t="s">
        <v>84</v>
      </c>
      <c r="N2881" s="35" t="s">
        <v>8808</v>
      </c>
      <c r="O2881" s="35" t="s">
        <v>7439</v>
      </c>
      <c r="P2881" s="46" t="s">
        <v>865</v>
      </c>
      <c r="Q2881" s="35" t="s">
        <v>866</v>
      </c>
      <c r="R2881" s="83">
        <v>20000</v>
      </c>
      <c r="S2881" s="83">
        <v>157.142857142</v>
      </c>
      <c r="T2881" s="54">
        <f t="shared" si="312"/>
        <v>3142857.1428399999</v>
      </c>
      <c r="U2881" s="54">
        <f t="shared" si="313"/>
        <v>3519999.9999808003</v>
      </c>
      <c r="V2881" s="49"/>
      <c r="W2881" s="49">
        <v>2017</v>
      </c>
      <c r="X2881" s="49"/>
    </row>
    <row r="2882" spans="1:24" ht="50.1" customHeight="1">
      <c r="A2882" s="45" t="s">
        <v>8817</v>
      </c>
      <c r="B2882" s="49" t="s">
        <v>35</v>
      </c>
      <c r="C2882" s="49" t="s">
        <v>5729</v>
      </c>
      <c r="D2882" s="50" t="s">
        <v>4383</v>
      </c>
      <c r="E2882" s="49" t="s">
        <v>5730</v>
      </c>
      <c r="F2882" s="98"/>
      <c r="G2882" s="98" t="s">
        <v>39</v>
      </c>
      <c r="H2882" s="98">
        <v>0</v>
      </c>
      <c r="I2882" s="35">
        <v>590000000</v>
      </c>
      <c r="J2882" s="35" t="s">
        <v>40</v>
      </c>
      <c r="K2882" s="98" t="s">
        <v>1818</v>
      </c>
      <c r="L2882" s="35" t="s">
        <v>40</v>
      </c>
      <c r="M2882" s="43" t="s">
        <v>43</v>
      </c>
      <c r="N2882" s="35" t="s">
        <v>44</v>
      </c>
      <c r="O2882" s="35" t="s">
        <v>1220</v>
      </c>
      <c r="P2882" s="46" t="s">
        <v>449</v>
      </c>
      <c r="Q2882" s="46" t="s">
        <v>103</v>
      </c>
      <c r="R2882" s="46" t="s">
        <v>8818</v>
      </c>
      <c r="S2882" s="83">
        <v>1800</v>
      </c>
      <c r="T2882" s="54">
        <f>S2882*R2882</f>
        <v>64800</v>
      </c>
      <c r="U2882" s="54">
        <f t="shared" si="313"/>
        <v>72576</v>
      </c>
      <c r="V2882" s="98"/>
      <c r="W2882" s="49">
        <v>2017</v>
      </c>
      <c r="X2882" s="98"/>
    </row>
    <row r="2883" spans="1:24" ht="50.1" customHeight="1">
      <c r="A2883" s="45" t="s">
        <v>8819</v>
      </c>
      <c r="B2883" s="49" t="s">
        <v>35</v>
      </c>
      <c r="C2883" s="49" t="s">
        <v>8820</v>
      </c>
      <c r="D2883" s="50" t="s">
        <v>5064</v>
      </c>
      <c r="E2883" s="49" t="s">
        <v>8821</v>
      </c>
      <c r="F2883" s="49" t="s">
        <v>8822</v>
      </c>
      <c r="G2883" s="98" t="s">
        <v>196</v>
      </c>
      <c r="H2883" s="98">
        <v>0</v>
      </c>
      <c r="I2883" s="35">
        <v>590000000</v>
      </c>
      <c r="J2883" s="35" t="s">
        <v>40</v>
      </c>
      <c r="K2883" s="98" t="s">
        <v>1818</v>
      </c>
      <c r="L2883" s="35" t="s">
        <v>40</v>
      </c>
      <c r="M2883" s="98" t="s">
        <v>61</v>
      </c>
      <c r="N2883" s="47" t="s">
        <v>8823</v>
      </c>
      <c r="O2883" s="35" t="s">
        <v>1220</v>
      </c>
      <c r="P2883" s="46" t="s">
        <v>865</v>
      </c>
      <c r="Q2883" s="46" t="s">
        <v>866</v>
      </c>
      <c r="R2883" s="46" t="s">
        <v>8824</v>
      </c>
      <c r="S2883" s="46" t="s">
        <v>8825</v>
      </c>
      <c r="T2883" s="54">
        <f t="shared" ref="T2883:T2902" si="314">S2883*R2883</f>
        <v>19643.2</v>
      </c>
      <c r="U2883" s="54">
        <f t="shared" si="313"/>
        <v>22000.384000000002</v>
      </c>
      <c r="V2883" s="98"/>
      <c r="W2883" s="49">
        <v>2017</v>
      </c>
      <c r="X2883" s="98"/>
    </row>
    <row r="2884" spans="1:24" ht="50.1" customHeight="1">
      <c r="A2884" s="45" t="s">
        <v>8826</v>
      </c>
      <c r="B2884" s="49" t="s">
        <v>35</v>
      </c>
      <c r="C2884" s="49" t="s">
        <v>8298</v>
      </c>
      <c r="D2884" s="50" t="s">
        <v>5064</v>
      </c>
      <c r="E2884" s="49" t="s">
        <v>8299</v>
      </c>
      <c r="F2884" s="49" t="s">
        <v>8827</v>
      </c>
      <c r="G2884" s="98" t="s">
        <v>196</v>
      </c>
      <c r="H2884" s="98">
        <v>0</v>
      </c>
      <c r="I2884" s="35">
        <v>590000000</v>
      </c>
      <c r="J2884" s="35" t="s">
        <v>40</v>
      </c>
      <c r="K2884" s="98" t="s">
        <v>1818</v>
      </c>
      <c r="L2884" s="35" t="s">
        <v>40</v>
      </c>
      <c r="M2884" s="98" t="s">
        <v>61</v>
      </c>
      <c r="N2884" s="47" t="s">
        <v>8823</v>
      </c>
      <c r="O2884" s="35" t="s">
        <v>1220</v>
      </c>
      <c r="P2884" s="46" t="s">
        <v>865</v>
      </c>
      <c r="Q2884" s="46" t="s">
        <v>866</v>
      </c>
      <c r="R2884" s="46" t="s">
        <v>8828</v>
      </c>
      <c r="S2884" s="83">
        <v>757.14</v>
      </c>
      <c r="T2884" s="54">
        <f t="shared" si="314"/>
        <v>30285.599999999999</v>
      </c>
      <c r="U2884" s="54">
        <f t="shared" si="313"/>
        <v>33919.872000000003</v>
      </c>
      <c r="V2884" s="98"/>
      <c r="W2884" s="49">
        <v>2017</v>
      </c>
      <c r="X2884" s="98"/>
    </row>
    <row r="2885" spans="1:24" ht="50.1" customHeight="1">
      <c r="A2885" s="45" t="s">
        <v>8829</v>
      </c>
      <c r="B2885" s="49" t="s">
        <v>35</v>
      </c>
      <c r="C2885" s="49" t="s">
        <v>8830</v>
      </c>
      <c r="D2885" s="50" t="s">
        <v>5064</v>
      </c>
      <c r="E2885" s="49" t="s">
        <v>8831</v>
      </c>
      <c r="F2885" s="49" t="s">
        <v>8832</v>
      </c>
      <c r="G2885" s="98" t="s">
        <v>196</v>
      </c>
      <c r="H2885" s="98">
        <v>0</v>
      </c>
      <c r="I2885" s="35">
        <v>590000000</v>
      </c>
      <c r="J2885" s="35" t="s">
        <v>40</v>
      </c>
      <c r="K2885" s="98" t="s">
        <v>1818</v>
      </c>
      <c r="L2885" s="35" t="s">
        <v>40</v>
      </c>
      <c r="M2885" s="98" t="s">
        <v>61</v>
      </c>
      <c r="N2885" s="47" t="s">
        <v>8823</v>
      </c>
      <c r="O2885" s="35" t="s">
        <v>1220</v>
      </c>
      <c r="P2885" s="83" t="s">
        <v>8338</v>
      </c>
      <c r="Q2885" s="35" t="s">
        <v>46</v>
      </c>
      <c r="R2885" s="83">
        <v>2</v>
      </c>
      <c r="S2885" s="83">
        <v>26790</v>
      </c>
      <c r="T2885" s="54">
        <f t="shared" si="314"/>
        <v>53580</v>
      </c>
      <c r="U2885" s="54">
        <f t="shared" si="313"/>
        <v>60009.600000000006</v>
      </c>
      <c r="V2885" s="98"/>
      <c r="W2885" s="49">
        <v>2017</v>
      </c>
      <c r="X2885" s="98"/>
    </row>
    <row r="2886" spans="1:24" ht="50.1" customHeight="1">
      <c r="A2886" s="45" t="s">
        <v>8833</v>
      </c>
      <c r="B2886" s="348" t="s">
        <v>35</v>
      </c>
      <c r="C2886" s="38" t="s">
        <v>8834</v>
      </c>
      <c r="D2886" s="38" t="s">
        <v>8835</v>
      </c>
      <c r="E2886" s="38" t="s">
        <v>8836</v>
      </c>
      <c r="F2886" s="38" t="s">
        <v>8837</v>
      </c>
      <c r="G2886" s="50" t="s">
        <v>39</v>
      </c>
      <c r="H2886" s="52">
        <v>0</v>
      </c>
      <c r="I2886" s="201">
        <v>590000000</v>
      </c>
      <c r="J2886" s="78" t="s">
        <v>53</v>
      </c>
      <c r="K2886" s="35" t="s">
        <v>1818</v>
      </c>
      <c r="L2886" s="78" t="s">
        <v>53</v>
      </c>
      <c r="M2886" s="43" t="s">
        <v>61</v>
      </c>
      <c r="N2886" s="49" t="s">
        <v>8838</v>
      </c>
      <c r="O2886" s="78" t="s">
        <v>8839</v>
      </c>
      <c r="P2886" s="349">
        <v>796</v>
      </c>
      <c r="Q2886" s="35" t="s">
        <v>46</v>
      </c>
      <c r="R2886" s="49">
        <v>1</v>
      </c>
      <c r="S2886" s="77">
        <v>1950000</v>
      </c>
      <c r="T2886" s="54">
        <f t="shared" si="314"/>
        <v>1950000</v>
      </c>
      <c r="U2886" s="54">
        <f t="shared" si="313"/>
        <v>2184000</v>
      </c>
      <c r="V2886" s="46"/>
      <c r="W2886" s="55">
        <v>2017</v>
      </c>
      <c r="X2886" s="98"/>
    </row>
    <row r="2887" spans="1:24" ht="50.1" customHeight="1">
      <c r="A2887" s="45" t="s">
        <v>8840</v>
      </c>
      <c r="B2887" s="348" t="s">
        <v>35</v>
      </c>
      <c r="C2887" s="49" t="s">
        <v>8841</v>
      </c>
      <c r="D2887" s="49" t="s">
        <v>8842</v>
      </c>
      <c r="E2887" s="49" t="s">
        <v>8843</v>
      </c>
      <c r="F2887" s="49" t="s">
        <v>8844</v>
      </c>
      <c r="G2887" s="50" t="s">
        <v>5547</v>
      </c>
      <c r="H2887" s="52">
        <v>0</v>
      </c>
      <c r="I2887" s="201">
        <v>590000000</v>
      </c>
      <c r="J2887" s="78" t="s">
        <v>53</v>
      </c>
      <c r="K2887" s="35" t="s">
        <v>1818</v>
      </c>
      <c r="L2887" s="78" t="s">
        <v>53</v>
      </c>
      <c r="M2887" s="43" t="s">
        <v>61</v>
      </c>
      <c r="N2887" s="49" t="s">
        <v>8838</v>
      </c>
      <c r="O2887" s="78" t="s">
        <v>8497</v>
      </c>
      <c r="P2887" s="349">
        <v>796</v>
      </c>
      <c r="Q2887" s="35" t="s">
        <v>46</v>
      </c>
      <c r="R2887" s="49">
        <v>8</v>
      </c>
      <c r="S2887" s="77">
        <v>120000</v>
      </c>
      <c r="T2887" s="54">
        <f t="shared" si="314"/>
        <v>960000</v>
      </c>
      <c r="U2887" s="54">
        <f t="shared" si="313"/>
        <v>1075200</v>
      </c>
      <c r="V2887" s="46"/>
      <c r="W2887" s="55">
        <v>2017</v>
      </c>
      <c r="X2887" s="98"/>
    </row>
    <row r="2888" spans="1:24" ht="50.1" customHeight="1">
      <c r="A2888" s="45" t="s">
        <v>8845</v>
      </c>
      <c r="B2888" s="348" t="s">
        <v>35</v>
      </c>
      <c r="C2888" s="97" t="s">
        <v>8098</v>
      </c>
      <c r="D2888" s="49" t="s">
        <v>7528</v>
      </c>
      <c r="E2888" s="49" t="s">
        <v>8099</v>
      </c>
      <c r="F2888" s="49" t="s">
        <v>8846</v>
      </c>
      <c r="G2888" s="50" t="s">
        <v>5547</v>
      </c>
      <c r="H2888" s="52">
        <v>0</v>
      </c>
      <c r="I2888" s="201">
        <v>590000000</v>
      </c>
      <c r="J2888" s="78" t="s">
        <v>53</v>
      </c>
      <c r="K2888" s="35" t="s">
        <v>1818</v>
      </c>
      <c r="L2888" s="78" t="s">
        <v>53</v>
      </c>
      <c r="M2888" s="43" t="s">
        <v>61</v>
      </c>
      <c r="N2888" s="49" t="s">
        <v>8838</v>
      </c>
      <c r="O2888" s="78" t="s">
        <v>8497</v>
      </c>
      <c r="P2888" s="349">
        <v>796</v>
      </c>
      <c r="Q2888" s="35" t="s">
        <v>46</v>
      </c>
      <c r="R2888" s="49">
        <v>2</v>
      </c>
      <c r="S2888" s="77">
        <v>80000</v>
      </c>
      <c r="T2888" s="54">
        <f t="shared" si="314"/>
        <v>160000</v>
      </c>
      <c r="U2888" s="54">
        <f t="shared" si="313"/>
        <v>179200.00000000003</v>
      </c>
      <c r="V2888" s="46"/>
      <c r="W2888" s="55">
        <v>2017</v>
      </c>
      <c r="X2888" s="98"/>
    </row>
    <row r="2889" spans="1:24" ht="50.1" customHeight="1">
      <c r="A2889" s="45" t="s">
        <v>8847</v>
      </c>
      <c r="B2889" s="58" t="s">
        <v>35</v>
      </c>
      <c r="C2889" s="49" t="s">
        <v>4902</v>
      </c>
      <c r="D2889" s="49" t="s">
        <v>4903</v>
      </c>
      <c r="E2889" s="49" t="s">
        <v>4904</v>
      </c>
      <c r="F2889" s="49" t="s">
        <v>8848</v>
      </c>
      <c r="G2889" s="49" t="s">
        <v>39</v>
      </c>
      <c r="H2889" s="105">
        <v>15</v>
      </c>
      <c r="I2889" s="368">
        <v>590000000</v>
      </c>
      <c r="J2889" s="51" t="s">
        <v>293</v>
      </c>
      <c r="K2889" s="49" t="s">
        <v>1818</v>
      </c>
      <c r="L2889" s="49" t="s">
        <v>189</v>
      </c>
      <c r="M2889" s="49" t="s">
        <v>61</v>
      </c>
      <c r="N2889" s="49" t="s">
        <v>8849</v>
      </c>
      <c r="O2889" s="49" t="s">
        <v>8434</v>
      </c>
      <c r="P2889" s="43">
        <v>796</v>
      </c>
      <c r="Q2889" s="35" t="s">
        <v>46</v>
      </c>
      <c r="R2889" s="49">
        <v>2</v>
      </c>
      <c r="S2889" s="277">
        <v>31294643</v>
      </c>
      <c r="T2889" s="54">
        <f t="shared" si="314"/>
        <v>62589286</v>
      </c>
      <c r="U2889" s="54">
        <f t="shared" si="313"/>
        <v>70100000.320000008</v>
      </c>
      <c r="V2889" s="49"/>
      <c r="W2889" s="51">
        <v>2017</v>
      </c>
      <c r="X2889" s="49"/>
    </row>
    <row r="2890" spans="1:24" ht="50.1" customHeight="1">
      <c r="A2890" s="45" t="s">
        <v>8850</v>
      </c>
      <c r="B2890" s="46" t="s">
        <v>35</v>
      </c>
      <c r="C2890" s="49" t="s">
        <v>8851</v>
      </c>
      <c r="D2890" s="78" t="s">
        <v>3489</v>
      </c>
      <c r="E2890" s="49" t="s">
        <v>8852</v>
      </c>
      <c r="F2890" s="50" t="s">
        <v>8853</v>
      </c>
      <c r="G2890" s="49" t="s">
        <v>39</v>
      </c>
      <c r="H2890" s="353">
        <v>99.9</v>
      </c>
      <c r="I2890" s="308">
        <v>590000000</v>
      </c>
      <c r="J2890" s="51" t="s">
        <v>293</v>
      </c>
      <c r="K2890" s="49" t="s">
        <v>1818</v>
      </c>
      <c r="L2890" s="49" t="s">
        <v>189</v>
      </c>
      <c r="M2890" s="46" t="s">
        <v>61</v>
      </c>
      <c r="N2890" s="49" t="s">
        <v>405</v>
      </c>
      <c r="O2890" s="35" t="s">
        <v>479</v>
      </c>
      <c r="P2890" s="49" t="s">
        <v>449</v>
      </c>
      <c r="Q2890" s="35" t="s">
        <v>103</v>
      </c>
      <c r="R2890" s="101">
        <v>9</v>
      </c>
      <c r="S2890" s="77">
        <v>3200</v>
      </c>
      <c r="T2890" s="54">
        <f t="shared" si="314"/>
        <v>28800</v>
      </c>
      <c r="U2890" s="54">
        <f t="shared" si="313"/>
        <v>32256.000000000004</v>
      </c>
      <c r="V2890" s="34" t="s">
        <v>6684</v>
      </c>
      <c r="W2890" s="34">
        <v>2017</v>
      </c>
      <c r="X2890" s="98"/>
    </row>
    <row r="2891" spans="1:24" ht="50.1" customHeight="1">
      <c r="A2891" s="45" t="s">
        <v>8854</v>
      </c>
      <c r="B2891" s="46" t="s">
        <v>35</v>
      </c>
      <c r="C2891" s="49" t="s">
        <v>8855</v>
      </c>
      <c r="D2891" s="50" t="s">
        <v>2069</v>
      </c>
      <c r="E2891" s="49" t="s">
        <v>8856</v>
      </c>
      <c r="F2891" s="49" t="s">
        <v>8857</v>
      </c>
      <c r="G2891" s="98" t="s">
        <v>39</v>
      </c>
      <c r="H2891" s="98">
        <v>0</v>
      </c>
      <c r="I2891" s="35">
        <v>590000000</v>
      </c>
      <c r="J2891" s="35" t="s">
        <v>40</v>
      </c>
      <c r="K2891" s="98" t="s">
        <v>8858</v>
      </c>
      <c r="L2891" s="35" t="s">
        <v>40</v>
      </c>
      <c r="M2891" s="98" t="s">
        <v>61</v>
      </c>
      <c r="N2891" s="47" t="s">
        <v>8859</v>
      </c>
      <c r="O2891" s="35" t="s">
        <v>1220</v>
      </c>
      <c r="P2891" s="98">
        <v>796</v>
      </c>
      <c r="Q2891" s="35" t="s">
        <v>46</v>
      </c>
      <c r="R2891" s="46" t="s">
        <v>8860</v>
      </c>
      <c r="S2891" s="46" t="s">
        <v>8861</v>
      </c>
      <c r="T2891" s="54">
        <f t="shared" si="314"/>
        <v>2800</v>
      </c>
      <c r="U2891" s="54">
        <f t="shared" si="313"/>
        <v>3136.0000000000005</v>
      </c>
      <c r="V2891" s="98"/>
      <c r="W2891" s="34">
        <v>2017</v>
      </c>
      <c r="X2891" s="98"/>
    </row>
    <row r="2892" spans="1:24" ht="50.1" customHeight="1">
      <c r="A2892" s="45" t="s">
        <v>8862</v>
      </c>
      <c r="B2892" s="46" t="s">
        <v>35</v>
      </c>
      <c r="C2892" s="49" t="s">
        <v>8863</v>
      </c>
      <c r="D2892" s="50" t="s">
        <v>8864</v>
      </c>
      <c r="E2892" s="49" t="s">
        <v>8865</v>
      </c>
      <c r="F2892" s="49" t="s">
        <v>8866</v>
      </c>
      <c r="G2892" s="98" t="s">
        <v>39</v>
      </c>
      <c r="H2892" s="98">
        <v>0</v>
      </c>
      <c r="I2892" s="35">
        <v>590000000</v>
      </c>
      <c r="J2892" s="35" t="s">
        <v>40</v>
      </c>
      <c r="K2892" s="98" t="s">
        <v>8858</v>
      </c>
      <c r="L2892" s="35" t="s">
        <v>40</v>
      </c>
      <c r="M2892" s="98" t="s">
        <v>61</v>
      </c>
      <c r="N2892" s="47" t="s">
        <v>8859</v>
      </c>
      <c r="O2892" s="35" t="s">
        <v>1220</v>
      </c>
      <c r="P2892" s="98">
        <v>796</v>
      </c>
      <c r="Q2892" s="35" t="s">
        <v>46</v>
      </c>
      <c r="R2892" s="46" t="s">
        <v>8867</v>
      </c>
      <c r="S2892" s="46" t="s">
        <v>8868</v>
      </c>
      <c r="T2892" s="54">
        <f t="shared" si="314"/>
        <v>255673.21</v>
      </c>
      <c r="U2892" s="54">
        <f t="shared" si="313"/>
        <v>286353.9952</v>
      </c>
      <c r="V2892" s="98"/>
      <c r="W2892" s="34">
        <v>2017</v>
      </c>
      <c r="X2892" s="98"/>
    </row>
    <row r="2893" spans="1:24" ht="50.1" customHeight="1">
      <c r="A2893" s="45" t="s">
        <v>8869</v>
      </c>
      <c r="B2893" s="46" t="s">
        <v>35</v>
      </c>
      <c r="C2893" s="49" t="s">
        <v>8863</v>
      </c>
      <c r="D2893" s="50" t="s">
        <v>8864</v>
      </c>
      <c r="E2893" s="49" t="s">
        <v>8865</v>
      </c>
      <c r="F2893" s="49" t="s">
        <v>8870</v>
      </c>
      <c r="G2893" s="98" t="s">
        <v>39</v>
      </c>
      <c r="H2893" s="98">
        <v>0</v>
      </c>
      <c r="I2893" s="35">
        <v>590000000</v>
      </c>
      <c r="J2893" s="35" t="s">
        <v>40</v>
      </c>
      <c r="K2893" s="98" t="s">
        <v>8858</v>
      </c>
      <c r="L2893" s="35" t="s">
        <v>40</v>
      </c>
      <c r="M2893" s="98" t="s">
        <v>61</v>
      </c>
      <c r="N2893" s="47" t="s">
        <v>8859</v>
      </c>
      <c r="O2893" s="35" t="s">
        <v>1220</v>
      </c>
      <c r="P2893" s="98">
        <v>796</v>
      </c>
      <c r="Q2893" s="35" t="s">
        <v>46</v>
      </c>
      <c r="R2893" s="46" t="s">
        <v>8867</v>
      </c>
      <c r="S2893" s="46" t="s">
        <v>8871</v>
      </c>
      <c r="T2893" s="54">
        <f t="shared" si="314"/>
        <v>223504.46</v>
      </c>
      <c r="U2893" s="54">
        <f t="shared" si="313"/>
        <v>250324.9952</v>
      </c>
      <c r="V2893" s="98"/>
      <c r="W2893" s="34">
        <v>2017</v>
      </c>
      <c r="X2893" s="98"/>
    </row>
    <row r="2894" spans="1:24" ht="50.1" customHeight="1">
      <c r="A2894" s="45" t="s">
        <v>8872</v>
      </c>
      <c r="B2894" s="46" t="s">
        <v>35</v>
      </c>
      <c r="C2894" s="49" t="s">
        <v>8863</v>
      </c>
      <c r="D2894" s="50" t="s">
        <v>8864</v>
      </c>
      <c r="E2894" s="49" t="s">
        <v>8865</v>
      </c>
      <c r="F2894" s="49" t="s">
        <v>8873</v>
      </c>
      <c r="G2894" s="98" t="s">
        <v>39</v>
      </c>
      <c r="H2894" s="98">
        <v>0</v>
      </c>
      <c r="I2894" s="35">
        <v>590000000</v>
      </c>
      <c r="J2894" s="35" t="s">
        <v>40</v>
      </c>
      <c r="K2894" s="98" t="s">
        <v>8858</v>
      </c>
      <c r="L2894" s="35" t="s">
        <v>40</v>
      </c>
      <c r="M2894" s="98" t="s">
        <v>61</v>
      </c>
      <c r="N2894" s="47" t="s">
        <v>8859</v>
      </c>
      <c r="O2894" s="35" t="s">
        <v>1220</v>
      </c>
      <c r="P2894" s="98">
        <v>796</v>
      </c>
      <c r="Q2894" s="35" t="s">
        <v>46</v>
      </c>
      <c r="R2894" s="46" t="s">
        <v>8867</v>
      </c>
      <c r="S2894" s="46" t="s">
        <v>8874</v>
      </c>
      <c r="T2894" s="54">
        <f t="shared" si="314"/>
        <v>263016.07</v>
      </c>
      <c r="U2894" s="54">
        <f t="shared" si="313"/>
        <v>294577.99840000004</v>
      </c>
      <c r="V2894" s="98"/>
      <c r="W2894" s="34">
        <v>2017</v>
      </c>
      <c r="X2894" s="98"/>
    </row>
    <row r="2895" spans="1:24" ht="50.1" customHeight="1">
      <c r="A2895" s="45" t="s">
        <v>8875</v>
      </c>
      <c r="B2895" s="35" t="s">
        <v>35</v>
      </c>
      <c r="C2895" s="49" t="s">
        <v>8876</v>
      </c>
      <c r="D2895" s="50" t="s">
        <v>5686</v>
      </c>
      <c r="E2895" s="49" t="s">
        <v>8877</v>
      </c>
      <c r="F2895" s="104" t="s">
        <v>8878</v>
      </c>
      <c r="G2895" s="49" t="s">
        <v>39</v>
      </c>
      <c r="H2895" s="105">
        <v>0</v>
      </c>
      <c r="I2895" s="80">
        <v>590000000</v>
      </c>
      <c r="J2895" s="51" t="s">
        <v>293</v>
      </c>
      <c r="K2895" s="49" t="s">
        <v>1818</v>
      </c>
      <c r="L2895" s="49" t="s">
        <v>295</v>
      </c>
      <c r="M2895" s="49" t="s">
        <v>84</v>
      </c>
      <c r="N2895" s="49" t="s">
        <v>8879</v>
      </c>
      <c r="O2895" s="49" t="s">
        <v>283</v>
      </c>
      <c r="P2895" s="35">
        <v>796</v>
      </c>
      <c r="Q2895" s="35" t="s">
        <v>46</v>
      </c>
      <c r="R2895" s="49">
        <v>25</v>
      </c>
      <c r="S2895" s="277">
        <v>11400</v>
      </c>
      <c r="T2895" s="54">
        <f t="shared" si="314"/>
        <v>285000</v>
      </c>
      <c r="U2895" s="54">
        <f t="shared" si="313"/>
        <v>319200.00000000006</v>
      </c>
      <c r="V2895" s="90"/>
      <c r="W2895" s="51">
        <v>2017</v>
      </c>
      <c r="X2895" s="90"/>
    </row>
    <row r="2896" spans="1:24" ht="50.1" customHeight="1">
      <c r="A2896" s="45" t="s">
        <v>8880</v>
      </c>
      <c r="B2896" s="35" t="s">
        <v>35</v>
      </c>
      <c r="C2896" s="49" t="s">
        <v>8881</v>
      </c>
      <c r="D2896" s="49" t="s">
        <v>6578</v>
      </c>
      <c r="E2896" s="49" t="s">
        <v>8882</v>
      </c>
      <c r="F2896" s="104" t="s">
        <v>8883</v>
      </c>
      <c r="G2896" s="49" t="s">
        <v>39</v>
      </c>
      <c r="H2896" s="105">
        <v>0</v>
      </c>
      <c r="I2896" s="80">
        <v>590000000</v>
      </c>
      <c r="J2896" s="51" t="s">
        <v>293</v>
      </c>
      <c r="K2896" s="49" t="s">
        <v>1818</v>
      </c>
      <c r="L2896" s="49" t="s">
        <v>295</v>
      </c>
      <c r="M2896" s="49" t="s">
        <v>84</v>
      </c>
      <c r="N2896" s="49" t="s">
        <v>8879</v>
      </c>
      <c r="O2896" s="49" t="s">
        <v>283</v>
      </c>
      <c r="P2896" s="35">
        <v>796</v>
      </c>
      <c r="Q2896" s="35" t="s">
        <v>46</v>
      </c>
      <c r="R2896" s="49">
        <v>25</v>
      </c>
      <c r="S2896" s="277">
        <v>5100</v>
      </c>
      <c r="T2896" s="54">
        <f t="shared" si="314"/>
        <v>127500</v>
      </c>
      <c r="U2896" s="54">
        <f t="shared" si="313"/>
        <v>142800</v>
      </c>
      <c r="V2896" s="98"/>
      <c r="W2896" s="51">
        <v>2017</v>
      </c>
      <c r="X2896" s="98"/>
    </row>
    <row r="2897" spans="1:24" ht="50.1" customHeight="1">
      <c r="A2897" s="45" t="s">
        <v>8884</v>
      </c>
      <c r="B2897" s="35" t="s">
        <v>35</v>
      </c>
      <c r="C2897" s="49" t="s">
        <v>8885</v>
      </c>
      <c r="D2897" s="49" t="s">
        <v>4719</v>
      </c>
      <c r="E2897" s="49" t="s">
        <v>8886</v>
      </c>
      <c r="F2897" s="104" t="s">
        <v>8887</v>
      </c>
      <c r="G2897" s="49" t="s">
        <v>39</v>
      </c>
      <c r="H2897" s="105">
        <v>0</v>
      </c>
      <c r="I2897" s="80">
        <v>590000000</v>
      </c>
      <c r="J2897" s="51" t="s">
        <v>293</v>
      </c>
      <c r="K2897" s="49" t="s">
        <v>1818</v>
      </c>
      <c r="L2897" s="49" t="s">
        <v>295</v>
      </c>
      <c r="M2897" s="49" t="s">
        <v>84</v>
      </c>
      <c r="N2897" s="49" t="s">
        <v>8879</v>
      </c>
      <c r="O2897" s="49" t="s">
        <v>283</v>
      </c>
      <c r="P2897" s="35">
        <v>796</v>
      </c>
      <c r="Q2897" s="35" t="s">
        <v>46</v>
      </c>
      <c r="R2897" s="49">
        <v>25</v>
      </c>
      <c r="S2897" s="277">
        <v>1400</v>
      </c>
      <c r="T2897" s="54">
        <f t="shared" si="314"/>
        <v>35000</v>
      </c>
      <c r="U2897" s="54">
        <f t="shared" si="313"/>
        <v>39200.000000000007</v>
      </c>
      <c r="V2897" s="98"/>
      <c r="W2897" s="51">
        <v>2017</v>
      </c>
      <c r="X2897" s="98"/>
    </row>
    <row r="2898" spans="1:24" ht="50.1" customHeight="1">
      <c r="A2898" s="45" t="s">
        <v>8888</v>
      </c>
      <c r="B2898" s="35" t="s">
        <v>35</v>
      </c>
      <c r="C2898" s="49" t="s">
        <v>8889</v>
      </c>
      <c r="D2898" s="49" t="s">
        <v>6578</v>
      </c>
      <c r="E2898" s="49" t="s">
        <v>8890</v>
      </c>
      <c r="F2898" s="104" t="s">
        <v>8891</v>
      </c>
      <c r="G2898" s="49" t="s">
        <v>39</v>
      </c>
      <c r="H2898" s="105">
        <v>0</v>
      </c>
      <c r="I2898" s="80">
        <v>590000000</v>
      </c>
      <c r="J2898" s="51" t="s">
        <v>293</v>
      </c>
      <c r="K2898" s="49" t="s">
        <v>1818</v>
      </c>
      <c r="L2898" s="49" t="s">
        <v>295</v>
      </c>
      <c r="M2898" s="49" t="s">
        <v>84</v>
      </c>
      <c r="N2898" s="49" t="s">
        <v>8879</v>
      </c>
      <c r="O2898" s="49" t="s">
        <v>283</v>
      </c>
      <c r="P2898" s="35">
        <v>796</v>
      </c>
      <c r="Q2898" s="35" t="s">
        <v>46</v>
      </c>
      <c r="R2898" s="49">
        <v>50</v>
      </c>
      <c r="S2898" s="277">
        <v>164000</v>
      </c>
      <c r="T2898" s="54">
        <f t="shared" si="314"/>
        <v>8200000</v>
      </c>
      <c r="U2898" s="54">
        <f t="shared" si="313"/>
        <v>9184000</v>
      </c>
      <c r="V2898" s="98"/>
      <c r="W2898" s="51">
        <v>2017</v>
      </c>
      <c r="X2898" s="98"/>
    </row>
    <row r="2899" spans="1:24" ht="50.1" customHeight="1">
      <c r="A2899" s="45" t="s">
        <v>8892</v>
      </c>
      <c r="B2899" s="35" t="s">
        <v>35</v>
      </c>
      <c r="C2899" s="49" t="s">
        <v>5680</v>
      </c>
      <c r="D2899" s="49" t="s">
        <v>5681</v>
      </c>
      <c r="E2899" s="49" t="s">
        <v>5682</v>
      </c>
      <c r="F2899" s="104" t="s">
        <v>8893</v>
      </c>
      <c r="G2899" s="49" t="s">
        <v>39</v>
      </c>
      <c r="H2899" s="105">
        <v>0</v>
      </c>
      <c r="I2899" s="80">
        <v>590000000</v>
      </c>
      <c r="J2899" s="51" t="s">
        <v>293</v>
      </c>
      <c r="K2899" s="49" t="s">
        <v>1818</v>
      </c>
      <c r="L2899" s="49" t="s">
        <v>295</v>
      </c>
      <c r="M2899" s="49" t="s">
        <v>84</v>
      </c>
      <c r="N2899" s="49" t="s">
        <v>8879</v>
      </c>
      <c r="O2899" s="49" t="s">
        <v>283</v>
      </c>
      <c r="P2899" s="35">
        <v>839</v>
      </c>
      <c r="Q2899" s="35" t="s">
        <v>612</v>
      </c>
      <c r="R2899" s="49">
        <v>2</v>
      </c>
      <c r="S2899" s="277">
        <v>5000</v>
      </c>
      <c r="T2899" s="54">
        <f t="shared" si="314"/>
        <v>10000</v>
      </c>
      <c r="U2899" s="54">
        <f t="shared" si="313"/>
        <v>11200.000000000002</v>
      </c>
      <c r="V2899" s="98"/>
      <c r="W2899" s="51">
        <v>2017</v>
      </c>
      <c r="X2899" s="98"/>
    </row>
    <row r="2900" spans="1:24" ht="50.1" customHeight="1">
      <c r="A2900" s="45" t="s">
        <v>8894</v>
      </c>
      <c r="B2900" s="35" t="s">
        <v>35</v>
      </c>
      <c r="C2900" s="49" t="s">
        <v>6014</v>
      </c>
      <c r="D2900" s="49" t="s">
        <v>6015</v>
      </c>
      <c r="E2900" s="49" t="s">
        <v>6016</v>
      </c>
      <c r="F2900" s="132" t="s">
        <v>8895</v>
      </c>
      <c r="G2900" s="49" t="s">
        <v>39</v>
      </c>
      <c r="H2900" s="105">
        <v>0</v>
      </c>
      <c r="I2900" s="80">
        <v>590000000</v>
      </c>
      <c r="J2900" s="51" t="s">
        <v>293</v>
      </c>
      <c r="K2900" s="49" t="s">
        <v>1818</v>
      </c>
      <c r="L2900" s="49" t="s">
        <v>295</v>
      </c>
      <c r="M2900" s="49" t="s">
        <v>84</v>
      </c>
      <c r="N2900" s="49" t="s">
        <v>8879</v>
      </c>
      <c r="O2900" s="49" t="s">
        <v>283</v>
      </c>
      <c r="P2900" s="35">
        <v>839</v>
      </c>
      <c r="Q2900" s="35" t="s">
        <v>612</v>
      </c>
      <c r="R2900" s="49">
        <v>1</v>
      </c>
      <c r="S2900" s="277">
        <v>62000</v>
      </c>
      <c r="T2900" s="54">
        <f t="shared" si="314"/>
        <v>62000</v>
      </c>
      <c r="U2900" s="54">
        <f t="shared" si="313"/>
        <v>69440</v>
      </c>
      <c r="V2900" s="98"/>
      <c r="W2900" s="51">
        <v>2017</v>
      </c>
      <c r="X2900" s="98"/>
    </row>
    <row r="2901" spans="1:24" ht="50.1" customHeight="1">
      <c r="A2901" s="45" t="s">
        <v>8896</v>
      </c>
      <c r="B2901" s="35" t="s">
        <v>35</v>
      </c>
      <c r="C2901" s="49" t="s">
        <v>6014</v>
      </c>
      <c r="D2901" s="49" t="s">
        <v>6015</v>
      </c>
      <c r="E2901" s="49" t="s">
        <v>6016</v>
      </c>
      <c r="F2901" s="104" t="s">
        <v>8897</v>
      </c>
      <c r="G2901" s="49" t="s">
        <v>39</v>
      </c>
      <c r="H2901" s="105">
        <v>0</v>
      </c>
      <c r="I2901" s="80">
        <v>590000000</v>
      </c>
      <c r="J2901" s="51" t="s">
        <v>293</v>
      </c>
      <c r="K2901" s="49" t="s">
        <v>1818</v>
      </c>
      <c r="L2901" s="49" t="s">
        <v>295</v>
      </c>
      <c r="M2901" s="49" t="s">
        <v>84</v>
      </c>
      <c r="N2901" s="49" t="s">
        <v>8879</v>
      </c>
      <c r="O2901" s="49" t="s">
        <v>283</v>
      </c>
      <c r="P2901" s="35">
        <v>839</v>
      </c>
      <c r="Q2901" s="35" t="s">
        <v>612</v>
      </c>
      <c r="R2901" s="49">
        <v>1</v>
      </c>
      <c r="S2901" s="277">
        <v>73000</v>
      </c>
      <c r="T2901" s="54">
        <f t="shared" si="314"/>
        <v>73000</v>
      </c>
      <c r="U2901" s="54">
        <f t="shared" si="313"/>
        <v>81760.000000000015</v>
      </c>
      <c r="V2901" s="98"/>
      <c r="W2901" s="51">
        <v>2017</v>
      </c>
      <c r="X2901" s="98"/>
    </row>
    <row r="2902" spans="1:24" ht="50.1" customHeight="1">
      <c r="A2902" s="45" t="s">
        <v>8898</v>
      </c>
      <c r="B2902" s="35" t="s">
        <v>35</v>
      </c>
      <c r="C2902" s="49" t="s">
        <v>8899</v>
      </c>
      <c r="D2902" s="49" t="s">
        <v>8900</v>
      </c>
      <c r="E2902" s="49" t="s">
        <v>8901</v>
      </c>
      <c r="F2902" s="104" t="s">
        <v>8902</v>
      </c>
      <c r="G2902" s="49" t="s">
        <v>39</v>
      </c>
      <c r="H2902" s="105">
        <v>0</v>
      </c>
      <c r="I2902" s="80">
        <v>590000000</v>
      </c>
      <c r="J2902" s="51" t="s">
        <v>293</v>
      </c>
      <c r="K2902" s="49" t="s">
        <v>1818</v>
      </c>
      <c r="L2902" s="49" t="s">
        <v>295</v>
      </c>
      <c r="M2902" s="49" t="s">
        <v>84</v>
      </c>
      <c r="N2902" s="49" t="s">
        <v>8879</v>
      </c>
      <c r="O2902" s="49" t="s">
        <v>283</v>
      </c>
      <c r="P2902" s="35">
        <v>796</v>
      </c>
      <c r="Q2902" s="35" t="s">
        <v>46</v>
      </c>
      <c r="R2902" s="49">
        <v>28</v>
      </c>
      <c r="S2902" s="277">
        <v>2600</v>
      </c>
      <c r="T2902" s="54">
        <f t="shared" si="314"/>
        <v>72800</v>
      </c>
      <c r="U2902" s="54">
        <f t="shared" si="313"/>
        <v>81536.000000000015</v>
      </c>
      <c r="V2902" s="98"/>
      <c r="W2902" s="51">
        <v>2017</v>
      </c>
      <c r="X2902" s="98"/>
    </row>
    <row r="2903" spans="1:24" ht="50.1" customHeight="1">
      <c r="A2903" s="45" t="s">
        <v>8903</v>
      </c>
      <c r="B2903" s="271" t="s">
        <v>35</v>
      </c>
      <c r="C2903" s="35" t="s">
        <v>4037</v>
      </c>
      <c r="D2903" s="49" t="s">
        <v>4038</v>
      </c>
      <c r="E2903" s="35" t="s">
        <v>4039</v>
      </c>
      <c r="F2903" s="37" t="s">
        <v>4040</v>
      </c>
      <c r="G2903" s="51" t="s">
        <v>39</v>
      </c>
      <c r="H2903" s="46" t="s">
        <v>2372</v>
      </c>
      <c r="I2903" s="35">
        <v>590000000</v>
      </c>
      <c r="J2903" s="46" t="s">
        <v>40</v>
      </c>
      <c r="K2903" s="51" t="s">
        <v>8337</v>
      </c>
      <c r="L2903" s="46" t="s">
        <v>40</v>
      </c>
      <c r="M2903" s="46" t="s">
        <v>61</v>
      </c>
      <c r="N2903" s="51" t="s">
        <v>2865</v>
      </c>
      <c r="O2903" s="49" t="s">
        <v>1204</v>
      </c>
      <c r="P2903" s="34">
        <v>796</v>
      </c>
      <c r="Q2903" s="34" t="s">
        <v>46</v>
      </c>
      <c r="R2903" s="59">
        <v>60</v>
      </c>
      <c r="S2903" s="83">
        <v>55</v>
      </c>
      <c r="T2903" s="85">
        <f>R2903*S2903</f>
        <v>3300</v>
      </c>
      <c r="U2903" s="375">
        <f>T2903*1.12</f>
        <v>3696.0000000000005</v>
      </c>
      <c r="V2903" s="46"/>
      <c r="W2903" s="49">
        <v>2017</v>
      </c>
      <c r="X2903" s="35"/>
    </row>
    <row r="2904" spans="1:24" ht="50.1" customHeight="1">
      <c r="A2904" s="45" t="s">
        <v>8904</v>
      </c>
      <c r="B2904" s="271" t="s">
        <v>35</v>
      </c>
      <c r="C2904" s="35" t="s">
        <v>8905</v>
      </c>
      <c r="D2904" s="49" t="s">
        <v>4038</v>
      </c>
      <c r="E2904" s="35" t="s">
        <v>8906</v>
      </c>
      <c r="F2904" s="37" t="s">
        <v>8907</v>
      </c>
      <c r="G2904" s="51" t="s">
        <v>39</v>
      </c>
      <c r="H2904" s="46" t="s">
        <v>2372</v>
      </c>
      <c r="I2904" s="35">
        <v>590000000</v>
      </c>
      <c r="J2904" s="46" t="s">
        <v>40</v>
      </c>
      <c r="K2904" s="51" t="s">
        <v>8337</v>
      </c>
      <c r="L2904" s="46" t="s">
        <v>1215</v>
      </c>
      <c r="M2904" s="46" t="s">
        <v>61</v>
      </c>
      <c r="N2904" s="51" t="s">
        <v>2865</v>
      </c>
      <c r="O2904" s="49" t="s">
        <v>1204</v>
      </c>
      <c r="P2904" s="34">
        <v>796</v>
      </c>
      <c r="Q2904" s="34" t="s">
        <v>46</v>
      </c>
      <c r="R2904" s="59">
        <v>20</v>
      </c>
      <c r="S2904" s="83">
        <v>80</v>
      </c>
      <c r="T2904" s="85">
        <f t="shared" ref="T2904:T2921" si="315">R2904*S2904</f>
        <v>1600</v>
      </c>
      <c r="U2904" s="375">
        <f t="shared" ref="U2904:U2921" si="316">T2904*1.12</f>
        <v>1792.0000000000002</v>
      </c>
      <c r="V2904" s="46"/>
      <c r="W2904" s="49">
        <v>2017</v>
      </c>
      <c r="X2904" s="35"/>
    </row>
    <row r="2905" spans="1:24" ht="50.1" customHeight="1">
      <c r="A2905" s="45" t="s">
        <v>8908</v>
      </c>
      <c r="B2905" s="271" t="s">
        <v>35</v>
      </c>
      <c r="C2905" s="35" t="s">
        <v>4075</v>
      </c>
      <c r="D2905" s="49" t="s">
        <v>4038</v>
      </c>
      <c r="E2905" s="35" t="s">
        <v>4076</v>
      </c>
      <c r="F2905" s="37" t="s">
        <v>8909</v>
      </c>
      <c r="G2905" s="51" t="s">
        <v>39</v>
      </c>
      <c r="H2905" s="46" t="s">
        <v>2372</v>
      </c>
      <c r="I2905" s="35">
        <v>590000000</v>
      </c>
      <c r="J2905" s="46" t="s">
        <v>40</v>
      </c>
      <c r="K2905" s="51" t="s">
        <v>8337</v>
      </c>
      <c r="L2905" s="46" t="s">
        <v>1219</v>
      </c>
      <c r="M2905" s="46" t="s">
        <v>61</v>
      </c>
      <c r="N2905" s="51" t="s">
        <v>2865</v>
      </c>
      <c r="O2905" s="49" t="s">
        <v>1204</v>
      </c>
      <c r="P2905" s="34">
        <v>796</v>
      </c>
      <c r="Q2905" s="34" t="s">
        <v>46</v>
      </c>
      <c r="R2905" s="59">
        <v>15</v>
      </c>
      <c r="S2905" s="83">
        <v>130</v>
      </c>
      <c r="T2905" s="85">
        <f t="shared" si="315"/>
        <v>1950</v>
      </c>
      <c r="U2905" s="375">
        <f t="shared" si="316"/>
        <v>2184</v>
      </c>
      <c r="V2905" s="46"/>
      <c r="W2905" s="49">
        <v>2017</v>
      </c>
      <c r="X2905" s="35"/>
    </row>
    <row r="2906" spans="1:24" ht="50.1" customHeight="1">
      <c r="A2906" s="45" t="s">
        <v>8910</v>
      </c>
      <c r="B2906" s="271" t="s">
        <v>35</v>
      </c>
      <c r="C2906" s="35" t="s">
        <v>4078</v>
      </c>
      <c r="D2906" s="49" t="s">
        <v>4038</v>
      </c>
      <c r="E2906" s="35" t="s">
        <v>4079</v>
      </c>
      <c r="F2906" s="37" t="s">
        <v>8911</v>
      </c>
      <c r="G2906" s="51" t="s">
        <v>39</v>
      </c>
      <c r="H2906" s="46" t="s">
        <v>2372</v>
      </c>
      <c r="I2906" s="35">
        <v>590000000</v>
      </c>
      <c r="J2906" s="46" t="s">
        <v>40</v>
      </c>
      <c r="K2906" s="51" t="s">
        <v>8337</v>
      </c>
      <c r="L2906" s="46" t="s">
        <v>8912</v>
      </c>
      <c r="M2906" s="46" t="s">
        <v>61</v>
      </c>
      <c r="N2906" s="51" t="s">
        <v>2865</v>
      </c>
      <c r="O2906" s="49" t="s">
        <v>1204</v>
      </c>
      <c r="P2906" s="34">
        <v>796</v>
      </c>
      <c r="Q2906" s="34" t="s">
        <v>46</v>
      </c>
      <c r="R2906" s="59">
        <v>15</v>
      </c>
      <c r="S2906" s="83">
        <v>160</v>
      </c>
      <c r="T2906" s="85">
        <f t="shared" si="315"/>
        <v>2400</v>
      </c>
      <c r="U2906" s="375">
        <f t="shared" si="316"/>
        <v>2688.0000000000005</v>
      </c>
      <c r="V2906" s="46"/>
      <c r="W2906" s="49">
        <v>2017</v>
      </c>
      <c r="X2906" s="35"/>
    </row>
    <row r="2907" spans="1:24" ht="50.1" customHeight="1">
      <c r="A2907" s="45" t="s">
        <v>8913</v>
      </c>
      <c r="B2907" s="271" t="s">
        <v>35</v>
      </c>
      <c r="C2907" s="104" t="s">
        <v>234</v>
      </c>
      <c r="D2907" s="49" t="s">
        <v>223</v>
      </c>
      <c r="E2907" s="49" t="s">
        <v>235</v>
      </c>
      <c r="F2907" s="98"/>
      <c r="G2907" s="51" t="s">
        <v>39</v>
      </c>
      <c r="H2907" s="46" t="s">
        <v>2372</v>
      </c>
      <c r="I2907" s="35">
        <v>590000000</v>
      </c>
      <c r="J2907" s="46" t="s">
        <v>40</v>
      </c>
      <c r="K2907" s="51" t="s">
        <v>8337</v>
      </c>
      <c r="L2907" s="46" t="s">
        <v>8914</v>
      </c>
      <c r="M2907" s="46" t="s">
        <v>61</v>
      </c>
      <c r="N2907" s="51" t="s">
        <v>2865</v>
      </c>
      <c r="O2907" s="49" t="s">
        <v>1204</v>
      </c>
      <c r="P2907" s="34">
        <v>796</v>
      </c>
      <c r="Q2907" s="34" t="s">
        <v>46</v>
      </c>
      <c r="R2907" s="59">
        <v>40</v>
      </c>
      <c r="S2907" s="83">
        <v>240</v>
      </c>
      <c r="T2907" s="85">
        <f t="shared" si="315"/>
        <v>9600</v>
      </c>
      <c r="U2907" s="375">
        <f t="shared" si="316"/>
        <v>10752.000000000002</v>
      </c>
      <c r="V2907" s="46"/>
      <c r="W2907" s="49">
        <v>2017</v>
      </c>
      <c r="X2907" s="35"/>
    </row>
    <row r="2908" spans="1:24" ht="50.1" customHeight="1">
      <c r="A2908" s="45" t="s">
        <v>8915</v>
      </c>
      <c r="B2908" s="271" t="s">
        <v>35</v>
      </c>
      <c r="C2908" s="104" t="s">
        <v>234</v>
      </c>
      <c r="D2908" s="49" t="s">
        <v>223</v>
      </c>
      <c r="E2908" s="49" t="s">
        <v>235</v>
      </c>
      <c r="F2908" s="98"/>
      <c r="G2908" s="51" t="s">
        <v>39</v>
      </c>
      <c r="H2908" s="46" t="s">
        <v>2372</v>
      </c>
      <c r="I2908" s="35">
        <v>590000000</v>
      </c>
      <c r="J2908" s="46" t="s">
        <v>40</v>
      </c>
      <c r="K2908" s="51" t="s">
        <v>8337</v>
      </c>
      <c r="L2908" s="46" t="s">
        <v>8916</v>
      </c>
      <c r="M2908" s="46" t="s">
        <v>61</v>
      </c>
      <c r="N2908" s="51" t="s">
        <v>2865</v>
      </c>
      <c r="O2908" s="49" t="s">
        <v>1204</v>
      </c>
      <c r="P2908" s="34">
        <v>796</v>
      </c>
      <c r="Q2908" s="34" t="s">
        <v>46</v>
      </c>
      <c r="R2908" s="59">
        <v>20</v>
      </c>
      <c r="S2908" s="83">
        <v>265</v>
      </c>
      <c r="T2908" s="85">
        <f t="shared" si="315"/>
        <v>5300</v>
      </c>
      <c r="U2908" s="375">
        <f t="shared" si="316"/>
        <v>5936.0000000000009</v>
      </c>
      <c r="V2908" s="46"/>
      <c r="W2908" s="49">
        <v>2017</v>
      </c>
      <c r="X2908" s="35"/>
    </row>
    <row r="2909" spans="1:24" ht="50.1" customHeight="1">
      <c r="A2909" s="45" t="s">
        <v>8917</v>
      </c>
      <c r="B2909" s="271" t="s">
        <v>35</v>
      </c>
      <c r="C2909" s="104" t="s">
        <v>8918</v>
      </c>
      <c r="D2909" s="49" t="s">
        <v>223</v>
      </c>
      <c r="E2909" s="49" t="s">
        <v>8919</v>
      </c>
      <c r="F2909" s="98"/>
      <c r="G2909" s="51" t="s">
        <v>39</v>
      </c>
      <c r="H2909" s="46" t="s">
        <v>2372</v>
      </c>
      <c r="I2909" s="35">
        <v>590000000</v>
      </c>
      <c r="J2909" s="46" t="s">
        <v>40</v>
      </c>
      <c r="K2909" s="51" t="s">
        <v>8337</v>
      </c>
      <c r="L2909" s="46" t="s">
        <v>8920</v>
      </c>
      <c r="M2909" s="46" t="s">
        <v>61</v>
      </c>
      <c r="N2909" s="51" t="s">
        <v>2865</v>
      </c>
      <c r="O2909" s="49" t="s">
        <v>1204</v>
      </c>
      <c r="P2909" s="34">
        <v>796</v>
      </c>
      <c r="Q2909" s="34" t="s">
        <v>46</v>
      </c>
      <c r="R2909" s="59">
        <v>40</v>
      </c>
      <c r="S2909" s="83">
        <v>290</v>
      </c>
      <c r="T2909" s="85">
        <f t="shared" si="315"/>
        <v>11600</v>
      </c>
      <c r="U2909" s="375">
        <f t="shared" si="316"/>
        <v>12992.000000000002</v>
      </c>
      <c r="V2909" s="46"/>
      <c r="W2909" s="49">
        <v>2017</v>
      </c>
      <c r="X2909" s="35"/>
    </row>
    <row r="2910" spans="1:24" ht="50.1" customHeight="1">
      <c r="A2910" s="45" t="s">
        <v>8921</v>
      </c>
      <c r="B2910" s="271" t="s">
        <v>35</v>
      </c>
      <c r="C2910" s="104" t="s">
        <v>222</v>
      </c>
      <c r="D2910" s="49" t="s">
        <v>223</v>
      </c>
      <c r="E2910" s="49" t="s">
        <v>224</v>
      </c>
      <c r="F2910" s="98"/>
      <c r="G2910" s="51" t="s">
        <v>39</v>
      </c>
      <c r="H2910" s="46" t="s">
        <v>2372</v>
      </c>
      <c r="I2910" s="35">
        <v>590000000</v>
      </c>
      <c r="J2910" s="46" t="s">
        <v>40</v>
      </c>
      <c r="K2910" s="51" t="s">
        <v>8337</v>
      </c>
      <c r="L2910" s="46" t="s">
        <v>8922</v>
      </c>
      <c r="M2910" s="46" t="s">
        <v>61</v>
      </c>
      <c r="N2910" s="51" t="s">
        <v>2865</v>
      </c>
      <c r="O2910" s="49" t="s">
        <v>1204</v>
      </c>
      <c r="P2910" s="34">
        <v>796</v>
      </c>
      <c r="Q2910" s="34" t="s">
        <v>46</v>
      </c>
      <c r="R2910" s="59">
        <v>20</v>
      </c>
      <c r="S2910" s="83">
        <v>370</v>
      </c>
      <c r="T2910" s="85">
        <f t="shared" si="315"/>
        <v>7400</v>
      </c>
      <c r="U2910" s="375">
        <f t="shared" si="316"/>
        <v>8288</v>
      </c>
      <c r="V2910" s="46"/>
      <c r="W2910" s="49">
        <v>2017</v>
      </c>
      <c r="X2910" s="35"/>
    </row>
    <row r="2911" spans="1:24" ht="50.1" customHeight="1">
      <c r="A2911" s="45" t="s">
        <v>8923</v>
      </c>
      <c r="B2911" s="271" t="s">
        <v>35</v>
      </c>
      <c r="C2911" s="104" t="s">
        <v>230</v>
      </c>
      <c r="D2911" s="49" t="s">
        <v>223</v>
      </c>
      <c r="E2911" s="49" t="s">
        <v>231</v>
      </c>
      <c r="F2911" s="98"/>
      <c r="G2911" s="51" t="s">
        <v>39</v>
      </c>
      <c r="H2911" s="46" t="s">
        <v>2372</v>
      </c>
      <c r="I2911" s="35">
        <v>590000000</v>
      </c>
      <c r="J2911" s="46" t="s">
        <v>40</v>
      </c>
      <c r="K2911" s="51" t="s">
        <v>8337</v>
      </c>
      <c r="L2911" s="46" t="s">
        <v>8924</v>
      </c>
      <c r="M2911" s="46" t="s">
        <v>61</v>
      </c>
      <c r="N2911" s="51" t="s">
        <v>2865</v>
      </c>
      <c r="O2911" s="49" t="s">
        <v>1204</v>
      </c>
      <c r="P2911" s="34">
        <v>796</v>
      </c>
      <c r="Q2911" s="34" t="s">
        <v>46</v>
      </c>
      <c r="R2911" s="59">
        <v>40</v>
      </c>
      <c r="S2911" s="83">
        <v>300</v>
      </c>
      <c r="T2911" s="85">
        <f t="shared" si="315"/>
        <v>12000</v>
      </c>
      <c r="U2911" s="375">
        <f t="shared" si="316"/>
        <v>13440.000000000002</v>
      </c>
      <c r="V2911" s="46"/>
      <c r="W2911" s="49">
        <v>2017</v>
      </c>
      <c r="X2911" s="35"/>
    </row>
    <row r="2912" spans="1:24" ht="50.1" customHeight="1">
      <c r="A2912" s="45" t="s">
        <v>8925</v>
      </c>
      <c r="B2912" s="271" t="s">
        <v>35</v>
      </c>
      <c r="C2912" s="104" t="s">
        <v>230</v>
      </c>
      <c r="D2912" s="49" t="s">
        <v>223</v>
      </c>
      <c r="E2912" s="49" t="s">
        <v>231</v>
      </c>
      <c r="F2912" s="98"/>
      <c r="G2912" s="51" t="s">
        <v>39</v>
      </c>
      <c r="H2912" s="46" t="s">
        <v>2372</v>
      </c>
      <c r="I2912" s="35">
        <v>590000000</v>
      </c>
      <c r="J2912" s="46" t="s">
        <v>40</v>
      </c>
      <c r="K2912" s="51" t="s">
        <v>8337</v>
      </c>
      <c r="L2912" s="46" t="s">
        <v>8926</v>
      </c>
      <c r="M2912" s="46" t="s">
        <v>61</v>
      </c>
      <c r="N2912" s="51" t="s">
        <v>2865</v>
      </c>
      <c r="O2912" s="49" t="s">
        <v>1204</v>
      </c>
      <c r="P2912" s="34">
        <v>796</v>
      </c>
      <c r="Q2912" s="34" t="s">
        <v>46</v>
      </c>
      <c r="R2912" s="59">
        <v>20</v>
      </c>
      <c r="S2912" s="83">
        <v>420</v>
      </c>
      <c r="T2912" s="85">
        <f t="shared" si="315"/>
        <v>8400</v>
      </c>
      <c r="U2912" s="375">
        <f t="shared" si="316"/>
        <v>9408</v>
      </c>
      <c r="V2912" s="46"/>
      <c r="W2912" s="49">
        <v>2017</v>
      </c>
      <c r="X2912" s="35"/>
    </row>
    <row r="2913" spans="1:24" ht="50.1" customHeight="1">
      <c r="A2913" s="45" t="s">
        <v>8927</v>
      </c>
      <c r="B2913" s="271" t="s">
        <v>35</v>
      </c>
      <c r="C2913" s="131" t="s">
        <v>1375</v>
      </c>
      <c r="D2913" s="49" t="s">
        <v>1376</v>
      </c>
      <c r="E2913" s="49" t="s">
        <v>1377</v>
      </c>
      <c r="F2913" s="98"/>
      <c r="G2913" s="51" t="s">
        <v>39</v>
      </c>
      <c r="H2913" s="46" t="s">
        <v>2372</v>
      </c>
      <c r="I2913" s="35">
        <v>590000000</v>
      </c>
      <c r="J2913" s="46" t="s">
        <v>40</v>
      </c>
      <c r="K2913" s="51" t="s">
        <v>8337</v>
      </c>
      <c r="L2913" s="46" t="s">
        <v>8928</v>
      </c>
      <c r="M2913" s="46" t="s">
        <v>61</v>
      </c>
      <c r="N2913" s="51" t="s">
        <v>2865</v>
      </c>
      <c r="O2913" s="49" t="s">
        <v>1204</v>
      </c>
      <c r="P2913" s="34">
        <v>796</v>
      </c>
      <c r="Q2913" s="34" t="s">
        <v>46</v>
      </c>
      <c r="R2913" s="59">
        <v>5</v>
      </c>
      <c r="S2913" s="83">
        <v>1000</v>
      </c>
      <c r="T2913" s="85">
        <f t="shared" si="315"/>
        <v>5000</v>
      </c>
      <c r="U2913" s="375">
        <f t="shared" si="316"/>
        <v>5600.0000000000009</v>
      </c>
      <c r="V2913" s="46"/>
      <c r="W2913" s="49">
        <v>2017</v>
      </c>
      <c r="X2913" s="35"/>
    </row>
    <row r="2914" spans="1:24" ht="50.1" customHeight="1">
      <c r="A2914" s="45" t="s">
        <v>8929</v>
      </c>
      <c r="B2914" s="271" t="s">
        <v>35</v>
      </c>
      <c r="C2914" s="49" t="s">
        <v>5105</v>
      </c>
      <c r="D2914" s="49" t="s">
        <v>5106</v>
      </c>
      <c r="E2914" s="49" t="s">
        <v>5107</v>
      </c>
      <c r="F2914" s="98"/>
      <c r="G2914" s="51" t="s">
        <v>39</v>
      </c>
      <c r="H2914" s="46" t="s">
        <v>2372</v>
      </c>
      <c r="I2914" s="35">
        <v>590000000</v>
      </c>
      <c r="J2914" s="46" t="s">
        <v>40</v>
      </c>
      <c r="K2914" s="51" t="s">
        <v>8337</v>
      </c>
      <c r="L2914" s="46" t="s">
        <v>8930</v>
      </c>
      <c r="M2914" s="46" t="s">
        <v>61</v>
      </c>
      <c r="N2914" s="51" t="s">
        <v>2865</v>
      </c>
      <c r="O2914" s="49" t="s">
        <v>1204</v>
      </c>
      <c r="P2914" s="34">
        <v>796</v>
      </c>
      <c r="Q2914" s="34" t="s">
        <v>46</v>
      </c>
      <c r="R2914" s="59">
        <v>1</v>
      </c>
      <c r="S2914" s="83">
        <v>21200</v>
      </c>
      <c r="T2914" s="85">
        <f t="shared" si="315"/>
        <v>21200</v>
      </c>
      <c r="U2914" s="375">
        <f t="shared" si="316"/>
        <v>23744.000000000004</v>
      </c>
      <c r="V2914" s="46"/>
      <c r="W2914" s="49">
        <v>2017</v>
      </c>
      <c r="X2914" s="35"/>
    </row>
    <row r="2915" spans="1:24" ht="50.1" customHeight="1">
      <c r="A2915" s="45" t="s">
        <v>8931</v>
      </c>
      <c r="B2915" s="271" t="s">
        <v>35</v>
      </c>
      <c r="C2915" s="434" t="s">
        <v>8932</v>
      </c>
      <c r="D2915" s="38" t="s">
        <v>5210</v>
      </c>
      <c r="E2915" s="38" t="s">
        <v>8933</v>
      </c>
      <c r="F2915" s="104" t="s">
        <v>8934</v>
      </c>
      <c r="G2915" s="376" t="s">
        <v>39</v>
      </c>
      <c r="H2915" s="376">
        <v>0</v>
      </c>
      <c r="I2915" s="35">
        <v>590000000</v>
      </c>
      <c r="J2915" s="376" t="s">
        <v>53</v>
      </c>
      <c r="K2915" s="376" t="s">
        <v>1818</v>
      </c>
      <c r="L2915" s="376" t="s">
        <v>53</v>
      </c>
      <c r="M2915" s="376" t="s">
        <v>61</v>
      </c>
      <c r="N2915" s="376" t="s">
        <v>8644</v>
      </c>
      <c r="O2915" s="390" t="s">
        <v>8645</v>
      </c>
      <c r="P2915" s="35">
        <v>166</v>
      </c>
      <c r="Q2915" s="43" t="s">
        <v>103</v>
      </c>
      <c r="R2915" s="83">
        <v>180</v>
      </c>
      <c r="S2915" s="90">
        <v>2799.1071000000002</v>
      </c>
      <c r="T2915" s="90">
        <f t="shared" si="315"/>
        <v>503839.27800000005</v>
      </c>
      <c r="U2915" s="90">
        <f t="shared" si="316"/>
        <v>564299.9913600001</v>
      </c>
      <c r="V2915" s="193"/>
      <c r="W2915" s="383">
        <v>2017</v>
      </c>
      <c r="X2915" s="156"/>
    </row>
    <row r="2916" spans="1:24" ht="50.1" customHeight="1">
      <c r="A2916" s="45" t="s">
        <v>8935</v>
      </c>
      <c r="B2916" s="271" t="s">
        <v>35</v>
      </c>
      <c r="C2916" s="434" t="s">
        <v>8932</v>
      </c>
      <c r="D2916" s="38" t="s">
        <v>5210</v>
      </c>
      <c r="E2916" s="38" t="s">
        <v>8933</v>
      </c>
      <c r="F2916" s="104" t="s">
        <v>8936</v>
      </c>
      <c r="G2916" s="376" t="s">
        <v>39</v>
      </c>
      <c r="H2916" s="376">
        <v>0</v>
      </c>
      <c r="I2916" s="35">
        <v>590000000</v>
      </c>
      <c r="J2916" s="376" t="s">
        <v>53</v>
      </c>
      <c r="K2916" s="376" t="s">
        <v>1818</v>
      </c>
      <c r="L2916" s="376" t="s">
        <v>53</v>
      </c>
      <c r="M2916" s="376" t="s">
        <v>61</v>
      </c>
      <c r="N2916" s="376" t="s">
        <v>8644</v>
      </c>
      <c r="O2916" s="390" t="s">
        <v>8645</v>
      </c>
      <c r="P2916" s="35">
        <v>166</v>
      </c>
      <c r="Q2916" s="43" t="s">
        <v>103</v>
      </c>
      <c r="R2916" s="83">
        <v>180</v>
      </c>
      <c r="S2916" s="90">
        <v>2121.4285</v>
      </c>
      <c r="T2916" s="90">
        <f t="shared" si="315"/>
        <v>381857.13</v>
      </c>
      <c r="U2916" s="90">
        <f t="shared" si="316"/>
        <v>427679.98560000007</v>
      </c>
      <c r="V2916" s="193"/>
      <c r="W2916" s="383">
        <v>2017</v>
      </c>
      <c r="X2916" s="156"/>
    </row>
    <row r="2917" spans="1:24" ht="50.1" customHeight="1">
      <c r="A2917" s="45" t="s">
        <v>8937</v>
      </c>
      <c r="B2917" s="271" t="s">
        <v>35</v>
      </c>
      <c r="C2917" s="434" t="s">
        <v>8932</v>
      </c>
      <c r="D2917" s="38" t="s">
        <v>5210</v>
      </c>
      <c r="E2917" s="38" t="s">
        <v>8933</v>
      </c>
      <c r="F2917" s="104" t="s">
        <v>8938</v>
      </c>
      <c r="G2917" s="376" t="s">
        <v>39</v>
      </c>
      <c r="H2917" s="376">
        <v>0</v>
      </c>
      <c r="I2917" s="35">
        <v>590000000</v>
      </c>
      <c r="J2917" s="376" t="s">
        <v>53</v>
      </c>
      <c r="K2917" s="376" t="s">
        <v>1818</v>
      </c>
      <c r="L2917" s="376" t="s">
        <v>53</v>
      </c>
      <c r="M2917" s="376" t="s">
        <v>61</v>
      </c>
      <c r="N2917" s="376" t="s">
        <v>8644</v>
      </c>
      <c r="O2917" s="390" t="s">
        <v>8645</v>
      </c>
      <c r="P2917" s="35">
        <v>166</v>
      </c>
      <c r="Q2917" s="43" t="s">
        <v>103</v>
      </c>
      <c r="R2917" s="83">
        <v>135</v>
      </c>
      <c r="S2917" s="90">
        <v>1651.7856999999999</v>
      </c>
      <c r="T2917" s="90">
        <f t="shared" si="315"/>
        <v>222991.06949999998</v>
      </c>
      <c r="U2917" s="90">
        <f t="shared" si="316"/>
        <v>249749.99784</v>
      </c>
      <c r="V2917" s="193"/>
      <c r="W2917" s="383">
        <v>2017</v>
      </c>
      <c r="X2917" s="156"/>
    </row>
    <row r="2918" spans="1:24" ht="50.1" customHeight="1">
      <c r="A2918" s="45" t="s">
        <v>8939</v>
      </c>
      <c r="B2918" s="271" t="s">
        <v>35</v>
      </c>
      <c r="C2918" s="434" t="s">
        <v>8932</v>
      </c>
      <c r="D2918" s="38" t="s">
        <v>5210</v>
      </c>
      <c r="E2918" s="38" t="s">
        <v>8933</v>
      </c>
      <c r="F2918" s="104" t="s">
        <v>8940</v>
      </c>
      <c r="G2918" s="376" t="s">
        <v>39</v>
      </c>
      <c r="H2918" s="376">
        <v>0</v>
      </c>
      <c r="I2918" s="35">
        <v>590000000</v>
      </c>
      <c r="J2918" s="376" t="s">
        <v>53</v>
      </c>
      <c r="K2918" s="376" t="s">
        <v>1818</v>
      </c>
      <c r="L2918" s="376" t="s">
        <v>53</v>
      </c>
      <c r="M2918" s="376" t="s">
        <v>61</v>
      </c>
      <c r="N2918" s="376" t="s">
        <v>8644</v>
      </c>
      <c r="O2918" s="390" t="s">
        <v>8645</v>
      </c>
      <c r="P2918" s="35">
        <v>166</v>
      </c>
      <c r="Q2918" s="43" t="s">
        <v>103</v>
      </c>
      <c r="R2918" s="83">
        <v>180</v>
      </c>
      <c r="S2918" s="90">
        <v>1651.7856999999999</v>
      </c>
      <c r="T2918" s="90">
        <f t="shared" si="315"/>
        <v>297321.42599999998</v>
      </c>
      <c r="U2918" s="90">
        <f t="shared" si="316"/>
        <v>332999.99712000001</v>
      </c>
      <c r="V2918" s="193"/>
      <c r="W2918" s="383">
        <v>2017</v>
      </c>
      <c r="X2918" s="156"/>
    </row>
    <row r="2919" spans="1:24" ht="50.1" customHeight="1">
      <c r="A2919" s="45" t="s">
        <v>8941</v>
      </c>
      <c r="B2919" s="271" t="s">
        <v>35</v>
      </c>
      <c r="C2919" s="434" t="s">
        <v>8932</v>
      </c>
      <c r="D2919" s="38" t="s">
        <v>5210</v>
      </c>
      <c r="E2919" s="38" t="s">
        <v>8933</v>
      </c>
      <c r="F2919" s="104" t="s">
        <v>8942</v>
      </c>
      <c r="G2919" s="376" t="s">
        <v>39</v>
      </c>
      <c r="H2919" s="376">
        <v>0</v>
      </c>
      <c r="I2919" s="35">
        <v>590000000</v>
      </c>
      <c r="J2919" s="376" t="s">
        <v>53</v>
      </c>
      <c r="K2919" s="376" t="s">
        <v>1818</v>
      </c>
      <c r="L2919" s="376" t="s">
        <v>53</v>
      </c>
      <c r="M2919" s="376" t="s">
        <v>61</v>
      </c>
      <c r="N2919" s="376" t="s">
        <v>8644</v>
      </c>
      <c r="O2919" s="390" t="s">
        <v>8645</v>
      </c>
      <c r="P2919" s="35">
        <v>166</v>
      </c>
      <c r="Q2919" s="43" t="s">
        <v>103</v>
      </c>
      <c r="R2919" s="83">
        <v>90</v>
      </c>
      <c r="S2919" s="90">
        <v>1651.7856999999999</v>
      </c>
      <c r="T2919" s="90">
        <f t="shared" si="315"/>
        <v>148660.71299999999</v>
      </c>
      <c r="U2919" s="90">
        <f t="shared" si="316"/>
        <v>166499.99856000001</v>
      </c>
      <c r="V2919" s="193"/>
      <c r="W2919" s="383">
        <v>2017</v>
      </c>
      <c r="X2919" s="156"/>
    </row>
    <row r="2920" spans="1:24" ht="50.1" customHeight="1">
      <c r="A2920" s="45" t="s">
        <v>8943</v>
      </c>
      <c r="B2920" s="271" t="s">
        <v>35</v>
      </c>
      <c r="C2920" s="434" t="s">
        <v>8932</v>
      </c>
      <c r="D2920" s="38" t="s">
        <v>5210</v>
      </c>
      <c r="E2920" s="38" t="s">
        <v>8933</v>
      </c>
      <c r="F2920" s="104" t="s">
        <v>8944</v>
      </c>
      <c r="G2920" s="376" t="s">
        <v>39</v>
      </c>
      <c r="H2920" s="376">
        <v>0</v>
      </c>
      <c r="I2920" s="35">
        <v>590000000</v>
      </c>
      <c r="J2920" s="376" t="s">
        <v>53</v>
      </c>
      <c r="K2920" s="376" t="s">
        <v>1818</v>
      </c>
      <c r="L2920" s="376" t="s">
        <v>53</v>
      </c>
      <c r="M2920" s="376" t="s">
        <v>61</v>
      </c>
      <c r="N2920" s="376" t="s">
        <v>8644</v>
      </c>
      <c r="O2920" s="390" t="s">
        <v>8645</v>
      </c>
      <c r="P2920" s="35">
        <v>166</v>
      </c>
      <c r="Q2920" s="43" t="s">
        <v>103</v>
      </c>
      <c r="R2920" s="83">
        <v>90</v>
      </c>
      <c r="S2920" s="90">
        <v>1651.7856999999999</v>
      </c>
      <c r="T2920" s="90">
        <f t="shared" si="315"/>
        <v>148660.71299999999</v>
      </c>
      <c r="U2920" s="90">
        <f t="shared" si="316"/>
        <v>166499.99856000001</v>
      </c>
      <c r="V2920" s="193"/>
      <c r="W2920" s="383">
        <v>2017</v>
      </c>
      <c r="X2920" s="156"/>
    </row>
    <row r="2921" spans="1:24" ht="50.1" customHeight="1">
      <c r="A2921" s="45" t="s">
        <v>8945</v>
      </c>
      <c r="B2921" s="271" t="s">
        <v>35</v>
      </c>
      <c r="C2921" s="38" t="s">
        <v>8946</v>
      </c>
      <c r="D2921" s="38" t="s">
        <v>3741</v>
      </c>
      <c r="E2921" s="38" t="s">
        <v>3746</v>
      </c>
      <c r="F2921" s="104" t="s">
        <v>8947</v>
      </c>
      <c r="G2921" s="376" t="s">
        <v>39</v>
      </c>
      <c r="H2921" s="376">
        <v>0</v>
      </c>
      <c r="I2921" s="35">
        <v>590000000</v>
      </c>
      <c r="J2921" s="376" t="s">
        <v>53</v>
      </c>
      <c r="K2921" s="376" t="s">
        <v>1818</v>
      </c>
      <c r="L2921" s="376" t="s">
        <v>53</v>
      </c>
      <c r="M2921" s="376" t="s">
        <v>61</v>
      </c>
      <c r="N2921" s="376" t="s">
        <v>8644</v>
      </c>
      <c r="O2921" s="390" t="s">
        <v>8645</v>
      </c>
      <c r="P2921" s="35">
        <v>112</v>
      </c>
      <c r="Q2921" s="49" t="s">
        <v>129</v>
      </c>
      <c r="R2921" s="83">
        <v>154</v>
      </c>
      <c r="S2921" s="90">
        <v>1651.7856999999999</v>
      </c>
      <c r="T2921" s="90">
        <f t="shared" si="315"/>
        <v>254374.99779999998</v>
      </c>
      <c r="U2921" s="90">
        <f t="shared" si="316"/>
        <v>284899.99753599998</v>
      </c>
      <c r="V2921" s="193"/>
      <c r="W2921" s="383">
        <v>2017</v>
      </c>
      <c r="X2921" s="156"/>
    </row>
    <row r="2922" spans="1:24" ht="50.1" customHeight="1">
      <c r="A2922" s="45" t="s">
        <v>8948</v>
      </c>
      <c r="B2922" s="58" t="s">
        <v>35</v>
      </c>
      <c r="C2922" s="49" t="s">
        <v>360</v>
      </c>
      <c r="D2922" s="49" t="s">
        <v>361</v>
      </c>
      <c r="E2922" s="49" t="s">
        <v>362</v>
      </c>
      <c r="F2922" s="49" t="s">
        <v>8949</v>
      </c>
      <c r="G2922" s="49" t="s">
        <v>39</v>
      </c>
      <c r="H2922" s="105">
        <v>0</v>
      </c>
      <c r="I2922" s="35">
        <v>590000000</v>
      </c>
      <c r="J2922" s="51" t="s">
        <v>293</v>
      </c>
      <c r="K2922" s="49" t="s">
        <v>1818</v>
      </c>
      <c r="L2922" s="49" t="s">
        <v>189</v>
      </c>
      <c r="M2922" s="49" t="s">
        <v>43</v>
      </c>
      <c r="N2922" s="49" t="s">
        <v>8950</v>
      </c>
      <c r="O2922" s="49" t="s">
        <v>8951</v>
      </c>
      <c r="P2922" s="43">
        <v>796</v>
      </c>
      <c r="Q2922" s="34" t="s">
        <v>46</v>
      </c>
      <c r="R2922" s="49">
        <v>1</v>
      </c>
      <c r="S2922" s="83">
        <v>4000</v>
      </c>
      <c r="T2922" s="432">
        <f>R2922*S2922</f>
        <v>4000</v>
      </c>
      <c r="U2922" s="432">
        <f>T2922*1.12</f>
        <v>4480</v>
      </c>
      <c r="V2922" s="98"/>
      <c r="W2922" s="51">
        <v>2017</v>
      </c>
      <c r="X2922" s="49"/>
    </row>
    <row r="2923" spans="1:24" ht="50.1" customHeight="1">
      <c r="A2923" s="45" t="s">
        <v>8952</v>
      </c>
      <c r="B2923" s="58" t="s">
        <v>35</v>
      </c>
      <c r="C2923" s="49" t="s">
        <v>360</v>
      </c>
      <c r="D2923" s="49" t="s">
        <v>361</v>
      </c>
      <c r="E2923" s="49" t="s">
        <v>362</v>
      </c>
      <c r="F2923" s="49" t="s">
        <v>8953</v>
      </c>
      <c r="G2923" s="49" t="s">
        <v>39</v>
      </c>
      <c r="H2923" s="105">
        <v>0</v>
      </c>
      <c r="I2923" s="35">
        <v>590000000</v>
      </c>
      <c r="J2923" s="51" t="s">
        <v>293</v>
      </c>
      <c r="K2923" s="49" t="s">
        <v>1818</v>
      </c>
      <c r="L2923" s="49" t="s">
        <v>189</v>
      </c>
      <c r="M2923" s="49" t="s">
        <v>43</v>
      </c>
      <c r="N2923" s="49" t="s">
        <v>8950</v>
      </c>
      <c r="O2923" s="49" t="s">
        <v>8951</v>
      </c>
      <c r="P2923" s="43">
        <v>796</v>
      </c>
      <c r="Q2923" s="34" t="s">
        <v>46</v>
      </c>
      <c r="R2923" s="49">
        <v>1</v>
      </c>
      <c r="S2923" s="83">
        <v>2000</v>
      </c>
      <c r="T2923" s="432">
        <f t="shared" ref="T2923:T2938" si="317">R2923*S2923</f>
        <v>2000</v>
      </c>
      <c r="U2923" s="432">
        <f t="shared" ref="U2923:U2944" si="318">T2923*1.12</f>
        <v>2240</v>
      </c>
      <c r="V2923" s="98"/>
      <c r="W2923" s="51">
        <v>2017</v>
      </c>
      <c r="X2923" s="49"/>
    </row>
    <row r="2924" spans="1:24" ht="50.1" customHeight="1">
      <c r="A2924" s="45" t="s">
        <v>8954</v>
      </c>
      <c r="B2924" s="58" t="s">
        <v>35</v>
      </c>
      <c r="C2924" s="49" t="s">
        <v>360</v>
      </c>
      <c r="D2924" s="49" t="s">
        <v>361</v>
      </c>
      <c r="E2924" s="49" t="s">
        <v>362</v>
      </c>
      <c r="F2924" s="49" t="s">
        <v>8955</v>
      </c>
      <c r="G2924" s="49" t="s">
        <v>39</v>
      </c>
      <c r="H2924" s="105">
        <v>0</v>
      </c>
      <c r="I2924" s="35">
        <v>590000000</v>
      </c>
      <c r="J2924" s="51" t="s">
        <v>293</v>
      </c>
      <c r="K2924" s="49" t="s">
        <v>1818</v>
      </c>
      <c r="L2924" s="49" t="s">
        <v>189</v>
      </c>
      <c r="M2924" s="49" t="s">
        <v>43</v>
      </c>
      <c r="N2924" s="49" t="s">
        <v>8950</v>
      </c>
      <c r="O2924" s="49" t="s">
        <v>8951</v>
      </c>
      <c r="P2924" s="43">
        <v>796</v>
      </c>
      <c r="Q2924" s="34" t="s">
        <v>46</v>
      </c>
      <c r="R2924" s="49">
        <v>4</v>
      </c>
      <c r="S2924" s="83">
        <v>1500</v>
      </c>
      <c r="T2924" s="432">
        <f t="shared" si="317"/>
        <v>6000</v>
      </c>
      <c r="U2924" s="432">
        <f t="shared" si="318"/>
        <v>6720.0000000000009</v>
      </c>
      <c r="V2924" s="98"/>
      <c r="W2924" s="51">
        <v>2017</v>
      </c>
      <c r="X2924" s="49"/>
    </row>
    <row r="2925" spans="1:24" ht="50.1" customHeight="1">
      <c r="A2925" s="45" t="s">
        <v>8956</v>
      </c>
      <c r="B2925" s="58" t="s">
        <v>35</v>
      </c>
      <c r="C2925" s="49" t="s">
        <v>783</v>
      </c>
      <c r="D2925" s="49" t="s">
        <v>771</v>
      </c>
      <c r="E2925" s="49" t="s">
        <v>784</v>
      </c>
      <c r="F2925" s="49" t="s">
        <v>8957</v>
      </c>
      <c r="G2925" s="49" t="s">
        <v>39</v>
      </c>
      <c r="H2925" s="105">
        <v>0</v>
      </c>
      <c r="I2925" s="35">
        <v>590000000</v>
      </c>
      <c r="J2925" s="51" t="s">
        <v>293</v>
      </c>
      <c r="K2925" s="49" t="s">
        <v>1818</v>
      </c>
      <c r="L2925" s="49" t="s">
        <v>189</v>
      </c>
      <c r="M2925" s="49" t="s">
        <v>43</v>
      </c>
      <c r="N2925" s="49" t="s">
        <v>8950</v>
      </c>
      <c r="O2925" s="49" t="s">
        <v>8951</v>
      </c>
      <c r="P2925" s="43">
        <v>796</v>
      </c>
      <c r="Q2925" s="34" t="s">
        <v>46</v>
      </c>
      <c r="R2925" s="49">
        <v>2</v>
      </c>
      <c r="S2925" s="83">
        <v>200</v>
      </c>
      <c r="T2925" s="432">
        <f t="shared" si="317"/>
        <v>400</v>
      </c>
      <c r="U2925" s="432">
        <f t="shared" si="318"/>
        <v>448.00000000000006</v>
      </c>
      <c r="V2925" s="98"/>
      <c r="W2925" s="51">
        <v>2017</v>
      </c>
      <c r="X2925" s="49"/>
    </row>
    <row r="2926" spans="1:24" ht="50.1" customHeight="1">
      <c r="A2926" s="45" t="s">
        <v>8958</v>
      </c>
      <c r="B2926" s="58" t="s">
        <v>35</v>
      </c>
      <c r="C2926" s="49" t="s">
        <v>783</v>
      </c>
      <c r="D2926" s="49" t="s">
        <v>771</v>
      </c>
      <c r="E2926" s="49" t="s">
        <v>784</v>
      </c>
      <c r="F2926" s="49" t="s">
        <v>8959</v>
      </c>
      <c r="G2926" s="49" t="s">
        <v>39</v>
      </c>
      <c r="H2926" s="105">
        <v>0</v>
      </c>
      <c r="I2926" s="35">
        <v>590000000</v>
      </c>
      <c r="J2926" s="51" t="s">
        <v>293</v>
      </c>
      <c r="K2926" s="49" t="s">
        <v>1818</v>
      </c>
      <c r="L2926" s="49" t="s">
        <v>189</v>
      </c>
      <c r="M2926" s="49" t="s">
        <v>43</v>
      </c>
      <c r="N2926" s="49" t="s">
        <v>8950</v>
      </c>
      <c r="O2926" s="49" t="s">
        <v>8951</v>
      </c>
      <c r="P2926" s="43">
        <v>796</v>
      </c>
      <c r="Q2926" s="34" t="s">
        <v>46</v>
      </c>
      <c r="R2926" s="49">
        <v>7</v>
      </c>
      <c r="S2926" s="83">
        <v>250</v>
      </c>
      <c r="T2926" s="432">
        <f t="shared" si="317"/>
        <v>1750</v>
      </c>
      <c r="U2926" s="432">
        <f t="shared" si="318"/>
        <v>1960.0000000000002</v>
      </c>
      <c r="V2926" s="98"/>
      <c r="W2926" s="51">
        <v>2017</v>
      </c>
      <c r="X2926" s="49"/>
    </row>
    <row r="2927" spans="1:24" ht="50.1" customHeight="1">
      <c r="A2927" s="45" t="s">
        <v>8960</v>
      </c>
      <c r="B2927" s="58" t="s">
        <v>35</v>
      </c>
      <c r="C2927" s="49" t="s">
        <v>783</v>
      </c>
      <c r="D2927" s="49" t="s">
        <v>771</v>
      </c>
      <c r="E2927" s="49" t="s">
        <v>784</v>
      </c>
      <c r="F2927" s="49" t="s">
        <v>8961</v>
      </c>
      <c r="G2927" s="49" t="s">
        <v>39</v>
      </c>
      <c r="H2927" s="105">
        <v>0</v>
      </c>
      <c r="I2927" s="35">
        <v>590000000</v>
      </c>
      <c r="J2927" s="51" t="s">
        <v>293</v>
      </c>
      <c r="K2927" s="49" t="s">
        <v>1818</v>
      </c>
      <c r="L2927" s="49" t="s">
        <v>189</v>
      </c>
      <c r="M2927" s="49" t="s">
        <v>43</v>
      </c>
      <c r="N2927" s="49" t="s">
        <v>8950</v>
      </c>
      <c r="O2927" s="49" t="s">
        <v>8951</v>
      </c>
      <c r="P2927" s="43">
        <v>796</v>
      </c>
      <c r="Q2927" s="34" t="s">
        <v>46</v>
      </c>
      <c r="R2927" s="49">
        <v>5</v>
      </c>
      <c r="S2927" s="83">
        <v>250</v>
      </c>
      <c r="T2927" s="432">
        <f t="shared" si="317"/>
        <v>1250</v>
      </c>
      <c r="U2927" s="432">
        <f t="shared" si="318"/>
        <v>1400.0000000000002</v>
      </c>
      <c r="V2927" s="98"/>
      <c r="W2927" s="51">
        <v>2017</v>
      </c>
      <c r="X2927" s="49"/>
    </row>
    <row r="2928" spans="1:24" ht="50.1" customHeight="1">
      <c r="A2928" s="45" t="s">
        <v>8962</v>
      </c>
      <c r="B2928" s="58" t="s">
        <v>35</v>
      </c>
      <c r="C2928" s="49" t="s">
        <v>783</v>
      </c>
      <c r="D2928" s="49" t="s">
        <v>771</v>
      </c>
      <c r="E2928" s="49" t="s">
        <v>784</v>
      </c>
      <c r="F2928" s="49" t="s">
        <v>8963</v>
      </c>
      <c r="G2928" s="49" t="s">
        <v>39</v>
      </c>
      <c r="H2928" s="105">
        <v>0</v>
      </c>
      <c r="I2928" s="35">
        <v>590000000</v>
      </c>
      <c r="J2928" s="51" t="s">
        <v>293</v>
      </c>
      <c r="K2928" s="49" t="s">
        <v>1818</v>
      </c>
      <c r="L2928" s="49" t="s">
        <v>189</v>
      </c>
      <c r="M2928" s="49" t="s">
        <v>43</v>
      </c>
      <c r="N2928" s="49" t="s">
        <v>8950</v>
      </c>
      <c r="O2928" s="49" t="s">
        <v>8951</v>
      </c>
      <c r="P2928" s="43">
        <v>796</v>
      </c>
      <c r="Q2928" s="34" t="s">
        <v>46</v>
      </c>
      <c r="R2928" s="49">
        <v>2</v>
      </c>
      <c r="S2928" s="83">
        <v>190</v>
      </c>
      <c r="T2928" s="432">
        <f t="shared" si="317"/>
        <v>380</v>
      </c>
      <c r="U2928" s="432">
        <f t="shared" si="318"/>
        <v>425.6</v>
      </c>
      <c r="V2928" s="98"/>
      <c r="W2928" s="51">
        <v>2017</v>
      </c>
      <c r="X2928" s="49"/>
    </row>
    <row r="2929" spans="1:24" ht="50.1" customHeight="1">
      <c r="A2929" s="45" t="s">
        <v>8964</v>
      </c>
      <c r="B2929" s="58" t="s">
        <v>35</v>
      </c>
      <c r="C2929" s="49" t="s">
        <v>783</v>
      </c>
      <c r="D2929" s="49" t="s">
        <v>771</v>
      </c>
      <c r="E2929" s="49" t="s">
        <v>784</v>
      </c>
      <c r="F2929" s="49" t="s">
        <v>8965</v>
      </c>
      <c r="G2929" s="49" t="s">
        <v>39</v>
      </c>
      <c r="H2929" s="105">
        <v>0</v>
      </c>
      <c r="I2929" s="35">
        <v>590000000</v>
      </c>
      <c r="J2929" s="51" t="s">
        <v>293</v>
      </c>
      <c r="K2929" s="49" t="s">
        <v>1818</v>
      </c>
      <c r="L2929" s="49" t="s">
        <v>189</v>
      </c>
      <c r="M2929" s="49" t="s">
        <v>43</v>
      </c>
      <c r="N2929" s="49" t="s">
        <v>8950</v>
      </c>
      <c r="O2929" s="49" t="s">
        <v>8951</v>
      </c>
      <c r="P2929" s="43">
        <v>796</v>
      </c>
      <c r="Q2929" s="34" t="s">
        <v>46</v>
      </c>
      <c r="R2929" s="49">
        <v>2</v>
      </c>
      <c r="S2929" s="83">
        <v>190</v>
      </c>
      <c r="T2929" s="432">
        <f t="shared" si="317"/>
        <v>380</v>
      </c>
      <c r="U2929" s="432">
        <f t="shared" si="318"/>
        <v>425.6</v>
      </c>
      <c r="V2929" s="98"/>
      <c r="W2929" s="51">
        <v>2017</v>
      </c>
      <c r="X2929" s="49"/>
    </row>
    <row r="2930" spans="1:24" ht="50.1" customHeight="1">
      <c r="A2930" s="45" t="s">
        <v>8966</v>
      </c>
      <c r="B2930" s="58" t="s">
        <v>35</v>
      </c>
      <c r="C2930" s="49" t="s">
        <v>770</v>
      </c>
      <c r="D2930" s="49" t="s">
        <v>771</v>
      </c>
      <c r="E2930" s="49" t="s">
        <v>772</v>
      </c>
      <c r="F2930" s="49" t="s">
        <v>8967</v>
      </c>
      <c r="G2930" s="49" t="s">
        <v>39</v>
      </c>
      <c r="H2930" s="105">
        <v>0</v>
      </c>
      <c r="I2930" s="35">
        <v>590000000</v>
      </c>
      <c r="J2930" s="51" t="s">
        <v>293</v>
      </c>
      <c r="K2930" s="49" t="s">
        <v>1818</v>
      </c>
      <c r="L2930" s="49" t="s">
        <v>189</v>
      </c>
      <c r="M2930" s="49" t="s">
        <v>43</v>
      </c>
      <c r="N2930" s="49" t="s">
        <v>8950</v>
      </c>
      <c r="O2930" s="49" t="s">
        <v>8951</v>
      </c>
      <c r="P2930" s="43">
        <v>796</v>
      </c>
      <c r="Q2930" s="34" t="s">
        <v>46</v>
      </c>
      <c r="R2930" s="49">
        <v>7</v>
      </c>
      <c r="S2930" s="83">
        <v>300</v>
      </c>
      <c r="T2930" s="432">
        <f t="shared" si="317"/>
        <v>2100</v>
      </c>
      <c r="U2930" s="432">
        <f t="shared" si="318"/>
        <v>2352</v>
      </c>
      <c r="V2930" s="98"/>
      <c r="W2930" s="51">
        <v>2017</v>
      </c>
      <c r="X2930" s="49"/>
    </row>
    <row r="2931" spans="1:24" ht="50.1" customHeight="1">
      <c r="A2931" s="45" t="s">
        <v>8968</v>
      </c>
      <c r="B2931" s="58" t="s">
        <v>35</v>
      </c>
      <c r="C2931" s="49" t="s">
        <v>770</v>
      </c>
      <c r="D2931" s="49" t="s">
        <v>771</v>
      </c>
      <c r="E2931" s="49" t="s">
        <v>772</v>
      </c>
      <c r="F2931" s="49" t="s">
        <v>8969</v>
      </c>
      <c r="G2931" s="49" t="s">
        <v>39</v>
      </c>
      <c r="H2931" s="105">
        <v>0</v>
      </c>
      <c r="I2931" s="35">
        <v>590000000</v>
      </c>
      <c r="J2931" s="51" t="s">
        <v>293</v>
      </c>
      <c r="K2931" s="49" t="s">
        <v>1818</v>
      </c>
      <c r="L2931" s="49" t="s">
        <v>189</v>
      </c>
      <c r="M2931" s="49" t="s">
        <v>43</v>
      </c>
      <c r="N2931" s="49" t="s">
        <v>8950</v>
      </c>
      <c r="O2931" s="49" t="s">
        <v>8951</v>
      </c>
      <c r="P2931" s="43">
        <v>796</v>
      </c>
      <c r="Q2931" s="34" t="s">
        <v>46</v>
      </c>
      <c r="R2931" s="49">
        <v>5</v>
      </c>
      <c r="S2931" s="83">
        <v>300</v>
      </c>
      <c r="T2931" s="432">
        <f t="shared" si="317"/>
        <v>1500</v>
      </c>
      <c r="U2931" s="432">
        <f t="shared" si="318"/>
        <v>1680.0000000000002</v>
      </c>
      <c r="V2931" s="98"/>
      <c r="W2931" s="51">
        <v>2017</v>
      </c>
      <c r="X2931" s="49"/>
    </row>
    <row r="2932" spans="1:24" ht="50.1" customHeight="1">
      <c r="A2932" s="45" t="s">
        <v>8970</v>
      </c>
      <c r="B2932" s="58" t="s">
        <v>35</v>
      </c>
      <c r="C2932" s="49" t="s">
        <v>770</v>
      </c>
      <c r="D2932" s="49" t="s">
        <v>771</v>
      </c>
      <c r="E2932" s="49" t="s">
        <v>772</v>
      </c>
      <c r="F2932" s="49" t="s">
        <v>8971</v>
      </c>
      <c r="G2932" s="49" t="s">
        <v>39</v>
      </c>
      <c r="H2932" s="105">
        <v>0</v>
      </c>
      <c r="I2932" s="35">
        <v>590000000</v>
      </c>
      <c r="J2932" s="51" t="s">
        <v>293</v>
      </c>
      <c r="K2932" s="49" t="s">
        <v>1818</v>
      </c>
      <c r="L2932" s="49" t="s">
        <v>189</v>
      </c>
      <c r="M2932" s="49" t="s">
        <v>43</v>
      </c>
      <c r="N2932" s="49" t="s">
        <v>8950</v>
      </c>
      <c r="O2932" s="49" t="s">
        <v>8951</v>
      </c>
      <c r="P2932" s="43">
        <v>796</v>
      </c>
      <c r="Q2932" s="34" t="s">
        <v>46</v>
      </c>
      <c r="R2932" s="49">
        <v>2</v>
      </c>
      <c r="S2932" s="83">
        <v>175</v>
      </c>
      <c r="T2932" s="432">
        <f t="shared" si="317"/>
        <v>350</v>
      </c>
      <c r="U2932" s="432">
        <f t="shared" si="318"/>
        <v>392.00000000000006</v>
      </c>
      <c r="V2932" s="98"/>
      <c r="W2932" s="51">
        <v>2017</v>
      </c>
      <c r="X2932" s="49"/>
    </row>
    <row r="2933" spans="1:24" ht="50.1" customHeight="1">
      <c r="A2933" s="45" t="s">
        <v>8972</v>
      </c>
      <c r="B2933" s="58" t="s">
        <v>35</v>
      </c>
      <c r="C2933" s="49" t="s">
        <v>770</v>
      </c>
      <c r="D2933" s="49" t="s">
        <v>771</v>
      </c>
      <c r="E2933" s="49" t="s">
        <v>772</v>
      </c>
      <c r="F2933" s="49" t="s">
        <v>8973</v>
      </c>
      <c r="G2933" s="49" t="s">
        <v>39</v>
      </c>
      <c r="H2933" s="105">
        <v>0</v>
      </c>
      <c r="I2933" s="35">
        <v>590000000</v>
      </c>
      <c r="J2933" s="51" t="s">
        <v>293</v>
      </c>
      <c r="K2933" s="49" t="s">
        <v>1818</v>
      </c>
      <c r="L2933" s="49" t="s">
        <v>189</v>
      </c>
      <c r="M2933" s="49" t="s">
        <v>43</v>
      </c>
      <c r="N2933" s="49" t="s">
        <v>8950</v>
      </c>
      <c r="O2933" s="49" t="s">
        <v>8951</v>
      </c>
      <c r="P2933" s="43">
        <v>796</v>
      </c>
      <c r="Q2933" s="34" t="s">
        <v>46</v>
      </c>
      <c r="R2933" s="49">
        <v>2</v>
      </c>
      <c r="S2933" s="83">
        <v>175</v>
      </c>
      <c r="T2933" s="432">
        <f t="shared" si="317"/>
        <v>350</v>
      </c>
      <c r="U2933" s="432">
        <f t="shared" si="318"/>
        <v>392.00000000000006</v>
      </c>
      <c r="V2933" s="98"/>
      <c r="W2933" s="51">
        <v>2017</v>
      </c>
      <c r="X2933" s="49"/>
    </row>
    <row r="2934" spans="1:24" ht="50.1" customHeight="1">
      <c r="A2934" s="45" t="s">
        <v>8974</v>
      </c>
      <c r="B2934" s="58" t="s">
        <v>35</v>
      </c>
      <c r="C2934" s="49" t="s">
        <v>1365</v>
      </c>
      <c r="D2934" s="50" t="s">
        <v>1342</v>
      </c>
      <c r="E2934" s="49" t="s">
        <v>1366</v>
      </c>
      <c r="F2934" s="49" t="s">
        <v>8975</v>
      </c>
      <c r="G2934" s="49" t="s">
        <v>39</v>
      </c>
      <c r="H2934" s="105">
        <v>0</v>
      </c>
      <c r="I2934" s="35">
        <v>590000000</v>
      </c>
      <c r="J2934" s="51" t="s">
        <v>293</v>
      </c>
      <c r="K2934" s="49" t="s">
        <v>1818</v>
      </c>
      <c r="L2934" s="49" t="s">
        <v>189</v>
      </c>
      <c r="M2934" s="49" t="s">
        <v>43</v>
      </c>
      <c r="N2934" s="49" t="s">
        <v>8950</v>
      </c>
      <c r="O2934" s="49" t="s">
        <v>8951</v>
      </c>
      <c r="P2934" s="43">
        <v>796</v>
      </c>
      <c r="Q2934" s="34" t="s">
        <v>46</v>
      </c>
      <c r="R2934" s="49">
        <v>2</v>
      </c>
      <c r="S2934" s="83">
        <v>200</v>
      </c>
      <c r="T2934" s="432">
        <f t="shared" si="317"/>
        <v>400</v>
      </c>
      <c r="U2934" s="432">
        <f t="shared" si="318"/>
        <v>448.00000000000006</v>
      </c>
      <c r="V2934" s="98"/>
      <c r="W2934" s="51">
        <v>2017</v>
      </c>
      <c r="X2934" s="49"/>
    </row>
    <row r="2935" spans="1:24" ht="50.1" customHeight="1">
      <c r="A2935" s="45" t="s">
        <v>8976</v>
      </c>
      <c r="B2935" s="58" t="s">
        <v>35</v>
      </c>
      <c r="C2935" s="49" t="s">
        <v>2645</v>
      </c>
      <c r="D2935" s="49" t="s">
        <v>2646</v>
      </c>
      <c r="E2935" s="49" t="s">
        <v>2647</v>
      </c>
      <c r="F2935" s="49" t="s">
        <v>8977</v>
      </c>
      <c r="G2935" s="49" t="s">
        <v>39</v>
      </c>
      <c r="H2935" s="105">
        <v>0</v>
      </c>
      <c r="I2935" s="35">
        <v>590000000</v>
      </c>
      <c r="J2935" s="51" t="s">
        <v>293</v>
      </c>
      <c r="K2935" s="49" t="s">
        <v>1818</v>
      </c>
      <c r="L2935" s="49" t="s">
        <v>189</v>
      </c>
      <c r="M2935" s="49" t="s">
        <v>43</v>
      </c>
      <c r="N2935" s="49" t="s">
        <v>8950</v>
      </c>
      <c r="O2935" s="49" t="s">
        <v>8951</v>
      </c>
      <c r="P2935" s="43">
        <v>796</v>
      </c>
      <c r="Q2935" s="34" t="s">
        <v>46</v>
      </c>
      <c r="R2935" s="49">
        <v>12</v>
      </c>
      <c r="S2935" s="83">
        <v>70</v>
      </c>
      <c r="T2935" s="432">
        <f t="shared" si="317"/>
        <v>840</v>
      </c>
      <c r="U2935" s="432">
        <f t="shared" si="318"/>
        <v>940.80000000000007</v>
      </c>
      <c r="V2935" s="98"/>
      <c r="W2935" s="51">
        <v>2017</v>
      </c>
      <c r="X2935" s="49"/>
    </row>
    <row r="2936" spans="1:24" ht="50.1" customHeight="1">
      <c r="A2936" s="45" t="s">
        <v>8978</v>
      </c>
      <c r="B2936" s="58" t="s">
        <v>35</v>
      </c>
      <c r="C2936" s="49" t="s">
        <v>845</v>
      </c>
      <c r="D2936" s="49" t="s">
        <v>846</v>
      </c>
      <c r="E2936" s="49" t="s">
        <v>847</v>
      </c>
      <c r="F2936" s="49" t="s">
        <v>8979</v>
      </c>
      <c r="G2936" s="49" t="s">
        <v>39</v>
      </c>
      <c r="H2936" s="105">
        <v>0</v>
      </c>
      <c r="I2936" s="35">
        <v>590000000</v>
      </c>
      <c r="J2936" s="51" t="s">
        <v>293</v>
      </c>
      <c r="K2936" s="49" t="s">
        <v>1818</v>
      </c>
      <c r="L2936" s="49" t="s">
        <v>189</v>
      </c>
      <c r="M2936" s="49" t="s">
        <v>43</v>
      </c>
      <c r="N2936" s="49" t="s">
        <v>8950</v>
      </c>
      <c r="O2936" s="49" t="s">
        <v>8951</v>
      </c>
      <c r="P2936" s="43">
        <v>796</v>
      </c>
      <c r="Q2936" s="34" t="s">
        <v>46</v>
      </c>
      <c r="R2936" s="49">
        <v>1</v>
      </c>
      <c r="S2936" s="83">
        <v>1500</v>
      </c>
      <c r="T2936" s="432">
        <f t="shared" si="317"/>
        <v>1500</v>
      </c>
      <c r="U2936" s="432">
        <f t="shared" si="318"/>
        <v>1680.0000000000002</v>
      </c>
      <c r="V2936" s="98"/>
      <c r="W2936" s="51">
        <v>2017</v>
      </c>
      <c r="X2936" s="49"/>
    </row>
    <row r="2937" spans="1:24" ht="50.1" customHeight="1">
      <c r="A2937" s="45" t="s">
        <v>8980</v>
      </c>
      <c r="B2937" s="58" t="s">
        <v>35</v>
      </c>
      <c r="C2937" s="49" t="s">
        <v>5146</v>
      </c>
      <c r="D2937" s="49" t="s">
        <v>5133</v>
      </c>
      <c r="E2937" s="49" t="s">
        <v>5147</v>
      </c>
      <c r="F2937" s="49" t="s">
        <v>8981</v>
      </c>
      <c r="G2937" s="49" t="s">
        <v>39</v>
      </c>
      <c r="H2937" s="105">
        <v>0</v>
      </c>
      <c r="I2937" s="35">
        <v>590000000</v>
      </c>
      <c r="J2937" s="51" t="s">
        <v>293</v>
      </c>
      <c r="K2937" s="49" t="s">
        <v>1818</v>
      </c>
      <c r="L2937" s="49" t="s">
        <v>189</v>
      </c>
      <c r="M2937" s="49" t="s">
        <v>43</v>
      </c>
      <c r="N2937" s="49" t="s">
        <v>8950</v>
      </c>
      <c r="O2937" s="49" t="s">
        <v>8951</v>
      </c>
      <c r="P2937" s="43">
        <v>796</v>
      </c>
      <c r="Q2937" s="34" t="s">
        <v>46</v>
      </c>
      <c r="R2937" s="49">
        <v>1</v>
      </c>
      <c r="S2937" s="83">
        <v>14800</v>
      </c>
      <c r="T2937" s="432">
        <f t="shared" si="317"/>
        <v>14800</v>
      </c>
      <c r="U2937" s="432">
        <f t="shared" si="318"/>
        <v>16576</v>
      </c>
      <c r="V2937" s="98"/>
      <c r="W2937" s="51">
        <v>2017</v>
      </c>
      <c r="X2937" s="49"/>
    </row>
    <row r="2938" spans="1:24" ht="50.1" customHeight="1">
      <c r="A2938" s="45" t="s">
        <v>8982</v>
      </c>
      <c r="B2938" s="58" t="s">
        <v>35</v>
      </c>
      <c r="C2938" s="49" t="s">
        <v>5146</v>
      </c>
      <c r="D2938" s="49" t="s">
        <v>5133</v>
      </c>
      <c r="E2938" s="49" t="s">
        <v>5147</v>
      </c>
      <c r="F2938" s="49" t="s">
        <v>8983</v>
      </c>
      <c r="G2938" s="49" t="s">
        <v>39</v>
      </c>
      <c r="H2938" s="105">
        <v>0</v>
      </c>
      <c r="I2938" s="35">
        <v>590000000</v>
      </c>
      <c r="J2938" s="51" t="s">
        <v>293</v>
      </c>
      <c r="K2938" s="49" t="s">
        <v>1818</v>
      </c>
      <c r="L2938" s="49" t="s">
        <v>189</v>
      </c>
      <c r="M2938" s="49" t="s">
        <v>43</v>
      </c>
      <c r="N2938" s="49" t="s">
        <v>8950</v>
      </c>
      <c r="O2938" s="49" t="s">
        <v>8951</v>
      </c>
      <c r="P2938" s="43">
        <v>796</v>
      </c>
      <c r="Q2938" s="34" t="s">
        <v>46</v>
      </c>
      <c r="R2938" s="49">
        <v>1</v>
      </c>
      <c r="S2938" s="83">
        <v>8600</v>
      </c>
      <c r="T2938" s="432">
        <f t="shared" si="317"/>
        <v>8600</v>
      </c>
      <c r="U2938" s="432">
        <f t="shared" si="318"/>
        <v>9632.0000000000018</v>
      </c>
      <c r="V2938" s="98"/>
      <c r="W2938" s="51">
        <v>2017</v>
      </c>
      <c r="X2938" s="49"/>
    </row>
    <row r="2939" spans="1:24" ht="50.1" customHeight="1">
      <c r="A2939" s="45" t="s">
        <v>8984</v>
      </c>
      <c r="B2939" s="35" t="s">
        <v>35</v>
      </c>
      <c r="C2939" s="49" t="s">
        <v>8985</v>
      </c>
      <c r="D2939" s="50" t="s">
        <v>8986</v>
      </c>
      <c r="E2939" s="49" t="s">
        <v>8987</v>
      </c>
      <c r="F2939" s="49" t="s">
        <v>8988</v>
      </c>
      <c r="G2939" s="358" t="s">
        <v>39</v>
      </c>
      <c r="H2939" s="34">
        <v>0</v>
      </c>
      <c r="I2939" s="201">
        <v>590000000</v>
      </c>
      <c r="J2939" s="35" t="s">
        <v>42</v>
      </c>
      <c r="K2939" s="35" t="s">
        <v>1818</v>
      </c>
      <c r="L2939" s="35" t="s">
        <v>42</v>
      </c>
      <c r="M2939" s="34" t="s">
        <v>61</v>
      </c>
      <c r="N2939" s="49" t="s">
        <v>566</v>
      </c>
      <c r="O2939" s="49" t="s">
        <v>1204</v>
      </c>
      <c r="P2939" s="43">
        <v>839</v>
      </c>
      <c r="Q2939" s="49" t="s">
        <v>612</v>
      </c>
      <c r="R2939" s="408">
        <v>1</v>
      </c>
      <c r="S2939" s="408">
        <v>194200</v>
      </c>
      <c r="T2939" s="40">
        <f>S2939*R2939</f>
        <v>194200</v>
      </c>
      <c r="U2939" s="40">
        <f t="shared" si="318"/>
        <v>217504.00000000003</v>
      </c>
      <c r="V2939" s="34"/>
      <c r="W2939" s="82">
        <v>2017</v>
      </c>
      <c r="X2939" s="38"/>
    </row>
    <row r="2940" spans="1:24" ht="50.1" customHeight="1">
      <c r="A2940" s="45" t="s">
        <v>8989</v>
      </c>
      <c r="B2940" s="35" t="s">
        <v>35</v>
      </c>
      <c r="C2940" s="49" t="s">
        <v>8990</v>
      </c>
      <c r="D2940" s="50" t="s">
        <v>7088</v>
      </c>
      <c r="E2940" s="49" t="s">
        <v>8991</v>
      </c>
      <c r="F2940" s="50" t="s">
        <v>8992</v>
      </c>
      <c r="G2940" s="358" t="s">
        <v>39</v>
      </c>
      <c r="H2940" s="34">
        <v>0</v>
      </c>
      <c r="I2940" s="201">
        <v>590000000</v>
      </c>
      <c r="J2940" s="35" t="s">
        <v>42</v>
      </c>
      <c r="K2940" s="35" t="s">
        <v>1818</v>
      </c>
      <c r="L2940" s="35" t="s">
        <v>42</v>
      </c>
      <c r="M2940" s="34" t="s">
        <v>61</v>
      </c>
      <c r="N2940" s="49" t="s">
        <v>566</v>
      </c>
      <c r="O2940" s="49" t="s">
        <v>1204</v>
      </c>
      <c r="P2940" s="35">
        <v>796</v>
      </c>
      <c r="Q2940" s="49" t="s">
        <v>46</v>
      </c>
      <c r="R2940" s="408">
        <v>1</v>
      </c>
      <c r="S2940" s="408">
        <v>25700</v>
      </c>
      <c r="T2940" s="40">
        <f>S2940*R2940</f>
        <v>25700</v>
      </c>
      <c r="U2940" s="40">
        <f t="shared" si="318"/>
        <v>28784.000000000004</v>
      </c>
      <c r="V2940" s="34"/>
      <c r="W2940" s="82">
        <v>2017</v>
      </c>
      <c r="X2940" s="38"/>
    </row>
    <row r="2941" spans="1:24" ht="50.1" customHeight="1">
      <c r="A2941" s="45" t="s">
        <v>8993</v>
      </c>
      <c r="B2941" s="35" t="s">
        <v>35</v>
      </c>
      <c r="C2941" s="49" t="s">
        <v>8990</v>
      </c>
      <c r="D2941" s="50" t="s">
        <v>7088</v>
      </c>
      <c r="E2941" s="49" t="s">
        <v>8991</v>
      </c>
      <c r="F2941" s="50" t="s">
        <v>8994</v>
      </c>
      <c r="G2941" s="35" t="s">
        <v>39</v>
      </c>
      <c r="H2941" s="34">
        <v>0</v>
      </c>
      <c r="I2941" s="201">
        <v>590000000</v>
      </c>
      <c r="J2941" s="35" t="s">
        <v>42</v>
      </c>
      <c r="K2941" s="35" t="s">
        <v>1818</v>
      </c>
      <c r="L2941" s="35" t="s">
        <v>42</v>
      </c>
      <c r="M2941" s="34" t="s">
        <v>61</v>
      </c>
      <c r="N2941" s="49" t="s">
        <v>566</v>
      </c>
      <c r="O2941" s="49" t="s">
        <v>1204</v>
      </c>
      <c r="P2941" s="35">
        <v>796</v>
      </c>
      <c r="Q2941" s="49" t="s">
        <v>46</v>
      </c>
      <c r="R2941" s="408">
        <v>1</v>
      </c>
      <c r="S2941" s="408">
        <v>25700</v>
      </c>
      <c r="T2941" s="40">
        <f>S2941*R2941</f>
        <v>25700</v>
      </c>
      <c r="U2941" s="40">
        <f t="shared" si="318"/>
        <v>28784.000000000004</v>
      </c>
      <c r="V2941" s="34"/>
      <c r="W2941" s="82">
        <v>2017</v>
      </c>
      <c r="X2941" s="38"/>
    </row>
    <row r="2942" spans="1:24" ht="50.1" customHeight="1">
      <c r="A2942" s="45" t="s">
        <v>8995</v>
      </c>
      <c r="B2942" s="35" t="s">
        <v>35</v>
      </c>
      <c r="C2942" s="49" t="s">
        <v>8996</v>
      </c>
      <c r="D2942" s="50" t="s">
        <v>8997</v>
      </c>
      <c r="E2942" s="49" t="s">
        <v>8991</v>
      </c>
      <c r="F2942" s="50" t="s">
        <v>8998</v>
      </c>
      <c r="G2942" s="35" t="s">
        <v>39</v>
      </c>
      <c r="H2942" s="34">
        <v>0</v>
      </c>
      <c r="I2942" s="201">
        <v>590000000</v>
      </c>
      <c r="J2942" s="35" t="s">
        <v>42</v>
      </c>
      <c r="K2942" s="35" t="s">
        <v>1818</v>
      </c>
      <c r="L2942" s="35" t="s">
        <v>42</v>
      </c>
      <c r="M2942" s="34" t="s">
        <v>61</v>
      </c>
      <c r="N2942" s="49" t="s">
        <v>566</v>
      </c>
      <c r="O2942" s="49" t="s">
        <v>1204</v>
      </c>
      <c r="P2942" s="35">
        <v>796</v>
      </c>
      <c r="Q2942" s="49" t="s">
        <v>46</v>
      </c>
      <c r="R2942" s="408">
        <v>1</v>
      </c>
      <c r="S2942" s="408">
        <v>31100</v>
      </c>
      <c r="T2942" s="40">
        <f>S2942*R2942</f>
        <v>31100</v>
      </c>
      <c r="U2942" s="40">
        <f t="shared" si="318"/>
        <v>34832</v>
      </c>
      <c r="V2942" s="34"/>
      <c r="W2942" s="82">
        <v>2017</v>
      </c>
      <c r="X2942" s="38"/>
    </row>
    <row r="2943" spans="1:24" ht="50.1" customHeight="1">
      <c r="A2943" s="45" t="s">
        <v>8999</v>
      </c>
      <c r="B2943" s="35" t="s">
        <v>35</v>
      </c>
      <c r="C2943" s="49" t="s">
        <v>8996</v>
      </c>
      <c r="D2943" s="50" t="s">
        <v>8997</v>
      </c>
      <c r="E2943" s="49" t="s">
        <v>8991</v>
      </c>
      <c r="F2943" s="50" t="s">
        <v>9000</v>
      </c>
      <c r="G2943" s="35" t="s">
        <v>39</v>
      </c>
      <c r="H2943" s="34">
        <v>0</v>
      </c>
      <c r="I2943" s="201">
        <v>590000000</v>
      </c>
      <c r="J2943" s="35" t="s">
        <v>42</v>
      </c>
      <c r="K2943" s="35" t="s">
        <v>1818</v>
      </c>
      <c r="L2943" s="35" t="s">
        <v>42</v>
      </c>
      <c r="M2943" s="34" t="s">
        <v>61</v>
      </c>
      <c r="N2943" s="49" t="s">
        <v>566</v>
      </c>
      <c r="O2943" s="49" t="s">
        <v>1204</v>
      </c>
      <c r="P2943" s="35">
        <v>796</v>
      </c>
      <c r="Q2943" s="49" t="s">
        <v>46</v>
      </c>
      <c r="R2943" s="408">
        <v>1</v>
      </c>
      <c r="S2943" s="408">
        <v>31100</v>
      </c>
      <c r="T2943" s="40">
        <f>S2943*R2943</f>
        <v>31100</v>
      </c>
      <c r="U2943" s="40">
        <f t="shared" si="318"/>
        <v>34832</v>
      </c>
      <c r="V2943" s="34"/>
      <c r="W2943" s="82">
        <v>2017</v>
      </c>
      <c r="X2943" s="38"/>
    </row>
    <row r="2944" spans="1:24" ht="50.1" customHeight="1">
      <c r="A2944" s="45" t="s">
        <v>9001</v>
      </c>
      <c r="B2944" s="35" t="s">
        <v>35</v>
      </c>
      <c r="C2944" s="35" t="s">
        <v>9002</v>
      </c>
      <c r="D2944" s="35" t="s">
        <v>9003</v>
      </c>
      <c r="E2944" s="35" t="s">
        <v>9004</v>
      </c>
      <c r="F2944" s="35" t="s">
        <v>9005</v>
      </c>
      <c r="G2944" s="35" t="s">
        <v>39</v>
      </c>
      <c r="H2944" s="34">
        <v>0</v>
      </c>
      <c r="I2944" s="201">
        <v>590000000</v>
      </c>
      <c r="J2944" s="35" t="s">
        <v>42</v>
      </c>
      <c r="K2944" s="35" t="s">
        <v>1818</v>
      </c>
      <c r="L2944" s="35" t="s">
        <v>42</v>
      </c>
      <c r="M2944" s="49" t="s">
        <v>101</v>
      </c>
      <c r="N2944" s="49" t="s">
        <v>9006</v>
      </c>
      <c r="O2944" s="49" t="s">
        <v>283</v>
      </c>
      <c r="P2944" s="49">
        <v>839</v>
      </c>
      <c r="Q2944" s="49" t="s">
        <v>612</v>
      </c>
      <c r="R2944" s="372">
        <v>16</v>
      </c>
      <c r="S2944" s="372">
        <v>13991550</v>
      </c>
      <c r="T2944" s="74">
        <f>R2944*S2944</f>
        <v>223864800</v>
      </c>
      <c r="U2944" s="74">
        <f t="shared" si="318"/>
        <v>250728576.00000003</v>
      </c>
      <c r="V2944" s="49"/>
      <c r="W2944" s="82">
        <v>2017</v>
      </c>
      <c r="X2944" s="38"/>
    </row>
    <row r="2945" spans="1:24" ht="50.1" customHeight="1">
      <c r="A2945" s="45" t="s">
        <v>9007</v>
      </c>
      <c r="B2945" s="58" t="s">
        <v>35</v>
      </c>
      <c r="C2945" s="35" t="s">
        <v>9008</v>
      </c>
      <c r="D2945" s="295" t="s">
        <v>9009</v>
      </c>
      <c r="E2945" s="295" t="s">
        <v>9010</v>
      </c>
      <c r="F2945" s="38" t="s">
        <v>9011</v>
      </c>
      <c r="G2945" s="49" t="s">
        <v>39</v>
      </c>
      <c r="H2945" s="105">
        <v>0</v>
      </c>
      <c r="I2945" s="80">
        <v>590000000</v>
      </c>
      <c r="J2945" s="51" t="s">
        <v>293</v>
      </c>
      <c r="K2945" s="49" t="s">
        <v>5031</v>
      </c>
      <c r="L2945" s="49" t="s">
        <v>189</v>
      </c>
      <c r="M2945" s="49" t="s">
        <v>84</v>
      </c>
      <c r="N2945" s="49" t="s">
        <v>102</v>
      </c>
      <c r="O2945" s="49" t="s">
        <v>8797</v>
      </c>
      <c r="P2945" s="43">
        <v>796</v>
      </c>
      <c r="Q2945" s="49" t="s">
        <v>46</v>
      </c>
      <c r="R2945" s="34">
        <v>1</v>
      </c>
      <c r="S2945" s="277">
        <v>80000</v>
      </c>
      <c r="T2945" s="277">
        <v>80000</v>
      </c>
      <c r="U2945" s="277">
        <v>89600</v>
      </c>
      <c r="V2945" s="49"/>
      <c r="W2945" s="51">
        <v>2017</v>
      </c>
      <c r="X2945" s="49"/>
    </row>
    <row r="2946" spans="1:24" ht="50.1" customHeight="1">
      <c r="A2946" s="45" t="s">
        <v>9012</v>
      </c>
      <c r="B2946" s="58" t="s">
        <v>35</v>
      </c>
      <c r="C2946" s="50" t="s">
        <v>7630</v>
      </c>
      <c r="D2946" s="381" t="s">
        <v>7601</v>
      </c>
      <c r="E2946" s="83" t="s">
        <v>7631</v>
      </c>
      <c r="F2946" s="435" t="s">
        <v>9013</v>
      </c>
      <c r="G2946" s="104" t="s">
        <v>39</v>
      </c>
      <c r="H2946" s="105">
        <v>0</v>
      </c>
      <c r="I2946" s="368">
        <v>590000000</v>
      </c>
      <c r="J2946" s="51" t="s">
        <v>293</v>
      </c>
      <c r="K2946" s="49" t="s">
        <v>1818</v>
      </c>
      <c r="L2946" s="49" t="s">
        <v>189</v>
      </c>
      <c r="M2946" s="49" t="s">
        <v>84</v>
      </c>
      <c r="N2946" s="49" t="s">
        <v>143</v>
      </c>
      <c r="O2946" s="49" t="s">
        <v>8434</v>
      </c>
      <c r="P2946" s="43">
        <v>796</v>
      </c>
      <c r="Q2946" s="98" t="s">
        <v>46</v>
      </c>
      <c r="R2946" s="49">
        <v>70</v>
      </c>
      <c r="S2946" s="369">
        <v>370</v>
      </c>
      <c r="T2946" s="370">
        <f>R2946*S2946</f>
        <v>25900</v>
      </c>
      <c r="U2946" s="371">
        <f>T2946*1.12</f>
        <v>29008.000000000004</v>
      </c>
      <c r="V2946" s="98"/>
      <c r="W2946" s="51">
        <v>2017</v>
      </c>
      <c r="X2946" s="49"/>
    </row>
    <row r="2947" spans="1:24" ht="50.1" customHeight="1">
      <c r="A2947" s="45" t="s">
        <v>9014</v>
      </c>
      <c r="B2947" s="58" t="s">
        <v>35</v>
      </c>
      <c r="C2947" s="50" t="s">
        <v>7650</v>
      </c>
      <c r="D2947" s="381" t="s">
        <v>7601</v>
      </c>
      <c r="E2947" s="381" t="s">
        <v>7651</v>
      </c>
      <c r="F2947" s="435" t="s">
        <v>9015</v>
      </c>
      <c r="G2947" s="104" t="s">
        <v>39</v>
      </c>
      <c r="H2947" s="105">
        <v>0</v>
      </c>
      <c r="I2947" s="368">
        <v>590000000</v>
      </c>
      <c r="J2947" s="51" t="s">
        <v>293</v>
      </c>
      <c r="K2947" s="49" t="s">
        <v>1818</v>
      </c>
      <c r="L2947" s="49" t="s">
        <v>189</v>
      </c>
      <c r="M2947" s="49" t="s">
        <v>84</v>
      </c>
      <c r="N2947" s="49" t="s">
        <v>143</v>
      </c>
      <c r="O2947" s="49" t="s">
        <v>8434</v>
      </c>
      <c r="P2947" s="43">
        <v>796</v>
      </c>
      <c r="Q2947" s="98" t="s">
        <v>46</v>
      </c>
      <c r="R2947" s="49">
        <v>325</v>
      </c>
      <c r="S2947" s="369">
        <v>370</v>
      </c>
      <c r="T2947" s="370">
        <f t="shared" ref="T2947:T2993" si="319">R2947*S2947</f>
        <v>120250</v>
      </c>
      <c r="U2947" s="371">
        <f t="shared" ref="U2947:U2993" si="320">T2947*1.12</f>
        <v>134680</v>
      </c>
      <c r="V2947" s="98"/>
      <c r="W2947" s="51">
        <v>2017</v>
      </c>
      <c r="X2947" s="49"/>
    </row>
    <row r="2948" spans="1:24" ht="50.1" customHeight="1">
      <c r="A2948" s="45" t="s">
        <v>9016</v>
      </c>
      <c r="B2948" s="58" t="s">
        <v>35</v>
      </c>
      <c r="C2948" s="296" t="s">
        <v>7638</v>
      </c>
      <c r="D2948" s="436" t="s">
        <v>7601</v>
      </c>
      <c r="E2948" s="436" t="s">
        <v>7639</v>
      </c>
      <c r="F2948" s="437" t="s">
        <v>9017</v>
      </c>
      <c r="G2948" s="358" t="s">
        <v>39</v>
      </c>
      <c r="H2948" s="105">
        <v>0</v>
      </c>
      <c r="I2948" s="368">
        <v>590000000</v>
      </c>
      <c r="J2948" s="51" t="s">
        <v>293</v>
      </c>
      <c r="K2948" s="49" t="s">
        <v>1818</v>
      </c>
      <c r="L2948" s="49" t="s">
        <v>189</v>
      </c>
      <c r="M2948" s="49" t="s">
        <v>84</v>
      </c>
      <c r="N2948" s="49" t="s">
        <v>143</v>
      </c>
      <c r="O2948" s="49" t="s">
        <v>8434</v>
      </c>
      <c r="P2948" s="43">
        <v>796</v>
      </c>
      <c r="Q2948" s="98" t="s">
        <v>46</v>
      </c>
      <c r="R2948" s="49">
        <v>60</v>
      </c>
      <c r="S2948" s="369">
        <v>900</v>
      </c>
      <c r="T2948" s="370">
        <f t="shared" si="319"/>
        <v>54000</v>
      </c>
      <c r="U2948" s="371">
        <f t="shared" si="320"/>
        <v>60480.000000000007</v>
      </c>
      <c r="V2948" s="98"/>
      <c r="W2948" s="51">
        <v>2017</v>
      </c>
      <c r="X2948" s="98"/>
    </row>
    <row r="2949" spans="1:24" ht="50.1" customHeight="1">
      <c r="A2949" s="45" t="s">
        <v>9018</v>
      </c>
      <c r="B2949" s="58" t="s">
        <v>35</v>
      </c>
      <c r="C2949" s="50" t="s">
        <v>7614</v>
      </c>
      <c r="D2949" s="381" t="s">
        <v>7601</v>
      </c>
      <c r="E2949" s="381" t="s">
        <v>7615</v>
      </c>
      <c r="F2949" s="430" t="s">
        <v>9019</v>
      </c>
      <c r="G2949" s="104" t="s">
        <v>39</v>
      </c>
      <c r="H2949" s="105">
        <v>0</v>
      </c>
      <c r="I2949" s="368">
        <v>590000000</v>
      </c>
      <c r="J2949" s="51" t="s">
        <v>293</v>
      </c>
      <c r="K2949" s="49" t="s">
        <v>1818</v>
      </c>
      <c r="L2949" s="49" t="s">
        <v>189</v>
      </c>
      <c r="M2949" s="49" t="s">
        <v>84</v>
      </c>
      <c r="N2949" s="49" t="s">
        <v>143</v>
      </c>
      <c r="O2949" s="49" t="s">
        <v>8434</v>
      </c>
      <c r="P2949" s="43">
        <v>796</v>
      </c>
      <c r="Q2949" s="98" t="s">
        <v>46</v>
      </c>
      <c r="R2949" s="49">
        <v>5</v>
      </c>
      <c r="S2949" s="369">
        <v>17</v>
      </c>
      <c r="T2949" s="370">
        <f t="shared" si="319"/>
        <v>85</v>
      </c>
      <c r="U2949" s="371">
        <f t="shared" si="320"/>
        <v>95.2</v>
      </c>
      <c r="V2949" s="98"/>
      <c r="W2949" s="51">
        <v>2017</v>
      </c>
      <c r="X2949" s="98"/>
    </row>
    <row r="2950" spans="1:24" ht="50.1" customHeight="1">
      <c r="A2950" s="45" t="s">
        <v>9020</v>
      </c>
      <c r="B2950" s="58" t="s">
        <v>35</v>
      </c>
      <c r="C2950" s="50" t="s">
        <v>7730</v>
      </c>
      <c r="D2950" s="381" t="s">
        <v>7601</v>
      </c>
      <c r="E2950" s="49" t="s">
        <v>7731</v>
      </c>
      <c r="F2950" s="430" t="s">
        <v>9021</v>
      </c>
      <c r="G2950" s="104" t="s">
        <v>39</v>
      </c>
      <c r="H2950" s="105">
        <v>0</v>
      </c>
      <c r="I2950" s="368">
        <v>590000000</v>
      </c>
      <c r="J2950" s="51" t="s">
        <v>293</v>
      </c>
      <c r="K2950" s="49" t="s">
        <v>1818</v>
      </c>
      <c r="L2950" s="49" t="s">
        <v>189</v>
      </c>
      <c r="M2950" s="49" t="s">
        <v>84</v>
      </c>
      <c r="N2950" s="49" t="s">
        <v>143</v>
      </c>
      <c r="O2950" s="49" t="s">
        <v>8434</v>
      </c>
      <c r="P2950" s="43">
        <v>796</v>
      </c>
      <c r="Q2950" s="98" t="s">
        <v>46</v>
      </c>
      <c r="R2950" s="49">
        <v>5</v>
      </c>
      <c r="S2950" s="369">
        <v>30</v>
      </c>
      <c r="T2950" s="370">
        <f t="shared" si="319"/>
        <v>150</v>
      </c>
      <c r="U2950" s="371">
        <f t="shared" si="320"/>
        <v>168.00000000000003</v>
      </c>
      <c r="V2950" s="98"/>
      <c r="W2950" s="51">
        <v>2017</v>
      </c>
      <c r="X2950" s="98"/>
    </row>
    <row r="2951" spans="1:24" ht="50.1" customHeight="1">
      <c r="A2951" s="45" t="s">
        <v>9022</v>
      </c>
      <c r="B2951" s="58" t="s">
        <v>35</v>
      </c>
      <c r="C2951" s="50" t="s">
        <v>7714</v>
      </c>
      <c r="D2951" s="381" t="s">
        <v>7601</v>
      </c>
      <c r="E2951" s="49" t="s">
        <v>7715</v>
      </c>
      <c r="F2951" s="430" t="s">
        <v>9023</v>
      </c>
      <c r="G2951" s="358" t="s">
        <v>39</v>
      </c>
      <c r="H2951" s="105">
        <v>0</v>
      </c>
      <c r="I2951" s="368">
        <v>590000000</v>
      </c>
      <c r="J2951" s="51" t="s">
        <v>293</v>
      </c>
      <c r="K2951" s="49" t="s">
        <v>1818</v>
      </c>
      <c r="L2951" s="49" t="s">
        <v>189</v>
      </c>
      <c r="M2951" s="49" t="s">
        <v>84</v>
      </c>
      <c r="N2951" s="49" t="s">
        <v>143</v>
      </c>
      <c r="O2951" s="49" t="s">
        <v>8434</v>
      </c>
      <c r="P2951" s="43">
        <v>796</v>
      </c>
      <c r="Q2951" s="98" t="s">
        <v>46</v>
      </c>
      <c r="R2951" s="49">
        <v>10</v>
      </c>
      <c r="S2951" s="369">
        <v>30</v>
      </c>
      <c r="T2951" s="370">
        <f t="shared" si="319"/>
        <v>300</v>
      </c>
      <c r="U2951" s="371">
        <f t="shared" si="320"/>
        <v>336.00000000000006</v>
      </c>
      <c r="V2951" s="98"/>
      <c r="W2951" s="51">
        <v>2017</v>
      </c>
      <c r="X2951" s="98"/>
    </row>
    <row r="2952" spans="1:24" ht="50.1" customHeight="1">
      <c r="A2952" s="45" t="s">
        <v>9024</v>
      </c>
      <c r="B2952" s="58" t="s">
        <v>35</v>
      </c>
      <c r="C2952" s="50" t="s">
        <v>7614</v>
      </c>
      <c r="D2952" s="381" t="s">
        <v>7601</v>
      </c>
      <c r="E2952" s="49" t="s">
        <v>7615</v>
      </c>
      <c r="F2952" s="430" t="s">
        <v>9025</v>
      </c>
      <c r="G2952" s="104" t="s">
        <v>39</v>
      </c>
      <c r="H2952" s="105">
        <v>0</v>
      </c>
      <c r="I2952" s="368">
        <v>590000000</v>
      </c>
      <c r="J2952" s="51" t="s">
        <v>293</v>
      </c>
      <c r="K2952" s="49" t="s">
        <v>1818</v>
      </c>
      <c r="L2952" s="49" t="s">
        <v>189</v>
      </c>
      <c r="M2952" s="49" t="s">
        <v>84</v>
      </c>
      <c r="N2952" s="49" t="s">
        <v>143</v>
      </c>
      <c r="O2952" s="49" t="s">
        <v>8434</v>
      </c>
      <c r="P2952" s="43">
        <v>796</v>
      </c>
      <c r="Q2952" s="98" t="s">
        <v>46</v>
      </c>
      <c r="R2952" s="49">
        <v>5</v>
      </c>
      <c r="S2952" s="369">
        <v>2000</v>
      </c>
      <c r="T2952" s="370">
        <f t="shared" si="319"/>
        <v>10000</v>
      </c>
      <c r="U2952" s="371">
        <f t="shared" si="320"/>
        <v>11200.000000000002</v>
      </c>
      <c r="V2952" s="98"/>
      <c r="W2952" s="51">
        <v>2017</v>
      </c>
      <c r="X2952" s="98"/>
    </row>
    <row r="2953" spans="1:24" ht="50.1" customHeight="1">
      <c r="A2953" s="45" t="s">
        <v>9026</v>
      </c>
      <c r="B2953" s="58" t="s">
        <v>35</v>
      </c>
      <c r="C2953" s="50" t="s">
        <v>9027</v>
      </c>
      <c r="D2953" s="381" t="s">
        <v>7601</v>
      </c>
      <c r="E2953" s="381" t="s">
        <v>9028</v>
      </c>
      <c r="F2953" s="437" t="s">
        <v>9029</v>
      </c>
      <c r="G2953" s="104" t="s">
        <v>39</v>
      </c>
      <c r="H2953" s="105">
        <v>0</v>
      </c>
      <c r="I2953" s="368">
        <v>590000000</v>
      </c>
      <c r="J2953" s="51" t="s">
        <v>293</v>
      </c>
      <c r="K2953" s="49" t="s">
        <v>1818</v>
      </c>
      <c r="L2953" s="49" t="s">
        <v>189</v>
      </c>
      <c r="M2953" s="49" t="s">
        <v>84</v>
      </c>
      <c r="N2953" s="49" t="s">
        <v>143</v>
      </c>
      <c r="O2953" s="49" t="s">
        <v>8434</v>
      </c>
      <c r="P2953" s="43">
        <v>796</v>
      </c>
      <c r="Q2953" s="98" t="s">
        <v>46</v>
      </c>
      <c r="R2953" s="49">
        <v>3</v>
      </c>
      <c r="S2953" s="369">
        <v>2000</v>
      </c>
      <c r="T2953" s="370">
        <f t="shared" si="319"/>
        <v>6000</v>
      </c>
      <c r="U2953" s="371">
        <f t="shared" si="320"/>
        <v>6720.0000000000009</v>
      </c>
      <c r="V2953" s="98"/>
      <c r="W2953" s="51">
        <v>2017</v>
      </c>
      <c r="X2953" s="98"/>
    </row>
    <row r="2954" spans="1:24" ht="50.1" customHeight="1">
      <c r="A2954" s="45" t="s">
        <v>9030</v>
      </c>
      <c r="B2954" s="58" t="s">
        <v>35</v>
      </c>
      <c r="C2954" s="50" t="s">
        <v>9031</v>
      </c>
      <c r="D2954" s="381" t="s">
        <v>7601</v>
      </c>
      <c r="E2954" s="381" t="s">
        <v>9032</v>
      </c>
      <c r="F2954" s="430" t="s">
        <v>9033</v>
      </c>
      <c r="G2954" s="358" t="s">
        <v>39</v>
      </c>
      <c r="H2954" s="105">
        <v>0</v>
      </c>
      <c r="I2954" s="368">
        <v>590000000</v>
      </c>
      <c r="J2954" s="51" t="s">
        <v>293</v>
      </c>
      <c r="K2954" s="49" t="s">
        <v>1818</v>
      </c>
      <c r="L2954" s="49" t="s">
        <v>189</v>
      </c>
      <c r="M2954" s="49" t="s">
        <v>84</v>
      </c>
      <c r="N2954" s="49" t="s">
        <v>143</v>
      </c>
      <c r="O2954" s="49" t="s">
        <v>8434</v>
      </c>
      <c r="P2954" s="43">
        <v>796</v>
      </c>
      <c r="Q2954" s="98" t="s">
        <v>46</v>
      </c>
      <c r="R2954" s="49">
        <v>78</v>
      </c>
      <c r="S2954" s="369">
        <v>830</v>
      </c>
      <c r="T2954" s="370">
        <f t="shared" si="319"/>
        <v>64740</v>
      </c>
      <c r="U2954" s="371">
        <f t="shared" si="320"/>
        <v>72508.800000000003</v>
      </c>
      <c r="V2954" s="98"/>
      <c r="W2954" s="51">
        <v>2017</v>
      </c>
      <c r="X2954" s="98"/>
    </row>
    <row r="2955" spans="1:24" ht="50.1" customHeight="1">
      <c r="A2955" s="45" t="s">
        <v>9034</v>
      </c>
      <c r="B2955" s="58" t="s">
        <v>35</v>
      </c>
      <c r="C2955" s="50" t="s">
        <v>9035</v>
      </c>
      <c r="D2955" s="381" t="s">
        <v>7601</v>
      </c>
      <c r="E2955" s="381" t="s">
        <v>9036</v>
      </c>
      <c r="F2955" s="47" t="s">
        <v>9037</v>
      </c>
      <c r="G2955" s="104" t="s">
        <v>39</v>
      </c>
      <c r="H2955" s="105">
        <v>0</v>
      </c>
      <c r="I2955" s="368">
        <v>590000000</v>
      </c>
      <c r="J2955" s="51" t="s">
        <v>293</v>
      </c>
      <c r="K2955" s="49" t="s">
        <v>1818</v>
      </c>
      <c r="L2955" s="49" t="s">
        <v>189</v>
      </c>
      <c r="M2955" s="49" t="s">
        <v>84</v>
      </c>
      <c r="N2955" s="49" t="s">
        <v>143</v>
      </c>
      <c r="O2955" s="49" t="s">
        <v>8434</v>
      </c>
      <c r="P2955" s="98">
        <v>839</v>
      </c>
      <c r="Q2955" s="98" t="s">
        <v>612</v>
      </c>
      <c r="R2955" s="49">
        <v>39</v>
      </c>
      <c r="S2955" s="369">
        <v>1100</v>
      </c>
      <c r="T2955" s="370">
        <f t="shared" si="319"/>
        <v>42900</v>
      </c>
      <c r="U2955" s="371">
        <f t="shared" si="320"/>
        <v>48048.000000000007</v>
      </c>
      <c r="V2955" s="98"/>
      <c r="W2955" s="51">
        <v>2017</v>
      </c>
      <c r="X2955" s="98"/>
    </row>
    <row r="2956" spans="1:24" ht="50.1" customHeight="1">
      <c r="A2956" s="45" t="s">
        <v>9038</v>
      </c>
      <c r="B2956" s="58" t="s">
        <v>35</v>
      </c>
      <c r="C2956" s="50" t="s">
        <v>9039</v>
      </c>
      <c r="D2956" s="381" t="s">
        <v>7601</v>
      </c>
      <c r="E2956" s="381" t="s">
        <v>9040</v>
      </c>
      <c r="F2956" s="430" t="s">
        <v>9041</v>
      </c>
      <c r="G2956" s="104" t="s">
        <v>39</v>
      </c>
      <c r="H2956" s="105">
        <v>0</v>
      </c>
      <c r="I2956" s="368">
        <v>590000000</v>
      </c>
      <c r="J2956" s="51" t="s">
        <v>293</v>
      </c>
      <c r="K2956" s="49" t="s">
        <v>1818</v>
      </c>
      <c r="L2956" s="49" t="s">
        <v>189</v>
      </c>
      <c r="M2956" s="49" t="s">
        <v>84</v>
      </c>
      <c r="N2956" s="49" t="s">
        <v>143</v>
      </c>
      <c r="O2956" s="49" t="s">
        <v>8434</v>
      </c>
      <c r="P2956" s="43">
        <v>796</v>
      </c>
      <c r="Q2956" s="98" t="s">
        <v>46</v>
      </c>
      <c r="R2956" s="49">
        <v>39</v>
      </c>
      <c r="S2956" s="369">
        <v>85</v>
      </c>
      <c r="T2956" s="370">
        <f t="shared" si="319"/>
        <v>3315</v>
      </c>
      <c r="U2956" s="371">
        <f t="shared" si="320"/>
        <v>3712.8</v>
      </c>
      <c r="V2956" s="98"/>
      <c r="W2956" s="51">
        <v>2017</v>
      </c>
      <c r="X2956" s="98"/>
    </row>
    <row r="2957" spans="1:24" ht="50.1" customHeight="1">
      <c r="A2957" s="45" t="s">
        <v>9042</v>
      </c>
      <c r="B2957" s="58" t="s">
        <v>35</v>
      </c>
      <c r="C2957" s="50" t="s">
        <v>7800</v>
      </c>
      <c r="D2957" s="381" t="s">
        <v>1306</v>
      </c>
      <c r="E2957" s="381" t="s">
        <v>7801</v>
      </c>
      <c r="F2957" s="430" t="s">
        <v>9043</v>
      </c>
      <c r="G2957" s="358" t="s">
        <v>39</v>
      </c>
      <c r="H2957" s="105">
        <v>0</v>
      </c>
      <c r="I2957" s="368">
        <v>590000000</v>
      </c>
      <c r="J2957" s="51" t="s">
        <v>293</v>
      </c>
      <c r="K2957" s="49" t="s">
        <v>1818</v>
      </c>
      <c r="L2957" s="49" t="s">
        <v>189</v>
      </c>
      <c r="M2957" s="49" t="s">
        <v>84</v>
      </c>
      <c r="N2957" s="49" t="s">
        <v>143</v>
      </c>
      <c r="O2957" s="49" t="s">
        <v>8434</v>
      </c>
      <c r="P2957" s="43">
        <v>796</v>
      </c>
      <c r="Q2957" s="98" t="s">
        <v>46</v>
      </c>
      <c r="R2957" s="49">
        <v>210</v>
      </c>
      <c r="S2957" s="369">
        <v>320</v>
      </c>
      <c r="T2957" s="370">
        <f t="shared" si="319"/>
        <v>67200</v>
      </c>
      <c r="U2957" s="371">
        <f t="shared" si="320"/>
        <v>75264</v>
      </c>
      <c r="V2957" s="98"/>
      <c r="W2957" s="51">
        <v>2017</v>
      </c>
      <c r="X2957" s="98"/>
    </row>
    <row r="2958" spans="1:24" ht="50.1" customHeight="1">
      <c r="A2958" s="45" t="s">
        <v>9044</v>
      </c>
      <c r="B2958" s="58" t="s">
        <v>35</v>
      </c>
      <c r="C2958" s="50" t="s">
        <v>9045</v>
      </c>
      <c r="D2958" s="381" t="s">
        <v>1306</v>
      </c>
      <c r="E2958" s="381" t="s">
        <v>9046</v>
      </c>
      <c r="F2958" s="430" t="s">
        <v>9047</v>
      </c>
      <c r="G2958" s="104" t="s">
        <v>39</v>
      </c>
      <c r="H2958" s="105">
        <v>0</v>
      </c>
      <c r="I2958" s="368">
        <v>590000000</v>
      </c>
      <c r="J2958" s="51" t="s">
        <v>293</v>
      </c>
      <c r="K2958" s="49" t="s">
        <v>1818</v>
      </c>
      <c r="L2958" s="49" t="s">
        <v>189</v>
      </c>
      <c r="M2958" s="49" t="s">
        <v>84</v>
      </c>
      <c r="N2958" s="49" t="s">
        <v>143</v>
      </c>
      <c r="O2958" s="49" t="s">
        <v>8434</v>
      </c>
      <c r="P2958" s="43">
        <v>796</v>
      </c>
      <c r="Q2958" s="98" t="s">
        <v>46</v>
      </c>
      <c r="R2958" s="49">
        <v>25</v>
      </c>
      <c r="S2958" s="369">
        <v>30</v>
      </c>
      <c r="T2958" s="370">
        <f t="shared" si="319"/>
        <v>750</v>
      </c>
      <c r="U2958" s="371">
        <f t="shared" si="320"/>
        <v>840.00000000000011</v>
      </c>
      <c r="V2958" s="98"/>
      <c r="W2958" s="51">
        <v>2017</v>
      </c>
      <c r="X2958" s="98"/>
    </row>
    <row r="2959" spans="1:24" ht="50.1" customHeight="1">
      <c r="A2959" s="45" t="s">
        <v>9048</v>
      </c>
      <c r="B2959" s="58" t="s">
        <v>35</v>
      </c>
      <c r="C2959" s="50" t="s">
        <v>9045</v>
      </c>
      <c r="D2959" s="381" t="s">
        <v>1306</v>
      </c>
      <c r="E2959" s="381" t="s">
        <v>9046</v>
      </c>
      <c r="F2959" s="430" t="s">
        <v>9049</v>
      </c>
      <c r="G2959" s="104" t="s">
        <v>39</v>
      </c>
      <c r="H2959" s="105">
        <v>0</v>
      </c>
      <c r="I2959" s="368">
        <v>590000000</v>
      </c>
      <c r="J2959" s="51" t="s">
        <v>293</v>
      </c>
      <c r="K2959" s="49" t="s">
        <v>1818</v>
      </c>
      <c r="L2959" s="49" t="s">
        <v>189</v>
      </c>
      <c r="M2959" s="49" t="s">
        <v>84</v>
      </c>
      <c r="N2959" s="49" t="s">
        <v>143</v>
      </c>
      <c r="O2959" s="49" t="s">
        <v>8434</v>
      </c>
      <c r="P2959" s="43">
        <v>796</v>
      </c>
      <c r="Q2959" s="98" t="s">
        <v>46</v>
      </c>
      <c r="R2959" s="49">
        <v>5</v>
      </c>
      <c r="S2959" s="369">
        <v>30</v>
      </c>
      <c r="T2959" s="370">
        <f t="shared" si="319"/>
        <v>150</v>
      </c>
      <c r="U2959" s="371">
        <f t="shared" si="320"/>
        <v>168.00000000000003</v>
      </c>
      <c r="V2959" s="98"/>
      <c r="W2959" s="51">
        <v>2017</v>
      </c>
      <c r="X2959" s="98"/>
    </row>
    <row r="2960" spans="1:24" ht="50.1" customHeight="1">
      <c r="A2960" s="45" t="s">
        <v>9050</v>
      </c>
      <c r="B2960" s="58" t="s">
        <v>35</v>
      </c>
      <c r="C2960" s="50" t="s">
        <v>9051</v>
      </c>
      <c r="D2960" s="381" t="s">
        <v>1306</v>
      </c>
      <c r="E2960" s="381" t="s">
        <v>9052</v>
      </c>
      <c r="F2960" s="430" t="s">
        <v>9053</v>
      </c>
      <c r="G2960" s="358" t="s">
        <v>39</v>
      </c>
      <c r="H2960" s="105">
        <v>0</v>
      </c>
      <c r="I2960" s="368">
        <v>590000000</v>
      </c>
      <c r="J2960" s="51" t="s">
        <v>293</v>
      </c>
      <c r="K2960" s="49" t="s">
        <v>1818</v>
      </c>
      <c r="L2960" s="49" t="s">
        <v>189</v>
      </c>
      <c r="M2960" s="49" t="s">
        <v>84</v>
      </c>
      <c r="N2960" s="49" t="s">
        <v>143</v>
      </c>
      <c r="O2960" s="49" t="s">
        <v>8434</v>
      </c>
      <c r="P2960" s="43">
        <v>796</v>
      </c>
      <c r="Q2960" s="98" t="s">
        <v>46</v>
      </c>
      <c r="R2960" s="49">
        <v>50</v>
      </c>
      <c r="S2960" s="369">
        <v>30</v>
      </c>
      <c r="T2960" s="370">
        <f t="shared" si="319"/>
        <v>1500</v>
      </c>
      <c r="U2960" s="371">
        <f t="shared" si="320"/>
        <v>1680.0000000000002</v>
      </c>
      <c r="V2960" s="98"/>
      <c r="W2960" s="51">
        <v>2017</v>
      </c>
      <c r="X2960" s="98"/>
    </row>
    <row r="2961" spans="1:24" ht="50.1" customHeight="1">
      <c r="A2961" s="45" t="s">
        <v>9054</v>
      </c>
      <c r="B2961" s="58" t="s">
        <v>35</v>
      </c>
      <c r="C2961" s="50" t="s">
        <v>7828</v>
      </c>
      <c r="D2961" s="381" t="s">
        <v>1306</v>
      </c>
      <c r="E2961" s="381" t="s">
        <v>7829</v>
      </c>
      <c r="F2961" s="430" t="s">
        <v>9055</v>
      </c>
      <c r="G2961" s="104" t="s">
        <v>39</v>
      </c>
      <c r="H2961" s="105">
        <v>0</v>
      </c>
      <c r="I2961" s="368">
        <v>590000000</v>
      </c>
      <c r="J2961" s="51" t="s">
        <v>293</v>
      </c>
      <c r="K2961" s="49" t="s">
        <v>1818</v>
      </c>
      <c r="L2961" s="49" t="s">
        <v>189</v>
      </c>
      <c r="M2961" s="49" t="s">
        <v>84</v>
      </c>
      <c r="N2961" s="49" t="s">
        <v>143</v>
      </c>
      <c r="O2961" s="49" t="s">
        <v>8434</v>
      </c>
      <c r="P2961" s="43">
        <v>796</v>
      </c>
      <c r="Q2961" s="98" t="s">
        <v>46</v>
      </c>
      <c r="R2961" s="49">
        <v>65</v>
      </c>
      <c r="S2961" s="369">
        <v>360</v>
      </c>
      <c r="T2961" s="370">
        <f t="shared" si="319"/>
        <v>23400</v>
      </c>
      <c r="U2961" s="371">
        <f t="shared" si="320"/>
        <v>26208.000000000004</v>
      </c>
      <c r="V2961" s="98"/>
      <c r="W2961" s="51">
        <v>2017</v>
      </c>
      <c r="X2961" s="98"/>
    </row>
    <row r="2962" spans="1:24" ht="50.1" customHeight="1">
      <c r="A2962" s="45" t="s">
        <v>9056</v>
      </c>
      <c r="B2962" s="58" t="s">
        <v>35</v>
      </c>
      <c r="C2962" s="50" t="s">
        <v>9045</v>
      </c>
      <c r="D2962" s="381" t="s">
        <v>1306</v>
      </c>
      <c r="E2962" s="381" t="s">
        <v>9046</v>
      </c>
      <c r="F2962" s="430" t="s">
        <v>9049</v>
      </c>
      <c r="G2962" s="104" t="s">
        <v>39</v>
      </c>
      <c r="H2962" s="105">
        <v>0</v>
      </c>
      <c r="I2962" s="368">
        <v>590000000</v>
      </c>
      <c r="J2962" s="51" t="s">
        <v>293</v>
      </c>
      <c r="K2962" s="49" t="s">
        <v>1818</v>
      </c>
      <c r="L2962" s="49" t="s">
        <v>189</v>
      </c>
      <c r="M2962" s="49" t="s">
        <v>84</v>
      </c>
      <c r="N2962" s="49" t="s">
        <v>143</v>
      </c>
      <c r="O2962" s="49" t="s">
        <v>8434</v>
      </c>
      <c r="P2962" s="43">
        <v>796</v>
      </c>
      <c r="Q2962" s="98" t="s">
        <v>46</v>
      </c>
      <c r="R2962" s="49">
        <v>39</v>
      </c>
      <c r="S2962" s="369">
        <v>45</v>
      </c>
      <c r="T2962" s="370">
        <f t="shared" si="319"/>
        <v>1755</v>
      </c>
      <c r="U2962" s="371">
        <f t="shared" si="320"/>
        <v>1965.6000000000001</v>
      </c>
      <c r="V2962" s="98"/>
      <c r="W2962" s="51">
        <v>2017</v>
      </c>
      <c r="X2962" s="98"/>
    </row>
    <row r="2963" spans="1:24" ht="50.1" customHeight="1">
      <c r="A2963" s="45" t="s">
        <v>9057</v>
      </c>
      <c r="B2963" s="58" t="s">
        <v>35</v>
      </c>
      <c r="C2963" s="50" t="s">
        <v>614</v>
      </c>
      <c r="D2963" s="98" t="s">
        <v>615</v>
      </c>
      <c r="E2963" s="381" t="s">
        <v>616</v>
      </c>
      <c r="F2963" s="430" t="s">
        <v>9058</v>
      </c>
      <c r="G2963" s="358" t="s">
        <v>39</v>
      </c>
      <c r="H2963" s="105">
        <v>0</v>
      </c>
      <c r="I2963" s="368">
        <v>590000000</v>
      </c>
      <c r="J2963" s="51" t="s">
        <v>293</v>
      </c>
      <c r="K2963" s="49" t="s">
        <v>1818</v>
      </c>
      <c r="L2963" s="49" t="s">
        <v>189</v>
      </c>
      <c r="M2963" s="49" t="s">
        <v>84</v>
      </c>
      <c r="N2963" s="49" t="s">
        <v>143</v>
      </c>
      <c r="O2963" s="49" t="s">
        <v>8434</v>
      </c>
      <c r="P2963" s="43">
        <v>796</v>
      </c>
      <c r="Q2963" s="98" t="s">
        <v>46</v>
      </c>
      <c r="R2963" s="49">
        <v>100</v>
      </c>
      <c r="S2963" s="369">
        <v>10</v>
      </c>
      <c r="T2963" s="370">
        <f t="shared" si="319"/>
        <v>1000</v>
      </c>
      <c r="U2963" s="371">
        <f t="shared" si="320"/>
        <v>1120</v>
      </c>
      <c r="V2963" s="98"/>
      <c r="W2963" s="51">
        <v>2017</v>
      </c>
      <c r="X2963" s="98"/>
    </row>
    <row r="2964" spans="1:24" ht="50.1" customHeight="1">
      <c r="A2964" s="45" t="s">
        <v>9059</v>
      </c>
      <c r="B2964" s="58" t="s">
        <v>35</v>
      </c>
      <c r="C2964" s="50" t="s">
        <v>614</v>
      </c>
      <c r="D2964" s="98" t="s">
        <v>615</v>
      </c>
      <c r="E2964" s="381" t="s">
        <v>616</v>
      </c>
      <c r="F2964" s="430" t="s">
        <v>9060</v>
      </c>
      <c r="G2964" s="104" t="s">
        <v>39</v>
      </c>
      <c r="H2964" s="105">
        <v>0</v>
      </c>
      <c r="I2964" s="368">
        <v>590000000</v>
      </c>
      <c r="J2964" s="51" t="s">
        <v>293</v>
      </c>
      <c r="K2964" s="49" t="s">
        <v>1818</v>
      </c>
      <c r="L2964" s="49" t="s">
        <v>189</v>
      </c>
      <c r="M2964" s="49" t="s">
        <v>84</v>
      </c>
      <c r="N2964" s="49" t="s">
        <v>143</v>
      </c>
      <c r="O2964" s="49" t="s">
        <v>8434</v>
      </c>
      <c r="P2964" s="43">
        <v>796</v>
      </c>
      <c r="Q2964" s="98" t="s">
        <v>46</v>
      </c>
      <c r="R2964" s="49">
        <v>15</v>
      </c>
      <c r="S2964" s="369">
        <v>100</v>
      </c>
      <c r="T2964" s="370">
        <f t="shared" si="319"/>
        <v>1500</v>
      </c>
      <c r="U2964" s="371">
        <f t="shared" si="320"/>
        <v>1680.0000000000002</v>
      </c>
      <c r="V2964" s="98"/>
      <c r="W2964" s="51">
        <v>2017</v>
      </c>
      <c r="X2964" s="98"/>
    </row>
    <row r="2965" spans="1:24" ht="50.1" customHeight="1">
      <c r="A2965" s="45" t="s">
        <v>9061</v>
      </c>
      <c r="B2965" s="58" t="s">
        <v>35</v>
      </c>
      <c r="C2965" s="50" t="s">
        <v>7874</v>
      </c>
      <c r="D2965" s="381" t="s">
        <v>7862</v>
      </c>
      <c r="E2965" s="132" t="s">
        <v>7875</v>
      </c>
      <c r="F2965" s="430" t="s">
        <v>9062</v>
      </c>
      <c r="G2965" s="104" t="s">
        <v>39</v>
      </c>
      <c r="H2965" s="105">
        <v>0</v>
      </c>
      <c r="I2965" s="368">
        <v>590000000</v>
      </c>
      <c r="J2965" s="51" t="s">
        <v>293</v>
      </c>
      <c r="K2965" s="49" t="s">
        <v>1818</v>
      </c>
      <c r="L2965" s="49" t="s">
        <v>189</v>
      </c>
      <c r="M2965" s="49" t="s">
        <v>84</v>
      </c>
      <c r="N2965" s="49" t="s">
        <v>143</v>
      </c>
      <c r="O2965" s="49" t="s">
        <v>8434</v>
      </c>
      <c r="P2965" s="43">
        <v>796</v>
      </c>
      <c r="Q2965" s="98" t="s">
        <v>46</v>
      </c>
      <c r="R2965" s="49">
        <v>155</v>
      </c>
      <c r="S2965" s="369">
        <v>350</v>
      </c>
      <c r="T2965" s="370">
        <f t="shared" si="319"/>
        <v>54250</v>
      </c>
      <c r="U2965" s="371">
        <f t="shared" si="320"/>
        <v>60760.000000000007</v>
      </c>
      <c r="V2965" s="98"/>
      <c r="W2965" s="51">
        <v>2017</v>
      </c>
      <c r="X2965" s="98"/>
    </row>
    <row r="2966" spans="1:24" ht="50.1" customHeight="1">
      <c r="A2966" s="45" t="s">
        <v>9063</v>
      </c>
      <c r="B2966" s="58" t="s">
        <v>35</v>
      </c>
      <c r="C2966" s="50" t="s">
        <v>7874</v>
      </c>
      <c r="D2966" s="381" t="s">
        <v>7862</v>
      </c>
      <c r="E2966" s="381" t="s">
        <v>7875</v>
      </c>
      <c r="F2966" s="47" t="s">
        <v>9064</v>
      </c>
      <c r="G2966" s="358" t="s">
        <v>39</v>
      </c>
      <c r="H2966" s="105">
        <v>0</v>
      </c>
      <c r="I2966" s="368">
        <v>590000000</v>
      </c>
      <c r="J2966" s="51" t="s">
        <v>293</v>
      </c>
      <c r="K2966" s="49" t="s">
        <v>1818</v>
      </c>
      <c r="L2966" s="49" t="s">
        <v>189</v>
      </c>
      <c r="M2966" s="49" t="s">
        <v>84</v>
      </c>
      <c r="N2966" s="49" t="s">
        <v>143</v>
      </c>
      <c r="O2966" s="49" t="s">
        <v>8434</v>
      </c>
      <c r="P2966" s="43">
        <v>796</v>
      </c>
      <c r="Q2966" s="98" t="s">
        <v>46</v>
      </c>
      <c r="R2966" s="49">
        <v>100</v>
      </c>
      <c r="S2966" s="369">
        <v>615</v>
      </c>
      <c r="T2966" s="370">
        <f t="shared" si="319"/>
        <v>61500</v>
      </c>
      <c r="U2966" s="371">
        <f t="shared" si="320"/>
        <v>68880</v>
      </c>
      <c r="V2966" s="98"/>
      <c r="W2966" s="51">
        <v>2017</v>
      </c>
      <c r="X2966" s="98"/>
    </row>
    <row r="2967" spans="1:24" ht="50.1" customHeight="1">
      <c r="A2967" s="45" t="s">
        <v>9065</v>
      </c>
      <c r="B2967" s="58" t="s">
        <v>35</v>
      </c>
      <c r="C2967" s="50" t="s">
        <v>7874</v>
      </c>
      <c r="D2967" s="381" t="s">
        <v>7862</v>
      </c>
      <c r="E2967" s="381" t="s">
        <v>7875</v>
      </c>
      <c r="F2967" s="430" t="s">
        <v>9066</v>
      </c>
      <c r="G2967" s="104" t="s">
        <v>39</v>
      </c>
      <c r="H2967" s="105">
        <v>0</v>
      </c>
      <c r="I2967" s="368">
        <v>590000000</v>
      </c>
      <c r="J2967" s="51" t="s">
        <v>293</v>
      </c>
      <c r="K2967" s="49" t="s">
        <v>1818</v>
      </c>
      <c r="L2967" s="49" t="s">
        <v>189</v>
      </c>
      <c r="M2967" s="49" t="s">
        <v>84</v>
      </c>
      <c r="N2967" s="49" t="s">
        <v>143</v>
      </c>
      <c r="O2967" s="49" t="s">
        <v>8434</v>
      </c>
      <c r="P2967" s="43">
        <v>796</v>
      </c>
      <c r="Q2967" s="98" t="s">
        <v>46</v>
      </c>
      <c r="R2967" s="49">
        <v>40</v>
      </c>
      <c r="S2967" s="369">
        <v>1900</v>
      </c>
      <c r="T2967" s="370">
        <f t="shared" si="319"/>
        <v>76000</v>
      </c>
      <c r="U2967" s="371">
        <f t="shared" si="320"/>
        <v>85120.000000000015</v>
      </c>
      <c r="V2967" s="98"/>
      <c r="W2967" s="51">
        <v>2017</v>
      </c>
      <c r="X2967" s="98"/>
    </row>
    <row r="2968" spans="1:24" ht="50.1" customHeight="1">
      <c r="A2968" s="45" t="s">
        <v>9067</v>
      </c>
      <c r="B2968" s="58" t="s">
        <v>35</v>
      </c>
      <c r="C2968" s="50" t="s">
        <v>7874</v>
      </c>
      <c r="D2968" s="381" t="s">
        <v>7862</v>
      </c>
      <c r="E2968" s="381" t="s">
        <v>7875</v>
      </c>
      <c r="F2968" s="437" t="s">
        <v>9068</v>
      </c>
      <c r="G2968" s="104" t="s">
        <v>39</v>
      </c>
      <c r="H2968" s="105">
        <v>0</v>
      </c>
      <c r="I2968" s="368">
        <v>590000000</v>
      </c>
      <c r="J2968" s="51" t="s">
        <v>293</v>
      </c>
      <c r="K2968" s="49" t="s">
        <v>1818</v>
      </c>
      <c r="L2968" s="49" t="s">
        <v>189</v>
      </c>
      <c r="M2968" s="49" t="s">
        <v>84</v>
      </c>
      <c r="N2968" s="49" t="s">
        <v>143</v>
      </c>
      <c r="O2968" s="49" t="s">
        <v>8434</v>
      </c>
      <c r="P2968" s="43">
        <v>796</v>
      </c>
      <c r="Q2968" s="98" t="s">
        <v>46</v>
      </c>
      <c r="R2968" s="49">
        <v>10</v>
      </c>
      <c r="S2968" s="369">
        <v>170</v>
      </c>
      <c r="T2968" s="370">
        <f t="shared" si="319"/>
        <v>1700</v>
      </c>
      <c r="U2968" s="371">
        <f t="shared" si="320"/>
        <v>1904.0000000000002</v>
      </c>
      <c r="V2968" s="98"/>
      <c r="W2968" s="51">
        <v>2017</v>
      </c>
      <c r="X2968" s="98"/>
    </row>
    <row r="2969" spans="1:24" ht="50.1" customHeight="1">
      <c r="A2969" s="45" t="s">
        <v>9069</v>
      </c>
      <c r="B2969" s="58" t="s">
        <v>35</v>
      </c>
      <c r="C2969" s="50" t="s">
        <v>7874</v>
      </c>
      <c r="D2969" s="381" t="s">
        <v>7862</v>
      </c>
      <c r="E2969" s="381" t="s">
        <v>7875</v>
      </c>
      <c r="F2969" s="430" t="s">
        <v>9070</v>
      </c>
      <c r="G2969" s="358" t="s">
        <v>39</v>
      </c>
      <c r="H2969" s="105">
        <v>0</v>
      </c>
      <c r="I2969" s="368">
        <v>590000000</v>
      </c>
      <c r="J2969" s="51" t="s">
        <v>293</v>
      </c>
      <c r="K2969" s="49" t="s">
        <v>1818</v>
      </c>
      <c r="L2969" s="49" t="s">
        <v>189</v>
      </c>
      <c r="M2969" s="49" t="s">
        <v>84</v>
      </c>
      <c r="N2969" s="49" t="s">
        <v>143</v>
      </c>
      <c r="O2969" s="49" t="s">
        <v>8434</v>
      </c>
      <c r="P2969" s="43">
        <v>796</v>
      </c>
      <c r="Q2969" s="98" t="s">
        <v>46</v>
      </c>
      <c r="R2969" s="49">
        <v>70</v>
      </c>
      <c r="S2969" s="369">
        <v>210</v>
      </c>
      <c r="T2969" s="370">
        <f t="shared" si="319"/>
        <v>14700</v>
      </c>
      <c r="U2969" s="371">
        <f t="shared" si="320"/>
        <v>16464</v>
      </c>
      <c r="V2969" s="98"/>
      <c r="W2969" s="51">
        <v>2017</v>
      </c>
      <c r="X2969" s="98"/>
    </row>
    <row r="2970" spans="1:24" ht="50.1" customHeight="1">
      <c r="A2970" s="45" t="s">
        <v>9071</v>
      </c>
      <c r="B2970" s="58" t="s">
        <v>35</v>
      </c>
      <c r="C2970" s="50" t="s">
        <v>7874</v>
      </c>
      <c r="D2970" s="381" t="s">
        <v>7862</v>
      </c>
      <c r="E2970" s="49" t="s">
        <v>7875</v>
      </c>
      <c r="F2970" s="430" t="s">
        <v>9072</v>
      </c>
      <c r="G2970" s="104" t="s">
        <v>39</v>
      </c>
      <c r="H2970" s="105">
        <v>0</v>
      </c>
      <c r="I2970" s="368">
        <v>590000000</v>
      </c>
      <c r="J2970" s="51" t="s">
        <v>293</v>
      </c>
      <c r="K2970" s="49" t="s">
        <v>1818</v>
      </c>
      <c r="L2970" s="49" t="s">
        <v>189</v>
      </c>
      <c r="M2970" s="49" t="s">
        <v>84</v>
      </c>
      <c r="N2970" s="49" t="s">
        <v>143</v>
      </c>
      <c r="O2970" s="49" t="s">
        <v>8434</v>
      </c>
      <c r="P2970" s="43">
        <v>796</v>
      </c>
      <c r="Q2970" s="98" t="s">
        <v>46</v>
      </c>
      <c r="R2970" s="49">
        <v>70</v>
      </c>
      <c r="S2970" s="369">
        <v>170</v>
      </c>
      <c r="T2970" s="370">
        <f t="shared" si="319"/>
        <v>11900</v>
      </c>
      <c r="U2970" s="371">
        <f t="shared" si="320"/>
        <v>13328.000000000002</v>
      </c>
      <c r="V2970" s="98"/>
      <c r="W2970" s="51">
        <v>2017</v>
      </c>
      <c r="X2970" s="98"/>
    </row>
    <row r="2971" spans="1:24" ht="50.1" customHeight="1">
      <c r="A2971" s="45" t="s">
        <v>9073</v>
      </c>
      <c r="B2971" s="58" t="s">
        <v>35</v>
      </c>
      <c r="C2971" s="50" t="s">
        <v>845</v>
      </c>
      <c r="D2971" s="381" t="s">
        <v>846</v>
      </c>
      <c r="E2971" s="49" t="s">
        <v>847</v>
      </c>
      <c r="F2971" s="430" t="s">
        <v>9074</v>
      </c>
      <c r="G2971" s="104" t="s">
        <v>39</v>
      </c>
      <c r="H2971" s="105">
        <v>0</v>
      </c>
      <c r="I2971" s="368">
        <v>590000000</v>
      </c>
      <c r="J2971" s="51" t="s">
        <v>293</v>
      </c>
      <c r="K2971" s="49" t="s">
        <v>1818</v>
      </c>
      <c r="L2971" s="49" t="s">
        <v>189</v>
      </c>
      <c r="M2971" s="49" t="s">
        <v>84</v>
      </c>
      <c r="N2971" s="49" t="s">
        <v>143</v>
      </c>
      <c r="O2971" s="49" t="s">
        <v>8434</v>
      </c>
      <c r="P2971" s="43">
        <v>796</v>
      </c>
      <c r="Q2971" s="98" t="s">
        <v>46</v>
      </c>
      <c r="R2971" s="49">
        <v>5</v>
      </c>
      <c r="S2971" s="369">
        <v>1200</v>
      </c>
      <c r="T2971" s="370">
        <f t="shared" si="319"/>
        <v>6000</v>
      </c>
      <c r="U2971" s="371">
        <f t="shared" si="320"/>
        <v>6720.0000000000009</v>
      </c>
      <c r="V2971" s="98"/>
      <c r="W2971" s="51">
        <v>2017</v>
      </c>
      <c r="X2971" s="98"/>
    </row>
    <row r="2972" spans="1:24" ht="50.1" customHeight="1">
      <c r="A2972" s="45" t="s">
        <v>9075</v>
      </c>
      <c r="B2972" s="58" t="s">
        <v>35</v>
      </c>
      <c r="C2972" s="50" t="s">
        <v>845</v>
      </c>
      <c r="D2972" s="412" t="s">
        <v>846</v>
      </c>
      <c r="E2972" s="438" t="s">
        <v>847</v>
      </c>
      <c r="F2972" s="430" t="s">
        <v>9076</v>
      </c>
      <c r="G2972" s="358" t="s">
        <v>39</v>
      </c>
      <c r="H2972" s="105">
        <v>0</v>
      </c>
      <c r="I2972" s="368">
        <v>590000000</v>
      </c>
      <c r="J2972" s="51" t="s">
        <v>293</v>
      </c>
      <c r="K2972" s="49" t="s">
        <v>1818</v>
      </c>
      <c r="L2972" s="49" t="s">
        <v>189</v>
      </c>
      <c r="M2972" s="49" t="s">
        <v>84</v>
      </c>
      <c r="N2972" s="49" t="s">
        <v>143</v>
      </c>
      <c r="O2972" s="49" t="s">
        <v>8434</v>
      </c>
      <c r="P2972" s="43">
        <v>796</v>
      </c>
      <c r="Q2972" s="98" t="s">
        <v>46</v>
      </c>
      <c r="R2972" s="49">
        <v>5</v>
      </c>
      <c r="S2972" s="369">
        <v>1200</v>
      </c>
      <c r="T2972" s="370">
        <f t="shared" si="319"/>
        <v>6000</v>
      </c>
      <c r="U2972" s="371">
        <f t="shared" si="320"/>
        <v>6720.0000000000009</v>
      </c>
      <c r="V2972" s="98"/>
      <c r="W2972" s="51">
        <v>2017</v>
      </c>
      <c r="X2972" s="98"/>
    </row>
    <row r="2973" spans="1:24" ht="50.1" customHeight="1">
      <c r="A2973" s="45" t="s">
        <v>9077</v>
      </c>
      <c r="B2973" s="58" t="s">
        <v>35</v>
      </c>
      <c r="C2973" s="50" t="s">
        <v>845</v>
      </c>
      <c r="D2973" s="381" t="s">
        <v>846</v>
      </c>
      <c r="E2973" s="439" t="s">
        <v>847</v>
      </c>
      <c r="F2973" s="430" t="s">
        <v>9078</v>
      </c>
      <c r="G2973" s="104" t="s">
        <v>39</v>
      </c>
      <c r="H2973" s="105">
        <v>0</v>
      </c>
      <c r="I2973" s="368">
        <v>590000000</v>
      </c>
      <c r="J2973" s="51" t="s">
        <v>293</v>
      </c>
      <c r="K2973" s="49" t="s">
        <v>1818</v>
      </c>
      <c r="L2973" s="49" t="s">
        <v>189</v>
      </c>
      <c r="M2973" s="49" t="s">
        <v>84</v>
      </c>
      <c r="N2973" s="49" t="s">
        <v>143</v>
      </c>
      <c r="O2973" s="49" t="s">
        <v>8434</v>
      </c>
      <c r="P2973" s="43">
        <v>796</v>
      </c>
      <c r="Q2973" s="98" t="s">
        <v>46</v>
      </c>
      <c r="R2973" s="49">
        <v>5</v>
      </c>
      <c r="S2973" s="369">
        <v>1200</v>
      </c>
      <c r="T2973" s="370">
        <f t="shared" si="319"/>
        <v>6000</v>
      </c>
      <c r="U2973" s="371">
        <f t="shared" si="320"/>
        <v>6720.0000000000009</v>
      </c>
      <c r="V2973" s="98"/>
      <c r="W2973" s="51">
        <v>2017</v>
      </c>
      <c r="X2973" s="98"/>
    </row>
    <row r="2974" spans="1:24" ht="50.1" customHeight="1">
      <c r="A2974" s="45" t="s">
        <v>9079</v>
      </c>
      <c r="B2974" s="58" t="s">
        <v>35</v>
      </c>
      <c r="C2974" s="50" t="s">
        <v>845</v>
      </c>
      <c r="D2974" s="381" t="s">
        <v>846</v>
      </c>
      <c r="E2974" s="381" t="s">
        <v>847</v>
      </c>
      <c r="F2974" s="430" t="s">
        <v>9080</v>
      </c>
      <c r="G2974" s="104" t="s">
        <v>39</v>
      </c>
      <c r="H2974" s="105">
        <v>0</v>
      </c>
      <c r="I2974" s="368">
        <v>590000000</v>
      </c>
      <c r="J2974" s="51" t="s">
        <v>293</v>
      </c>
      <c r="K2974" s="49" t="s">
        <v>1818</v>
      </c>
      <c r="L2974" s="49" t="s">
        <v>189</v>
      </c>
      <c r="M2974" s="49" t="s">
        <v>84</v>
      </c>
      <c r="N2974" s="49" t="s">
        <v>143</v>
      </c>
      <c r="O2974" s="49" t="s">
        <v>8434</v>
      </c>
      <c r="P2974" s="43">
        <v>796</v>
      </c>
      <c r="Q2974" s="98" t="s">
        <v>46</v>
      </c>
      <c r="R2974" s="49">
        <v>5</v>
      </c>
      <c r="S2974" s="369">
        <v>1200</v>
      </c>
      <c r="T2974" s="370">
        <f t="shared" si="319"/>
        <v>6000</v>
      </c>
      <c r="U2974" s="371">
        <f t="shared" si="320"/>
        <v>6720.0000000000009</v>
      </c>
      <c r="V2974" s="98"/>
      <c r="W2974" s="51">
        <v>2017</v>
      </c>
      <c r="X2974" s="98"/>
    </row>
    <row r="2975" spans="1:24" ht="50.1" customHeight="1">
      <c r="A2975" s="45" t="s">
        <v>9081</v>
      </c>
      <c r="B2975" s="58" t="s">
        <v>35</v>
      </c>
      <c r="C2975" s="50" t="s">
        <v>7918</v>
      </c>
      <c r="D2975" s="49" t="s">
        <v>3722</v>
      </c>
      <c r="E2975" s="49" t="s">
        <v>7919</v>
      </c>
      <c r="F2975" s="430" t="s">
        <v>9082</v>
      </c>
      <c r="G2975" s="358" t="s">
        <v>39</v>
      </c>
      <c r="H2975" s="105">
        <v>0</v>
      </c>
      <c r="I2975" s="368">
        <v>590000000</v>
      </c>
      <c r="J2975" s="51" t="s">
        <v>293</v>
      </c>
      <c r="K2975" s="49" t="s">
        <v>1818</v>
      </c>
      <c r="L2975" s="49" t="s">
        <v>189</v>
      </c>
      <c r="M2975" s="49" t="s">
        <v>84</v>
      </c>
      <c r="N2975" s="49" t="s">
        <v>143</v>
      </c>
      <c r="O2975" s="49" t="s">
        <v>8434</v>
      </c>
      <c r="P2975" s="43">
        <v>796</v>
      </c>
      <c r="Q2975" s="98" t="s">
        <v>46</v>
      </c>
      <c r="R2975" s="49">
        <v>5</v>
      </c>
      <c r="S2975" s="369">
        <v>1100</v>
      </c>
      <c r="T2975" s="370">
        <f t="shared" si="319"/>
        <v>5500</v>
      </c>
      <c r="U2975" s="371">
        <f t="shared" si="320"/>
        <v>6160.0000000000009</v>
      </c>
      <c r="V2975" s="98"/>
      <c r="W2975" s="51">
        <v>2017</v>
      </c>
      <c r="X2975" s="98"/>
    </row>
    <row r="2976" spans="1:24" ht="50.1" customHeight="1">
      <c r="A2976" s="45" t="s">
        <v>9083</v>
      </c>
      <c r="B2976" s="58" t="s">
        <v>35</v>
      </c>
      <c r="C2976" s="50" t="s">
        <v>7928</v>
      </c>
      <c r="D2976" s="381" t="s">
        <v>305</v>
      </c>
      <c r="E2976" s="381" t="s">
        <v>7929</v>
      </c>
      <c r="F2976" s="435" t="s">
        <v>9084</v>
      </c>
      <c r="G2976" s="104" t="s">
        <v>39</v>
      </c>
      <c r="H2976" s="105">
        <v>0</v>
      </c>
      <c r="I2976" s="368">
        <v>590000000</v>
      </c>
      <c r="J2976" s="51" t="s">
        <v>293</v>
      </c>
      <c r="K2976" s="49" t="s">
        <v>1818</v>
      </c>
      <c r="L2976" s="49" t="s">
        <v>189</v>
      </c>
      <c r="M2976" s="49" t="s">
        <v>84</v>
      </c>
      <c r="N2976" s="49" t="s">
        <v>143</v>
      </c>
      <c r="O2976" s="49" t="s">
        <v>8434</v>
      </c>
      <c r="P2976" s="43">
        <v>796</v>
      </c>
      <c r="Q2976" s="98" t="s">
        <v>46</v>
      </c>
      <c r="R2976" s="49">
        <v>12</v>
      </c>
      <c r="S2976" s="369">
        <v>310</v>
      </c>
      <c r="T2976" s="370">
        <f t="shared" si="319"/>
        <v>3720</v>
      </c>
      <c r="U2976" s="371">
        <f t="shared" si="320"/>
        <v>4166.4000000000005</v>
      </c>
      <c r="V2976" s="98"/>
      <c r="W2976" s="51">
        <v>2017</v>
      </c>
      <c r="X2976" s="98"/>
    </row>
    <row r="2977" spans="1:24" ht="50.1" customHeight="1">
      <c r="A2977" s="45" t="s">
        <v>9085</v>
      </c>
      <c r="B2977" s="58" t="s">
        <v>35</v>
      </c>
      <c r="C2977" s="50" t="s">
        <v>7932</v>
      </c>
      <c r="D2977" s="381" t="s">
        <v>3944</v>
      </c>
      <c r="E2977" s="49" t="s">
        <v>7933</v>
      </c>
      <c r="F2977" s="435" t="s">
        <v>9086</v>
      </c>
      <c r="G2977" s="104" t="s">
        <v>39</v>
      </c>
      <c r="H2977" s="105">
        <v>0</v>
      </c>
      <c r="I2977" s="368">
        <v>590000000</v>
      </c>
      <c r="J2977" s="51" t="s">
        <v>293</v>
      </c>
      <c r="K2977" s="49" t="s">
        <v>1818</v>
      </c>
      <c r="L2977" s="49" t="s">
        <v>189</v>
      </c>
      <c r="M2977" s="49" t="s">
        <v>84</v>
      </c>
      <c r="N2977" s="49" t="s">
        <v>143</v>
      </c>
      <c r="O2977" s="49" t="s">
        <v>8434</v>
      </c>
      <c r="P2977" s="43">
        <v>796</v>
      </c>
      <c r="Q2977" s="98" t="s">
        <v>46</v>
      </c>
      <c r="R2977" s="49">
        <v>90</v>
      </c>
      <c r="S2977" s="369">
        <v>950</v>
      </c>
      <c r="T2977" s="370">
        <f t="shared" si="319"/>
        <v>85500</v>
      </c>
      <c r="U2977" s="371">
        <f t="shared" si="320"/>
        <v>95760.000000000015</v>
      </c>
      <c r="V2977" s="98"/>
      <c r="W2977" s="51">
        <v>2017</v>
      </c>
      <c r="X2977" s="98"/>
    </row>
    <row r="2978" spans="1:24" ht="50.1" customHeight="1">
      <c r="A2978" s="45" t="s">
        <v>9087</v>
      </c>
      <c r="B2978" s="58" t="s">
        <v>35</v>
      </c>
      <c r="C2978" s="50" t="s">
        <v>8017</v>
      </c>
      <c r="D2978" s="381" t="s">
        <v>3822</v>
      </c>
      <c r="E2978" s="381" t="s">
        <v>8018</v>
      </c>
      <c r="F2978" s="430" t="s">
        <v>9088</v>
      </c>
      <c r="G2978" s="358" t="s">
        <v>39</v>
      </c>
      <c r="H2978" s="105">
        <v>0</v>
      </c>
      <c r="I2978" s="368">
        <v>590000000</v>
      </c>
      <c r="J2978" s="51" t="s">
        <v>293</v>
      </c>
      <c r="K2978" s="49" t="s">
        <v>1818</v>
      </c>
      <c r="L2978" s="49" t="s">
        <v>189</v>
      </c>
      <c r="M2978" s="49" t="s">
        <v>84</v>
      </c>
      <c r="N2978" s="49" t="s">
        <v>143</v>
      </c>
      <c r="O2978" s="49" t="s">
        <v>8434</v>
      </c>
      <c r="P2978" s="43">
        <v>796</v>
      </c>
      <c r="Q2978" s="98" t="s">
        <v>46</v>
      </c>
      <c r="R2978" s="49">
        <v>110</v>
      </c>
      <c r="S2978" s="369">
        <v>2000</v>
      </c>
      <c r="T2978" s="370">
        <f t="shared" si="319"/>
        <v>220000</v>
      </c>
      <c r="U2978" s="371">
        <f t="shared" si="320"/>
        <v>246400.00000000003</v>
      </c>
      <c r="V2978" s="98"/>
      <c r="W2978" s="51">
        <v>2017</v>
      </c>
      <c r="X2978" s="98"/>
    </row>
    <row r="2979" spans="1:24" ht="50.1" customHeight="1">
      <c r="A2979" s="45" t="s">
        <v>9089</v>
      </c>
      <c r="B2979" s="58" t="s">
        <v>35</v>
      </c>
      <c r="C2979" s="50" t="s">
        <v>5198</v>
      </c>
      <c r="D2979" s="381" t="s">
        <v>5199</v>
      </c>
      <c r="E2979" s="381" t="s">
        <v>5200</v>
      </c>
      <c r="F2979" s="430" t="s">
        <v>9090</v>
      </c>
      <c r="G2979" s="104" t="s">
        <v>39</v>
      </c>
      <c r="H2979" s="105">
        <v>0</v>
      </c>
      <c r="I2979" s="368">
        <v>590000000</v>
      </c>
      <c r="J2979" s="51" t="s">
        <v>293</v>
      </c>
      <c r="K2979" s="49" t="s">
        <v>1818</v>
      </c>
      <c r="L2979" s="49" t="s">
        <v>189</v>
      </c>
      <c r="M2979" s="49" t="s">
        <v>84</v>
      </c>
      <c r="N2979" s="49" t="s">
        <v>143</v>
      </c>
      <c r="O2979" s="49" t="s">
        <v>8434</v>
      </c>
      <c r="P2979" s="43">
        <v>796</v>
      </c>
      <c r="Q2979" s="98" t="s">
        <v>46</v>
      </c>
      <c r="R2979" s="49">
        <v>110</v>
      </c>
      <c r="S2979" s="369">
        <v>700</v>
      </c>
      <c r="T2979" s="370">
        <f t="shared" si="319"/>
        <v>77000</v>
      </c>
      <c r="U2979" s="371">
        <f t="shared" si="320"/>
        <v>86240.000000000015</v>
      </c>
      <c r="V2979" s="98"/>
      <c r="W2979" s="51">
        <v>2017</v>
      </c>
      <c r="X2979" s="98"/>
    </row>
    <row r="2980" spans="1:24" ht="50.1" customHeight="1">
      <c r="A2980" s="45" t="s">
        <v>9091</v>
      </c>
      <c r="B2980" s="58" t="s">
        <v>35</v>
      </c>
      <c r="C2980" s="50" t="s">
        <v>7959</v>
      </c>
      <c r="D2980" s="381" t="s">
        <v>1207</v>
      </c>
      <c r="E2980" s="381" t="s">
        <v>7960</v>
      </c>
      <c r="F2980" s="430" t="s">
        <v>9092</v>
      </c>
      <c r="G2980" s="104" t="s">
        <v>39</v>
      </c>
      <c r="H2980" s="105">
        <v>0</v>
      </c>
      <c r="I2980" s="368">
        <v>590000000</v>
      </c>
      <c r="J2980" s="51" t="s">
        <v>293</v>
      </c>
      <c r="K2980" s="49" t="s">
        <v>1818</v>
      </c>
      <c r="L2980" s="49" t="s">
        <v>189</v>
      </c>
      <c r="M2980" s="49" t="s">
        <v>84</v>
      </c>
      <c r="N2980" s="49" t="s">
        <v>143</v>
      </c>
      <c r="O2980" s="49" t="s">
        <v>8434</v>
      </c>
      <c r="P2980" s="43">
        <v>796</v>
      </c>
      <c r="Q2980" s="98" t="s">
        <v>46</v>
      </c>
      <c r="R2980" s="49">
        <v>75</v>
      </c>
      <c r="S2980" s="369">
        <v>700</v>
      </c>
      <c r="T2980" s="370">
        <f t="shared" si="319"/>
        <v>52500</v>
      </c>
      <c r="U2980" s="371">
        <f t="shared" si="320"/>
        <v>58800.000000000007</v>
      </c>
      <c r="V2980" s="98"/>
      <c r="W2980" s="51">
        <v>2017</v>
      </c>
      <c r="X2980" s="98"/>
    </row>
    <row r="2981" spans="1:24" ht="50.1" customHeight="1">
      <c r="A2981" s="45" t="s">
        <v>9093</v>
      </c>
      <c r="B2981" s="58" t="s">
        <v>35</v>
      </c>
      <c r="C2981" s="50" t="s">
        <v>6601</v>
      </c>
      <c r="D2981" s="381" t="s">
        <v>2737</v>
      </c>
      <c r="E2981" s="381" t="s">
        <v>6602</v>
      </c>
      <c r="F2981" s="430" t="s">
        <v>9094</v>
      </c>
      <c r="G2981" s="358" t="s">
        <v>39</v>
      </c>
      <c r="H2981" s="105">
        <v>0</v>
      </c>
      <c r="I2981" s="368">
        <v>590000000</v>
      </c>
      <c r="J2981" s="51" t="s">
        <v>293</v>
      </c>
      <c r="K2981" s="49" t="s">
        <v>1818</v>
      </c>
      <c r="L2981" s="49" t="s">
        <v>189</v>
      </c>
      <c r="M2981" s="49" t="s">
        <v>84</v>
      </c>
      <c r="N2981" s="49" t="s">
        <v>143</v>
      </c>
      <c r="O2981" s="49" t="s">
        <v>8434</v>
      </c>
      <c r="P2981" s="43">
        <v>796</v>
      </c>
      <c r="Q2981" s="98" t="s">
        <v>46</v>
      </c>
      <c r="R2981" s="49">
        <v>60</v>
      </c>
      <c r="S2981" s="369">
        <v>900</v>
      </c>
      <c r="T2981" s="370">
        <f t="shared" si="319"/>
        <v>54000</v>
      </c>
      <c r="U2981" s="371">
        <f t="shared" si="320"/>
        <v>60480.000000000007</v>
      </c>
      <c r="V2981" s="98"/>
      <c r="W2981" s="51">
        <v>2017</v>
      </c>
      <c r="X2981" s="98"/>
    </row>
    <row r="2982" spans="1:24" ht="50.1" customHeight="1">
      <c r="A2982" s="45" t="s">
        <v>9095</v>
      </c>
      <c r="B2982" s="58" t="s">
        <v>35</v>
      </c>
      <c r="C2982" s="50" t="s">
        <v>6601</v>
      </c>
      <c r="D2982" s="381" t="s">
        <v>2737</v>
      </c>
      <c r="E2982" s="381" t="s">
        <v>6602</v>
      </c>
      <c r="F2982" s="430" t="s">
        <v>9096</v>
      </c>
      <c r="G2982" s="104" t="s">
        <v>39</v>
      </c>
      <c r="H2982" s="105">
        <v>0</v>
      </c>
      <c r="I2982" s="368">
        <v>590000000</v>
      </c>
      <c r="J2982" s="51" t="s">
        <v>293</v>
      </c>
      <c r="K2982" s="49" t="s">
        <v>1818</v>
      </c>
      <c r="L2982" s="49" t="s">
        <v>189</v>
      </c>
      <c r="M2982" s="49" t="s">
        <v>84</v>
      </c>
      <c r="N2982" s="49" t="s">
        <v>143</v>
      </c>
      <c r="O2982" s="49" t="s">
        <v>8434</v>
      </c>
      <c r="P2982" s="43">
        <v>796</v>
      </c>
      <c r="Q2982" s="98" t="s">
        <v>46</v>
      </c>
      <c r="R2982" s="49">
        <v>211</v>
      </c>
      <c r="S2982" s="369">
        <v>1100</v>
      </c>
      <c r="T2982" s="370">
        <f t="shared" si="319"/>
        <v>232100</v>
      </c>
      <c r="U2982" s="371">
        <f t="shared" si="320"/>
        <v>259952.00000000003</v>
      </c>
      <c r="V2982" s="98"/>
      <c r="W2982" s="51">
        <v>2017</v>
      </c>
      <c r="X2982" s="98"/>
    </row>
    <row r="2983" spans="1:24" ht="50.1" customHeight="1">
      <c r="A2983" s="45" t="s">
        <v>9097</v>
      </c>
      <c r="B2983" s="58" t="s">
        <v>35</v>
      </c>
      <c r="C2983" s="50" t="s">
        <v>7896</v>
      </c>
      <c r="D2983" s="15" t="s">
        <v>7897</v>
      </c>
      <c r="E2983" s="381" t="s">
        <v>7898</v>
      </c>
      <c r="F2983" s="430" t="s">
        <v>9098</v>
      </c>
      <c r="G2983" s="104" t="s">
        <v>39</v>
      </c>
      <c r="H2983" s="105">
        <v>0</v>
      </c>
      <c r="I2983" s="368">
        <v>590000000</v>
      </c>
      <c r="J2983" s="51" t="s">
        <v>293</v>
      </c>
      <c r="K2983" s="49" t="s">
        <v>1818</v>
      </c>
      <c r="L2983" s="49" t="s">
        <v>189</v>
      </c>
      <c r="M2983" s="49" t="s">
        <v>84</v>
      </c>
      <c r="N2983" s="49" t="s">
        <v>143</v>
      </c>
      <c r="O2983" s="49" t="s">
        <v>8434</v>
      </c>
      <c r="P2983" s="43">
        <v>796</v>
      </c>
      <c r="Q2983" s="98" t="s">
        <v>46</v>
      </c>
      <c r="R2983" s="49">
        <v>150</v>
      </c>
      <c r="S2983" s="369">
        <v>450</v>
      </c>
      <c r="T2983" s="370">
        <f t="shared" si="319"/>
        <v>67500</v>
      </c>
      <c r="U2983" s="371">
        <f t="shared" si="320"/>
        <v>75600</v>
      </c>
      <c r="V2983" s="98"/>
      <c r="W2983" s="51">
        <v>2017</v>
      </c>
      <c r="X2983" s="98"/>
    </row>
    <row r="2984" spans="1:24" ht="50.1" customHeight="1">
      <c r="A2984" s="45" t="s">
        <v>9099</v>
      </c>
      <c r="B2984" s="58" t="s">
        <v>35</v>
      </c>
      <c r="C2984" s="50" t="s">
        <v>7932</v>
      </c>
      <c r="D2984" s="381" t="s">
        <v>3944</v>
      </c>
      <c r="E2984" s="381" t="s">
        <v>7933</v>
      </c>
      <c r="F2984" s="430" t="s">
        <v>9100</v>
      </c>
      <c r="G2984" s="358" t="s">
        <v>39</v>
      </c>
      <c r="H2984" s="105">
        <v>0</v>
      </c>
      <c r="I2984" s="368">
        <v>590000000</v>
      </c>
      <c r="J2984" s="51" t="s">
        <v>293</v>
      </c>
      <c r="K2984" s="49" t="s">
        <v>1818</v>
      </c>
      <c r="L2984" s="49" t="s">
        <v>189</v>
      </c>
      <c r="M2984" s="49" t="s">
        <v>84</v>
      </c>
      <c r="N2984" s="49" t="s">
        <v>143</v>
      </c>
      <c r="O2984" s="49" t="s">
        <v>8434</v>
      </c>
      <c r="P2984" s="43">
        <v>796</v>
      </c>
      <c r="Q2984" s="98" t="s">
        <v>46</v>
      </c>
      <c r="R2984" s="49">
        <v>18</v>
      </c>
      <c r="S2984" s="369">
        <v>3000</v>
      </c>
      <c r="T2984" s="370">
        <f t="shared" si="319"/>
        <v>54000</v>
      </c>
      <c r="U2984" s="371">
        <f t="shared" si="320"/>
        <v>60480.000000000007</v>
      </c>
      <c r="V2984" s="98"/>
      <c r="W2984" s="51">
        <v>2017</v>
      </c>
      <c r="X2984" s="98"/>
    </row>
    <row r="2985" spans="1:24" ht="50.1" customHeight="1">
      <c r="A2985" s="45" t="s">
        <v>9101</v>
      </c>
      <c r="B2985" s="58" t="s">
        <v>35</v>
      </c>
      <c r="C2985" s="50" t="s">
        <v>5132</v>
      </c>
      <c r="D2985" s="145" t="s">
        <v>5133</v>
      </c>
      <c r="E2985" s="49" t="s">
        <v>5134</v>
      </c>
      <c r="F2985" s="430" t="s">
        <v>9102</v>
      </c>
      <c r="G2985" s="104" t="s">
        <v>39</v>
      </c>
      <c r="H2985" s="105">
        <v>0</v>
      </c>
      <c r="I2985" s="368">
        <v>590000000</v>
      </c>
      <c r="J2985" s="51" t="s">
        <v>293</v>
      </c>
      <c r="K2985" s="49" t="s">
        <v>1818</v>
      </c>
      <c r="L2985" s="49" t="s">
        <v>189</v>
      </c>
      <c r="M2985" s="49" t="s">
        <v>84</v>
      </c>
      <c r="N2985" s="49" t="s">
        <v>143</v>
      </c>
      <c r="O2985" s="49" t="s">
        <v>8434</v>
      </c>
      <c r="P2985" s="43">
        <v>796</v>
      </c>
      <c r="Q2985" s="98" t="s">
        <v>46</v>
      </c>
      <c r="R2985" s="49">
        <v>3</v>
      </c>
      <c r="S2985" s="369">
        <v>7600</v>
      </c>
      <c r="T2985" s="370">
        <f t="shared" si="319"/>
        <v>22800</v>
      </c>
      <c r="U2985" s="371">
        <f t="shared" si="320"/>
        <v>25536.000000000004</v>
      </c>
      <c r="V2985" s="98"/>
      <c r="W2985" s="51">
        <v>2017</v>
      </c>
      <c r="X2985" s="98"/>
    </row>
    <row r="2986" spans="1:24" ht="50.1" customHeight="1">
      <c r="A2986" s="45" t="s">
        <v>9103</v>
      </c>
      <c r="B2986" s="58" t="s">
        <v>35</v>
      </c>
      <c r="C2986" s="50" t="s">
        <v>5132</v>
      </c>
      <c r="D2986" s="145" t="s">
        <v>5133</v>
      </c>
      <c r="E2986" s="49" t="s">
        <v>5134</v>
      </c>
      <c r="F2986" s="430" t="s">
        <v>9104</v>
      </c>
      <c r="G2986" s="104" t="s">
        <v>39</v>
      </c>
      <c r="H2986" s="105">
        <v>0</v>
      </c>
      <c r="I2986" s="368">
        <v>590000000</v>
      </c>
      <c r="J2986" s="51" t="s">
        <v>293</v>
      </c>
      <c r="K2986" s="49" t="s">
        <v>1818</v>
      </c>
      <c r="L2986" s="49" t="s">
        <v>189</v>
      </c>
      <c r="M2986" s="49" t="s">
        <v>84</v>
      </c>
      <c r="N2986" s="49" t="s">
        <v>143</v>
      </c>
      <c r="O2986" s="49" t="s">
        <v>8434</v>
      </c>
      <c r="P2986" s="43">
        <v>796</v>
      </c>
      <c r="Q2986" s="98" t="s">
        <v>46</v>
      </c>
      <c r="R2986" s="49">
        <v>36</v>
      </c>
      <c r="S2986" s="369">
        <v>11500</v>
      </c>
      <c r="T2986" s="370">
        <f t="shared" si="319"/>
        <v>414000</v>
      </c>
      <c r="U2986" s="371">
        <f t="shared" si="320"/>
        <v>463680.00000000006</v>
      </c>
      <c r="V2986" s="98"/>
      <c r="W2986" s="51">
        <v>2017</v>
      </c>
      <c r="X2986" s="98"/>
    </row>
    <row r="2987" spans="1:24" ht="50.1" customHeight="1">
      <c r="A2987" s="45" t="s">
        <v>9105</v>
      </c>
      <c r="B2987" s="58" t="s">
        <v>35</v>
      </c>
      <c r="C2987" s="50" t="s">
        <v>9106</v>
      </c>
      <c r="D2987" s="381" t="s">
        <v>9107</v>
      </c>
      <c r="E2987" s="381" t="s">
        <v>9108</v>
      </c>
      <c r="F2987" s="430" t="s">
        <v>9109</v>
      </c>
      <c r="G2987" s="358" t="s">
        <v>39</v>
      </c>
      <c r="H2987" s="105">
        <v>0</v>
      </c>
      <c r="I2987" s="368">
        <v>590000000</v>
      </c>
      <c r="J2987" s="51" t="s">
        <v>293</v>
      </c>
      <c r="K2987" s="49" t="s">
        <v>1818</v>
      </c>
      <c r="L2987" s="49" t="s">
        <v>189</v>
      </c>
      <c r="M2987" s="49" t="s">
        <v>84</v>
      </c>
      <c r="N2987" s="49" t="s">
        <v>143</v>
      </c>
      <c r="O2987" s="49" t="s">
        <v>8434</v>
      </c>
      <c r="P2987" s="43">
        <v>796</v>
      </c>
      <c r="Q2987" s="98" t="s">
        <v>46</v>
      </c>
      <c r="R2987" s="49">
        <v>72</v>
      </c>
      <c r="S2987" s="369">
        <v>1900</v>
      </c>
      <c r="T2987" s="370">
        <f t="shared" si="319"/>
        <v>136800</v>
      </c>
      <c r="U2987" s="371">
        <f t="shared" si="320"/>
        <v>153216.00000000003</v>
      </c>
      <c r="V2987" s="98"/>
      <c r="W2987" s="51">
        <v>2017</v>
      </c>
      <c r="X2987" s="98"/>
    </row>
    <row r="2988" spans="1:24" ht="50.1" customHeight="1">
      <c r="A2988" s="45" t="s">
        <v>9110</v>
      </c>
      <c r="B2988" s="58" t="s">
        <v>35</v>
      </c>
      <c r="C2988" s="50" t="s">
        <v>8072</v>
      </c>
      <c r="D2988" s="49" t="s">
        <v>771</v>
      </c>
      <c r="E2988" s="47" t="s">
        <v>9111</v>
      </c>
      <c r="F2988" s="430" t="s">
        <v>9112</v>
      </c>
      <c r="G2988" s="104" t="s">
        <v>39</v>
      </c>
      <c r="H2988" s="105">
        <v>0</v>
      </c>
      <c r="I2988" s="368">
        <v>590000000</v>
      </c>
      <c r="J2988" s="51" t="s">
        <v>293</v>
      </c>
      <c r="K2988" s="49" t="s">
        <v>1818</v>
      </c>
      <c r="L2988" s="49" t="s">
        <v>189</v>
      </c>
      <c r="M2988" s="49" t="s">
        <v>84</v>
      </c>
      <c r="N2988" s="49" t="s">
        <v>143</v>
      </c>
      <c r="O2988" s="49" t="s">
        <v>8434</v>
      </c>
      <c r="P2988" s="43">
        <v>796</v>
      </c>
      <c r="Q2988" s="98" t="s">
        <v>46</v>
      </c>
      <c r="R2988" s="49">
        <v>144</v>
      </c>
      <c r="S2988" s="369">
        <v>370</v>
      </c>
      <c r="T2988" s="370">
        <f t="shared" si="319"/>
        <v>53280</v>
      </c>
      <c r="U2988" s="371">
        <f t="shared" si="320"/>
        <v>59673.600000000006</v>
      </c>
      <c r="V2988" s="98"/>
      <c r="W2988" s="51">
        <v>2017</v>
      </c>
      <c r="X2988" s="98"/>
    </row>
    <row r="2989" spans="1:24" ht="50.1" customHeight="1">
      <c r="A2989" s="45" t="s">
        <v>9113</v>
      </c>
      <c r="B2989" s="58" t="s">
        <v>35</v>
      </c>
      <c r="C2989" s="50" t="s">
        <v>7959</v>
      </c>
      <c r="D2989" s="47" t="s">
        <v>1207</v>
      </c>
      <c r="E2989" s="47" t="s">
        <v>7960</v>
      </c>
      <c r="F2989" s="430" t="s">
        <v>9114</v>
      </c>
      <c r="G2989" s="104" t="s">
        <v>39</v>
      </c>
      <c r="H2989" s="105">
        <v>0</v>
      </c>
      <c r="I2989" s="368">
        <v>590000000</v>
      </c>
      <c r="J2989" s="51" t="s">
        <v>293</v>
      </c>
      <c r="K2989" s="49" t="s">
        <v>1818</v>
      </c>
      <c r="L2989" s="49" t="s">
        <v>189</v>
      </c>
      <c r="M2989" s="49" t="s">
        <v>84</v>
      </c>
      <c r="N2989" s="49" t="s">
        <v>143</v>
      </c>
      <c r="O2989" s="49" t="s">
        <v>8434</v>
      </c>
      <c r="P2989" s="43">
        <v>796</v>
      </c>
      <c r="Q2989" s="98" t="s">
        <v>46</v>
      </c>
      <c r="R2989" s="49">
        <v>50</v>
      </c>
      <c r="S2989" s="369">
        <v>360</v>
      </c>
      <c r="T2989" s="370">
        <f t="shared" si="319"/>
        <v>18000</v>
      </c>
      <c r="U2989" s="371">
        <f t="shared" si="320"/>
        <v>20160.000000000004</v>
      </c>
      <c r="V2989" s="98"/>
      <c r="W2989" s="51">
        <v>2017</v>
      </c>
      <c r="X2989" s="98"/>
    </row>
    <row r="2990" spans="1:24" ht="50.1" customHeight="1">
      <c r="A2990" s="45" t="s">
        <v>9115</v>
      </c>
      <c r="B2990" s="58" t="s">
        <v>35</v>
      </c>
      <c r="C2990" s="440" t="s">
        <v>7959</v>
      </c>
      <c r="D2990" s="438" t="s">
        <v>1207</v>
      </c>
      <c r="E2990" s="438" t="s">
        <v>7960</v>
      </c>
      <c r="F2990" s="430" t="s">
        <v>9116</v>
      </c>
      <c r="G2990" s="358" t="s">
        <v>39</v>
      </c>
      <c r="H2990" s="105">
        <v>0</v>
      </c>
      <c r="I2990" s="368">
        <v>590000000</v>
      </c>
      <c r="J2990" s="51" t="s">
        <v>293</v>
      </c>
      <c r="K2990" s="49" t="s">
        <v>1818</v>
      </c>
      <c r="L2990" s="49" t="s">
        <v>189</v>
      </c>
      <c r="M2990" s="49" t="s">
        <v>84</v>
      </c>
      <c r="N2990" s="49" t="s">
        <v>143</v>
      </c>
      <c r="O2990" s="49" t="s">
        <v>8434</v>
      </c>
      <c r="P2990" s="43">
        <v>796</v>
      </c>
      <c r="Q2990" s="98" t="s">
        <v>46</v>
      </c>
      <c r="R2990" s="49">
        <v>50</v>
      </c>
      <c r="S2990" s="369">
        <v>450</v>
      </c>
      <c r="T2990" s="370">
        <f t="shared" si="319"/>
        <v>22500</v>
      </c>
      <c r="U2990" s="371">
        <f t="shared" si="320"/>
        <v>25200.000000000004</v>
      </c>
      <c r="V2990" s="98"/>
      <c r="W2990" s="51">
        <v>2017</v>
      </c>
      <c r="X2990" s="98"/>
    </row>
    <row r="2991" spans="1:24" ht="50.1" customHeight="1">
      <c r="A2991" s="45" t="s">
        <v>9117</v>
      </c>
      <c r="B2991" s="58" t="s">
        <v>35</v>
      </c>
      <c r="C2991" s="245" t="s">
        <v>7959</v>
      </c>
      <c r="D2991" s="412" t="s">
        <v>1207</v>
      </c>
      <c r="E2991" s="412" t="s">
        <v>7960</v>
      </c>
      <c r="F2991" s="437" t="s">
        <v>9118</v>
      </c>
      <c r="G2991" s="104" t="s">
        <v>39</v>
      </c>
      <c r="H2991" s="105">
        <v>0</v>
      </c>
      <c r="I2991" s="368">
        <v>590000000</v>
      </c>
      <c r="J2991" s="51" t="s">
        <v>293</v>
      </c>
      <c r="K2991" s="49" t="s">
        <v>1818</v>
      </c>
      <c r="L2991" s="49" t="s">
        <v>189</v>
      </c>
      <c r="M2991" s="49" t="s">
        <v>84</v>
      </c>
      <c r="N2991" s="49" t="s">
        <v>143</v>
      </c>
      <c r="O2991" s="49" t="s">
        <v>8434</v>
      </c>
      <c r="P2991" s="43">
        <v>796</v>
      </c>
      <c r="Q2991" s="98" t="s">
        <v>46</v>
      </c>
      <c r="R2991" s="49">
        <v>10</v>
      </c>
      <c r="S2991" s="369">
        <v>220</v>
      </c>
      <c r="T2991" s="370">
        <f t="shared" si="319"/>
        <v>2200</v>
      </c>
      <c r="U2991" s="371">
        <f t="shared" si="320"/>
        <v>2464.0000000000005</v>
      </c>
      <c r="V2991" s="98"/>
      <c r="W2991" s="51">
        <v>2017</v>
      </c>
      <c r="X2991" s="98"/>
    </row>
    <row r="2992" spans="1:24" ht="50.1" customHeight="1">
      <c r="A2992" s="45" t="s">
        <v>9119</v>
      </c>
      <c r="B2992" s="58" t="s">
        <v>35</v>
      </c>
      <c r="C2992" s="50" t="s">
        <v>9120</v>
      </c>
      <c r="D2992" s="381" t="s">
        <v>298</v>
      </c>
      <c r="E2992" s="381" t="s">
        <v>9121</v>
      </c>
      <c r="F2992" s="437" t="s">
        <v>9122</v>
      </c>
      <c r="G2992" s="104" t="s">
        <v>39</v>
      </c>
      <c r="H2992" s="105">
        <v>0</v>
      </c>
      <c r="I2992" s="368">
        <v>590000000</v>
      </c>
      <c r="J2992" s="51" t="s">
        <v>293</v>
      </c>
      <c r="K2992" s="49" t="s">
        <v>1818</v>
      </c>
      <c r="L2992" s="49" t="s">
        <v>189</v>
      </c>
      <c r="M2992" s="49" t="s">
        <v>84</v>
      </c>
      <c r="N2992" s="49" t="s">
        <v>143</v>
      </c>
      <c r="O2992" s="49" t="s">
        <v>8434</v>
      </c>
      <c r="P2992" s="43">
        <v>796</v>
      </c>
      <c r="Q2992" s="98" t="s">
        <v>46</v>
      </c>
      <c r="R2992" s="49">
        <v>4</v>
      </c>
      <c r="S2992" s="369">
        <v>5300</v>
      </c>
      <c r="T2992" s="370">
        <f t="shared" si="319"/>
        <v>21200</v>
      </c>
      <c r="U2992" s="371">
        <f t="shared" si="320"/>
        <v>23744.000000000004</v>
      </c>
      <c r="V2992" s="98"/>
      <c r="W2992" s="51">
        <v>2017</v>
      </c>
      <c r="X2992" s="98"/>
    </row>
    <row r="2993" spans="1:24" ht="50.1" customHeight="1">
      <c r="A2993" s="45" t="s">
        <v>9123</v>
      </c>
      <c r="B2993" s="58" t="s">
        <v>35</v>
      </c>
      <c r="C2993" s="50" t="s">
        <v>6909</v>
      </c>
      <c r="D2993" s="381" t="s">
        <v>6910</v>
      </c>
      <c r="E2993" s="381" t="s">
        <v>6911</v>
      </c>
      <c r="F2993" s="437" t="s">
        <v>9124</v>
      </c>
      <c r="G2993" s="358" t="s">
        <v>39</v>
      </c>
      <c r="H2993" s="105">
        <v>0</v>
      </c>
      <c r="I2993" s="368">
        <v>590000000</v>
      </c>
      <c r="J2993" s="51" t="s">
        <v>293</v>
      </c>
      <c r="K2993" s="49" t="s">
        <v>1818</v>
      </c>
      <c r="L2993" s="49" t="s">
        <v>189</v>
      </c>
      <c r="M2993" s="49" t="s">
        <v>84</v>
      </c>
      <c r="N2993" s="49" t="s">
        <v>143</v>
      </c>
      <c r="O2993" s="49" t="s">
        <v>8434</v>
      </c>
      <c r="P2993" s="43">
        <v>796</v>
      </c>
      <c r="Q2993" s="98" t="s">
        <v>46</v>
      </c>
      <c r="R2993" s="49">
        <v>21</v>
      </c>
      <c r="S2993" s="369">
        <v>6800</v>
      </c>
      <c r="T2993" s="370">
        <f t="shared" si="319"/>
        <v>142800</v>
      </c>
      <c r="U2993" s="371">
        <f t="shared" si="320"/>
        <v>159936.00000000003</v>
      </c>
      <c r="V2993" s="98"/>
      <c r="W2993" s="51">
        <v>2017</v>
      </c>
      <c r="X2993" s="98"/>
    </row>
    <row r="2994" spans="1:24" ht="50.1" customHeight="1">
      <c r="A2994" s="45" t="s">
        <v>9125</v>
      </c>
      <c r="B2994" s="58" t="s">
        <v>35</v>
      </c>
      <c r="C2994" s="38" t="s">
        <v>1911</v>
      </c>
      <c r="D2994" s="38" t="s">
        <v>1906</v>
      </c>
      <c r="E2994" s="38" t="s">
        <v>1912</v>
      </c>
      <c r="F2994" s="266" t="s">
        <v>9126</v>
      </c>
      <c r="G2994" s="376" t="s">
        <v>39</v>
      </c>
      <c r="H2994" s="376">
        <v>0</v>
      </c>
      <c r="I2994" s="377">
        <v>590000000</v>
      </c>
      <c r="J2994" s="376" t="s">
        <v>53</v>
      </c>
      <c r="K2994" s="376" t="s">
        <v>1818</v>
      </c>
      <c r="L2994" s="376" t="s">
        <v>53</v>
      </c>
      <c r="M2994" s="376" t="s">
        <v>61</v>
      </c>
      <c r="N2994" s="376" t="s">
        <v>8644</v>
      </c>
      <c r="O2994" s="390" t="s">
        <v>8645</v>
      </c>
      <c r="P2994" s="49">
        <v>166</v>
      </c>
      <c r="Q2994" s="64" t="s">
        <v>103</v>
      </c>
      <c r="R2994" s="51">
        <v>120</v>
      </c>
      <c r="S2994" s="441">
        <v>1487.5</v>
      </c>
      <c r="T2994" s="40">
        <f>R2994*S2994</f>
        <v>178500</v>
      </c>
      <c r="U2994" s="40">
        <f>T2994*1.12</f>
        <v>199920.00000000003</v>
      </c>
      <c r="V2994" s="193"/>
      <c r="W2994" s="383">
        <v>2017</v>
      </c>
      <c r="X2994" s="156"/>
    </row>
    <row r="2995" spans="1:24" ht="50.1" customHeight="1">
      <c r="A2995" s="45" t="s">
        <v>9127</v>
      </c>
      <c r="B2995" s="111" t="s">
        <v>35</v>
      </c>
      <c r="C2995" s="38" t="s">
        <v>5254</v>
      </c>
      <c r="D2995" s="38" t="s">
        <v>5255</v>
      </c>
      <c r="E2995" s="434" t="s">
        <v>5256</v>
      </c>
      <c r="F2995" s="38" t="s">
        <v>9128</v>
      </c>
      <c r="G2995" s="442" t="s">
        <v>39</v>
      </c>
      <c r="H2995" s="316">
        <v>0</v>
      </c>
      <c r="I2995" s="317">
        <v>590000000</v>
      </c>
      <c r="J2995" s="112" t="s">
        <v>293</v>
      </c>
      <c r="K2995" s="232" t="s">
        <v>5031</v>
      </c>
      <c r="L2995" s="232" t="s">
        <v>189</v>
      </c>
      <c r="M2995" s="232" t="s">
        <v>84</v>
      </c>
      <c r="N2995" s="232" t="s">
        <v>85</v>
      </c>
      <c r="O2995" s="232" t="s">
        <v>227</v>
      </c>
      <c r="P2995" s="46" t="s">
        <v>865</v>
      </c>
      <c r="Q2995" s="443" t="s">
        <v>866</v>
      </c>
      <c r="R2995" s="444">
        <v>16</v>
      </c>
      <c r="S2995" s="104">
        <v>150</v>
      </c>
      <c r="T2995" s="402">
        <v>2400</v>
      </c>
      <c r="U2995" s="277">
        <v>2688</v>
      </c>
      <c r="V2995" s="443"/>
      <c r="W2995" s="51">
        <v>2017</v>
      </c>
      <c r="X2995" s="49"/>
    </row>
    <row r="2996" spans="1:24" ht="50.1" customHeight="1">
      <c r="A2996" s="45" t="s">
        <v>9129</v>
      </c>
      <c r="B2996" s="58" t="s">
        <v>35</v>
      </c>
      <c r="C2996" s="38" t="s">
        <v>5259</v>
      </c>
      <c r="D2996" s="38" t="s">
        <v>5255</v>
      </c>
      <c r="E2996" s="434" t="s">
        <v>5260</v>
      </c>
      <c r="F2996" s="38" t="s">
        <v>9130</v>
      </c>
      <c r="G2996" s="104" t="s">
        <v>39</v>
      </c>
      <c r="H2996" s="105">
        <v>0</v>
      </c>
      <c r="I2996" s="80">
        <v>590000000</v>
      </c>
      <c r="J2996" s="51" t="s">
        <v>293</v>
      </c>
      <c r="K2996" s="49" t="s">
        <v>5031</v>
      </c>
      <c r="L2996" s="49" t="s">
        <v>189</v>
      </c>
      <c r="M2996" s="49" t="s">
        <v>84</v>
      </c>
      <c r="N2996" s="49" t="s">
        <v>85</v>
      </c>
      <c r="O2996" s="49" t="s">
        <v>227</v>
      </c>
      <c r="P2996" s="46" t="s">
        <v>865</v>
      </c>
      <c r="Q2996" s="126" t="s">
        <v>866</v>
      </c>
      <c r="R2996" s="444">
        <v>4</v>
      </c>
      <c r="S2996" s="104">
        <v>500</v>
      </c>
      <c r="T2996" s="402">
        <v>2000</v>
      </c>
      <c r="U2996" s="277">
        <v>2240</v>
      </c>
      <c r="V2996" s="49"/>
      <c r="W2996" s="51">
        <v>2017</v>
      </c>
      <c r="X2996" s="49"/>
    </row>
    <row r="2997" spans="1:24" ht="50.1" customHeight="1">
      <c r="A2997" s="45" t="s">
        <v>9131</v>
      </c>
      <c r="B2997" s="111" t="s">
        <v>35</v>
      </c>
      <c r="C2997" s="296" t="s">
        <v>6483</v>
      </c>
      <c r="D2997" s="361" t="s">
        <v>6484</v>
      </c>
      <c r="E2997" s="445" t="s">
        <v>6485</v>
      </c>
      <c r="F2997" s="446" t="s">
        <v>9132</v>
      </c>
      <c r="G2997" s="442" t="s">
        <v>39</v>
      </c>
      <c r="H2997" s="316">
        <v>0</v>
      </c>
      <c r="I2997" s="317">
        <v>590000000</v>
      </c>
      <c r="J2997" s="112" t="s">
        <v>293</v>
      </c>
      <c r="K2997" s="232" t="s">
        <v>5031</v>
      </c>
      <c r="L2997" s="232" t="s">
        <v>189</v>
      </c>
      <c r="M2997" s="232" t="s">
        <v>84</v>
      </c>
      <c r="N2997" s="232" t="s">
        <v>85</v>
      </c>
      <c r="O2997" s="232" t="s">
        <v>227</v>
      </c>
      <c r="P2997" s="231">
        <v>796</v>
      </c>
      <c r="Q2997" s="443" t="s">
        <v>46</v>
      </c>
      <c r="R2997" s="444">
        <v>2</v>
      </c>
      <c r="S2997" s="104">
        <v>1100</v>
      </c>
      <c r="T2997" s="402">
        <v>2200</v>
      </c>
      <c r="U2997" s="277">
        <v>2464</v>
      </c>
      <c r="V2997" s="98"/>
      <c r="W2997" s="51">
        <v>2017</v>
      </c>
      <c r="X2997" s="98"/>
    </row>
    <row r="2998" spans="1:24" ht="50.1" customHeight="1">
      <c r="A2998" s="45" t="s">
        <v>9133</v>
      </c>
      <c r="B2998" s="58" t="s">
        <v>35</v>
      </c>
      <c r="C2998" s="78" t="s">
        <v>3943</v>
      </c>
      <c r="D2998" s="78" t="s">
        <v>3944</v>
      </c>
      <c r="E2998" s="447" t="s">
        <v>3945</v>
      </c>
      <c r="F2998" s="446" t="s">
        <v>9134</v>
      </c>
      <c r="G2998" s="104" t="s">
        <v>39</v>
      </c>
      <c r="H2998" s="105">
        <v>0</v>
      </c>
      <c r="I2998" s="80">
        <v>590000000</v>
      </c>
      <c r="J2998" s="51" t="s">
        <v>293</v>
      </c>
      <c r="K2998" s="49" t="s">
        <v>5031</v>
      </c>
      <c r="L2998" s="49" t="s">
        <v>189</v>
      </c>
      <c r="M2998" s="49" t="s">
        <v>84</v>
      </c>
      <c r="N2998" s="49" t="s">
        <v>85</v>
      </c>
      <c r="O2998" s="49" t="s">
        <v>227</v>
      </c>
      <c r="P2998" s="43">
        <v>796</v>
      </c>
      <c r="Q2998" s="126" t="s">
        <v>46</v>
      </c>
      <c r="R2998" s="444">
        <v>2</v>
      </c>
      <c r="S2998" s="104">
        <v>1300</v>
      </c>
      <c r="T2998" s="402">
        <v>2600</v>
      </c>
      <c r="U2998" s="277">
        <v>2912</v>
      </c>
      <c r="V2998" s="98"/>
      <c r="W2998" s="51">
        <v>2017</v>
      </c>
      <c r="X2998" s="98"/>
    </row>
    <row r="2999" spans="1:24" ht="50.1" customHeight="1">
      <c r="A2999" s="45" t="s">
        <v>9135</v>
      </c>
      <c r="B2999" s="348" t="s">
        <v>35</v>
      </c>
      <c r="C2999" s="448" t="s">
        <v>9136</v>
      </c>
      <c r="D2999" s="448" t="s">
        <v>958</v>
      </c>
      <c r="E2999" s="448" t="s">
        <v>9137</v>
      </c>
      <c r="F2999" s="449" t="s">
        <v>9138</v>
      </c>
      <c r="G2999" s="50" t="s">
        <v>5547</v>
      </c>
      <c r="H2999" s="52" t="s">
        <v>2372</v>
      </c>
      <c r="I2999" s="201">
        <v>590000000</v>
      </c>
      <c r="J2999" s="78" t="s">
        <v>8395</v>
      </c>
      <c r="K2999" s="35" t="s">
        <v>9139</v>
      </c>
      <c r="L2999" s="78" t="s">
        <v>8395</v>
      </c>
      <c r="M2999" s="43" t="s">
        <v>43</v>
      </c>
      <c r="N2999" s="49" t="s">
        <v>405</v>
      </c>
      <c r="O2999" s="78" t="s">
        <v>9140</v>
      </c>
      <c r="P2999" s="450" t="s">
        <v>865</v>
      </c>
      <c r="Q2999" s="450" t="s">
        <v>866</v>
      </c>
      <c r="R2999" s="49">
        <v>100</v>
      </c>
      <c r="S2999" s="407">
        <v>800</v>
      </c>
      <c r="T2999" s="99">
        <f>R2999*S2999</f>
        <v>80000</v>
      </c>
      <c r="U2999" s="451">
        <f>T2999*1.12</f>
        <v>89600.000000000015</v>
      </c>
      <c r="V2999" s="46"/>
      <c r="W2999" s="55">
        <v>2017</v>
      </c>
      <c r="X2999" s="98"/>
    </row>
    <row r="3000" spans="1:24" ht="50.1" customHeight="1">
      <c r="A3000" s="45" t="s">
        <v>9141</v>
      </c>
      <c r="B3000" s="35" t="s">
        <v>35</v>
      </c>
      <c r="C3000" s="49" t="s">
        <v>9142</v>
      </c>
      <c r="D3000" s="49" t="s">
        <v>8305</v>
      </c>
      <c r="E3000" s="49" t="s">
        <v>9143</v>
      </c>
      <c r="F3000" s="126" t="s">
        <v>9144</v>
      </c>
      <c r="G3000" s="35" t="s">
        <v>39</v>
      </c>
      <c r="H3000" s="35">
        <v>51</v>
      </c>
      <c r="I3000" s="35">
        <v>590000000</v>
      </c>
      <c r="J3000" s="35" t="s">
        <v>53</v>
      </c>
      <c r="K3000" s="35" t="s">
        <v>1818</v>
      </c>
      <c r="L3000" s="35" t="s">
        <v>83</v>
      </c>
      <c r="M3000" s="35" t="s">
        <v>43</v>
      </c>
      <c r="N3000" s="35" t="s">
        <v>9145</v>
      </c>
      <c r="O3000" s="51" t="s">
        <v>185</v>
      </c>
      <c r="P3000" s="35">
        <v>796</v>
      </c>
      <c r="Q3000" s="35" t="s">
        <v>46</v>
      </c>
      <c r="R3000" s="49">
        <v>5</v>
      </c>
      <c r="S3000" s="90">
        <v>339285.71</v>
      </c>
      <c r="T3000" s="90">
        <v>1696428.55</v>
      </c>
      <c r="U3000" s="452">
        <v>1900000</v>
      </c>
      <c r="V3000" s="92"/>
      <c r="W3000" s="35">
        <v>2017</v>
      </c>
      <c r="X3000" s="35"/>
    </row>
    <row r="3001" spans="1:24" ht="50.1" customHeight="1">
      <c r="A3001" s="45" t="s">
        <v>9146</v>
      </c>
      <c r="B3001" s="35" t="s">
        <v>35</v>
      </c>
      <c r="C3001" s="49" t="s">
        <v>9147</v>
      </c>
      <c r="D3001" s="49" t="s">
        <v>9148</v>
      </c>
      <c r="E3001" s="49" t="s">
        <v>9149</v>
      </c>
      <c r="F3001" s="98"/>
      <c r="G3001" s="98" t="s">
        <v>39</v>
      </c>
      <c r="H3001" s="98">
        <v>0</v>
      </c>
      <c r="I3001" s="35">
        <v>590000000</v>
      </c>
      <c r="J3001" s="35" t="s">
        <v>40</v>
      </c>
      <c r="K3001" s="98" t="s">
        <v>9150</v>
      </c>
      <c r="L3001" s="35" t="s">
        <v>40</v>
      </c>
      <c r="M3001" s="98" t="s">
        <v>61</v>
      </c>
      <c r="N3001" s="35" t="s">
        <v>1043</v>
      </c>
      <c r="O3001" s="35" t="s">
        <v>94</v>
      </c>
      <c r="P3001" s="35">
        <v>625</v>
      </c>
      <c r="Q3001" s="35" t="s">
        <v>2086</v>
      </c>
      <c r="R3001" s="46" t="s">
        <v>9151</v>
      </c>
      <c r="S3001" s="46" t="s">
        <v>9152</v>
      </c>
      <c r="T3001" s="83">
        <f t="shared" ref="T3001:T3005" si="321">S3001*R3001</f>
        <v>132600</v>
      </c>
      <c r="U3001" s="83">
        <f t="shared" ref="U3001:U3025" si="322">T3001*1.12</f>
        <v>148512</v>
      </c>
      <c r="V3001" s="98"/>
      <c r="W3001" s="35">
        <v>2017</v>
      </c>
      <c r="X3001" s="98"/>
    </row>
    <row r="3002" spans="1:24" ht="50.1" customHeight="1">
      <c r="A3002" s="45" t="s">
        <v>9153</v>
      </c>
      <c r="B3002" s="35" t="s">
        <v>35</v>
      </c>
      <c r="C3002" s="49" t="s">
        <v>9147</v>
      </c>
      <c r="D3002" s="49" t="s">
        <v>9148</v>
      </c>
      <c r="E3002" s="49" t="s">
        <v>9149</v>
      </c>
      <c r="F3002" s="98"/>
      <c r="G3002" s="98" t="s">
        <v>39</v>
      </c>
      <c r="H3002" s="98">
        <v>0</v>
      </c>
      <c r="I3002" s="35">
        <v>590000000</v>
      </c>
      <c r="J3002" s="35" t="s">
        <v>40</v>
      </c>
      <c r="K3002" s="98" t="s">
        <v>9150</v>
      </c>
      <c r="L3002" s="35" t="s">
        <v>40</v>
      </c>
      <c r="M3002" s="98" t="s">
        <v>61</v>
      </c>
      <c r="N3002" s="35" t="s">
        <v>1043</v>
      </c>
      <c r="O3002" s="35" t="s">
        <v>94</v>
      </c>
      <c r="P3002" s="35">
        <v>625</v>
      </c>
      <c r="Q3002" s="35" t="s">
        <v>2086</v>
      </c>
      <c r="R3002" s="46" t="s">
        <v>8860</v>
      </c>
      <c r="S3002" s="46" t="s">
        <v>9154</v>
      </c>
      <c r="T3002" s="83">
        <f t="shared" si="321"/>
        <v>26230</v>
      </c>
      <c r="U3002" s="83">
        <f t="shared" si="322"/>
        <v>29377.600000000002</v>
      </c>
      <c r="V3002" s="98"/>
      <c r="W3002" s="35">
        <v>2017</v>
      </c>
      <c r="X3002" s="98"/>
    </row>
    <row r="3003" spans="1:24" ht="50.1" customHeight="1">
      <c r="A3003" s="45" t="s">
        <v>9155</v>
      </c>
      <c r="B3003" s="35" t="s">
        <v>35</v>
      </c>
      <c r="C3003" s="49" t="s">
        <v>9156</v>
      </c>
      <c r="D3003" s="49" t="s">
        <v>5271</v>
      </c>
      <c r="E3003" s="49" t="s">
        <v>9157</v>
      </c>
      <c r="F3003" s="49" t="s">
        <v>9158</v>
      </c>
      <c r="G3003" s="98" t="s">
        <v>39</v>
      </c>
      <c r="H3003" s="98">
        <v>0</v>
      </c>
      <c r="I3003" s="35">
        <v>590000000</v>
      </c>
      <c r="J3003" s="35" t="s">
        <v>40</v>
      </c>
      <c r="K3003" s="98" t="s">
        <v>9150</v>
      </c>
      <c r="L3003" s="35" t="s">
        <v>40</v>
      </c>
      <c r="M3003" s="98" t="s">
        <v>61</v>
      </c>
      <c r="N3003" s="35" t="s">
        <v>1043</v>
      </c>
      <c r="O3003" s="35" t="s">
        <v>94</v>
      </c>
      <c r="P3003" s="49">
        <v>166</v>
      </c>
      <c r="Q3003" s="64" t="s">
        <v>103</v>
      </c>
      <c r="R3003" s="46" t="s">
        <v>9159</v>
      </c>
      <c r="S3003" s="46" t="s">
        <v>9160</v>
      </c>
      <c r="T3003" s="83">
        <f t="shared" si="321"/>
        <v>130000</v>
      </c>
      <c r="U3003" s="83">
        <f t="shared" si="322"/>
        <v>145600</v>
      </c>
      <c r="V3003" s="98"/>
      <c r="W3003" s="35">
        <v>2017</v>
      </c>
      <c r="X3003" s="98"/>
    </row>
    <row r="3004" spans="1:24" ht="50.1" customHeight="1">
      <c r="A3004" s="45" t="s">
        <v>9161</v>
      </c>
      <c r="B3004" s="35" t="s">
        <v>35</v>
      </c>
      <c r="C3004" s="49" t="s">
        <v>9156</v>
      </c>
      <c r="D3004" s="49" t="s">
        <v>5271</v>
      </c>
      <c r="E3004" s="49" t="s">
        <v>9157</v>
      </c>
      <c r="F3004" s="35" t="s">
        <v>9162</v>
      </c>
      <c r="G3004" s="98" t="s">
        <v>39</v>
      </c>
      <c r="H3004" s="98">
        <v>0</v>
      </c>
      <c r="I3004" s="35">
        <v>590000000</v>
      </c>
      <c r="J3004" s="35" t="s">
        <v>40</v>
      </c>
      <c r="K3004" s="98" t="s">
        <v>9150</v>
      </c>
      <c r="L3004" s="35" t="s">
        <v>40</v>
      </c>
      <c r="M3004" s="98" t="s">
        <v>61</v>
      </c>
      <c r="N3004" s="35" t="s">
        <v>1043</v>
      </c>
      <c r="O3004" s="35" t="s">
        <v>94</v>
      </c>
      <c r="P3004" s="49">
        <v>166</v>
      </c>
      <c r="Q3004" s="64" t="s">
        <v>103</v>
      </c>
      <c r="R3004" s="49">
        <v>14</v>
      </c>
      <c r="S3004" s="83">
        <v>3100</v>
      </c>
      <c r="T3004" s="83">
        <f t="shared" si="321"/>
        <v>43400</v>
      </c>
      <c r="U3004" s="83">
        <f t="shared" si="322"/>
        <v>48608.000000000007</v>
      </c>
      <c r="V3004" s="98"/>
      <c r="W3004" s="35">
        <v>2017</v>
      </c>
      <c r="X3004" s="98"/>
    </row>
    <row r="3005" spans="1:24" ht="50.1" customHeight="1">
      <c r="A3005" s="45" t="s">
        <v>9163</v>
      </c>
      <c r="B3005" s="35" t="s">
        <v>35</v>
      </c>
      <c r="C3005" s="49" t="s">
        <v>9156</v>
      </c>
      <c r="D3005" s="49" t="s">
        <v>5271</v>
      </c>
      <c r="E3005" s="49" t="s">
        <v>9157</v>
      </c>
      <c r="F3005" s="35" t="s">
        <v>9164</v>
      </c>
      <c r="G3005" s="98" t="s">
        <v>39</v>
      </c>
      <c r="H3005" s="98">
        <v>0</v>
      </c>
      <c r="I3005" s="35">
        <v>590000000</v>
      </c>
      <c r="J3005" s="35" t="s">
        <v>40</v>
      </c>
      <c r="K3005" s="98" t="s">
        <v>9150</v>
      </c>
      <c r="L3005" s="35" t="s">
        <v>40</v>
      </c>
      <c r="M3005" s="98" t="s">
        <v>61</v>
      </c>
      <c r="N3005" s="35" t="s">
        <v>1043</v>
      </c>
      <c r="O3005" s="35" t="s">
        <v>94</v>
      </c>
      <c r="P3005" s="49">
        <v>166</v>
      </c>
      <c r="Q3005" s="64" t="s">
        <v>103</v>
      </c>
      <c r="R3005" s="49">
        <v>13</v>
      </c>
      <c r="S3005" s="49">
        <v>2200</v>
      </c>
      <c r="T3005" s="83">
        <f t="shared" si="321"/>
        <v>28600</v>
      </c>
      <c r="U3005" s="83">
        <f t="shared" si="322"/>
        <v>32032.000000000004</v>
      </c>
      <c r="V3005" s="98"/>
      <c r="W3005" s="35">
        <v>2017</v>
      </c>
      <c r="X3005" s="98"/>
    </row>
    <row r="3006" spans="1:24" ht="50.1" customHeight="1">
      <c r="A3006" s="45" t="s">
        <v>9165</v>
      </c>
      <c r="B3006" s="35" t="s">
        <v>35</v>
      </c>
      <c r="C3006" s="49" t="s">
        <v>9166</v>
      </c>
      <c r="D3006" s="49" t="s">
        <v>9167</v>
      </c>
      <c r="E3006" s="49" t="s">
        <v>9168</v>
      </c>
      <c r="F3006" s="49" t="s">
        <v>9167</v>
      </c>
      <c r="G3006" s="51" t="s">
        <v>39</v>
      </c>
      <c r="H3006" s="51">
        <v>0</v>
      </c>
      <c r="I3006" s="125">
        <v>590000000</v>
      </c>
      <c r="J3006" s="51" t="s">
        <v>53</v>
      </c>
      <c r="K3006" s="51" t="s">
        <v>1818</v>
      </c>
      <c r="L3006" s="51" t="s">
        <v>53</v>
      </c>
      <c r="M3006" s="51" t="s">
        <v>61</v>
      </c>
      <c r="N3006" s="51" t="s">
        <v>8644</v>
      </c>
      <c r="O3006" s="46" t="s">
        <v>8645</v>
      </c>
      <c r="P3006" s="52" t="s">
        <v>8338</v>
      </c>
      <c r="Q3006" s="126" t="s">
        <v>46</v>
      </c>
      <c r="R3006" s="49">
        <v>3</v>
      </c>
      <c r="S3006" s="177">
        <v>5900</v>
      </c>
      <c r="T3006" s="177">
        <f t="shared" ref="T3006:T3025" si="323">R3006*S3006</f>
        <v>17700</v>
      </c>
      <c r="U3006" s="83">
        <f t="shared" si="322"/>
        <v>19824.000000000004</v>
      </c>
      <c r="V3006" s="193"/>
      <c r="W3006" s="35">
        <v>2017</v>
      </c>
      <c r="X3006" s="156"/>
    </row>
    <row r="3007" spans="1:24" ht="50.1" customHeight="1">
      <c r="A3007" s="45" t="s">
        <v>9169</v>
      </c>
      <c r="B3007" s="58" t="s">
        <v>35</v>
      </c>
      <c r="C3007" s="403" t="s">
        <v>9170</v>
      </c>
      <c r="D3007" s="403" t="s">
        <v>5833</v>
      </c>
      <c r="E3007" s="403" t="s">
        <v>332</v>
      </c>
      <c r="F3007" s="403" t="s">
        <v>9171</v>
      </c>
      <c r="G3007" s="51" t="s">
        <v>39</v>
      </c>
      <c r="H3007" s="114">
        <v>0</v>
      </c>
      <c r="I3007" s="125">
        <v>591010000</v>
      </c>
      <c r="J3007" s="51" t="s">
        <v>53</v>
      </c>
      <c r="K3007" s="229" t="s">
        <v>1818</v>
      </c>
      <c r="L3007" s="51" t="s">
        <v>295</v>
      </c>
      <c r="M3007" s="51" t="s">
        <v>61</v>
      </c>
      <c r="N3007" s="51" t="s">
        <v>5525</v>
      </c>
      <c r="O3007" s="176" t="s">
        <v>8439</v>
      </c>
      <c r="P3007" s="49">
        <v>796</v>
      </c>
      <c r="Q3007" s="126" t="s">
        <v>46</v>
      </c>
      <c r="R3007" s="399">
        <v>1</v>
      </c>
      <c r="S3007" s="400">
        <v>25500</v>
      </c>
      <c r="T3007" s="453">
        <f t="shared" si="323"/>
        <v>25500</v>
      </c>
      <c r="U3007" s="454">
        <f t="shared" si="322"/>
        <v>28560.000000000004</v>
      </c>
      <c r="V3007" s="195"/>
      <c r="W3007" s="297">
        <v>2017</v>
      </c>
      <c r="X3007" s="277"/>
    </row>
    <row r="3008" spans="1:24" ht="50.1" customHeight="1">
      <c r="A3008" s="840" t="s">
        <v>9172</v>
      </c>
      <c r="B3008" s="58" t="s">
        <v>35</v>
      </c>
      <c r="C3008" s="403" t="s">
        <v>9173</v>
      </c>
      <c r="D3008" s="403" t="s">
        <v>3837</v>
      </c>
      <c r="E3008" s="403" t="s">
        <v>9174</v>
      </c>
      <c r="F3008" s="403" t="s">
        <v>9175</v>
      </c>
      <c r="G3008" s="51" t="s">
        <v>39</v>
      </c>
      <c r="H3008" s="114">
        <v>0</v>
      </c>
      <c r="I3008" s="125">
        <v>591010000</v>
      </c>
      <c r="J3008" s="51" t="s">
        <v>53</v>
      </c>
      <c r="K3008" s="229" t="s">
        <v>1818</v>
      </c>
      <c r="L3008" s="51" t="s">
        <v>295</v>
      </c>
      <c r="M3008" s="51" t="s">
        <v>61</v>
      </c>
      <c r="N3008" s="51" t="s">
        <v>5525</v>
      </c>
      <c r="O3008" s="176" t="s">
        <v>8439</v>
      </c>
      <c r="P3008" s="49">
        <v>796</v>
      </c>
      <c r="Q3008" s="126" t="s">
        <v>46</v>
      </c>
      <c r="R3008" s="35">
        <v>1</v>
      </c>
      <c r="S3008" s="400">
        <v>3300</v>
      </c>
      <c r="T3008" s="35">
        <f t="shared" si="323"/>
        <v>3300</v>
      </c>
      <c r="U3008" s="35">
        <f t="shared" si="322"/>
        <v>3696.0000000000005</v>
      </c>
      <c r="V3008" s="195"/>
      <c r="W3008" s="297">
        <v>2017</v>
      </c>
      <c r="X3008" s="277"/>
    </row>
    <row r="3009" spans="1:24" ht="50.1" customHeight="1">
      <c r="A3009" s="45" t="s">
        <v>9176</v>
      </c>
      <c r="B3009" s="58" t="s">
        <v>35</v>
      </c>
      <c r="C3009" s="403" t="s">
        <v>1285</v>
      </c>
      <c r="D3009" s="403" t="s">
        <v>1286</v>
      </c>
      <c r="E3009" s="403" t="s">
        <v>1287</v>
      </c>
      <c r="F3009" s="403" t="s">
        <v>9171</v>
      </c>
      <c r="G3009" s="51" t="s">
        <v>39</v>
      </c>
      <c r="H3009" s="114">
        <v>0</v>
      </c>
      <c r="I3009" s="125">
        <v>591010000</v>
      </c>
      <c r="J3009" s="51" t="s">
        <v>53</v>
      </c>
      <c r="K3009" s="229" t="s">
        <v>1818</v>
      </c>
      <c r="L3009" s="51" t="s">
        <v>295</v>
      </c>
      <c r="M3009" s="51" t="s">
        <v>61</v>
      </c>
      <c r="N3009" s="51" t="s">
        <v>5525</v>
      </c>
      <c r="O3009" s="176" t="s">
        <v>8439</v>
      </c>
      <c r="P3009" s="49">
        <v>796</v>
      </c>
      <c r="Q3009" s="126" t="s">
        <v>46</v>
      </c>
      <c r="R3009" s="35">
        <v>1</v>
      </c>
      <c r="S3009" s="400">
        <v>62500</v>
      </c>
      <c r="T3009" s="35">
        <f t="shared" si="323"/>
        <v>62500</v>
      </c>
      <c r="U3009" s="35">
        <f t="shared" si="322"/>
        <v>70000</v>
      </c>
      <c r="V3009" s="195"/>
      <c r="W3009" s="297">
        <v>2017</v>
      </c>
      <c r="X3009" s="277"/>
    </row>
    <row r="3010" spans="1:24" ht="50.1" customHeight="1">
      <c r="A3010" s="45" t="s">
        <v>9177</v>
      </c>
      <c r="B3010" s="58" t="s">
        <v>35</v>
      </c>
      <c r="C3010" s="403" t="s">
        <v>9178</v>
      </c>
      <c r="D3010" s="403" t="s">
        <v>9179</v>
      </c>
      <c r="E3010" s="403" t="s">
        <v>9180</v>
      </c>
      <c r="F3010" s="403" t="s">
        <v>9171</v>
      </c>
      <c r="G3010" s="51" t="s">
        <v>39</v>
      </c>
      <c r="H3010" s="114">
        <v>0</v>
      </c>
      <c r="I3010" s="125">
        <v>591010000</v>
      </c>
      <c r="J3010" s="51" t="s">
        <v>53</v>
      </c>
      <c r="K3010" s="229" t="s">
        <v>1818</v>
      </c>
      <c r="L3010" s="51" t="s">
        <v>295</v>
      </c>
      <c r="M3010" s="51" t="s">
        <v>61</v>
      </c>
      <c r="N3010" s="51" t="s">
        <v>5525</v>
      </c>
      <c r="O3010" s="176" t="s">
        <v>8439</v>
      </c>
      <c r="P3010" s="49">
        <v>796</v>
      </c>
      <c r="Q3010" s="126" t="s">
        <v>46</v>
      </c>
      <c r="R3010" s="35">
        <v>1</v>
      </c>
      <c r="S3010" s="400">
        <v>28500</v>
      </c>
      <c r="T3010" s="35">
        <f t="shared" si="323"/>
        <v>28500</v>
      </c>
      <c r="U3010" s="35">
        <f t="shared" si="322"/>
        <v>31920.000000000004</v>
      </c>
      <c r="V3010" s="195"/>
      <c r="W3010" s="297">
        <v>2017</v>
      </c>
      <c r="X3010" s="277"/>
    </row>
    <row r="3011" spans="1:24" ht="50.1" customHeight="1">
      <c r="A3011" s="45" t="s">
        <v>9181</v>
      </c>
      <c r="B3011" s="58" t="s">
        <v>35</v>
      </c>
      <c r="C3011" s="38" t="s">
        <v>9182</v>
      </c>
      <c r="D3011" s="38" t="s">
        <v>2253</v>
      </c>
      <c r="E3011" s="38" t="s">
        <v>9183</v>
      </c>
      <c r="F3011" s="50" t="s">
        <v>9184</v>
      </c>
      <c r="G3011" s="51" t="s">
        <v>39</v>
      </c>
      <c r="H3011" s="51">
        <v>0</v>
      </c>
      <c r="I3011" s="125">
        <v>590000000</v>
      </c>
      <c r="J3011" s="51" t="s">
        <v>53</v>
      </c>
      <c r="K3011" s="51" t="s">
        <v>1818</v>
      </c>
      <c r="L3011" s="51" t="s">
        <v>53</v>
      </c>
      <c r="M3011" s="51" t="s">
        <v>61</v>
      </c>
      <c r="N3011" s="51" t="s">
        <v>7236</v>
      </c>
      <c r="O3011" s="176" t="s">
        <v>8469</v>
      </c>
      <c r="P3011" s="52" t="s">
        <v>9185</v>
      </c>
      <c r="Q3011" s="49" t="s">
        <v>129</v>
      </c>
      <c r="R3011" s="49">
        <v>180</v>
      </c>
      <c r="S3011" s="177">
        <v>580.35713999999996</v>
      </c>
      <c r="T3011" s="177">
        <f t="shared" si="323"/>
        <v>104464.2852</v>
      </c>
      <c r="U3011" s="83">
        <f t="shared" si="322"/>
        <v>116999.99942400001</v>
      </c>
      <c r="V3011" s="193"/>
      <c r="W3011" s="35">
        <v>2017</v>
      </c>
      <c r="X3011" s="156"/>
    </row>
    <row r="3012" spans="1:24" ht="50.1" customHeight="1">
      <c r="A3012" s="45" t="s">
        <v>9186</v>
      </c>
      <c r="B3012" s="46" t="s">
        <v>35</v>
      </c>
      <c r="C3012" s="49" t="s">
        <v>9187</v>
      </c>
      <c r="D3012" s="49" t="s">
        <v>3489</v>
      </c>
      <c r="E3012" s="49" t="s">
        <v>9188</v>
      </c>
      <c r="F3012" s="50" t="s">
        <v>9189</v>
      </c>
      <c r="G3012" s="66" t="s">
        <v>196</v>
      </c>
      <c r="H3012" s="353">
        <v>99.9</v>
      </c>
      <c r="I3012" s="201">
        <v>590000000</v>
      </c>
      <c r="J3012" s="35" t="s">
        <v>40</v>
      </c>
      <c r="K3012" s="46" t="s">
        <v>9190</v>
      </c>
      <c r="L3012" s="35" t="s">
        <v>42</v>
      </c>
      <c r="M3012" s="46" t="s">
        <v>61</v>
      </c>
      <c r="N3012" s="49" t="s">
        <v>178</v>
      </c>
      <c r="O3012" s="35" t="s">
        <v>76</v>
      </c>
      <c r="P3012" s="49" t="s">
        <v>449</v>
      </c>
      <c r="Q3012" s="49" t="s">
        <v>103</v>
      </c>
      <c r="R3012" s="101">
        <v>10</v>
      </c>
      <c r="S3012" s="77">
        <v>3143</v>
      </c>
      <c r="T3012" s="100">
        <f t="shared" si="323"/>
        <v>31430</v>
      </c>
      <c r="U3012" s="147">
        <f t="shared" si="322"/>
        <v>35201.600000000006</v>
      </c>
      <c r="V3012" s="102" t="s">
        <v>6684</v>
      </c>
      <c r="W3012" s="35">
        <v>2017</v>
      </c>
      <c r="X3012" s="98"/>
    </row>
    <row r="3013" spans="1:24" ht="50.1" customHeight="1">
      <c r="A3013" s="45" t="s">
        <v>9191</v>
      </c>
      <c r="B3013" s="46" t="s">
        <v>35</v>
      </c>
      <c r="C3013" s="49" t="s">
        <v>9192</v>
      </c>
      <c r="D3013" s="49" t="s">
        <v>3489</v>
      </c>
      <c r="E3013" s="49" t="s">
        <v>9193</v>
      </c>
      <c r="F3013" s="50" t="s">
        <v>9194</v>
      </c>
      <c r="G3013" s="66" t="s">
        <v>196</v>
      </c>
      <c r="H3013" s="353">
        <v>99.9</v>
      </c>
      <c r="I3013" s="201">
        <v>590000000</v>
      </c>
      <c r="J3013" s="35" t="s">
        <v>40</v>
      </c>
      <c r="K3013" s="46" t="s">
        <v>9190</v>
      </c>
      <c r="L3013" s="35" t="s">
        <v>42</v>
      </c>
      <c r="M3013" s="46" t="s">
        <v>61</v>
      </c>
      <c r="N3013" s="49" t="s">
        <v>178</v>
      </c>
      <c r="O3013" s="35" t="s">
        <v>76</v>
      </c>
      <c r="P3013" s="49" t="s">
        <v>449</v>
      </c>
      <c r="Q3013" s="49" t="s">
        <v>103</v>
      </c>
      <c r="R3013" s="101">
        <v>5</v>
      </c>
      <c r="S3013" s="77">
        <v>3144</v>
      </c>
      <c r="T3013" s="100">
        <f t="shared" si="323"/>
        <v>15720</v>
      </c>
      <c r="U3013" s="147">
        <f t="shared" si="322"/>
        <v>17606.400000000001</v>
      </c>
      <c r="V3013" s="102" t="s">
        <v>6684</v>
      </c>
      <c r="W3013" s="35">
        <v>2017</v>
      </c>
      <c r="X3013" s="98"/>
    </row>
    <row r="3014" spans="1:24" ht="50.1" customHeight="1">
      <c r="A3014" s="45" t="s">
        <v>9195</v>
      </c>
      <c r="B3014" s="46" t="s">
        <v>35</v>
      </c>
      <c r="C3014" s="49" t="s">
        <v>9196</v>
      </c>
      <c r="D3014" s="49" t="s">
        <v>3489</v>
      </c>
      <c r="E3014" s="49" t="s">
        <v>9197</v>
      </c>
      <c r="F3014" s="50" t="s">
        <v>9198</v>
      </c>
      <c r="G3014" s="66" t="s">
        <v>196</v>
      </c>
      <c r="H3014" s="353">
        <v>99.9</v>
      </c>
      <c r="I3014" s="201">
        <v>590000000</v>
      </c>
      <c r="J3014" s="35" t="s">
        <v>40</v>
      </c>
      <c r="K3014" s="46" t="s">
        <v>9190</v>
      </c>
      <c r="L3014" s="35" t="s">
        <v>42</v>
      </c>
      <c r="M3014" s="46" t="s">
        <v>61</v>
      </c>
      <c r="N3014" s="49" t="s">
        <v>178</v>
      </c>
      <c r="O3014" s="35" t="s">
        <v>76</v>
      </c>
      <c r="P3014" s="49" t="s">
        <v>449</v>
      </c>
      <c r="Q3014" s="49" t="s">
        <v>103</v>
      </c>
      <c r="R3014" s="101">
        <v>5</v>
      </c>
      <c r="S3014" s="77">
        <v>2774</v>
      </c>
      <c r="T3014" s="100">
        <f t="shared" si="323"/>
        <v>13870</v>
      </c>
      <c r="U3014" s="147">
        <f t="shared" si="322"/>
        <v>15534.400000000001</v>
      </c>
      <c r="V3014" s="102" t="s">
        <v>6684</v>
      </c>
      <c r="W3014" s="35">
        <v>2017</v>
      </c>
      <c r="X3014" s="98"/>
    </row>
    <row r="3015" spans="1:24" ht="50.1" customHeight="1">
      <c r="A3015" s="45" t="s">
        <v>9199</v>
      </c>
      <c r="B3015" s="46" t="s">
        <v>35</v>
      </c>
      <c r="C3015" s="49" t="s">
        <v>9200</v>
      </c>
      <c r="D3015" s="49" t="s">
        <v>3489</v>
      </c>
      <c r="E3015" s="49" t="s">
        <v>9201</v>
      </c>
      <c r="F3015" s="50" t="s">
        <v>9202</v>
      </c>
      <c r="G3015" s="66" t="s">
        <v>196</v>
      </c>
      <c r="H3015" s="353">
        <v>99.9</v>
      </c>
      <c r="I3015" s="201">
        <v>590000000</v>
      </c>
      <c r="J3015" s="35" t="s">
        <v>40</v>
      </c>
      <c r="K3015" s="46" t="s">
        <v>9190</v>
      </c>
      <c r="L3015" s="35" t="s">
        <v>42</v>
      </c>
      <c r="M3015" s="46" t="s">
        <v>61</v>
      </c>
      <c r="N3015" s="49" t="s">
        <v>178</v>
      </c>
      <c r="O3015" s="35" t="s">
        <v>76</v>
      </c>
      <c r="P3015" s="49" t="s">
        <v>449</v>
      </c>
      <c r="Q3015" s="49" t="s">
        <v>103</v>
      </c>
      <c r="R3015" s="101">
        <v>38</v>
      </c>
      <c r="S3015" s="77">
        <v>2774</v>
      </c>
      <c r="T3015" s="100">
        <f t="shared" si="323"/>
        <v>105412</v>
      </c>
      <c r="U3015" s="147">
        <f t="shared" si="322"/>
        <v>118061.44000000002</v>
      </c>
      <c r="V3015" s="102" t="s">
        <v>6684</v>
      </c>
      <c r="W3015" s="35">
        <v>2017</v>
      </c>
      <c r="X3015" s="98"/>
    </row>
    <row r="3016" spans="1:24" ht="50.1" customHeight="1">
      <c r="A3016" s="45" t="s">
        <v>9203</v>
      </c>
      <c r="B3016" s="46" t="s">
        <v>35</v>
      </c>
      <c r="C3016" s="49" t="s">
        <v>9204</v>
      </c>
      <c r="D3016" s="49" t="s">
        <v>3489</v>
      </c>
      <c r="E3016" s="49" t="s">
        <v>9205</v>
      </c>
      <c r="F3016" s="50" t="s">
        <v>9206</v>
      </c>
      <c r="G3016" s="66" t="s">
        <v>196</v>
      </c>
      <c r="H3016" s="353">
        <v>99.9</v>
      </c>
      <c r="I3016" s="201">
        <v>590000000</v>
      </c>
      <c r="J3016" s="35" t="s">
        <v>40</v>
      </c>
      <c r="K3016" s="46" t="s">
        <v>9190</v>
      </c>
      <c r="L3016" s="35" t="s">
        <v>42</v>
      </c>
      <c r="M3016" s="46" t="s">
        <v>61</v>
      </c>
      <c r="N3016" s="49" t="s">
        <v>178</v>
      </c>
      <c r="O3016" s="35" t="s">
        <v>76</v>
      </c>
      <c r="P3016" s="49" t="s">
        <v>449</v>
      </c>
      <c r="Q3016" s="49" t="s">
        <v>103</v>
      </c>
      <c r="R3016" s="101">
        <v>20</v>
      </c>
      <c r="S3016" s="77">
        <v>2774</v>
      </c>
      <c r="T3016" s="100">
        <f t="shared" si="323"/>
        <v>55480</v>
      </c>
      <c r="U3016" s="147">
        <f t="shared" si="322"/>
        <v>62137.600000000006</v>
      </c>
      <c r="V3016" s="102" t="s">
        <v>6684</v>
      </c>
      <c r="W3016" s="35">
        <v>2017</v>
      </c>
      <c r="X3016" s="98"/>
    </row>
    <row r="3017" spans="1:24" ht="50.1" customHeight="1">
      <c r="A3017" s="45" t="s">
        <v>9207</v>
      </c>
      <c r="B3017" s="46" t="s">
        <v>35</v>
      </c>
      <c r="C3017" s="49" t="s">
        <v>9208</v>
      </c>
      <c r="D3017" s="49" t="s">
        <v>3489</v>
      </c>
      <c r="E3017" s="49" t="s">
        <v>9209</v>
      </c>
      <c r="F3017" s="50" t="s">
        <v>9210</v>
      </c>
      <c r="G3017" s="66" t="s">
        <v>196</v>
      </c>
      <c r="H3017" s="353">
        <v>99.9</v>
      </c>
      <c r="I3017" s="201">
        <v>590000000</v>
      </c>
      <c r="J3017" s="35" t="s">
        <v>40</v>
      </c>
      <c r="K3017" s="46" t="s">
        <v>9190</v>
      </c>
      <c r="L3017" s="35" t="s">
        <v>42</v>
      </c>
      <c r="M3017" s="46" t="s">
        <v>61</v>
      </c>
      <c r="N3017" s="49" t="s">
        <v>178</v>
      </c>
      <c r="O3017" s="35" t="s">
        <v>76</v>
      </c>
      <c r="P3017" s="49" t="s">
        <v>449</v>
      </c>
      <c r="Q3017" s="49" t="s">
        <v>103</v>
      </c>
      <c r="R3017" s="101">
        <v>5</v>
      </c>
      <c r="S3017" s="77">
        <v>3143</v>
      </c>
      <c r="T3017" s="100">
        <f t="shared" si="323"/>
        <v>15715</v>
      </c>
      <c r="U3017" s="147">
        <f t="shared" si="322"/>
        <v>17600.800000000003</v>
      </c>
      <c r="V3017" s="102" t="s">
        <v>6684</v>
      </c>
      <c r="W3017" s="35">
        <v>2017</v>
      </c>
      <c r="X3017" s="98"/>
    </row>
    <row r="3018" spans="1:24" ht="50.1" customHeight="1">
      <c r="A3018" s="45" t="s">
        <v>9211</v>
      </c>
      <c r="B3018" s="46" t="s">
        <v>35</v>
      </c>
      <c r="C3018" s="49" t="s">
        <v>9212</v>
      </c>
      <c r="D3018" s="49" t="s">
        <v>3489</v>
      </c>
      <c r="E3018" s="49" t="s">
        <v>9213</v>
      </c>
      <c r="F3018" s="50" t="s">
        <v>9214</v>
      </c>
      <c r="G3018" s="66" t="s">
        <v>196</v>
      </c>
      <c r="H3018" s="353">
        <v>99.9</v>
      </c>
      <c r="I3018" s="201">
        <v>590000000</v>
      </c>
      <c r="J3018" s="35" t="s">
        <v>40</v>
      </c>
      <c r="K3018" s="46" t="s">
        <v>9190</v>
      </c>
      <c r="L3018" s="35" t="s">
        <v>42</v>
      </c>
      <c r="M3018" s="46" t="s">
        <v>61</v>
      </c>
      <c r="N3018" s="49" t="s">
        <v>178</v>
      </c>
      <c r="O3018" s="35" t="s">
        <v>76</v>
      </c>
      <c r="P3018" s="49" t="s">
        <v>449</v>
      </c>
      <c r="Q3018" s="49" t="s">
        <v>103</v>
      </c>
      <c r="R3018" s="101">
        <v>5</v>
      </c>
      <c r="S3018" s="77">
        <v>3143</v>
      </c>
      <c r="T3018" s="100">
        <f t="shared" si="323"/>
        <v>15715</v>
      </c>
      <c r="U3018" s="147">
        <f t="shared" si="322"/>
        <v>17600.800000000003</v>
      </c>
      <c r="V3018" s="102" t="s">
        <v>6684</v>
      </c>
      <c r="W3018" s="35">
        <v>2017</v>
      </c>
      <c r="X3018" s="98"/>
    </row>
    <row r="3019" spans="1:24" ht="50.1" customHeight="1">
      <c r="A3019" s="45" t="s">
        <v>9215</v>
      </c>
      <c r="B3019" s="46" t="s">
        <v>35</v>
      </c>
      <c r="C3019" s="49" t="s">
        <v>9216</v>
      </c>
      <c r="D3019" s="49" t="s">
        <v>3489</v>
      </c>
      <c r="E3019" s="49" t="s">
        <v>9217</v>
      </c>
      <c r="F3019" s="50" t="s">
        <v>9218</v>
      </c>
      <c r="G3019" s="66" t="s">
        <v>196</v>
      </c>
      <c r="H3019" s="353">
        <v>99.9</v>
      </c>
      <c r="I3019" s="201">
        <v>590000000</v>
      </c>
      <c r="J3019" s="35" t="s">
        <v>40</v>
      </c>
      <c r="K3019" s="46" t="s">
        <v>9190</v>
      </c>
      <c r="L3019" s="35" t="s">
        <v>42</v>
      </c>
      <c r="M3019" s="46" t="s">
        <v>61</v>
      </c>
      <c r="N3019" s="49" t="s">
        <v>178</v>
      </c>
      <c r="O3019" s="35" t="s">
        <v>76</v>
      </c>
      <c r="P3019" s="49" t="s">
        <v>449</v>
      </c>
      <c r="Q3019" s="49" t="s">
        <v>103</v>
      </c>
      <c r="R3019" s="101">
        <v>18</v>
      </c>
      <c r="S3019" s="77">
        <v>2774</v>
      </c>
      <c r="T3019" s="100">
        <f t="shared" si="323"/>
        <v>49932</v>
      </c>
      <c r="U3019" s="147">
        <f t="shared" si="322"/>
        <v>55923.840000000004</v>
      </c>
      <c r="V3019" s="102" t="s">
        <v>6684</v>
      </c>
      <c r="W3019" s="35">
        <v>2017</v>
      </c>
      <c r="X3019" s="98"/>
    </row>
    <row r="3020" spans="1:24" ht="50.1" customHeight="1">
      <c r="A3020" s="45" t="s">
        <v>9219</v>
      </c>
      <c r="B3020" s="46" t="s">
        <v>35</v>
      </c>
      <c r="C3020" s="49" t="s">
        <v>9220</v>
      </c>
      <c r="D3020" s="49" t="s">
        <v>3489</v>
      </c>
      <c r="E3020" s="49" t="s">
        <v>9221</v>
      </c>
      <c r="F3020" s="50" t="s">
        <v>9222</v>
      </c>
      <c r="G3020" s="66" t="s">
        <v>196</v>
      </c>
      <c r="H3020" s="353">
        <v>99.9</v>
      </c>
      <c r="I3020" s="201">
        <v>590000000</v>
      </c>
      <c r="J3020" s="35" t="s">
        <v>40</v>
      </c>
      <c r="K3020" s="46" t="s">
        <v>9190</v>
      </c>
      <c r="L3020" s="35" t="s">
        <v>42</v>
      </c>
      <c r="M3020" s="46" t="s">
        <v>61</v>
      </c>
      <c r="N3020" s="49" t="s">
        <v>178</v>
      </c>
      <c r="O3020" s="35" t="s">
        <v>76</v>
      </c>
      <c r="P3020" s="49" t="s">
        <v>449</v>
      </c>
      <c r="Q3020" s="49" t="s">
        <v>103</v>
      </c>
      <c r="R3020" s="101">
        <v>5</v>
      </c>
      <c r="S3020" s="77">
        <v>2774</v>
      </c>
      <c r="T3020" s="100">
        <f t="shared" si="323"/>
        <v>13870</v>
      </c>
      <c r="U3020" s="147">
        <f t="shared" si="322"/>
        <v>15534.400000000001</v>
      </c>
      <c r="V3020" s="102" t="s">
        <v>6684</v>
      </c>
      <c r="W3020" s="35">
        <v>2017</v>
      </c>
      <c r="X3020" s="98"/>
    </row>
    <row r="3021" spans="1:24" ht="50.1" customHeight="1">
      <c r="A3021" s="45" t="s">
        <v>9223</v>
      </c>
      <c r="B3021" s="46" t="s">
        <v>35</v>
      </c>
      <c r="C3021" s="49" t="s">
        <v>3533</v>
      </c>
      <c r="D3021" s="49" t="s">
        <v>3489</v>
      </c>
      <c r="E3021" s="49" t="s">
        <v>3534</v>
      </c>
      <c r="F3021" s="50" t="s">
        <v>9224</v>
      </c>
      <c r="G3021" s="66" t="s">
        <v>196</v>
      </c>
      <c r="H3021" s="353">
        <v>99.9</v>
      </c>
      <c r="I3021" s="201">
        <v>590000000</v>
      </c>
      <c r="J3021" s="35" t="s">
        <v>40</v>
      </c>
      <c r="K3021" s="46" t="s">
        <v>9190</v>
      </c>
      <c r="L3021" s="35" t="s">
        <v>42</v>
      </c>
      <c r="M3021" s="46" t="s">
        <v>61</v>
      </c>
      <c r="N3021" s="49" t="s">
        <v>178</v>
      </c>
      <c r="O3021" s="35" t="s">
        <v>76</v>
      </c>
      <c r="P3021" s="49" t="s">
        <v>449</v>
      </c>
      <c r="Q3021" s="49" t="s">
        <v>103</v>
      </c>
      <c r="R3021" s="101">
        <v>5</v>
      </c>
      <c r="S3021" s="77">
        <v>2774</v>
      </c>
      <c r="T3021" s="100">
        <f t="shared" si="323"/>
        <v>13870</v>
      </c>
      <c r="U3021" s="147">
        <f t="shared" si="322"/>
        <v>15534.400000000001</v>
      </c>
      <c r="V3021" s="102" t="s">
        <v>6684</v>
      </c>
      <c r="W3021" s="35">
        <v>2017</v>
      </c>
      <c r="X3021" s="98"/>
    </row>
    <row r="3022" spans="1:24" ht="50.1" customHeight="1">
      <c r="A3022" s="45" t="s">
        <v>9225</v>
      </c>
      <c r="B3022" s="46" t="s">
        <v>35</v>
      </c>
      <c r="C3022" s="49" t="s">
        <v>9226</v>
      </c>
      <c r="D3022" s="49" t="s">
        <v>3489</v>
      </c>
      <c r="E3022" s="49" t="s">
        <v>9227</v>
      </c>
      <c r="F3022" s="50" t="s">
        <v>9228</v>
      </c>
      <c r="G3022" s="66" t="s">
        <v>196</v>
      </c>
      <c r="H3022" s="353">
        <v>99.9</v>
      </c>
      <c r="I3022" s="201">
        <v>590000000</v>
      </c>
      <c r="J3022" s="35" t="s">
        <v>40</v>
      </c>
      <c r="K3022" s="46" t="s">
        <v>9190</v>
      </c>
      <c r="L3022" s="35" t="s">
        <v>42</v>
      </c>
      <c r="M3022" s="46" t="s">
        <v>61</v>
      </c>
      <c r="N3022" s="49" t="s">
        <v>178</v>
      </c>
      <c r="O3022" s="35" t="s">
        <v>76</v>
      </c>
      <c r="P3022" s="49" t="s">
        <v>449</v>
      </c>
      <c r="Q3022" s="49" t="s">
        <v>103</v>
      </c>
      <c r="R3022" s="101">
        <v>18</v>
      </c>
      <c r="S3022" s="77">
        <v>2774</v>
      </c>
      <c r="T3022" s="100">
        <f t="shared" si="323"/>
        <v>49932</v>
      </c>
      <c r="U3022" s="147">
        <f t="shared" si="322"/>
        <v>55923.840000000004</v>
      </c>
      <c r="V3022" s="102" t="s">
        <v>6684</v>
      </c>
      <c r="W3022" s="35">
        <v>2017</v>
      </c>
      <c r="X3022" s="98"/>
    </row>
    <row r="3023" spans="1:24" ht="50.1" customHeight="1">
      <c r="A3023" s="45" t="s">
        <v>9229</v>
      </c>
      <c r="B3023" s="46" t="s">
        <v>35</v>
      </c>
      <c r="C3023" s="49" t="s">
        <v>9230</v>
      </c>
      <c r="D3023" s="49" t="s">
        <v>3489</v>
      </c>
      <c r="E3023" s="49" t="s">
        <v>9231</v>
      </c>
      <c r="F3023" s="50" t="s">
        <v>9232</v>
      </c>
      <c r="G3023" s="66" t="s">
        <v>196</v>
      </c>
      <c r="H3023" s="353">
        <v>99.9</v>
      </c>
      <c r="I3023" s="201">
        <v>590000000</v>
      </c>
      <c r="J3023" s="35" t="s">
        <v>40</v>
      </c>
      <c r="K3023" s="46" t="s">
        <v>9190</v>
      </c>
      <c r="L3023" s="35" t="s">
        <v>42</v>
      </c>
      <c r="M3023" s="46" t="s">
        <v>61</v>
      </c>
      <c r="N3023" s="49" t="s">
        <v>178</v>
      </c>
      <c r="O3023" s="35" t="s">
        <v>76</v>
      </c>
      <c r="P3023" s="49" t="s">
        <v>449</v>
      </c>
      <c r="Q3023" s="49" t="s">
        <v>103</v>
      </c>
      <c r="R3023" s="101">
        <v>18</v>
      </c>
      <c r="S3023" s="77">
        <v>2774</v>
      </c>
      <c r="T3023" s="100">
        <f t="shared" si="323"/>
        <v>49932</v>
      </c>
      <c r="U3023" s="147">
        <f t="shared" si="322"/>
        <v>55923.840000000004</v>
      </c>
      <c r="V3023" s="102" t="s">
        <v>6684</v>
      </c>
      <c r="W3023" s="35">
        <v>2017</v>
      </c>
      <c r="X3023" s="98"/>
    </row>
    <row r="3024" spans="1:24" ht="50.1" customHeight="1">
      <c r="A3024" s="45" t="s">
        <v>9233</v>
      </c>
      <c r="B3024" s="46" t="s">
        <v>35</v>
      </c>
      <c r="C3024" s="49" t="s">
        <v>9234</v>
      </c>
      <c r="D3024" s="49" t="s">
        <v>3489</v>
      </c>
      <c r="E3024" s="49" t="s">
        <v>9235</v>
      </c>
      <c r="F3024" s="50" t="s">
        <v>9236</v>
      </c>
      <c r="G3024" s="66" t="s">
        <v>196</v>
      </c>
      <c r="H3024" s="353">
        <v>99.9</v>
      </c>
      <c r="I3024" s="201">
        <v>590000000</v>
      </c>
      <c r="J3024" s="35" t="s">
        <v>40</v>
      </c>
      <c r="K3024" s="46" t="s">
        <v>9190</v>
      </c>
      <c r="L3024" s="35" t="s">
        <v>42</v>
      </c>
      <c r="M3024" s="46" t="s">
        <v>61</v>
      </c>
      <c r="N3024" s="49" t="s">
        <v>178</v>
      </c>
      <c r="O3024" s="35" t="s">
        <v>76</v>
      </c>
      <c r="P3024" s="49" t="s">
        <v>449</v>
      </c>
      <c r="Q3024" s="49" t="s">
        <v>103</v>
      </c>
      <c r="R3024" s="101">
        <v>18</v>
      </c>
      <c r="S3024" s="77">
        <v>2774</v>
      </c>
      <c r="T3024" s="100">
        <f t="shared" si="323"/>
        <v>49932</v>
      </c>
      <c r="U3024" s="147">
        <f t="shared" si="322"/>
        <v>55923.840000000004</v>
      </c>
      <c r="V3024" s="102" t="s">
        <v>6684</v>
      </c>
      <c r="W3024" s="35">
        <v>2017</v>
      </c>
      <c r="X3024" s="98"/>
    </row>
    <row r="3025" spans="1:24" ht="50.1" customHeight="1">
      <c r="A3025" s="45" t="s">
        <v>9237</v>
      </c>
      <c r="B3025" s="46" t="s">
        <v>35</v>
      </c>
      <c r="C3025" s="49" t="s">
        <v>8851</v>
      </c>
      <c r="D3025" s="49" t="s">
        <v>3489</v>
      </c>
      <c r="E3025" s="49" t="s">
        <v>8852</v>
      </c>
      <c r="F3025" s="50" t="s">
        <v>9238</v>
      </c>
      <c r="G3025" s="66" t="s">
        <v>196</v>
      </c>
      <c r="H3025" s="353">
        <v>99.9</v>
      </c>
      <c r="I3025" s="201">
        <v>590000000</v>
      </c>
      <c r="J3025" s="35" t="s">
        <v>40</v>
      </c>
      <c r="K3025" s="46" t="s">
        <v>9190</v>
      </c>
      <c r="L3025" s="35" t="s">
        <v>42</v>
      </c>
      <c r="M3025" s="46" t="s">
        <v>61</v>
      </c>
      <c r="N3025" s="49" t="s">
        <v>178</v>
      </c>
      <c r="O3025" s="35" t="s">
        <v>76</v>
      </c>
      <c r="P3025" s="49" t="s">
        <v>449</v>
      </c>
      <c r="Q3025" s="49" t="s">
        <v>103</v>
      </c>
      <c r="R3025" s="101">
        <v>18</v>
      </c>
      <c r="S3025" s="77">
        <v>2774</v>
      </c>
      <c r="T3025" s="100">
        <f t="shared" si="323"/>
        <v>49932</v>
      </c>
      <c r="U3025" s="147">
        <f t="shared" si="322"/>
        <v>55923.840000000004</v>
      </c>
      <c r="V3025" s="102" t="s">
        <v>6684</v>
      </c>
      <c r="W3025" s="35">
        <v>2017</v>
      </c>
      <c r="X3025" s="98"/>
    </row>
    <row r="3026" spans="1:24" ht="50.1" customHeight="1">
      <c r="A3026" s="45" t="s">
        <v>9239</v>
      </c>
      <c r="B3026" s="58" t="s">
        <v>35</v>
      </c>
      <c r="C3026" s="50" t="s">
        <v>8317</v>
      </c>
      <c r="D3026" s="50" t="s">
        <v>8318</v>
      </c>
      <c r="E3026" s="50" t="s">
        <v>6279</v>
      </c>
      <c r="F3026" s="50" t="s">
        <v>9240</v>
      </c>
      <c r="G3026" s="49" t="s">
        <v>39</v>
      </c>
      <c r="H3026" s="105">
        <v>0</v>
      </c>
      <c r="I3026" s="80">
        <v>590000000</v>
      </c>
      <c r="J3026" s="51" t="s">
        <v>293</v>
      </c>
      <c r="K3026" s="49" t="s">
        <v>1818</v>
      </c>
      <c r="L3026" s="49" t="s">
        <v>189</v>
      </c>
      <c r="M3026" s="49" t="s">
        <v>84</v>
      </c>
      <c r="N3026" s="49" t="s">
        <v>243</v>
      </c>
      <c r="O3026" s="49" t="s">
        <v>2235</v>
      </c>
      <c r="P3026" s="43">
        <v>796</v>
      </c>
      <c r="Q3026" s="49" t="s">
        <v>46</v>
      </c>
      <c r="R3026" s="77">
        <v>10</v>
      </c>
      <c r="S3026" s="77">
        <v>130000</v>
      </c>
      <c r="T3026" s="62">
        <f>R3026*S3026</f>
        <v>1300000</v>
      </c>
      <c r="U3026" s="62">
        <f>T3026*1.12</f>
        <v>1456000.0000000002</v>
      </c>
      <c r="V3026" s="98"/>
      <c r="W3026" s="51">
        <v>2017</v>
      </c>
      <c r="X3026" s="49"/>
    </row>
    <row r="3027" spans="1:24" ht="50.1" customHeight="1">
      <c r="A3027" s="45" t="s">
        <v>9241</v>
      </c>
      <c r="B3027" s="58" t="s">
        <v>35</v>
      </c>
      <c r="C3027" s="50" t="s">
        <v>8317</v>
      </c>
      <c r="D3027" s="50" t="s">
        <v>8318</v>
      </c>
      <c r="E3027" s="50" t="s">
        <v>6279</v>
      </c>
      <c r="F3027" s="50" t="s">
        <v>8319</v>
      </c>
      <c r="G3027" s="49" t="s">
        <v>39</v>
      </c>
      <c r="H3027" s="105">
        <v>0</v>
      </c>
      <c r="I3027" s="80">
        <v>590000000</v>
      </c>
      <c r="J3027" s="51" t="s">
        <v>293</v>
      </c>
      <c r="K3027" s="49" t="s">
        <v>1818</v>
      </c>
      <c r="L3027" s="49" t="s">
        <v>189</v>
      </c>
      <c r="M3027" s="49" t="s">
        <v>84</v>
      </c>
      <c r="N3027" s="49" t="s">
        <v>243</v>
      </c>
      <c r="O3027" s="49" t="s">
        <v>2235</v>
      </c>
      <c r="P3027" s="43">
        <v>796</v>
      </c>
      <c r="Q3027" s="49" t="s">
        <v>46</v>
      </c>
      <c r="R3027" s="77">
        <v>35</v>
      </c>
      <c r="S3027" s="77">
        <v>135000</v>
      </c>
      <c r="T3027" s="62">
        <f t="shared" ref="T3027:T3037" si="324">R3027*S3027</f>
        <v>4725000</v>
      </c>
      <c r="U3027" s="62">
        <f t="shared" ref="U3027:U3037" si="325">T3027*1.12</f>
        <v>5292000.0000000009</v>
      </c>
      <c r="V3027" s="98"/>
      <c r="W3027" s="51">
        <v>2017</v>
      </c>
      <c r="X3027" s="49"/>
    </row>
    <row r="3028" spans="1:24" ht="50.1" customHeight="1">
      <c r="A3028" s="45" t="s">
        <v>9242</v>
      </c>
      <c r="B3028" s="58" t="s">
        <v>35</v>
      </c>
      <c r="C3028" s="50" t="s">
        <v>4315</v>
      </c>
      <c r="D3028" s="50" t="s">
        <v>4316</v>
      </c>
      <c r="E3028" s="50" t="s">
        <v>4317</v>
      </c>
      <c r="F3028" s="50" t="s">
        <v>8743</v>
      </c>
      <c r="G3028" s="49" t="s">
        <v>39</v>
      </c>
      <c r="H3028" s="105">
        <v>0</v>
      </c>
      <c r="I3028" s="80">
        <v>590000000</v>
      </c>
      <c r="J3028" s="51" t="s">
        <v>293</v>
      </c>
      <c r="K3028" s="49" t="s">
        <v>1818</v>
      </c>
      <c r="L3028" s="49" t="s">
        <v>189</v>
      </c>
      <c r="M3028" s="49" t="s">
        <v>84</v>
      </c>
      <c r="N3028" s="49" t="s">
        <v>243</v>
      </c>
      <c r="O3028" s="49" t="s">
        <v>2235</v>
      </c>
      <c r="P3028" s="43">
        <v>796</v>
      </c>
      <c r="Q3028" s="49" t="s">
        <v>46</v>
      </c>
      <c r="R3028" s="77">
        <v>2660</v>
      </c>
      <c r="S3028" s="77">
        <v>2300</v>
      </c>
      <c r="T3028" s="62">
        <f t="shared" si="324"/>
        <v>6118000</v>
      </c>
      <c r="U3028" s="62">
        <f t="shared" si="325"/>
        <v>6852160.0000000009</v>
      </c>
      <c r="V3028" s="98"/>
      <c r="W3028" s="51">
        <v>2017</v>
      </c>
      <c r="X3028" s="98"/>
    </row>
    <row r="3029" spans="1:24" ht="50.1" customHeight="1">
      <c r="A3029" s="45" t="s">
        <v>9243</v>
      </c>
      <c r="B3029" s="58" t="s">
        <v>35</v>
      </c>
      <c r="C3029" s="50" t="s">
        <v>8745</v>
      </c>
      <c r="D3029" s="50" t="s">
        <v>8746</v>
      </c>
      <c r="E3029" s="50" t="s">
        <v>8747</v>
      </c>
      <c r="F3029" s="50" t="s">
        <v>8748</v>
      </c>
      <c r="G3029" s="49" t="s">
        <v>39</v>
      </c>
      <c r="H3029" s="105">
        <v>0</v>
      </c>
      <c r="I3029" s="80">
        <v>590000000</v>
      </c>
      <c r="J3029" s="51" t="s">
        <v>293</v>
      </c>
      <c r="K3029" s="49" t="s">
        <v>1818</v>
      </c>
      <c r="L3029" s="49" t="s">
        <v>189</v>
      </c>
      <c r="M3029" s="49" t="s">
        <v>84</v>
      </c>
      <c r="N3029" s="49" t="s">
        <v>243</v>
      </c>
      <c r="O3029" s="49" t="s">
        <v>2235</v>
      </c>
      <c r="P3029" s="43">
        <v>796</v>
      </c>
      <c r="Q3029" s="49" t="s">
        <v>46</v>
      </c>
      <c r="R3029" s="77">
        <v>35</v>
      </c>
      <c r="S3029" s="77">
        <v>6600</v>
      </c>
      <c r="T3029" s="62">
        <f t="shared" si="324"/>
        <v>231000</v>
      </c>
      <c r="U3029" s="62">
        <f t="shared" si="325"/>
        <v>258720.00000000003</v>
      </c>
      <c r="V3029" s="98"/>
      <c r="W3029" s="51">
        <v>2017</v>
      </c>
      <c r="X3029" s="98"/>
    </row>
    <row r="3030" spans="1:24" ht="50.1" customHeight="1">
      <c r="A3030" s="45" t="s">
        <v>9244</v>
      </c>
      <c r="B3030" s="58" t="s">
        <v>35</v>
      </c>
      <c r="C3030" s="50" t="s">
        <v>8317</v>
      </c>
      <c r="D3030" s="50" t="s">
        <v>8318</v>
      </c>
      <c r="E3030" s="50" t="s">
        <v>6279</v>
      </c>
      <c r="F3030" s="50" t="s">
        <v>9245</v>
      </c>
      <c r="G3030" s="49" t="s">
        <v>39</v>
      </c>
      <c r="H3030" s="105">
        <v>0</v>
      </c>
      <c r="I3030" s="80">
        <v>590000000</v>
      </c>
      <c r="J3030" s="51" t="s">
        <v>293</v>
      </c>
      <c r="K3030" s="49" t="s">
        <v>1818</v>
      </c>
      <c r="L3030" s="49" t="s">
        <v>189</v>
      </c>
      <c r="M3030" s="49" t="s">
        <v>84</v>
      </c>
      <c r="N3030" s="49" t="s">
        <v>243</v>
      </c>
      <c r="O3030" s="49" t="s">
        <v>2235</v>
      </c>
      <c r="P3030" s="43">
        <v>796</v>
      </c>
      <c r="Q3030" s="49" t="s">
        <v>46</v>
      </c>
      <c r="R3030" s="77">
        <v>10</v>
      </c>
      <c r="S3030" s="77">
        <v>69000</v>
      </c>
      <c r="T3030" s="62">
        <f t="shared" si="324"/>
        <v>690000</v>
      </c>
      <c r="U3030" s="62">
        <f t="shared" si="325"/>
        <v>772800.00000000012</v>
      </c>
      <c r="V3030" s="98"/>
      <c r="W3030" s="51">
        <v>2017</v>
      </c>
      <c r="X3030" s="98"/>
    </row>
    <row r="3031" spans="1:24" ht="50.1" customHeight="1">
      <c r="A3031" s="45" t="s">
        <v>9246</v>
      </c>
      <c r="B3031" s="58" t="s">
        <v>35</v>
      </c>
      <c r="C3031" s="50" t="s">
        <v>8317</v>
      </c>
      <c r="D3031" s="50" t="s">
        <v>8318</v>
      </c>
      <c r="E3031" s="50" t="s">
        <v>6279</v>
      </c>
      <c r="F3031" s="50" t="s">
        <v>9247</v>
      </c>
      <c r="G3031" s="49" t="s">
        <v>39</v>
      </c>
      <c r="H3031" s="105">
        <v>0</v>
      </c>
      <c r="I3031" s="80">
        <v>590000000</v>
      </c>
      <c r="J3031" s="51" t="s">
        <v>293</v>
      </c>
      <c r="K3031" s="49" t="s">
        <v>1818</v>
      </c>
      <c r="L3031" s="49" t="s">
        <v>189</v>
      </c>
      <c r="M3031" s="49" t="s">
        <v>84</v>
      </c>
      <c r="N3031" s="49" t="s">
        <v>243</v>
      </c>
      <c r="O3031" s="49" t="s">
        <v>2235</v>
      </c>
      <c r="P3031" s="43">
        <v>796</v>
      </c>
      <c r="Q3031" s="49" t="s">
        <v>46</v>
      </c>
      <c r="R3031" s="77">
        <v>20</v>
      </c>
      <c r="S3031" s="77">
        <v>51000</v>
      </c>
      <c r="T3031" s="62">
        <f t="shared" si="324"/>
        <v>1020000</v>
      </c>
      <c r="U3031" s="62">
        <f t="shared" si="325"/>
        <v>1142400</v>
      </c>
      <c r="V3031" s="98"/>
      <c r="W3031" s="51">
        <v>2017</v>
      </c>
      <c r="X3031" s="98"/>
    </row>
    <row r="3032" spans="1:24" ht="50.1" customHeight="1">
      <c r="A3032" s="45" t="s">
        <v>9248</v>
      </c>
      <c r="B3032" s="58" t="s">
        <v>35</v>
      </c>
      <c r="C3032" s="50" t="s">
        <v>8317</v>
      </c>
      <c r="D3032" s="50" t="s">
        <v>8318</v>
      </c>
      <c r="E3032" s="50" t="s">
        <v>6279</v>
      </c>
      <c r="F3032" s="50" t="s">
        <v>9249</v>
      </c>
      <c r="G3032" s="49" t="s">
        <v>39</v>
      </c>
      <c r="H3032" s="105">
        <v>0</v>
      </c>
      <c r="I3032" s="80">
        <v>590000000</v>
      </c>
      <c r="J3032" s="51" t="s">
        <v>293</v>
      </c>
      <c r="K3032" s="49" t="s">
        <v>1818</v>
      </c>
      <c r="L3032" s="49" t="s">
        <v>189</v>
      </c>
      <c r="M3032" s="49" t="s">
        <v>84</v>
      </c>
      <c r="N3032" s="49" t="s">
        <v>243</v>
      </c>
      <c r="O3032" s="49" t="s">
        <v>2235</v>
      </c>
      <c r="P3032" s="43">
        <v>796</v>
      </c>
      <c r="Q3032" s="49" t="s">
        <v>46</v>
      </c>
      <c r="R3032" s="77">
        <v>10</v>
      </c>
      <c r="S3032" s="77">
        <v>80900</v>
      </c>
      <c r="T3032" s="62">
        <f t="shared" si="324"/>
        <v>809000</v>
      </c>
      <c r="U3032" s="62">
        <f t="shared" si="325"/>
        <v>906080.00000000012</v>
      </c>
      <c r="V3032" s="98"/>
      <c r="W3032" s="51">
        <v>2017</v>
      </c>
      <c r="X3032" s="98"/>
    </row>
    <row r="3033" spans="1:24" ht="50.1" customHeight="1">
      <c r="A3033" s="45" t="s">
        <v>9250</v>
      </c>
      <c r="B3033" s="58" t="s">
        <v>35</v>
      </c>
      <c r="C3033" s="50" t="s">
        <v>8317</v>
      </c>
      <c r="D3033" s="50" t="s">
        <v>8318</v>
      </c>
      <c r="E3033" s="50" t="s">
        <v>6279</v>
      </c>
      <c r="F3033" s="50" t="s">
        <v>9251</v>
      </c>
      <c r="G3033" s="49" t="s">
        <v>39</v>
      </c>
      <c r="H3033" s="105">
        <v>0</v>
      </c>
      <c r="I3033" s="80">
        <v>590000000</v>
      </c>
      <c r="J3033" s="51" t="s">
        <v>293</v>
      </c>
      <c r="K3033" s="49" t="s">
        <v>1818</v>
      </c>
      <c r="L3033" s="49" t="s">
        <v>189</v>
      </c>
      <c r="M3033" s="49" t="s">
        <v>84</v>
      </c>
      <c r="N3033" s="49" t="s">
        <v>9252</v>
      </c>
      <c r="O3033" s="49" t="s">
        <v>2235</v>
      </c>
      <c r="P3033" s="43">
        <v>796</v>
      </c>
      <c r="Q3033" s="49" t="s">
        <v>46</v>
      </c>
      <c r="R3033" s="77">
        <v>5</v>
      </c>
      <c r="S3033" s="77">
        <v>178000</v>
      </c>
      <c r="T3033" s="62">
        <f t="shared" si="324"/>
        <v>890000</v>
      </c>
      <c r="U3033" s="62">
        <f t="shared" si="325"/>
        <v>996800.00000000012</v>
      </c>
      <c r="V3033" s="98"/>
      <c r="W3033" s="51">
        <v>2017</v>
      </c>
      <c r="X3033" s="98"/>
    </row>
    <row r="3034" spans="1:24" ht="50.1" customHeight="1">
      <c r="A3034" s="45" t="s">
        <v>9253</v>
      </c>
      <c r="B3034" s="58" t="s">
        <v>35</v>
      </c>
      <c r="C3034" s="50" t="s">
        <v>9254</v>
      </c>
      <c r="D3034" s="50" t="s">
        <v>5401</v>
      </c>
      <c r="E3034" s="50" t="s">
        <v>9255</v>
      </c>
      <c r="F3034" s="50" t="s">
        <v>9256</v>
      </c>
      <c r="G3034" s="49" t="s">
        <v>39</v>
      </c>
      <c r="H3034" s="105">
        <v>0</v>
      </c>
      <c r="I3034" s="80">
        <v>590000000</v>
      </c>
      <c r="J3034" s="51" t="s">
        <v>293</v>
      </c>
      <c r="K3034" s="49" t="s">
        <v>1818</v>
      </c>
      <c r="L3034" s="49" t="s">
        <v>189</v>
      </c>
      <c r="M3034" s="49" t="s">
        <v>84</v>
      </c>
      <c r="N3034" s="49" t="s">
        <v>9252</v>
      </c>
      <c r="O3034" s="49" t="s">
        <v>2235</v>
      </c>
      <c r="P3034" s="43">
        <v>796</v>
      </c>
      <c r="Q3034" s="49" t="s">
        <v>46</v>
      </c>
      <c r="R3034" s="77">
        <v>5</v>
      </c>
      <c r="S3034" s="77">
        <v>62000</v>
      </c>
      <c r="T3034" s="62">
        <f t="shared" si="324"/>
        <v>310000</v>
      </c>
      <c r="U3034" s="62">
        <f t="shared" si="325"/>
        <v>347200.00000000006</v>
      </c>
      <c r="V3034" s="98"/>
      <c r="W3034" s="51">
        <v>2017</v>
      </c>
      <c r="X3034" s="98"/>
    </row>
    <row r="3035" spans="1:24" ht="50.1" customHeight="1">
      <c r="A3035" s="45" t="s">
        <v>9257</v>
      </c>
      <c r="B3035" s="58" t="s">
        <v>35</v>
      </c>
      <c r="C3035" s="50" t="s">
        <v>9258</v>
      </c>
      <c r="D3035" s="50" t="s">
        <v>9259</v>
      </c>
      <c r="E3035" s="50" t="s">
        <v>9260</v>
      </c>
      <c r="F3035" s="50" t="s">
        <v>9259</v>
      </c>
      <c r="G3035" s="49" t="s">
        <v>39</v>
      </c>
      <c r="H3035" s="105">
        <v>0</v>
      </c>
      <c r="I3035" s="80">
        <v>590000000</v>
      </c>
      <c r="J3035" s="51" t="s">
        <v>293</v>
      </c>
      <c r="K3035" s="49" t="s">
        <v>1818</v>
      </c>
      <c r="L3035" s="49" t="s">
        <v>189</v>
      </c>
      <c r="M3035" s="49" t="s">
        <v>84</v>
      </c>
      <c r="N3035" s="49" t="s">
        <v>9252</v>
      </c>
      <c r="O3035" s="49" t="s">
        <v>2235</v>
      </c>
      <c r="P3035" s="43">
        <v>796</v>
      </c>
      <c r="Q3035" s="49" t="s">
        <v>46</v>
      </c>
      <c r="R3035" s="77">
        <v>2</v>
      </c>
      <c r="S3035" s="77">
        <v>101000</v>
      </c>
      <c r="T3035" s="62">
        <f t="shared" si="324"/>
        <v>202000</v>
      </c>
      <c r="U3035" s="62">
        <f t="shared" si="325"/>
        <v>226240.00000000003</v>
      </c>
      <c r="V3035" s="98"/>
      <c r="W3035" s="51">
        <v>2017</v>
      </c>
      <c r="X3035" s="98"/>
    </row>
    <row r="3036" spans="1:24" ht="50.1" customHeight="1">
      <c r="A3036" s="45" t="s">
        <v>9261</v>
      </c>
      <c r="B3036" s="58" t="s">
        <v>35</v>
      </c>
      <c r="C3036" s="50" t="s">
        <v>9262</v>
      </c>
      <c r="D3036" s="50" t="s">
        <v>862</v>
      </c>
      <c r="E3036" s="50" t="s">
        <v>9263</v>
      </c>
      <c r="F3036" s="50" t="s">
        <v>9264</v>
      </c>
      <c r="G3036" s="49" t="s">
        <v>39</v>
      </c>
      <c r="H3036" s="105">
        <v>0</v>
      </c>
      <c r="I3036" s="80">
        <v>590000000</v>
      </c>
      <c r="J3036" s="51" t="s">
        <v>293</v>
      </c>
      <c r="K3036" s="49" t="s">
        <v>1818</v>
      </c>
      <c r="L3036" s="49" t="s">
        <v>189</v>
      </c>
      <c r="M3036" s="49" t="s">
        <v>84</v>
      </c>
      <c r="N3036" s="49" t="s">
        <v>9252</v>
      </c>
      <c r="O3036" s="49" t="s">
        <v>2235</v>
      </c>
      <c r="P3036" s="55" t="s">
        <v>865</v>
      </c>
      <c r="Q3036" s="49" t="s">
        <v>866</v>
      </c>
      <c r="R3036" s="77">
        <v>1875</v>
      </c>
      <c r="S3036" s="77">
        <v>230</v>
      </c>
      <c r="T3036" s="62">
        <f t="shared" si="324"/>
        <v>431250</v>
      </c>
      <c r="U3036" s="62">
        <f t="shared" si="325"/>
        <v>483000.00000000006</v>
      </c>
      <c r="V3036" s="98"/>
      <c r="W3036" s="51">
        <v>2017</v>
      </c>
      <c r="X3036" s="98"/>
    </row>
    <row r="3037" spans="1:24" ht="50.1" customHeight="1">
      <c r="A3037" s="45" t="s">
        <v>9265</v>
      </c>
      <c r="B3037" s="58" t="s">
        <v>35</v>
      </c>
      <c r="C3037" s="50" t="s">
        <v>8673</v>
      </c>
      <c r="D3037" s="50" t="s">
        <v>8674</v>
      </c>
      <c r="E3037" s="50" t="s">
        <v>8675</v>
      </c>
      <c r="F3037" s="50" t="s">
        <v>9266</v>
      </c>
      <c r="G3037" s="49" t="s">
        <v>39</v>
      </c>
      <c r="H3037" s="105">
        <v>0</v>
      </c>
      <c r="I3037" s="80">
        <v>590000000</v>
      </c>
      <c r="J3037" s="51" t="s">
        <v>293</v>
      </c>
      <c r="K3037" s="49" t="s">
        <v>1818</v>
      </c>
      <c r="L3037" s="49" t="s">
        <v>189</v>
      </c>
      <c r="M3037" s="49" t="s">
        <v>84</v>
      </c>
      <c r="N3037" s="49" t="s">
        <v>9267</v>
      </c>
      <c r="O3037" s="49" t="s">
        <v>2235</v>
      </c>
      <c r="P3037" s="43">
        <v>839</v>
      </c>
      <c r="Q3037" s="49" t="s">
        <v>612</v>
      </c>
      <c r="R3037" s="77">
        <v>6</v>
      </c>
      <c r="S3037" s="77">
        <v>1700000</v>
      </c>
      <c r="T3037" s="62">
        <f t="shared" si="324"/>
        <v>10200000</v>
      </c>
      <c r="U3037" s="62">
        <f t="shared" si="325"/>
        <v>11424000.000000002</v>
      </c>
      <c r="V3037" s="98"/>
      <c r="W3037" s="51">
        <v>2017</v>
      </c>
      <c r="X3037" s="98"/>
    </row>
    <row r="3038" spans="1:24" ht="50.1" customHeight="1">
      <c r="A3038" s="45" t="s">
        <v>9268</v>
      </c>
      <c r="B3038" s="51" t="s">
        <v>35</v>
      </c>
      <c r="C3038" s="50" t="s">
        <v>9269</v>
      </c>
      <c r="D3038" s="50" t="s">
        <v>2764</v>
      </c>
      <c r="E3038" s="50" t="s">
        <v>9270</v>
      </c>
      <c r="F3038" s="50"/>
      <c r="G3038" s="51" t="s">
        <v>39</v>
      </c>
      <c r="H3038" s="51">
        <v>0</v>
      </c>
      <c r="I3038" s="125">
        <v>590000000</v>
      </c>
      <c r="J3038" s="51" t="s">
        <v>53</v>
      </c>
      <c r="K3038" s="51" t="s">
        <v>1818</v>
      </c>
      <c r="L3038" s="51" t="s">
        <v>53</v>
      </c>
      <c r="M3038" s="51" t="s">
        <v>43</v>
      </c>
      <c r="N3038" s="51" t="s">
        <v>6191</v>
      </c>
      <c r="O3038" s="176" t="s">
        <v>5275</v>
      </c>
      <c r="P3038" s="49">
        <v>715</v>
      </c>
      <c r="Q3038" s="49" t="s">
        <v>199</v>
      </c>
      <c r="R3038" s="77">
        <v>15</v>
      </c>
      <c r="S3038" s="77">
        <v>110</v>
      </c>
      <c r="T3038" s="77">
        <f>R3038*S3038</f>
        <v>1650</v>
      </c>
      <c r="U3038" s="77">
        <f>T3038*1.12</f>
        <v>1848.0000000000002</v>
      </c>
      <c r="V3038" s="310"/>
      <c r="W3038" s="35">
        <v>2017</v>
      </c>
      <c r="X3038" s="51"/>
    </row>
    <row r="3039" spans="1:24" ht="50.1" customHeight="1">
      <c r="A3039" s="45" t="s">
        <v>9271</v>
      </c>
      <c r="B3039" s="51" t="s">
        <v>35</v>
      </c>
      <c r="C3039" s="50" t="s">
        <v>9272</v>
      </c>
      <c r="D3039" s="50" t="s">
        <v>9273</v>
      </c>
      <c r="E3039" s="50" t="s">
        <v>9274</v>
      </c>
      <c r="F3039" s="50"/>
      <c r="G3039" s="51" t="s">
        <v>39</v>
      </c>
      <c r="H3039" s="51">
        <v>0</v>
      </c>
      <c r="I3039" s="125">
        <v>590000000</v>
      </c>
      <c r="J3039" s="51" t="s">
        <v>53</v>
      </c>
      <c r="K3039" s="51" t="s">
        <v>1818</v>
      </c>
      <c r="L3039" s="51" t="s">
        <v>53</v>
      </c>
      <c r="M3039" s="51" t="s">
        <v>43</v>
      </c>
      <c r="N3039" s="51" t="s">
        <v>6191</v>
      </c>
      <c r="O3039" s="176" t="s">
        <v>5275</v>
      </c>
      <c r="P3039" s="35">
        <v>872</v>
      </c>
      <c r="Q3039" s="49" t="s">
        <v>9275</v>
      </c>
      <c r="R3039" s="77">
        <v>100</v>
      </c>
      <c r="S3039" s="77">
        <v>115</v>
      </c>
      <c r="T3039" s="77">
        <f>R3039*S3039</f>
        <v>11500</v>
      </c>
      <c r="U3039" s="77">
        <f>T3039*1.12</f>
        <v>12880.000000000002</v>
      </c>
      <c r="V3039" s="310"/>
      <c r="W3039" s="35">
        <v>2017</v>
      </c>
      <c r="X3039" s="51"/>
    </row>
    <row r="3040" spans="1:24" ht="50.1" customHeight="1">
      <c r="A3040" s="45" t="s">
        <v>9276</v>
      </c>
      <c r="B3040" s="51" t="s">
        <v>35</v>
      </c>
      <c r="C3040" s="50" t="s">
        <v>9277</v>
      </c>
      <c r="D3040" s="50" t="s">
        <v>4390</v>
      </c>
      <c r="E3040" s="50" t="s">
        <v>9278</v>
      </c>
      <c r="F3040" s="50"/>
      <c r="G3040" s="51" t="s">
        <v>39</v>
      </c>
      <c r="H3040" s="51">
        <v>0</v>
      </c>
      <c r="I3040" s="125">
        <v>590000000</v>
      </c>
      <c r="J3040" s="51" t="s">
        <v>53</v>
      </c>
      <c r="K3040" s="51" t="s">
        <v>1818</v>
      </c>
      <c r="L3040" s="51" t="s">
        <v>53</v>
      </c>
      <c r="M3040" s="51" t="s">
        <v>43</v>
      </c>
      <c r="N3040" s="51" t="s">
        <v>6191</v>
      </c>
      <c r="O3040" s="176" t="s">
        <v>5275</v>
      </c>
      <c r="P3040" s="46" t="s">
        <v>865</v>
      </c>
      <c r="Q3040" s="49" t="s">
        <v>866</v>
      </c>
      <c r="R3040" s="77">
        <v>3</v>
      </c>
      <c r="S3040" s="77">
        <v>1200</v>
      </c>
      <c r="T3040" s="77">
        <f>S3040*R3040</f>
        <v>3600</v>
      </c>
      <c r="U3040" s="77">
        <f t="shared" ref="U3040:U3044" si="326">T3040*1.12</f>
        <v>4032.0000000000005</v>
      </c>
      <c r="V3040" s="310"/>
      <c r="W3040" s="35">
        <v>2017</v>
      </c>
      <c r="X3040" s="51"/>
    </row>
    <row r="3041" spans="1:24" ht="50.1" customHeight="1">
      <c r="A3041" s="45" t="s">
        <v>9279</v>
      </c>
      <c r="B3041" s="51" t="s">
        <v>35</v>
      </c>
      <c r="C3041" s="50" t="s">
        <v>9280</v>
      </c>
      <c r="D3041" s="50" t="s">
        <v>9281</v>
      </c>
      <c r="E3041" s="50" t="s">
        <v>9282</v>
      </c>
      <c r="F3041" s="50"/>
      <c r="G3041" s="51" t="s">
        <v>39</v>
      </c>
      <c r="H3041" s="51">
        <v>0</v>
      </c>
      <c r="I3041" s="125">
        <v>590000000</v>
      </c>
      <c r="J3041" s="51" t="s">
        <v>53</v>
      </c>
      <c r="K3041" s="51" t="s">
        <v>1818</v>
      </c>
      <c r="L3041" s="51" t="s">
        <v>53</v>
      </c>
      <c r="M3041" s="51" t="s">
        <v>43</v>
      </c>
      <c r="N3041" s="51" t="s">
        <v>6191</v>
      </c>
      <c r="O3041" s="176" t="s">
        <v>5275</v>
      </c>
      <c r="P3041" s="46" t="s">
        <v>865</v>
      </c>
      <c r="Q3041" s="49" t="s">
        <v>866</v>
      </c>
      <c r="R3041" s="77">
        <v>15</v>
      </c>
      <c r="S3041" s="77">
        <v>380</v>
      </c>
      <c r="T3041" s="77">
        <f>S3041*R3041</f>
        <v>5700</v>
      </c>
      <c r="U3041" s="77">
        <f t="shared" si="326"/>
        <v>6384.0000000000009</v>
      </c>
      <c r="V3041" s="310"/>
      <c r="W3041" s="35">
        <v>2017</v>
      </c>
      <c r="X3041" s="51"/>
    </row>
    <row r="3042" spans="1:24" ht="50.1" customHeight="1">
      <c r="A3042" s="45" t="s">
        <v>9283</v>
      </c>
      <c r="B3042" s="51" t="s">
        <v>35</v>
      </c>
      <c r="C3042" s="50" t="s">
        <v>9284</v>
      </c>
      <c r="D3042" s="50" t="s">
        <v>4767</v>
      </c>
      <c r="E3042" s="50" t="s">
        <v>9285</v>
      </c>
      <c r="F3042" s="50"/>
      <c r="G3042" s="51" t="s">
        <v>39</v>
      </c>
      <c r="H3042" s="51">
        <v>0</v>
      </c>
      <c r="I3042" s="125">
        <v>590000000</v>
      </c>
      <c r="J3042" s="51" t="s">
        <v>53</v>
      </c>
      <c r="K3042" s="51" t="s">
        <v>1818</v>
      </c>
      <c r="L3042" s="51" t="s">
        <v>53</v>
      </c>
      <c r="M3042" s="51" t="s">
        <v>43</v>
      </c>
      <c r="N3042" s="51" t="s">
        <v>6191</v>
      </c>
      <c r="O3042" s="176" t="s">
        <v>5275</v>
      </c>
      <c r="P3042" s="49">
        <v>796</v>
      </c>
      <c r="Q3042" s="49" t="s">
        <v>46</v>
      </c>
      <c r="R3042" s="77">
        <v>2</v>
      </c>
      <c r="S3042" s="77">
        <v>2600</v>
      </c>
      <c r="T3042" s="77">
        <f>R3042*S3042</f>
        <v>5200</v>
      </c>
      <c r="U3042" s="77">
        <f>T3042*1.12</f>
        <v>5824.0000000000009</v>
      </c>
      <c r="V3042" s="310"/>
      <c r="W3042" s="35">
        <v>2017</v>
      </c>
      <c r="X3042" s="51"/>
    </row>
    <row r="3043" spans="1:24" ht="50.1" customHeight="1">
      <c r="A3043" s="45" t="s">
        <v>9286</v>
      </c>
      <c r="B3043" s="51" t="s">
        <v>35</v>
      </c>
      <c r="C3043" s="50" t="s">
        <v>9287</v>
      </c>
      <c r="D3043" s="50" t="s">
        <v>9288</v>
      </c>
      <c r="E3043" s="50" t="s">
        <v>9289</v>
      </c>
      <c r="F3043" s="50" t="s">
        <v>9290</v>
      </c>
      <c r="G3043" s="51" t="s">
        <v>39</v>
      </c>
      <c r="H3043" s="51">
        <v>0</v>
      </c>
      <c r="I3043" s="125">
        <v>590000000</v>
      </c>
      <c r="J3043" s="51" t="s">
        <v>53</v>
      </c>
      <c r="K3043" s="51" t="s">
        <v>1818</v>
      </c>
      <c r="L3043" s="51" t="s">
        <v>53</v>
      </c>
      <c r="M3043" s="51" t="s">
        <v>43</v>
      </c>
      <c r="N3043" s="51" t="s">
        <v>6191</v>
      </c>
      <c r="O3043" s="176" t="s">
        <v>5275</v>
      </c>
      <c r="P3043" s="60">
        <v>715</v>
      </c>
      <c r="Q3043" s="51" t="s">
        <v>199</v>
      </c>
      <c r="R3043" s="77">
        <v>6</v>
      </c>
      <c r="S3043" s="77">
        <v>1400</v>
      </c>
      <c r="T3043" s="77">
        <f>S3043*R3043</f>
        <v>8400</v>
      </c>
      <c r="U3043" s="77">
        <f t="shared" si="326"/>
        <v>9408</v>
      </c>
      <c r="V3043" s="310"/>
      <c r="W3043" s="35">
        <v>2017</v>
      </c>
      <c r="X3043" s="51"/>
    </row>
    <row r="3044" spans="1:24" ht="50.1" customHeight="1">
      <c r="A3044" s="45" t="s">
        <v>9291</v>
      </c>
      <c r="B3044" s="51" t="s">
        <v>35</v>
      </c>
      <c r="C3044" s="50" t="s">
        <v>4823</v>
      </c>
      <c r="D3044" s="50" t="s">
        <v>4817</v>
      </c>
      <c r="E3044" s="50" t="s">
        <v>4824</v>
      </c>
      <c r="F3044" s="212" t="s">
        <v>4825</v>
      </c>
      <c r="G3044" s="51" t="s">
        <v>39</v>
      </c>
      <c r="H3044" s="51">
        <v>0</v>
      </c>
      <c r="I3044" s="125">
        <v>590000000</v>
      </c>
      <c r="J3044" s="51" t="s">
        <v>53</v>
      </c>
      <c r="K3044" s="51" t="s">
        <v>1818</v>
      </c>
      <c r="L3044" s="51" t="s">
        <v>53</v>
      </c>
      <c r="M3044" s="51" t="s">
        <v>43</v>
      </c>
      <c r="N3044" s="51" t="s">
        <v>6191</v>
      </c>
      <c r="O3044" s="176" t="s">
        <v>5275</v>
      </c>
      <c r="P3044" s="35">
        <v>796</v>
      </c>
      <c r="Q3044" s="49" t="s">
        <v>46</v>
      </c>
      <c r="R3044" s="77">
        <v>4</v>
      </c>
      <c r="S3044" s="77">
        <v>4800</v>
      </c>
      <c r="T3044" s="77">
        <f>S3044*R3044</f>
        <v>19200</v>
      </c>
      <c r="U3044" s="77">
        <f t="shared" si="326"/>
        <v>21504.000000000004</v>
      </c>
      <c r="V3044" s="310"/>
      <c r="W3044" s="35">
        <v>2017</v>
      </c>
      <c r="X3044" s="51"/>
    </row>
    <row r="3045" spans="1:24" ht="50.1" customHeight="1">
      <c r="A3045" s="45" t="s">
        <v>9292</v>
      </c>
      <c r="B3045" s="49" t="s">
        <v>35</v>
      </c>
      <c r="C3045" s="50" t="s">
        <v>9293</v>
      </c>
      <c r="D3045" s="50" t="s">
        <v>569</v>
      </c>
      <c r="E3045" s="50" t="s">
        <v>9294</v>
      </c>
      <c r="F3045" s="50" t="s">
        <v>9295</v>
      </c>
      <c r="G3045" s="35" t="s">
        <v>196</v>
      </c>
      <c r="H3045" s="35">
        <v>0</v>
      </c>
      <c r="I3045" s="35">
        <v>590000000</v>
      </c>
      <c r="J3045" s="35" t="s">
        <v>40</v>
      </c>
      <c r="K3045" s="49" t="s">
        <v>1818</v>
      </c>
      <c r="L3045" s="35" t="s">
        <v>40</v>
      </c>
      <c r="M3045" s="43" t="s">
        <v>61</v>
      </c>
      <c r="N3045" s="35" t="s">
        <v>102</v>
      </c>
      <c r="O3045" s="35" t="s">
        <v>7132</v>
      </c>
      <c r="P3045" s="35">
        <v>166</v>
      </c>
      <c r="Q3045" s="49" t="s">
        <v>103</v>
      </c>
      <c r="R3045" s="77">
        <v>2000</v>
      </c>
      <c r="S3045" s="77">
        <v>299</v>
      </c>
      <c r="T3045" s="77">
        <f>S3045*R3045</f>
        <v>598000</v>
      </c>
      <c r="U3045" s="77">
        <f>T3045*1.12</f>
        <v>669760.00000000012</v>
      </c>
      <c r="V3045" s="98"/>
      <c r="W3045" s="43">
        <v>2017</v>
      </c>
      <c r="X3045" s="98"/>
    </row>
    <row r="3046" spans="1:24" ht="50.1" customHeight="1">
      <c r="A3046" s="45" t="s">
        <v>9296</v>
      </c>
      <c r="B3046" s="49" t="s">
        <v>35</v>
      </c>
      <c r="C3046" s="50" t="s">
        <v>9297</v>
      </c>
      <c r="D3046" s="50" t="s">
        <v>5881</v>
      </c>
      <c r="E3046" s="50" t="s">
        <v>9298</v>
      </c>
      <c r="F3046" s="50" t="s">
        <v>9299</v>
      </c>
      <c r="G3046" s="49" t="s">
        <v>39</v>
      </c>
      <c r="H3046" s="49">
        <v>0</v>
      </c>
      <c r="I3046" s="49">
        <v>590000000</v>
      </c>
      <c r="J3046" s="49" t="s">
        <v>53</v>
      </c>
      <c r="K3046" s="49" t="s">
        <v>1818</v>
      </c>
      <c r="L3046" s="49" t="s">
        <v>53</v>
      </c>
      <c r="M3046" s="49" t="s">
        <v>43</v>
      </c>
      <c r="N3046" s="49" t="s">
        <v>5525</v>
      </c>
      <c r="O3046" s="49" t="s">
        <v>5275</v>
      </c>
      <c r="P3046" s="49">
        <v>778</v>
      </c>
      <c r="Q3046" s="49" t="s">
        <v>1085</v>
      </c>
      <c r="R3046" s="77">
        <v>200</v>
      </c>
      <c r="S3046" s="77">
        <v>105</v>
      </c>
      <c r="T3046" s="77">
        <f t="shared" ref="T3046:T3047" si="327">R3046*S3046</f>
        <v>21000</v>
      </c>
      <c r="U3046" s="77">
        <f t="shared" ref="U3046:U3047" si="328">T3046*1.12</f>
        <v>23520.000000000004</v>
      </c>
      <c r="V3046" s="49"/>
      <c r="W3046" s="49">
        <v>2017</v>
      </c>
      <c r="X3046" s="49"/>
    </row>
    <row r="3047" spans="1:24" ht="50.1" customHeight="1">
      <c r="A3047" s="45" t="s">
        <v>9300</v>
      </c>
      <c r="B3047" s="49" t="s">
        <v>35</v>
      </c>
      <c r="C3047" s="50" t="s">
        <v>1510</v>
      </c>
      <c r="D3047" s="50" t="s">
        <v>1511</v>
      </c>
      <c r="E3047" s="50" t="s">
        <v>1512</v>
      </c>
      <c r="F3047" s="50" t="s">
        <v>9301</v>
      </c>
      <c r="G3047" s="49" t="s">
        <v>39</v>
      </c>
      <c r="H3047" s="49">
        <v>0</v>
      </c>
      <c r="I3047" s="49">
        <v>590000000</v>
      </c>
      <c r="J3047" s="49" t="s">
        <v>53</v>
      </c>
      <c r="K3047" s="49" t="s">
        <v>1818</v>
      </c>
      <c r="L3047" s="49" t="s">
        <v>53</v>
      </c>
      <c r="M3047" s="49" t="s">
        <v>43</v>
      </c>
      <c r="N3047" s="49" t="s">
        <v>5525</v>
      </c>
      <c r="O3047" s="49" t="s">
        <v>5275</v>
      </c>
      <c r="P3047" s="49">
        <v>778</v>
      </c>
      <c r="Q3047" s="49" t="s">
        <v>1085</v>
      </c>
      <c r="R3047" s="77">
        <v>32</v>
      </c>
      <c r="S3047" s="77">
        <v>250</v>
      </c>
      <c r="T3047" s="77">
        <f t="shared" si="327"/>
        <v>8000</v>
      </c>
      <c r="U3047" s="77">
        <f t="shared" si="328"/>
        <v>8960</v>
      </c>
      <c r="V3047" s="49"/>
      <c r="W3047" s="49">
        <v>2017</v>
      </c>
      <c r="X3047" s="49"/>
    </row>
    <row r="3048" spans="1:24" ht="50.1" customHeight="1">
      <c r="A3048" s="45" t="s">
        <v>9302</v>
      </c>
      <c r="B3048" s="58" t="s">
        <v>35</v>
      </c>
      <c r="C3048" s="50" t="s">
        <v>8488</v>
      </c>
      <c r="D3048" s="50" t="s">
        <v>57</v>
      </c>
      <c r="E3048" s="50" t="s">
        <v>8489</v>
      </c>
      <c r="F3048" s="212" t="s">
        <v>9303</v>
      </c>
      <c r="G3048" s="49" t="s">
        <v>39</v>
      </c>
      <c r="H3048" s="105">
        <v>0</v>
      </c>
      <c r="I3048" s="80">
        <v>590000000</v>
      </c>
      <c r="J3048" s="51" t="s">
        <v>9304</v>
      </c>
      <c r="K3048" s="49" t="s">
        <v>1818</v>
      </c>
      <c r="L3048" s="49" t="s">
        <v>189</v>
      </c>
      <c r="M3048" s="49" t="s">
        <v>84</v>
      </c>
      <c r="N3048" s="49" t="s">
        <v>1226</v>
      </c>
      <c r="O3048" s="49" t="s">
        <v>542</v>
      </c>
      <c r="P3048" s="43">
        <v>796</v>
      </c>
      <c r="Q3048" s="49" t="s">
        <v>46</v>
      </c>
      <c r="R3048" s="77">
        <v>18</v>
      </c>
      <c r="S3048" s="352">
        <v>50500</v>
      </c>
      <c r="T3048" s="62">
        <f>R3048*S3048</f>
        <v>909000</v>
      </c>
      <c r="U3048" s="339">
        <f>T3048*1.12</f>
        <v>1018080.0000000001</v>
      </c>
      <c r="V3048" s="98"/>
      <c r="W3048" s="51">
        <v>2017</v>
      </c>
      <c r="X3048" s="49"/>
    </row>
    <row r="3049" spans="1:24" ht="50.1" customHeight="1">
      <c r="A3049" s="45" t="s">
        <v>9305</v>
      </c>
      <c r="B3049" s="49" t="s">
        <v>35</v>
      </c>
      <c r="C3049" s="50" t="s">
        <v>9306</v>
      </c>
      <c r="D3049" s="50" t="s">
        <v>9307</v>
      </c>
      <c r="E3049" s="50" t="s">
        <v>9308</v>
      </c>
      <c r="F3049" s="50" t="s">
        <v>9309</v>
      </c>
      <c r="G3049" s="35" t="s">
        <v>39</v>
      </c>
      <c r="H3049" s="35">
        <v>0</v>
      </c>
      <c r="I3049" s="35">
        <v>590000000</v>
      </c>
      <c r="J3049" s="35" t="s">
        <v>40</v>
      </c>
      <c r="K3049" s="49" t="s">
        <v>1818</v>
      </c>
      <c r="L3049" s="35" t="s">
        <v>40</v>
      </c>
      <c r="M3049" s="43" t="s">
        <v>84</v>
      </c>
      <c r="N3049" s="35" t="s">
        <v>143</v>
      </c>
      <c r="O3049" s="35" t="s">
        <v>728</v>
      </c>
      <c r="P3049" s="35">
        <v>704</v>
      </c>
      <c r="Q3049" s="49" t="s">
        <v>2510</v>
      </c>
      <c r="R3049" s="77">
        <v>2</v>
      </c>
      <c r="S3049" s="77">
        <v>40000</v>
      </c>
      <c r="T3049" s="77">
        <f>S3049*R3049</f>
        <v>80000</v>
      </c>
      <c r="U3049" s="77">
        <f t="shared" ref="U3049:U3115" si="329">T3049*1.12</f>
        <v>89600.000000000015</v>
      </c>
      <c r="V3049" s="98"/>
      <c r="W3049" s="43">
        <v>2017</v>
      </c>
      <c r="X3049" s="98"/>
    </row>
    <row r="3050" spans="1:24" ht="50.1" customHeight="1">
      <c r="A3050" s="45" t="s">
        <v>9310</v>
      </c>
      <c r="B3050" s="35" t="s">
        <v>35</v>
      </c>
      <c r="C3050" s="50" t="s">
        <v>9311</v>
      </c>
      <c r="D3050" s="50" t="s">
        <v>5725</v>
      </c>
      <c r="E3050" s="50" t="s">
        <v>9312</v>
      </c>
      <c r="F3050" s="50" t="s">
        <v>9313</v>
      </c>
      <c r="G3050" s="49" t="s">
        <v>39</v>
      </c>
      <c r="H3050" s="105">
        <v>0</v>
      </c>
      <c r="I3050" s="80">
        <v>590000000</v>
      </c>
      <c r="J3050" s="51" t="s">
        <v>9304</v>
      </c>
      <c r="K3050" s="49" t="s">
        <v>1818</v>
      </c>
      <c r="L3050" s="49" t="s">
        <v>295</v>
      </c>
      <c r="M3050" s="49" t="s">
        <v>84</v>
      </c>
      <c r="N3050" s="49" t="s">
        <v>102</v>
      </c>
      <c r="O3050" s="49" t="s">
        <v>1424</v>
      </c>
      <c r="P3050" s="35">
        <v>704</v>
      </c>
      <c r="Q3050" s="35" t="s">
        <v>2510</v>
      </c>
      <c r="R3050" s="77">
        <v>2</v>
      </c>
      <c r="S3050" s="77">
        <v>155000</v>
      </c>
      <c r="T3050" s="77">
        <f>R3050*S3050</f>
        <v>310000</v>
      </c>
      <c r="U3050" s="77">
        <f t="shared" si="329"/>
        <v>347200.00000000006</v>
      </c>
      <c r="V3050" s="455"/>
      <c r="W3050" s="51">
        <v>2017</v>
      </c>
      <c r="X3050" s="455"/>
    </row>
    <row r="3051" spans="1:24" ht="50.1" customHeight="1">
      <c r="A3051" s="45" t="s">
        <v>9314</v>
      </c>
      <c r="B3051" s="58" t="s">
        <v>35</v>
      </c>
      <c r="C3051" s="38" t="s">
        <v>9315</v>
      </c>
      <c r="D3051" s="38" t="s">
        <v>9259</v>
      </c>
      <c r="E3051" s="38" t="s">
        <v>9316</v>
      </c>
      <c r="F3051" s="38" t="s">
        <v>9317</v>
      </c>
      <c r="G3051" s="49" t="s">
        <v>39</v>
      </c>
      <c r="H3051" s="105">
        <v>0</v>
      </c>
      <c r="I3051" s="80">
        <v>590000000</v>
      </c>
      <c r="J3051" s="51" t="s">
        <v>293</v>
      </c>
      <c r="K3051" s="49" t="s">
        <v>1818</v>
      </c>
      <c r="L3051" s="49" t="s">
        <v>189</v>
      </c>
      <c r="M3051" s="49" t="s">
        <v>84</v>
      </c>
      <c r="N3051" s="49" t="s">
        <v>102</v>
      </c>
      <c r="O3051" s="49" t="s">
        <v>9318</v>
      </c>
      <c r="P3051" s="43">
        <v>796</v>
      </c>
      <c r="Q3051" s="49" t="s">
        <v>46</v>
      </c>
      <c r="R3051" s="77">
        <v>5</v>
      </c>
      <c r="S3051" s="77">
        <v>5000</v>
      </c>
      <c r="T3051" s="237">
        <f>R3051*S3051</f>
        <v>25000</v>
      </c>
      <c r="U3051" s="77">
        <f t="shared" si="329"/>
        <v>28000.000000000004</v>
      </c>
      <c r="V3051" s="49"/>
      <c r="W3051" s="51">
        <v>2017</v>
      </c>
      <c r="X3051" s="49"/>
    </row>
    <row r="3052" spans="1:24" ht="50.1" customHeight="1">
      <c r="A3052" s="45" t="s">
        <v>9319</v>
      </c>
      <c r="B3052" s="58" t="s">
        <v>35</v>
      </c>
      <c r="C3052" s="50" t="s">
        <v>9320</v>
      </c>
      <c r="D3052" s="50" t="s">
        <v>3822</v>
      </c>
      <c r="E3052" s="50" t="s">
        <v>9321</v>
      </c>
      <c r="F3052" s="50" t="s">
        <v>9322</v>
      </c>
      <c r="G3052" s="49" t="s">
        <v>39</v>
      </c>
      <c r="H3052" s="105">
        <v>0</v>
      </c>
      <c r="I3052" s="80">
        <v>590000000</v>
      </c>
      <c r="J3052" s="51" t="s">
        <v>9304</v>
      </c>
      <c r="K3052" s="49" t="s">
        <v>1818</v>
      </c>
      <c r="L3052" s="49" t="s">
        <v>295</v>
      </c>
      <c r="M3052" s="49" t="s">
        <v>84</v>
      </c>
      <c r="N3052" s="49" t="s">
        <v>8448</v>
      </c>
      <c r="O3052" s="49" t="s">
        <v>6246</v>
      </c>
      <c r="P3052" s="43">
        <v>796</v>
      </c>
      <c r="Q3052" s="49" t="s">
        <v>46</v>
      </c>
      <c r="R3052" s="77">
        <v>5</v>
      </c>
      <c r="S3052" s="100">
        <v>820</v>
      </c>
      <c r="T3052" s="62">
        <f>R3052*S3052</f>
        <v>4100</v>
      </c>
      <c r="U3052" s="62">
        <f t="shared" si="329"/>
        <v>4592</v>
      </c>
      <c r="V3052" s="98"/>
      <c r="W3052" s="51">
        <v>2017</v>
      </c>
      <c r="X3052" s="49"/>
    </row>
    <row r="3053" spans="1:24" ht="50.1" customHeight="1">
      <c r="A3053" s="45" t="s">
        <v>9323</v>
      </c>
      <c r="B3053" s="58" t="s">
        <v>35</v>
      </c>
      <c r="C3053" s="50" t="s">
        <v>9324</v>
      </c>
      <c r="D3053" s="50" t="s">
        <v>7955</v>
      </c>
      <c r="E3053" s="50" t="s">
        <v>9325</v>
      </c>
      <c r="F3053" s="50" t="s">
        <v>9326</v>
      </c>
      <c r="G3053" s="49" t="s">
        <v>39</v>
      </c>
      <c r="H3053" s="105">
        <v>0</v>
      </c>
      <c r="I3053" s="80">
        <v>590000000</v>
      </c>
      <c r="J3053" s="51" t="s">
        <v>9304</v>
      </c>
      <c r="K3053" s="49" t="s">
        <v>1818</v>
      </c>
      <c r="L3053" s="49" t="s">
        <v>295</v>
      </c>
      <c r="M3053" s="49" t="s">
        <v>84</v>
      </c>
      <c r="N3053" s="49" t="s">
        <v>8448</v>
      </c>
      <c r="O3053" s="49" t="s">
        <v>6246</v>
      </c>
      <c r="P3053" s="43">
        <v>796</v>
      </c>
      <c r="Q3053" s="49" t="s">
        <v>46</v>
      </c>
      <c r="R3053" s="77">
        <v>4</v>
      </c>
      <c r="S3053" s="100">
        <v>2100</v>
      </c>
      <c r="T3053" s="62">
        <f>R3053*S3053</f>
        <v>8400</v>
      </c>
      <c r="U3053" s="62">
        <f t="shared" si="329"/>
        <v>9408</v>
      </c>
      <c r="V3053" s="98"/>
      <c r="W3053" s="51">
        <v>2017</v>
      </c>
      <c r="X3053" s="98"/>
    </row>
    <row r="3054" spans="1:24" ht="50.1" customHeight="1">
      <c r="A3054" s="45" t="s">
        <v>9327</v>
      </c>
      <c r="B3054" s="58" t="s">
        <v>35</v>
      </c>
      <c r="C3054" s="50" t="s">
        <v>9328</v>
      </c>
      <c r="D3054" s="50" t="s">
        <v>3944</v>
      </c>
      <c r="E3054" s="50" t="s">
        <v>9329</v>
      </c>
      <c r="F3054" s="50" t="s">
        <v>9330</v>
      </c>
      <c r="G3054" s="49" t="s">
        <v>39</v>
      </c>
      <c r="H3054" s="105">
        <v>0</v>
      </c>
      <c r="I3054" s="80">
        <v>590000000</v>
      </c>
      <c r="J3054" s="51" t="s">
        <v>9304</v>
      </c>
      <c r="K3054" s="49" t="s">
        <v>1818</v>
      </c>
      <c r="L3054" s="49" t="s">
        <v>295</v>
      </c>
      <c r="M3054" s="49" t="s">
        <v>84</v>
      </c>
      <c r="N3054" s="49" t="s">
        <v>8448</v>
      </c>
      <c r="O3054" s="49" t="s">
        <v>6246</v>
      </c>
      <c r="P3054" s="43">
        <v>796</v>
      </c>
      <c r="Q3054" s="49" t="s">
        <v>46</v>
      </c>
      <c r="R3054" s="77">
        <v>5</v>
      </c>
      <c r="S3054" s="100">
        <v>400</v>
      </c>
      <c r="T3054" s="62">
        <f>R3054*S3054</f>
        <v>2000</v>
      </c>
      <c r="U3054" s="62">
        <f t="shared" si="329"/>
        <v>2240</v>
      </c>
      <c r="V3054" s="98"/>
      <c r="W3054" s="51">
        <v>2017</v>
      </c>
      <c r="X3054" s="49"/>
    </row>
    <row r="3055" spans="1:24" ht="50.1" customHeight="1">
      <c r="A3055" s="45" t="s">
        <v>9331</v>
      </c>
      <c r="B3055" s="51" t="s">
        <v>35</v>
      </c>
      <c r="C3055" s="38" t="s">
        <v>9332</v>
      </c>
      <c r="D3055" s="38" t="s">
        <v>5210</v>
      </c>
      <c r="E3055" s="38" t="s">
        <v>9333</v>
      </c>
      <c r="F3055" s="50" t="s">
        <v>9334</v>
      </c>
      <c r="G3055" s="51" t="s">
        <v>39</v>
      </c>
      <c r="H3055" s="51">
        <v>0</v>
      </c>
      <c r="I3055" s="125">
        <v>590000000</v>
      </c>
      <c r="J3055" s="51" t="s">
        <v>53</v>
      </c>
      <c r="K3055" s="51" t="s">
        <v>1818</v>
      </c>
      <c r="L3055" s="51" t="s">
        <v>53</v>
      </c>
      <c r="M3055" s="51" t="s">
        <v>84</v>
      </c>
      <c r="N3055" s="51" t="s">
        <v>1043</v>
      </c>
      <c r="O3055" s="176" t="s">
        <v>227</v>
      </c>
      <c r="P3055" s="35">
        <v>166</v>
      </c>
      <c r="Q3055" s="49" t="s">
        <v>103</v>
      </c>
      <c r="R3055" s="77">
        <v>1</v>
      </c>
      <c r="S3055" s="77">
        <v>45000</v>
      </c>
      <c r="T3055" s="77">
        <f>S3055*R3055</f>
        <v>45000</v>
      </c>
      <c r="U3055" s="77">
        <f t="shared" si="329"/>
        <v>50400.000000000007</v>
      </c>
      <c r="V3055" s="193"/>
      <c r="W3055" s="35">
        <v>2017</v>
      </c>
      <c r="X3055" s="156"/>
    </row>
    <row r="3056" spans="1:24" ht="50.1" customHeight="1">
      <c r="A3056" s="45" t="s">
        <v>9335</v>
      </c>
      <c r="B3056" s="35" t="s">
        <v>35</v>
      </c>
      <c r="C3056" s="78" t="s">
        <v>344</v>
      </c>
      <c r="D3056" s="78" t="s">
        <v>345</v>
      </c>
      <c r="E3056" s="78" t="s">
        <v>346</v>
      </c>
      <c r="F3056" s="50" t="s">
        <v>9336</v>
      </c>
      <c r="G3056" s="220" t="s">
        <v>39</v>
      </c>
      <c r="H3056" s="34">
        <v>0</v>
      </c>
      <c r="I3056" s="34">
        <v>590000000</v>
      </c>
      <c r="J3056" s="35" t="s">
        <v>53</v>
      </c>
      <c r="K3056" s="49" t="s">
        <v>1818</v>
      </c>
      <c r="L3056" s="49" t="s">
        <v>189</v>
      </c>
      <c r="M3056" s="34" t="s">
        <v>84</v>
      </c>
      <c r="N3056" s="49" t="s">
        <v>7214</v>
      </c>
      <c r="O3056" s="51" t="s">
        <v>9318</v>
      </c>
      <c r="P3056" s="34">
        <v>796</v>
      </c>
      <c r="Q3056" s="34" t="s">
        <v>46</v>
      </c>
      <c r="R3056" s="100">
        <v>40</v>
      </c>
      <c r="S3056" s="77">
        <v>150</v>
      </c>
      <c r="T3056" s="456">
        <f t="shared" ref="T3056:T3070" si="330">R3056*S3056</f>
        <v>6000</v>
      </c>
      <c r="U3056" s="339">
        <f t="shared" si="329"/>
        <v>6720.0000000000009</v>
      </c>
      <c r="V3056" s="109"/>
      <c r="W3056" s="51">
        <v>2017</v>
      </c>
      <c r="X3056" s="340"/>
    </row>
    <row r="3057" spans="1:24" ht="50.1" customHeight="1">
      <c r="A3057" s="45" t="s">
        <v>9337</v>
      </c>
      <c r="B3057" s="35" t="s">
        <v>35</v>
      </c>
      <c r="C3057" s="50" t="s">
        <v>9338</v>
      </c>
      <c r="D3057" s="50" t="s">
        <v>9339</v>
      </c>
      <c r="E3057" s="50" t="s">
        <v>5834</v>
      </c>
      <c r="F3057" s="50" t="s">
        <v>9339</v>
      </c>
      <c r="G3057" s="34" t="s">
        <v>39</v>
      </c>
      <c r="H3057" s="34">
        <v>0</v>
      </c>
      <c r="I3057" s="34">
        <v>590000000</v>
      </c>
      <c r="J3057" s="35" t="s">
        <v>53</v>
      </c>
      <c r="K3057" s="49" t="s">
        <v>1818</v>
      </c>
      <c r="L3057" s="49" t="s">
        <v>189</v>
      </c>
      <c r="M3057" s="34" t="s">
        <v>84</v>
      </c>
      <c r="N3057" s="49" t="s">
        <v>7214</v>
      </c>
      <c r="O3057" s="51" t="s">
        <v>9318</v>
      </c>
      <c r="P3057" s="34">
        <v>796</v>
      </c>
      <c r="Q3057" s="34" t="s">
        <v>46</v>
      </c>
      <c r="R3057" s="100">
        <v>40</v>
      </c>
      <c r="S3057" s="77">
        <v>80</v>
      </c>
      <c r="T3057" s="456">
        <f t="shared" si="330"/>
        <v>3200</v>
      </c>
      <c r="U3057" s="339">
        <f t="shared" si="329"/>
        <v>3584.0000000000005</v>
      </c>
      <c r="V3057" s="34"/>
      <c r="W3057" s="34">
        <v>2017</v>
      </c>
      <c r="X3057" s="103"/>
    </row>
    <row r="3058" spans="1:24" ht="50.1" customHeight="1">
      <c r="A3058" s="45" t="s">
        <v>9340</v>
      </c>
      <c r="B3058" s="35" t="s">
        <v>35</v>
      </c>
      <c r="C3058" s="78" t="s">
        <v>3821</v>
      </c>
      <c r="D3058" s="78" t="s">
        <v>3822</v>
      </c>
      <c r="E3058" s="78" t="s">
        <v>3823</v>
      </c>
      <c r="F3058" s="50" t="s">
        <v>9341</v>
      </c>
      <c r="G3058" s="34" t="s">
        <v>39</v>
      </c>
      <c r="H3058" s="34">
        <v>0</v>
      </c>
      <c r="I3058" s="34">
        <v>590000000</v>
      </c>
      <c r="J3058" s="35" t="s">
        <v>53</v>
      </c>
      <c r="K3058" s="49" t="s">
        <v>1818</v>
      </c>
      <c r="L3058" s="49" t="s">
        <v>189</v>
      </c>
      <c r="M3058" s="34" t="s">
        <v>84</v>
      </c>
      <c r="N3058" s="49" t="s">
        <v>7214</v>
      </c>
      <c r="O3058" s="51" t="s">
        <v>9318</v>
      </c>
      <c r="P3058" s="34">
        <v>796</v>
      </c>
      <c r="Q3058" s="34" t="s">
        <v>46</v>
      </c>
      <c r="R3058" s="100">
        <v>8</v>
      </c>
      <c r="S3058" s="77">
        <v>1500</v>
      </c>
      <c r="T3058" s="456">
        <f t="shared" si="330"/>
        <v>12000</v>
      </c>
      <c r="U3058" s="339">
        <f t="shared" si="329"/>
        <v>13440.000000000002</v>
      </c>
      <c r="V3058" s="45"/>
      <c r="W3058" s="34">
        <v>2017</v>
      </c>
      <c r="X3058" s="103"/>
    </row>
    <row r="3059" spans="1:24" ht="50.1" customHeight="1">
      <c r="A3059" s="45" t="s">
        <v>9342</v>
      </c>
      <c r="B3059" s="58" t="s">
        <v>35</v>
      </c>
      <c r="C3059" s="50" t="s">
        <v>9343</v>
      </c>
      <c r="D3059" s="50" t="s">
        <v>9344</v>
      </c>
      <c r="E3059" s="50" t="s">
        <v>9345</v>
      </c>
      <c r="F3059" s="50" t="s">
        <v>9344</v>
      </c>
      <c r="G3059" s="104" t="s">
        <v>39</v>
      </c>
      <c r="H3059" s="105">
        <v>0</v>
      </c>
      <c r="I3059" s="80">
        <v>590000000</v>
      </c>
      <c r="J3059" s="51" t="s">
        <v>293</v>
      </c>
      <c r="K3059" s="49" t="s">
        <v>1818</v>
      </c>
      <c r="L3059" s="49" t="s">
        <v>189</v>
      </c>
      <c r="M3059" s="49" t="s">
        <v>84</v>
      </c>
      <c r="N3059" s="49" t="s">
        <v>7214</v>
      </c>
      <c r="O3059" s="51" t="s">
        <v>9318</v>
      </c>
      <c r="P3059" s="43">
        <v>796</v>
      </c>
      <c r="Q3059" s="34" t="s">
        <v>46</v>
      </c>
      <c r="R3059" s="100">
        <v>100</v>
      </c>
      <c r="S3059" s="77">
        <v>70</v>
      </c>
      <c r="T3059" s="352">
        <f t="shared" si="330"/>
        <v>7000</v>
      </c>
      <c r="U3059" s="62">
        <f t="shared" si="329"/>
        <v>7840.0000000000009</v>
      </c>
      <c r="V3059" s="98"/>
      <c r="W3059" s="51">
        <v>2017</v>
      </c>
      <c r="X3059" s="103"/>
    </row>
    <row r="3060" spans="1:24" ht="50.1" customHeight="1">
      <c r="A3060" s="45" t="s">
        <v>9346</v>
      </c>
      <c r="B3060" s="35" t="s">
        <v>35</v>
      </c>
      <c r="C3060" s="78" t="s">
        <v>2736</v>
      </c>
      <c r="D3060" s="78" t="s">
        <v>2737</v>
      </c>
      <c r="E3060" s="78" t="s">
        <v>2738</v>
      </c>
      <c r="F3060" s="50" t="s">
        <v>9347</v>
      </c>
      <c r="G3060" s="34" t="s">
        <v>39</v>
      </c>
      <c r="H3060" s="34">
        <v>0</v>
      </c>
      <c r="I3060" s="34">
        <v>590000000</v>
      </c>
      <c r="J3060" s="35" t="s">
        <v>53</v>
      </c>
      <c r="K3060" s="49" t="s">
        <v>1818</v>
      </c>
      <c r="L3060" s="49" t="s">
        <v>189</v>
      </c>
      <c r="M3060" s="34" t="s">
        <v>84</v>
      </c>
      <c r="N3060" s="49" t="s">
        <v>7214</v>
      </c>
      <c r="O3060" s="51" t="s">
        <v>9318</v>
      </c>
      <c r="P3060" s="34">
        <v>796</v>
      </c>
      <c r="Q3060" s="34" t="s">
        <v>46</v>
      </c>
      <c r="R3060" s="100">
        <v>8</v>
      </c>
      <c r="S3060" s="77">
        <v>3000</v>
      </c>
      <c r="T3060" s="456">
        <f t="shared" si="330"/>
        <v>24000</v>
      </c>
      <c r="U3060" s="339">
        <f t="shared" si="329"/>
        <v>26880.000000000004</v>
      </c>
      <c r="V3060" s="109"/>
      <c r="W3060" s="51">
        <v>2017</v>
      </c>
      <c r="X3060" s="103"/>
    </row>
    <row r="3061" spans="1:24" ht="50.1" customHeight="1">
      <c r="A3061" s="45" t="s">
        <v>9348</v>
      </c>
      <c r="B3061" s="35" t="s">
        <v>35</v>
      </c>
      <c r="C3061" s="50" t="s">
        <v>4573</v>
      </c>
      <c r="D3061" s="50" t="s">
        <v>4574</v>
      </c>
      <c r="E3061" s="50" t="s">
        <v>538</v>
      </c>
      <c r="F3061" s="50" t="s">
        <v>9349</v>
      </c>
      <c r="G3061" s="34" t="s">
        <v>39</v>
      </c>
      <c r="H3061" s="34">
        <v>0</v>
      </c>
      <c r="I3061" s="34">
        <v>590000000</v>
      </c>
      <c r="J3061" s="35" t="s">
        <v>53</v>
      </c>
      <c r="K3061" s="49" t="s">
        <v>1818</v>
      </c>
      <c r="L3061" s="49" t="s">
        <v>189</v>
      </c>
      <c r="M3061" s="34" t="s">
        <v>84</v>
      </c>
      <c r="N3061" s="49" t="s">
        <v>7214</v>
      </c>
      <c r="O3061" s="51" t="s">
        <v>9318</v>
      </c>
      <c r="P3061" s="34">
        <v>796</v>
      </c>
      <c r="Q3061" s="34" t="s">
        <v>46</v>
      </c>
      <c r="R3061" s="100">
        <v>21</v>
      </c>
      <c r="S3061" s="77">
        <v>5000</v>
      </c>
      <c r="T3061" s="456">
        <f t="shared" si="330"/>
        <v>105000</v>
      </c>
      <c r="U3061" s="339">
        <f t="shared" si="329"/>
        <v>117600.00000000001</v>
      </c>
      <c r="V3061" s="45" t="s">
        <v>47</v>
      </c>
      <c r="W3061" s="34">
        <v>2017</v>
      </c>
      <c r="X3061" s="34"/>
    </row>
    <row r="3062" spans="1:24" ht="50.1" customHeight="1">
      <c r="A3062" s="45" t="s">
        <v>9350</v>
      </c>
      <c r="B3062" s="35" t="s">
        <v>35</v>
      </c>
      <c r="C3062" s="78" t="s">
        <v>2731</v>
      </c>
      <c r="D3062" s="78" t="s">
        <v>2732</v>
      </c>
      <c r="E3062" s="78" t="s">
        <v>2733</v>
      </c>
      <c r="F3062" s="50" t="s">
        <v>2732</v>
      </c>
      <c r="G3062" s="34" t="s">
        <v>39</v>
      </c>
      <c r="H3062" s="34">
        <v>0</v>
      </c>
      <c r="I3062" s="34">
        <v>590000000</v>
      </c>
      <c r="J3062" s="35" t="s">
        <v>53</v>
      </c>
      <c r="K3062" s="49" t="s">
        <v>1818</v>
      </c>
      <c r="L3062" s="49" t="s">
        <v>189</v>
      </c>
      <c r="M3062" s="34" t="s">
        <v>84</v>
      </c>
      <c r="N3062" s="49" t="s">
        <v>7214</v>
      </c>
      <c r="O3062" s="51" t="s">
        <v>9318</v>
      </c>
      <c r="P3062" s="34">
        <v>796</v>
      </c>
      <c r="Q3062" s="34" t="s">
        <v>46</v>
      </c>
      <c r="R3062" s="100">
        <v>1</v>
      </c>
      <c r="S3062" s="77">
        <v>1600</v>
      </c>
      <c r="T3062" s="456">
        <f t="shared" si="330"/>
        <v>1600</v>
      </c>
      <c r="U3062" s="339">
        <f t="shared" si="329"/>
        <v>1792.0000000000002</v>
      </c>
      <c r="V3062" s="45"/>
      <c r="W3062" s="34">
        <v>2017</v>
      </c>
      <c r="X3062" s="76"/>
    </row>
    <row r="3063" spans="1:24" ht="50.1" customHeight="1">
      <c r="A3063" s="45" t="s">
        <v>9351</v>
      </c>
      <c r="B3063" s="35" t="s">
        <v>35</v>
      </c>
      <c r="C3063" s="78" t="s">
        <v>4459</v>
      </c>
      <c r="D3063" s="78" t="s">
        <v>4460</v>
      </c>
      <c r="E3063" s="78" t="s">
        <v>4461</v>
      </c>
      <c r="F3063" s="50" t="s">
        <v>9352</v>
      </c>
      <c r="G3063" s="34" t="s">
        <v>39</v>
      </c>
      <c r="H3063" s="34">
        <v>0</v>
      </c>
      <c r="I3063" s="34">
        <v>590000000</v>
      </c>
      <c r="J3063" s="35" t="s">
        <v>53</v>
      </c>
      <c r="K3063" s="49" t="s">
        <v>1818</v>
      </c>
      <c r="L3063" s="49" t="s">
        <v>189</v>
      </c>
      <c r="M3063" s="34" t="s">
        <v>84</v>
      </c>
      <c r="N3063" s="49" t="s">
        <v>7214</v>
      </c>
      <c r="O3063" s="51" t="s">
        <v>9318</v>
      </c>
      <c r="P3063" s="34">
        <v>796</v>
      </c>
      <c r="Q3063" s="34" t="s">
        <v>46</v>
      </c>
      <c r="R3063" s="100">
        <v>1</v>
      </c>
      <c r="S3063" s="77">
        <v>550</v>
      </c>
      <c r="T3063" s="456">
        <f t="shared" si="330"/>
        <v>550</v>
      </c>
      <c r="U3063" s="339">
        <f t="shared" si="329"/>
        <v>616.00000000000011</v>
      </c>
      <c r="V3063" s="109"/>
      <c r="W3063" s="51">
        <v>2017</v>
      </c>
      <c r="X3063" s="34"/>
    </row>
    <row r="3064" spans="1:24" ht="50.1" customHeight="1">
      <c r="A3064" s="45" t="s">
        <v>9353</v>
      </c>
      <c r="B3064" s="35" t="s">
        <v>35</v>
      </c>
      <c r="C3064" s="50" t="s">
        <v>1434</v>
      </c>
      <c r="D3064" s="145" t="s">
        <v>1410</v>
      </c>
      <c r="E3064" s="50" t="s">
        <v>1435</v>
      </c>
      <c r="F3064" s="50" t="s">
        <v>9354</v>
      </c>
      <c r="G3064" s="34" t="s">
        <v>39</v>
      </c>
      <c r="H3064" s="34">
        <v>0</v>
      </c>
      <c r="I3064" s="34">
        <v>590000000</v>
      </c>
      <c r="J3064" s="35" t="s">
        <v>53</v>
      </c>
      <c r="K3064" s="49" t="s">
        <v>1818</v>
      </c>
      <c r="L3064" s="49" t="s">
        <v>189</v>
      </c>
      <c r="M3064" s="34" t="s">
        <v>84</v>
      </c>
      <c r="N3064" s="49" t="s">
        <v>7214</v>
      </c>
      <c r="O3064" s="51" t="s">
        <v>9318</v>
      </c>
      <c r="P3064" s="34">
        <v>796</v>
      </c>
      <c r="Q3064" s="34" t="s">
        <v>46</v>
      </c>
      <c r="R3064" s="100">
        <v>1</v>
      </c>
      <c r="S3064" s="77">
        <v>2800</v>
      </c>
      <c r="T3064" s="456">
        <f t="shared" si="330"/>
        <v>2800</v>
      </c>
      <c r="U3064" s="339">
        <f t="shared" si="329"/>
        <v>3136.0000000000005</v>
      </c>
      <c r="V3064" s="109"/>
      <c r="W3064" s="51">
        <v>2017</v>
      </c>
      <c r="X3064" s="34"/>
    </row>
    <row r="3065" spans="1:24" ht="50.1" customHeight="1">
      <c r="A3065" s="45" t="s">
        <v>9355</v>
      </c>
      <c r="B3065" s="35" t="s">
        <v>35</v>
      </c>
      <c r="C3065" s="50" t="s">
        <v>9356</v>
      </c>
      <c r="D3065" s="50" t="s">
        <v>9357</v>
      </c>
      <c r="E3065" s="50" t="s">
        <v>9358</v>
      </c>
      <c r="F3065" s="50" t="s">
        <v>9359</v>
      </c>
      <c r="G3065" s="34" t="s">
        <v>39</v>
      </c>
      <c r="H3065" s="34">
        <v>0</v>
      </c>
      <c r="I3065" s="34">
        <v>590000000</v>
      </c>
      <c r="J3065" s="35" t="s">
        <v>53</v>
      </c>
      <c r="K3065" s="49" t="s">
        <v>1818</v>
      </c>
      <c r="L3065" s="49" t="s">
        <v>189</v>
      </c>
      <c r="M3065" s="34" t="s">
        <v>84</v>
      </c>
      <c r="N3065" s="49" t="s">
        <v>7214</v>
      </c>
      <c r="O3065" s="51" t="s">
        <v>9318</v>
      </c>
      <c r="P3065" s="34">
        <v>796</v>
      </c>
      <c r="Q3065" s="34" t="s">
        <v>46</v>
      </c>
      <c r="R3065" s="100">
        <v>2</v>
      </c>
      <c r="S3065" s="77">
        <v>5800</v>
      </c>
      <c r="T3065" s="456">
        <f t="shared" si="330"/>
        <v>11600</v>
      </c>
      <c r="U3065" s="339">
        <f t="shared" si="329"/>
        <v>12992.000000000002</v>
      </c>
      <c r="V3065" s="45"/>
      <c r="W3065" s="34">
        <v>2017</v>
      </c>
      <c r="X3065" s="34"/>
    </row>
    <row r="3066" spans="1:24" ht="50.1" customHeight="1">
      <c r="A3066" s="45" t="s">
        <v>9360</v>
      </c>
      <c r="B3066" s="35" t="s">
        <v>35</v>
      </c>
      <c r="C3066" s="50" t="s">
        <v>2444</v>
      </c>
      <c r="D3066" s="50" t="s">
        <v>2445</v>
      </c>
      <c r="E3066" s="50" t="s">
        <v>2446</v>
      </c>
      <c r="F3066" s="50" t="s">
        <v>2445</v>
      </c>
      <c r="G3066" s="34" t="s">
        <v>39</v>
      </c>
      <c r="H3066" s="34">
        <v>0</v>
      </c>
      <c r="I3066" s="34">
        <v>590000000</v>
      </c>
      <c r="J3066" s="35" t="s">
        <v>53</v>
      </c>
      <c r="K3066" s="49" t="s">
        <v>1818</v>
      </c>
      <c r="L3066" s="49" t="s">
        <v>189</v>
      </c>
      <c r="M3066" s="34" t="s">
        <v>84</v>
      </c>
      <c r="N3066" s="49" t="s">
        <v>7214</v>
      </c>
      <c r="O3066" s="51" t="s">
        <v>9318</v>
      </c>
      <c r="P3066" s="34">
        <v>796</v>
      </c>
      <c r="Q3066" s="34" t="s">
        <v>46</v>
      </c>
      <c r="R3066" s="100">
        <v>2</v>
      </c>
      <c r="S3066" s="77">
        <v>1800</v>
      </c>
      <c r="T3066" s="456">
        <f t="shared" si="330"/>
        <v>3600</v>
      </c>
      <c r="U3066" s="62">
        <f t="shared" si="329"/>
        <v>4032.0000000000005</v>
      </c>
      <c r="V3066" s="34"/>
      <c r="W3066" s="34">
        <v>2017</v>
      </c>
      <c r="X3066" s="76"/>
    </row>
    <row r="3067" spans="1:24" ht="50.1" customHeight="1">
      <c r="A3067" s="45" t="s">
        <v>9361</v>
      </c>
      <c r="B3067" s="58" t="s">
        <v>35</v>
      </c>
      <c r="C3067" s="50" t="s">
        <v>679</v>
      </c>
      <c r="D3067" s="50" t="s">
        <v>675</v>
      </c>
      <c r="E3067" s="50" t="s">
        <v>680</v>
      </c>
      <c r="F3067" s="50" t="s">
        <v>9362</v>
      </c>
      <c r="G3067" s="104" t="s">
        <v>39</v>
      </c>
      <c r="H3067" s="105">
        <v>0</v>
      </c>
      <c r="I3067" s="80">
        <v>590000000</v>
      </c>
      <c r="J3067" s="51" t="s">
        <v>293</v>
      </c>
      <c r="K3067" s="49" t="s">
        <v>1818</v>
      </c>
      <c r="L3067" s="49" t="s">
        <v>189</v>
      </c>
      <c r="M3067" s="49" t="s">
        <v>84</v>
      </c>
      <c r="N3067" s="49" t="s">
        <v>7214</v>
      </c>
      <c r="O3067" s="51" t="s">
        <v>9318</v>
      </c>
      <c r="P3067" s="43">
        <v>796</v>
      </c>
      <c r="Q3067" s="34" t="s">
        <v>46</v>
      </c>
      <c r="R3067" s="100">
        <v>2</v>
      </c>
      <c r="S3067" s="77">
        <v>24000</v>
      </c>
      <c r="T3067" s="352">
        <f t="shared" si="330"/>
        <v>48000</v>
      </c>
      <c r="U3067" s="343">
        <f t="shared" si="329"/>
        <v>53760.000000000007</v>
      </c>
      <c r="V3067" s="49"/>
      <c r="W3067" s="51">
        <v>2017</v>
      </c>
      <c r="X3067" s="49"/>
    </row>
    <row r="3068" spans="1:24" ht="50.1" customHeight="1">
      <c r="A3068" s="45" t="s">
        <v>9363</v>
      </c>
      <c r="B3068" s="178" t="s">
        <v>35</v>
      </c>
      <c r="C3068" s="50" t="s">
        <v>5498</v>
      </c>
      <c r="D3068" s="50" t="s">
        <v>5499</v>
      </c>
      <c r="E3068" s="50" t="s">
        <v>5500</v>
      </c>
      <c r="F3068" s="50" t="s">
        <v>5499</v>
      </c>
      <c r="G3068" s="104" t="s">
        <v>39</v>
      </c>
      <c r="H3068" s="105">
        <v>0</v>
      </c>
      <c r="I3068" s="80">
        <v>590000000</v>
      </c>
      <c r="J3068" s="51" t="s">
        <v>293</v>
      </c>
      <c r="K3068" s="49" t="s">
        <v>1818</v>
      </c>
      <c r="L3068" s="49" t="s">
        <v>189</v>
      </c>
      <c r="M3068" s="49" t="s">
        <v>84</v>
      </c>
      <c r="N3068" s="49" t="s">
        <v>7214</v>
      </c>
      <c r="O3068" s="51" t="s">
        <v>9318</v>
      </c>
      <c r="P3068" s="43">
        <v>796</v>
      </c>
      <c r="Q3068" s="34" t="s">
        <v>46</v>
      </c>
      <c r="R3068" s="100">
        <v>2</v>
      </c>
      <c r="S3068" s="77">
        <v>20000</v>
      </c>
      <c r="T3068" s="352">
        <f t="shared" si="330"/>
        <v>40000</v>
      </c>
      <c r="U3068" s="343">
        <f t="shared" si="329"/>
        <v>44800.000000000007</v>
      </c>
      <c r="V3068" s="43"/>
      <c r="W3068" s="43">
        <v>2017</v>
      </c>
      <c r="X3068" s="43"/>
    </row>
    <row r="3069" spans="1:24" ht="50.1" customHeight="1">
      <c r="A3069" s="45" t="s">
        <v>9364</v>
      </c>
      <c r="B3069" s="35" t="s">
        <v>35</v>
      </c>
      <c r="C3069" s="50" t="s">
        <v>9365</v>
      </c>
      <c r="D3069" s="50" t="s">
        <v>9366</v>
      </c>
      <c r="E3069" s="50" t="s">
        <v>9367</v>
      </c>
      <c r="F3069" s="50" t="s">
        <v>9368</v>
      </c>
      <c r="G3069" s="34" t="s">
        <v>39</v>
      </c>
      <c r="H3069" s="34">
        <v>0</v>
      </c>
      <c r="I3069" s="34">
        <v>590000000</v>
      </c>
      <c r="J3069" s="35" t="s">
        <v>53</v>
      </c>
      <c r="K3069" s="49" t="s">
        <v>1818</v>
      </c>
      <c r="L3069" s="49" t="s">
        <v>189</v>
      </c>
      <c r="M3069" s="34" t="s">
        <v>84</v>
      </c>
      <c r="N3069" s="49" t="s">
        <v>7214</v>
      </c>
      <c r="O3069" s="51" t="s">
        <v>9318</v>
      </c>
      <c r="P3069" s="34">
        <v>796</v>
      </c>
      <c r="Q3069" s="34" t="s">
        <v>46</v>
      </c>
      <c r="R3069" s="100">
        <v>2</v>
      </c>
      <c r="S3069" s="77">
        <v>3000</v>
      </c>
      <c r="T3069" s="456">
        <f t="shared" si="330"/>
        <v>6000</v>
      </c>
      <c r="U3069" s="62">
        <f t="shared" si="329"/>
        <v>6720.0000000000009</v>
      </c>
      <c r="V3069" s="34"/>
      <c r="W3069" s="34">
        <v>2017</v>
      </c>
      <c r="X3069" s="98"/>
    </row>
    <row r="3070" spans="1:24" ht="50.1" customHeight="1">
      <c r="A3070" s="45" t="s">
        <v>9369</v>
      </c>
      <c r="B3070" s="178" t="s">
        <v>35</v>
      </c>
      <c r="C3070" s="50" t="s">
        <v>9370</v>
      </c>
      <c r="D3070" s="50" t="s">
        <v>2507</v>
      </c>
      <c r="E3070" s="50" t="s">
        <v>9371</v>
      </c>
      <c r="F3070" s="50" t="s">
        <v>9372</v>
      </c>
      <c r="G3070" s="104" t="s">
        <v>39</v>
      </c>
      <c r="H3070" s="105">
        <v>0</v>
      </c>
      <c r="I3070" s="80">
        <v>590000000</v>
      </c>
      <c r="J3070" s="51" t="s">
        <v>293</v>
      </c>
      <c r="K3070" s="49" t="s">
        <v>1818</v>
      </c>
      <c r="L3070" s="49" t="s">
        <v>189</v>
      </c>
      <c r="M3070" s="49" t="s">
        <v>84</v>
      </c>
      <c r="N3070" s="49" t="s">
        <v>7214</v>
      </c>
      <c r="O3070" s="51" t="s">
        <v>9318</v>
      </c>
      <c r="P3070" s="43">
        <v>704</v>
      </c>
      <c r="Q3070" s="34" t="s">
        <v>2510</v>
      </c>
      <c r="R3070" s="100">
        <v>2</v>
      </c>
      <c r="S3070" s="77">
        <v>34000</v>
      </c>
      <c r="T3070" s="100">
        <f t="shared" si="330"/>
        <v>68000</v>
      </c>
      <c r="U3070" s="343">
        <f t="shared" si="329"/>
        <v>76160</v>
      </c>
      <c r="V3070" s="43"/>
      <c r="W3070" s="43">
        <v>2017</v>
      </c>
      <c r="X3070" s="43"/>
    </row>
    <row r="3071" spans="1:24" ht="50.1" customHeight="1">
      <c r="A3071" s="45" t="s">
        <v>9373</v>
      </c>
      <c r="B3071" s="49" t="s">
        <v>35</v>
      </c>
      <c r="C3071" s="50" t="s">
        <v>9374</v>
      </c>
      <c r="D3071" s="50" t="s">
        <v>9375</v>
      </c>
      <c r="E3071" s="50" t="s">
        <v>9376</v>
      </c>
      <c r="F3071" s="50" t="s">
        <v>9377</v>
      </c>
      <c r="G3071" s="35" t="s">
        <v>39</v>
      </c>
      <c r="H3071" s="35">
        <v>0</v>
      </c>
      <c r="I3071" s="35">
        <v>590000000</v>
      </c>
      <c r="J3071" s="35" t="s">
        <v>40</v>
      </c>
      <c r="K3071" s="49" t="s">
        <v>1818</v>
      </c>
      <c r="L3071" s="35" t="s">
        <v>42</v>
      </c>
      <c r="M3071" s="43" t="s">
        <v>43</v>
      </c>
      <c r="N3071" s="35" t="s">
        <v>44</v>
      </c>
      <c r="O3071" s="35" t="s">
        <v>2052</v>
      </c>
      <c r="P3071" s="35">
        <v>796</v>
      </c>
      <c r="Q3071" s="49" t="s">
        <v>46</v>
      </c>
      <c r="R3071" s="77">
        <v>1</v>
      </c>
      <c r="S3071" s="77">
        <v>32000</v>
      </c>
      <c r="T3071" s="77">
        <f>R3071*S3071</f>
        <v>32000</v>
      </c>
      <c r="U3071" s="77">
        <f t="shared" si="329"/>
        <v>35840</v>
      </c>
      <c r="V3071" s="98"/>
      <c r="W3071" s="43">
        <v>2017</v>
      </c>
      <c r="X3071" s="98"/>
    </row>
    <row r="3072" spans="1:24" ht="50.1" customHeight="1">
      <c r="A3072" s="45" t="s">
        <v>9378</v>
      </c>
      <c r="B3072" s="35" t="s">
        <v>35</v>
      </c>
      <c r="C3072" s="245" t="s">
        <v>8697</v>
      </c>
      <c r="D3072" s="245" t="s">
        <v>8698</v>
      </c>
      <c r="E3072" s="245" t="s">
        <v>8699</v>
      </c>
      <c r="F3072" s="50" t="s">
        <v>8700</v>
      </c>
      <c r="G3072" s="49" t="s">
        <v>39</v>
      </c>
      <c r="H3072" s="105">
        <v>0</v>
      </c>
      <c r="I3072" s="80">
        <v>590000000</v>
      </c>
      <c r="J3072" s="51" t="s">
        <v>293</v>
      </c>
      <c r="K3072" s="49" t="s">
        <v>1818</v>
      </c>
      <c r="L3072" s="49" t="s">
        <v>295</v>
      </c>
      <c r="M3072" s="49" t="s">
        <v>84</v>
      </c>
      <c r="N3072" s="49" t="s">
        <v>143</v>
      </c>
      <c r="O3072" s="49" t="s">
        <v>503</v>
      </c>
      <c r="P3072" s="35">
        <v>796</v>
      </c>
      <c r="Q3072" s="35" t="s">
        <v>46</v>
      </c>
      <c r="R3072" s="77">
        <v>118</v>
      </c>
      <c r="S3072" s="77">
        <v>13200</v>
      </c>
      <c r="T3072" s="62">
        <f>R3072*S3072</f>
        <v>1557600</v>
      </c>
      <c r="U3072" s="62">
        <f t="shared" si="329"/>
        <v>1744512.0000000002</v>
      </c>
      <c r="V3072" s="90"/>
      <c r="W3072" s="51">
        <v>2017</v>
      </c>
      <c r="X3072" s="90"/>
    </row>
    <row r="3073" spans="1:24" ht="50.1" customHeight="1">
      <c r="A3073" s="45" t="s">
        <v>9379</v>
      </c>
      <c r="B3073" s="51" t="s">
        <v>35</v>
      </c>
      <c r="C3073" s="50" t="s">
        <v>9380</v>
      </c>
      <c r="D3073" s="50" t="s">
        <v>9273</v>
      </c>
      <c r="E3073" s="50" t="s">
        <v>9381</v>
      </c>
      <c r="F3073" s="50" t="s">
        <v>9382</v>
      </c>
      <c r="G3073" s="51" t="s">
        <v>39</v>
      </c>
      <c r="H3073" s="51">
        <v>100</v>
      </c>
      <c r="I3073" s="377">
        <v>590000000</v>
      </c>
      <c r="J3073" s="51" t="s">
        <v>53</v>
      </c>
      <c r="K3073" s="49" t="s">
        <v>2925</v>
      </c>
      <c r="L3073" s="51" t="s">
        <v>53</v>
      </c>
      <c r="M3073" s="51" t="s">
        <v>43</v>
      </c>
      <c r="N3073" s="51" t="s">
        <v>9383</v>
      </c>
      <c r="O3073" s="46" t="s">
        <v>227</v>
      </c>
      <c r="P3073" s="49">
        <v>116</v>
      </c>
      <c r="Q3073" s="49" t="s">
        <v>9384</v>
      </c>
      <c r="R3073" s="228">
        <v>20</v>
      </c>
      <c r="S3073" s="81">
        <v>20000</v>
      </c>
      <c r="T3073" s="228">
        <f>R3073*S3073</f>
        <v>400000</v>
      </c>
      <c r="U3073" s="228">
        <f t="shared" si="329"/>
        <v>448000.00000000006</v>
      </c>
      <c r="V3073" s="310"/>
      <c r="W3073" s="35">
        <v>2017</v>
      </c>
      <c r="X3073" s="51"/>
    </row>
    <row r="3074" spans="1:24" ht="50.1" customHeight="1">
      <c r="A3074" s="45" t="s">
        <v>9385</v>
      </c>
      <c r="B3074" s="49" t="s">
        <v>35</v>
      </c>
      <c r="C3074" s="50" t="s">
        <v>9386</v>
      </c>
      <c r="D3074" s="50" t="s">
        <v>9387</v>
      </c>
      <c r="E3074" s="50" t="s">
        <v>9388</v>
      </c>
      <c r="F3074" s="50" t="s">
        <v>9389</v>
      </c>
      <c r="G3074" s="49" t="s">
        <v>39</v>
      </c>
      <c r="H3074" s="49">
        <v>0</v>
      </c>
      <c r="I3074" s="35">
        <v>590000000</v>
      </c>
      <c r="J3074" s="35" t="s">
        <v>1255</v>
      </c>
      <c r="K3074" s="49" t="s">
        <v>2925</v>
      </c>
      <c r="L3074" s="35" t="s">
        <v>1255</v>
      </c>
      <c r="M3074" s="49" t="s">
        <v>43</v>
      </c>
      <c r="N3074" s="49" t="s">
        <v>2792</v>
      </c>
      <c r="O3074" s="35" t="s">
        <v>227</v>
      </c>
      <c r="P3074" s="55" t="s">
        <v>2058</v>
      </c>
      <c r="Q3074" s="49" t="s">
        <v>2059</v>
      </c>
      <c r="R3074" s="153">
        <v>675</v>
      </c>
      <c r="S3074" s="153">
        <v>247</v>
      </c>
      <c r="T3074" s="77">
        <f>S3074*R3074</f>
        <v>166725</v>
      </c>
      <c r="U3074" s="77">
        <f t="shared" si="329"/>
        <v>186732.00000000003</v>
      </c>
      <c r="V3074" s="355"/>
      <c r="W3074" s="35">
        <v>2017</v>
      </c>
      <c r="X3074" s="49"/>
    </row>
    <row r="3075" spans="1:24" ht="50.1" customHeight="1">
      <c r="A3075" s="45" t="s">
        <v>9390</v>
      </c>
      <c r="B3075" s="49" t="s">
        <v>35</v>
      </c>
      <c r="C3075" s="50" t="s">
        <v>9391</v>
      </c>
      <c r="D3075" s="50" t="s">
        <v>9392</v>
      </c>
      <c r="E3075" s="50" t="s">
        <v>9393</v>
      </c>
      <c r="F3075" s="296" t="s">
        <v>9394</v>
      </c>
      <c r="G3075" s="49" t="s">
        <v>39</v>
      </c>
      <c r="H3075" s="49">
        <v>0</v>
      </c>
      <c r="I3075" s="35">
        <v>590000000</v>
      </c>
      <c r="J3075" s="35" t="s">
        <v>1255</v>
      </c>
      <c r="K3075" s="49" t="s">
        <v>2925</v>
      </c>
      <c r="L3075" s="35" t="s">
        <v>1255</v>
      </c>
      <c r="M3075" s="49" t="s">
        <v>43</v>
      </c>
      <c r="N3075" s="49" t="s">
        <v>2792</v>
      </c>
      <c r="O3075" s="35" t="s">
        <v>227</v>
      </c>
      <c r="P3075" s="43">
        <v>112</v>
      </c>
      <c r="Q3075" s="49" t="s">
        <v>129</v>
      </c>
      <c r="R3075" s="153">
        <v>60</v>
      </c>
      <c r="S3075" s="153">
        <v>360</v>
      </c>
      <c r="T3075" s="77">
        <f>S3075*R3075</f>
        <v>21600</v>
      </c>
      <c r="U3075" s="77">
        <f t="shared" si="329"/>
        <v>24192.000000000004</v>
      </c>
      <c r="V3075" s="355"/>
      <c r="W3075" s="35">
        <v>2017</v>
      </c>
      <c r="X3075" s="49"/>
    </row>
    <row r="3076" spans="1:24" ht="50.1" customHeight="1">
      <c r="A3076" s="45" t="s">
        <v>9395</v>
      </c>
      <c r="B3076" s="348" t="s">
        <v>35</v>
      </c>
      <c r="C3076" s="50" t="s">
        <v>9396</v>
      </c>
      <c r="D3076" s="50" t="s">
        <v>9397</v>
      </c>
      <c r="E3076" s="50" t="s">
        <v>9398</v>
      </c>
      <c r="F3076" s="50" t="s">
        <v>9399</v>
      </c>
      <c r="G3076" s="49" t="s">
        <v>39</v>
      </c>
      <c r="H3076" s="52">
        <v>0</v>
      </c>
      <c r="I3076" s="82">
        <v>590000000</v>
      </c>
      <c r="J3076" s="35" t="s">
        <v>53</v>
      </c>
      <c r="K3076" s="35" t="s">
        <v>2925</v>
      </c>
      <c r="L3076" s="35" t="s">
        <v>53</v>
      </c>
      <c r="M3076" s="43" t="s">
        <v>84</v>
      </c>
      <c r="N3076" s="49" t="s">
        <v>9400</v>
      </c>
      <c r="O3076" s="35" t="s">
        <v>1424</v>
      </c>
      <c r="P3076" s="349">
        <v>839</v>
      </c>
      <c r="Q3076" s="49" t="s">
        <v>612</v>
      </c>
      <c r="R3076" s="77">
        <v>1</v>
      </c>
      <c r="S3076" s="77">
        <v>25000</v>
      </c>
      <c r="T3076" s="100">
        <f>R3076*S3076</f>
        <v>25000</v>
      </c>
      <c r="U3076" s="147">
        <f t="shared" si="329"/>
        <v>28000.000000000004</v>
      </c>
      <c r="V3076" s="46"/>
      <c r="W3076" s="55">
        <v>2017</v>
      </c>
      <c r="X3076" s="98"/>
    </row>
    <row r="3077" spans="1:24" ht="50.1" customHeight="1">
      <c r="A3077" s="45" t="s">
        <v>9401</v>
      </c>
      <c r="B3077" s="348" t="s">
        <v>35</v>
      </c>
      <c r="C3077" s="50" t="s">
        <v>9402</v>
      </c>
      <c r="D3077" s="50" t="s">
        <v>9403</v>
      </c>
      <c r="E3077" s="50" t="s">
        <v>9404</v>
      </c>
      <c r="F3077" s="50" t="s">
        <v>9405</v>
      </c>
      <c r="G3077" s="49" t="s">
        <v>39</v>
      </c>
      <c r="H3077" s="52">
        <v>0</v>
      </c>
      <c r="I3077" s="82">
        <v>590000000</v>
      </c>
      <c r="J3077" s="35" t="s">
        <v>53</v>
      </c>
      <c r="K3077" s="35" t="s">
        <v>2925</v>
      </c>
      <c r="L3077" s="35" t="s">
        <v>53</v>
      </c>
      <c r="M3077" s="43" t="s">
        <v>84</v>
      </c>
      <c r="N3077" s="49" t="s">
        <v>9400</v>
      </c>
      <c r="O3077" s="35" t="s">
        <v>1424</v>
      </c>
      <c r="P3077" s="349">
        <v>839</v>
      </c>
      <c r="Q3077" s="49" t="s">
        <v>612</v>
      </c>
      <c r="R3077" s="77">
        <v>1</v>
      </c>
      <c r="S3077" s="77">
        <v>85000</v>
      </c>
      <c r="T3077" s="100">
        <f>R3077*S3077</f>
        <v>85000</v>
      </c>
      <c r="U3077" s="147">
        <f t="shared" si="329"/>
        <v>95200.000000000015</v>
      </c>
      <c r="V3077" s="46"/>
      <c r="W3077" s="55">
        <v>2017</v>
      </c>
      <c r="X3077" s="98"/>
    </row>
    <row r="3078" spans="1:24" ht="50.1" customHeight="1">
      <c r="A3078" s="45" t="s">
        <v>9406</v>
      </c>
      <c r="B3078" s="348" t="s">
        <v>35</v>
      </c>
      <c r="C3078" s="50" t="s">
        <v>9407</v>
      </c>
      <c r="D3078" s="50" t="s">
        <v>9408</v>
      </c>
      <c r="E3078" s="50" t="s">
        <v>9409</v>
      </c>
      <c r="F3078" s="50" t="s">
        <v>9410</v>
      </c>
      <c r="G3078" s="49" t="s">
        <v>39</v>
      </c>
      <c r="H3078" s="52">
        <v>0</v>
      </c>
      <c r="I3078" s="82">
        <v>590000000</v>
      </c>
      <c r="J3078" s="35" t="s">
        <v>53</v>
      </c>
      <c r="K3078" s="35" t="s">
        <v>2925</v>
      </c>
      <c r="L3078" s="35" t="s">
        <v>53</v>
      </c>
      <c r="M3078" s="43" t="s">
        <v>84</v>
      </c>
      <c r="N3078" s="49" t="s">
        <v>9400</v>
      </c>
      <c r="O3078" s="35" t="s">
        <v>1424</v>
      </c>
      <c r="P3078" s="349">
        <v>796</v>
      </c>
      <c r="Q3078" s="49" t="s">
        <v>46</v>
      </c>
      <c r="R3078" s="77">
        <v>1</v>
      </c>
      <c r="S3078" s="77">
        <v>170000</v>
      </c>
      <c r="T3078" s="100">
        <f>R3078*S3078</f>
        <v>170000</v>
      </c>
      <c r="U3078" s="147">
        <f t="shared" si="329"/>
        <v>190400.00000000003</v>
      </c>
      <c r="V3078" s="46"/>
      <c r="W3078" s="55">
        <v>2017</v>
      </c>
      <c r="X3078" s="98"/>
    </row>
    <row r="3079" spans="1:24" ht="50.1" customHeight="1">
      <c r="A3079" s="45" t="s">
        <v>9411</v>
      </c>
      <c r="B3079" s="58" t="s">
        <v>35</v>
      </c>
      <c r="C3079" s="50" t="s">
        <v>9412</v>
      </c>
      <c r="D3079" s="50" t="s">
        <v>9413</v>
      </c>
      <c r="E3079" s="50" t="s">
        <v>9414</v>
      </c>
      <c r="F3079" s="50" t="s">
        <v>9415</v>
      </c>
      <c r="G3079" s="49" t="s">
        <v>39</v>
      </c>
      <c r="H3079" s="105">
        <v>0</v>
      </c>
      <c r="I3079" s="80">
        <v>590000000</v>
      </c>
      <c r="J3079" s="51" t="s">
        <v>293</v>
      </c>
      <c r="K3079" s="49" t="s">
        <v>1818</v>
      </c>
      <c r="L3079" s="49" t="s">
        <v>189</v>
      </c>
      <c r="M3079" s="49" t="s">
        <v>84</v>
      </c>
      <c r="N3079" s="49" t="s">
        <v>2889</v>
      </c>
      <c r="O3079" s="49" t="s">
        <v>503</v>
      </c>
      <c r="P3079" s="43">
        <v>796</v>
      </c>
      <c r="Q3079" s="49" t="s">
        <v>46</v>
      </c>
      <c r="R3079" s="100">
        <v>1</v>
      </c>
      <c r="S3079" s="100">
        <v>143000</v>
      </c>
      <c r="T3079" s="62">
        <f>R3079*S3079</f>
        <v>143000</v>
      </c>
      <c r="U3079" s="62">
        <f t="shared" si="329"/>
        <v>160160.00000000003</v>
      </c>
      <c r="V3079" s="49"/>
      <c r="W3079" s="51">
        <v>2017</v>
      </c>
      <c r="X3079" s="49"/>
    </row>
    <row r="3080" spans="1:24" ht="50.1" customHeight="1">
      <c r="A3080" s="45" t="s">
        <v>9416</v>
      </c>
      <c r="B3080" s="51" t="s">
        <v>35</v>
      </c>
      <c r="C3080" s="50" t="s">
        <v>2640</v>
      </c>
      <c r="D3080" s="50" t="s">
        <v>2641</v>
      </c>
      <c r="E3080" s="50" t="s">
        <v>2642</v>
      </c>
      <c r="F3080" s="212" t="s">
        <v>9417</v>
      </c>
      <c r="G3080" s="51" t="s">
        <v>39</v>
      </c>
      <c r="H3080" s="51">
        <v>0</v>
      </c>
      <c r="I3080" s="125">
        <v>590000000</v>
      </c>
      <c r="J3080" s="51" t="s">
        <v>225</v>
      </c>
      <c r="K3080" s="51" t="s">
        <v>1818</v>
      </c>
      <c r="L3080" s="51" t="s">
        <v>53</v>
      </c>
      <c r="M3080" s="51" t="s">
        <v>84</v>
      </c>
      <c r="N3080" s="51" t="s">
        <v>102</v>
      </c>
      <c r="O3080" s="46" t="s">
        <v>1424</v>
      </c>
      <c r="P3080" s="35">
        <v>796</v>
      </c>
      <c r="Q3080" s="49" t="s">
        <v>46</v>
      </c>
      <c r="R3080" s="227">
        <v>3</v>
      </c>
      <c r="S3080" s="457">
        <v>7500</v>
      </c>
      <c r="T3080" s="81">
        <f>S3080*R3080</f>
        <v>22500</v>
      </c>
      <c r="U3080" s="81">
        <f t="shared" si="329"/>
        <v>25200.000000000004</v>
      </c>
      <c r="V3080" s="193"/>
      <c r="W3080" s="35">
        <v>2017</v>
      </c>
      <c r="X3080" s="156"/>
    </row>
    <row r="3081" spans="1:24" ht="50.1" customHeight="1">
      <c r="A3081" s="45" t="s">
        <v>9418</v>
      </c>
      <c r="B3081" s="51" t="s">
        <v>35</v>
      </c>
      <c r="C3081" s="50" t="s">
        <v>9419</v>
      </c>
      <c r="D3081" s="50" t="s">
        <v>2641</v>
      </c>
      <c r="E3081" s="50" t="s">
        <v>9420</v>
      </c>
      <c r="F3081" s="212" t="s">
        <v>9421</v>
      </c>
      <c r="G3081" s="51" t="s">
        <v>39</v>
      </c>
      <c r="H3081" s="51">
        <v>0</v>
      </c>
      <c r="I3081" s="125">
        <v>590000000</v>
      </c>
      <c r="J3081" s="51" t="s">
        <v>225</v>
      </c>
      <c r="K3081" s="51" t="s">
        <v>1818</v>
      </c>
      <c r="L3081" s="51" t="s">
        <v>53</v>
      </c>
      <c r="M3081" s="51" t="s">
        <v>84</v>
      </c>
      <c r="N3081" s="51" t="s">
        <v>102</v>
      </c>
      <c r="O3081" s="46" t="s">
        <v>1424</v>
      </c>
      <c r="P3081" s="35">
        <v>796</v>
      </c>
      <c r="Q3081" s="49" t="s">
        <v>46</v>
      </c>
      <c r="R3081" s="227">
        <v>2</v>
      </c>
      <c r="S3081" s="81">
        <v>23500</v>
      </c>
      <c r="T3081" s="81">
        <f>R3081*S3081</f>
        <v>47000</v>
      </c>
      <c r="U3081" s="81">
        <f t="shared" si="329"/>
        <v>52640.000000000007</v>
      </c>
      <c r="V3081" s="193"/>
      <c r="W3081" s="35">
        <v>2017</v>
      </c>
      <c r="X3081" s="156"/>
    </row>
    <row r="3082" spans="1:24" ht="50.1" customHeight="1">
      <c r="A3082" s="45" t="s">
        <v>9422</v>
      </c>
      <c r="B3082" s="51" t="s">
        <v>35</v>
      </c>
      <c r="C3082" s="50" t="s">
        <v>9423</v>
      </c>
      <c r="D3082" s="50" t="s">
        <v>2641</v>
      </c>
      <c r="E3082" s="50" t="s">
        <v>9424</v>
      </c>
      <c r="F3082" s="212" t="s">
        <v>9425</v>
      </c>
      <c r="G3082" s="51" t="s">
        <v>39</v>
      </c>
      <c r="H3082" s="51">
        <v>0</v>
      </c>
      <c r="I3082" s="125">
        <v>590000000</v>
      </c>
      <c r="J3082" s="51" t="s">
        <v>225</v>
      </c>
      <c r="K3082" s="51" t="s">
        <v>1818</v>
      </c>
      <c r="L3082" s="51" t="s">
        <v>53</v>
      </c>
      <c r="M3082" s="51" t="s">
        <v>84</v>
      </c>
      <c r="N3082" s="51" t="s">
        <v>102</v>
      </c>
      <c r="O3082" s="46" t="s">
        <v>1424</v>
      </c>
      <c r="P3082" s="35">
        <v>796</v>
      </c>
      <c r="Q3082" s="49" t="s">
        <v>46</v>
      </c>
      <c r="R3082" s="227">
        <v>2</v>
      </c>
      <c r="S3082" s="81">
        <v>138500</v>
      </c>
      <c r="T3082" s="81">
        <f>R3082*S3082</f>
        <v>277000</v>
      </c>
      <c r="U3082" s="81">
        <f t="shared" si="329"/>
        <v>310240.00000000006</v>
      </c>
      <c r="V3082" s="193"/>
      <c r="W3082" s="35">
        <v>2017</v>
      </c>
      <c r="X3082" s="156"/>
    </row>
    <row r="3083" spans="1:24" ht="50.1" customHeight="1">
      <c r="A3083" s="45" t="s">
        <v>9426</v>
      </c>
      <c r="B3083" s="51" t="s">
        <v>35</v>
      </c>
      <c r="C3083" s="50" t="s">
        <v>9427</v>
      </c>
      <c r="D3083" s="50" t="s">
        <v>4162</v>
      </c>
      <c r="E3083" s="50" t="s">
        <v>9428</v>
      </c>
      <c r="F3083" s="50" t="s">
        <v>9429</v>
      </c>
      <c r="G3083" s="51" t="s">
        <v>39</v>
      </c>
      <c r="H3083" s="51">
        <v>0</v>
      </c>
      <c r="I3083" s="125">
        <v>590000000</v>
      </c>
      <c r="J3083" s="51" t="s">
        <v>53</v>
      </c>
      <c r="K3083" s="51" t="s">
        <v>1818</v>
      </c>
      <c r="L3083" s="51" t="s">
        <v>53</v>
      </c>
      <c r="M3083" s="51" t="s">
        <v>84</v>
      </c>
      <c r="N3083" s="51" t="s">
        <v>1043</v>
      </c>
      <c r="O3083" s="46" t="s">
        <v>1424</v>
      </c>
      <c r="P3083" s="35">
        <v>166</v>
      </c>
      <c r="Q3083" s="49" t="s">
        <v>103</v>
      </c>
      <c r="R3083" s="227">
        <v>4.8</v>
      </c>
      <c r="S3083" s="81">
        <v>11900</v>
      </c>
      <c r="T3083" s="81">
        <f>R3083*S3083</f>
        <v>57120</v>
      </c>
      <c r="U3083" s="81">
        <f t="shared" si="329"/>
        <v>63974.400000000009</v>
      </c>
      <c r="V3083" s="193"/>
      <c r="W3083" s="35">
        <v>2017</v>
      </c>
      <c r="X3083" s="156"/>
    </row>
    <row r="3084" spans="1:24" ht="50.1" customHeight="1">
      <c r="A3084" s="45" t="s">
        <v>9430</v>
      </c>
      <c r="B3084" s="51" t="s">
        <v>35</v>
      </c>
      <c r="C3084" s="50" t="s">
        <v>9431</v>
      </c>
      <c r="D3084" s="50" t="s">
        <v>703</v>
      </c>
      <c r="E3084" s="50" t="s">
        <v>9432</v>
      </c>
      <c r="F3084" s="50" t="s">
        <v>9433</v>
      </c>
      <c r="G3084" s="51" t="s">
        <v>39</v>
      </c>
      <c r="H3084" s="51">
        <v>0</v>
      </c>
      <c r="I3084" s="125">
        <v>590000000</v>
      </c>
      <c r="J3084" s="51" t="s">
        <v>53</v>
      </c>
      <c r="K3084" s="51" t="s">
        <v>1818</v>
      </c>
      <c r="L3084" s="51" t="s">
        <v>53</v>
      </c>
      <c r="M3084" s="51" t="s">
        <v>84</v>
      </c>
      <c r="N3084" s="51" t="s">
        <v>1043</v>
      </c>
      <c r="O3084" s="46" t="s">
        <v>1424</v>
      </c>
      <c r="P3084" s="35">
        <v>796</v>
      </c>
      <c r="Q3084" s="49" t="s">
        <v>46</v>
      </c>
      <c r="R3084" s="227">
        <v>10</v>
      </c>
      <c r="S3084" s="81">
        <v>1900</v>
      </c>
      <c r="T3084" s="81">
        <f>R3084*S3084</f>
        <v>19000</v>
      </c>
      <c r="U3084" s="81">
        <f t="shared" si="329"/>
        <v>21280.000000000004</v>
      </c>
      <c r="V3084" s="193"/>
      <c r="W3084" s="35">
        <v>2017</v>
      </c>
      <c r="X3084" s="156"/>
    </row>
    <row r="3085" spans="1:24" ht="50.1" customHeight="1">
      <c r="A3085" s="45" t="s">
        <v>9434</v>
      </c>
      <c r="B3085" s="51" t="s">
        <v>35</v>
      </c>
      <c r="C3085" s="50" t="s">
        <v>9435</v>
      </c>
      <c r="D3085" s="50" t="s">
        <v>9436</v>
      </c>
      <c r="E3085" s="50" t="s">
        <v>9437</v>
      </c>
      <c r="F3085" s="50" t="s">
        <v>9438</v>
      </c>
      <c r="G3085" s="51" t="s">
        <v>39</v>
      </c>
      <c r="H3085" s="51">
        <v>0</v>
      </c>
      <c r="I3085" s="125">
        <v>590000000</v>
      </c>
      <c r="J3085" s="51" t="s">
        <v>53</v>
      </c>
      <c r="K3085" s="51" t="s">
        <v>1818</v>
      </c>
      <c r="L3085" s="51" t="s">
        <v>53</v>
      </c>
      <c r="M3085" s="51" t="s">
        <v>84</v>
      </c>
      <c r="N3085" s="51" t="s">
        <v>1043</v>
      </c>
      <c r="O3085" s="46" t="s">
        <v>1424</v>
      </c>
      <c r="P3085" s="35">
        <v>166</v>
      </c>
      <c r="Q3085" s="49" t="s">
        <v>103</v>
      </c>
      <c r="R3085" s="227">
        <v>1.2</v>
      </c>
      <c r="S3085" s="81">
        <v>21000</v>
      </c>
      <c r="T3085" s="81">
        <f>R3085*S3085</f>
        <v>25200</v>
      </c>
      <c r="U3085" s="81">
        <f t="shared" si="329"/>
        <v>28224.000000000004</v>
      </c>
      <c r="V3085" s="193"/>
      <c r="W3085" s="35">
        <v>2017</v>
      </c>
      <c r="X3085" s="156"/>
    </row>
    <row r="3086" spans="1:24" ht="50.1" customHeight="1">
      <c r="A3086" s="45" t="s">
        <v>9439</v>
      </c>
      <c r="B3086" s="58" t="s">
        <v>35</v>
      </c>
      <c r="C3086" s="78" t="s">
        <v>6021</v>
      </c>
      <c r="D3086" s="78" t="s">
        <v>3371</v>
      </c>
      <c r="E3086" s="78" t="s">
        <v>6022</v>
      </c>
      <c r="F3086" s="50" t="s">
        <v>9440</v>
      </c>
      <c r="G3086" s="49" t="s">
        <v>39</v>
      </c>
      <c r="H3086" s="35">
        <v>0</v>
      </c>
      <c r="I3086" s="52">
        <v>590000000</v>
      </c>
      <c r="J3086" s="51" t="s">
        <v>53</v>
      </c>
      <c r="K3086" s="51" t="s">
        <v>2925</v>
      </c>
      <c r="L3086" s="51" t="s">
        <v>53</v>
      </c>
      <c r="M3086" s="51" t="s">
        <v>84</v>
      </c>
      <c r="N3086" s="49" t="s">
        <v>1256</v>
      </c>
      <c r="O3086" s="52" t="s">
        <v>1424</v>
      </c>
      <c r="P3086" s="49">
        <v>796</v>
      </c>
      <c r="Q3086" s="49" t="s">
        <v>46</v>
      </c>
      <c r="R3086" s="77">
        <v>9</v>
      </c>
      <c r="S3086" s="77">
        <v>384700</v>
      </c>
      <c r="T3086" s="77">
        <f t="shared" ref="T3086:T3095" si="331">S3086*R3086</f>
        <v>3462300</v>
      </c>
      <c r="U3086" s="77">
        <f t="shared" si="329"/>
        <v>3877776.0000000005</v>
      </c>
      <c r="V3086" s="47"/>
      <c r="W3086" s="49">
        <v>2017</v>
      </c>
      <c r="X3086" s="47"/>
    </row>
    <row r="3087" spans="1:24" ht="50.1" customHeight="1">
      <c r="A3087" s="45" t="s">
        <v>9441</v>
      </c>
      <c r="B3087" s="58" t="s">
        <v>35</v>
      </c>
      <c r="C3087" s="78" t="s">
        <v>6021</v>
      </c>
      <c r="D3087" s="78" t="s">
        <v>3371</v>
      </c>
      <c r="E3087" s="78" t="s">
        <v>6022</v>
      </c>
      <c r="F3087" s="50" t="s">
        <v>9442</v>
      </c>
      <c r="G3087" s="49" t="s">
        <v>39</v>
      </c>
      <c r="H3087" s="250">
        <v>0</v>
      </c>
      <c r="I3087" s="326">
        <v>590000000</v>
      </c>
      <c r="J3087" s="163" t="s">
        <v>53</v>
      </c>
      <c r="K3087" s="163" t="s">
        <v>2925</v>
      </c>
      <c r="L3087" s="163" t="s">
        <v>53</v>
      </c>
      <c r="M3087" s="163" t="s">
        <v>84</v>
      </c>
      <c r="N3087" s="160" t="s">
        <v>9443</v>
      </c>
      <c r="O3087" s="326" t="s">
        <v>1424</v>
      </c>
      <c r="P3087" s="160">
        <v>796</v>
      </c>
      <c r="Q3087" s="160" t="s">
        <v>46</v>
      </c>
      <c r="R3087" s="77">
        <v>1</v>
      </c>
      <c r="S3087" s="77">
        <v>3595000</v>
      </c>
      <c r="T3087" s="166">
        <f t="shared" si="331"/>
        <v>3595000</v>
      </c>
      <c r="U3087" s="166">
        <f t="shared" si="329"/>
        <v>4026400.0000000005</v>
      </c>
      <c r="V3087" s="47"/>
      <c r="W3087" s="195">
        <v>2017</v>
      </c>
      <c r="X3087" s="156"/>
    </row>
    <row r="3088" spans="1:24" s="574" customFormat="1" ht="50.1" customHeight="1">
      <c r="A3088" s="35" t="s">
        <v>9444</v>
      </c>
      <c r="B3088" s="83" t="s">
        <v>35</v>
      </c>
      <c r="C3088" s="50" t="s">
        <v>1523</v>
      </c>
      <c r="D3088" s="66" t="s">
        <v>1516</v>
      </c>
      <c r="E3088" s="50" t="s">
        <v>1524</v>
      </c>
      <c r="F3088" s="50" t="s">
        <v>9445</v>
      </c>
      <c r="G3088" s="49" t="s">
        <v>196</v>
      </c>
      <c r="H3088" s="35">
        <v>0</v>
      </c>
      <c r="I3088" s="35">
        <v>590000000</v>
      </c>
      <c r="J3088" s="46" t="s">
        <v>40</v>
      </c>
      <c r="K3088" s="49" t="s">
        <v>1818</v>
      </c>
      <c r="L3088" s="46" t="s">
        <v>40</v>
      </c>
      <c r="M3088" s="46" t="s">
        <v>61</v>
      </c>
      <c r="N3088" s="49" t="s">
        <v>143</v>
      </c>
      <c r="O3088" s="49" t="s">
        <v>503</v>
      </c>
      <c r="P3088" s="49">
        <v>796</v>
      </c>
      <c r="Q3088" s="49" t="s">
        <v>46</v>
      </c>
      <c r="R3088" s="77">
        <v>50</v>
      </c>
      <c r="S3088" s="77">
        <v>205</v>
      </c>
      <c r="T3088" s="77">
        <v>0</v>
      </c>
      <c r="U3088" s="77">
        <f>T3088*1.12</f>
        <v>0</v>
      </c>
      <c r="V3088" s="46"/>
      <c r="W3088" s="35">
        <v>2017</v>
      </c>
      <c r="X3088" s="35" t="s">
        <v>1419</v>
      </c>
    </row>
    <row r="3089" spans="1:24" s="574" customFormat="1" ht="50.1" customHeight="1">
      <c r="A3089" s="160" t="s">
        <v>13017</v>
      </c>
      <c r="B3089" s="417" t="s">
        <v>35</v>
      </c>
      <c r="C3089" s="296" t="s">
        <v>1523</v>
      </c>
      <c r="D3089" s="296" t="s">
        <v>1516</v>
      </c>
      <c r="E3089" s="296" t="s">
        <v>1524</v>
      </c>
      <c r="F3089" s="213" t="s">
        <v>13016</v>
      </c>
      <c r="G3089" s="160" t="s">
        <v>196</v>
      </c>
      <c r="H3089" s="250">
        <v>0</v>
      </c>
      <c r="I3089" s="250">
        <v>590000000</v>
      </c>
      <c r="J3089" s="189" t="s">
        <v>40</v>
      </c>
      <c r="K3089" s="189" t="s">
        <v>11310</v>
      </c>
      <c r="L3089" s="189" t="s">
        <v>40</v>
      </c>
      <c r="M3089" s="189" t="s">
        <v>61</v>
      </c>
      <c r="N3089" s="160" t="s">
        <v>143</v>
      </c>
      <c r="O3089" s="160" t="s">
        <v>283</v>
      </c>
      <c r="P3089" s="160">
        <v>796</v>
      </c>
      <c r="Q3089" s="160" t="s">
        <v>46</v>
      </c>
      <c r="R3089" s="166">
        <v>100</v>
      </c>
      <c r="S3089" s="254">
        <v>205</v>
      </c>
      <c r="T3089" s="254">
        <f>S3089*R3089</f>
        <v>20500</v>
      </c>
      <c r="U3089" s="166">
        <f>T3089*1.12</f>
        <v>22960.000000000004</v>
      </c>
      <c r="V3089" s="189"/>
      <c r="W3089" s="220">
        <v>2017</v>
      </c>
      <c r="X3089" s="189"/>
    </row>
    <row r="3090" spans="1:24" s="574" customFormat="1" ht="50.1" customHeight="1">
      <c r="A3090" s="92" t="s">
        <v>9446</v>
      </c>
      <c r="B3090" s="83" t="s">
        <v>35</v>
      </c>
      <c r="C3090" s="50" t="s">
        <v>1523</v>
      </c>
      <c r="D3090" s="66" t="s">
        <v>1516</v>
      </c>
      <c r="E3090" s="50" t="s">
        <v>1524</v>
      </c>
      <c r="F3090" s="50" t="s">
        <v>9447</v>
      </c>
      <c r="G3090" s="49" t="s">
        <v>196</v>
      </c>
      <c r="H3090" s="35">
        <v>0</v>
      </c>
      <c r="I3090" s="35">
        <v>590000000</v>
      </c>
      <c r="J3090" s="46" t="s">
        <v>40</v>
      </c>
      <c r="K3090" s="49" t="s">
        <v>1818</v>
      </c>
      <c r="L3090" s="46" t="s">
        <v>40</v>
      </c>
      <c r="M3090" s="46" t="s">
        <v>61</v>
      </c>
      <c r="N3090" s="49" t="s">
        <v>143</v>
      </c>
      <c r="O3090" s="49" t="s">
        <v>503</v>
      </c>
      <c r="P3090" s="49">
        <v>796</v>
      </c>
      <c r="Q3090" s="49" t="s">
        <v>46</v>
      </c>
      <c r="R3090" s="77">
        <v>5</v>
      </c>
      <c r="S3090" s="77">
        <v>2545</v>
      </c>
      <c r="T3090" s="77">
        <v>0</v>
      </c>
      <c r="U3090" s="77">
        <f>T3090*1.12</f>
        <v>0</v>
      </c>
      <c r="V3090" s="46"/>
      <c r="W3090" s="35">
        <v>2017</v>
      </c>
      <c r="X3090" s="35">
        <v>11.19</v>
      </c>
    </row>
    <row r="3091" spans="1:24" s="574" customFormat="1" ht="50.1" customHeight="1">
      <c r="A3091" s="49" t="s">
        <v>13015</v>
      </c>
      <c r="B3091" s="83" t="s">
        <v>35</v>
      </c>
      <c r="C3091" s="50" t="s">
        <v>1523</v>
      </c>
      <c r="D3091" s="50" t="s">
        <v>1516</v>
      </c>
      <c r="E3091" s="50" t="s">
        <v>1524</v>
      </c>
      <c r="F3091" s="50" t="s">
        <v>9447</v>
      </c>
      <c r="G3091" s="49" t="s">
        <v>196</v>
      </c>
      <c r="H3091" s="35">
        <v>0</v>
      </c>
      <c r="I3091" s="35">
        <v>590000000</v>
      </c>
      <c r="J3091" s="46" t="s">
        <v>40</v>
      </c>
      <c r="K3091" s="46" t="s">
        <v>11310</v>
      </c>
      <c r="L3091" s="46" t="s">
        <v>40</v>
      </c>
      <c r="M3091" s="46" t="s">
        <v>61</v>
      </c>
      <c r="N3091" s="49" t="s">
        <v>143</v>
      </c>
      <c r="O3091" s="49" t="s">
        <v>283</v>
      </c>
      <c r="P3091" s="49">
        <v>796</v>
      </c>
      <c r="Q3091" s="49" t="s">
        <v>46</v>
      </c>
      <c r="R3091" s="77">
        <v>5</v>
      </c>
      <c r="S3091" s="100">
        <v>3195</v>
      </c>
      <c r="T3091" s="100">
        <f>S3091*R3091</f>
        <v>15975</v>
      </c>
      <c r="U3091" s="77">
        <f>T3091*1.12</f>
        <v>17892</v>
      </c>
      <c r="V3091" s="46"/>
      <c r="W3091" s="34">
        <v>2017</v>
      </c>
      <c r="X3091" s="46"/>
    </row>
    <row r="3092" spans="1:24" ht="50.1" customHeight="1">
      <c r="A3092" s="45" t="s">
        <v>9448</v>
      </c>
      <c r="B3092" s="83" t="s">
        <v>35</v>
      </c>
      <c r="C3092" s="50" t="s">
        <v>1523</v>
      </c>
      <c r="D3092" s="66" t="s">
        <v>1516</v>
      </c>
      <c r="E3092" s="50" t="s">
        <v>1524</v>
      </c>
      <c r="F3092" s="50" t="s">
        <v>9449</v>
      </c>
      <c r="G3092" s="49" t="s">
        <v>196</v>
      </c>
      <c r="H3092" s="35">
        <v>0</v>
      </c>
      <c r="I3092" s="35">
        <v>590000000</v>
      </c>
      <c r="J3092" s="46" t="s">
        <v>40</v>
      </c>
      <c r="K3092" s="49" t="s">
        <v>1818</v>
      </c>
      <c r="L3092" s="46" t="s">
        <v>40</v>
      </c>
      <c r="M3092" s="46" t="s">
        <v>61</v>
      </c>
      <c r="N3092" s="49" t="s">
        <v>143</v>
      </c>
      <c r="O3092" s="49" t="s">
        <v>503</v>
      </c>
      <c r="P3092" s="49">
        <v>796</v>
      </c>
      <c r="Q3092" s="49" t="s">
        <v>46</v>
      </c>
      <c r="R3092" s="77">
        <v>10</v>
      </c>
      <c r="S3092" s="458">
        <v>3645</v>
      </c>
      <c r="T3092" s="77">
        <f t="shared" si="331"/>
        <v>36450</v>
      </c>
      <c r="U3092" s="77">
        <f t="shared" si="329"/>
        <v>40824.000000000007</v>
      </c>
      <c r="V3092" s="46"/>
      <c r="W3092" s="51">
        <v>2017</v>
      </c>
      <c r="X3092" s="46"/>
    </row>
    <row r="3093" spans="1:24" s="574" customFormat="1" ht="50.1" customHeight="1">
      <c r="A3093" s="92" t="s">
        <v>9450</v>
      </c>
      <c r="B3093" s="83" t="s">
        <v>35</v>
      </c>
      <c r="C3093" s="50" t="s">
        <v>1523</v>
      </c>
      <c r="D3093" s="66" t="s">
        <v>1516</v>
      </c>
      <c r="E3093" s="50" t="s">
        <v>1524</v>
      </c>
      <c r="F3093" s="50" t="s">
        <v>9451</v>
      </c>
      <c r="G3093" s="49" t="s">
        <v>196</v>
      </c>
      <c r="H3093" s="35">
        <v>0</v>
      </c>
      <c r="I3093" s="35">
        <v>590000000</v>
      </c>
      <c r="J3093" s="46" t="s">
        <v>40</v>
      </c>
      <c r="K3093" s="49" t="s">
        <v>1818</v>
      </c>
      <c r="L3093" s="46" t="s">
        <v>40</v>
      </c>
      <c r="M3093" s="46" t="s">
        <v>61</v>
      </c>
      <c r="N3093" s="49" t="s">
        <v>143</v>
      </c>
      <c r="O3093" s="49" t="s">
        <v>503</v>
      </c>
      <c r="P3093" s="49">
        <v>796</v>
      </c>
      <c r="Q3093" s="49" t="s">
        <v>46</v>
      </c>
      <c r="R3093" s="77">
        <v>5</v>
      </c>
      <c r="S3093" s="77">
        <v>27100</v>
      </c>
      <c r="T3093" s="77">
        <v>0</v>
      </c>
      <c r="U3093" s="77">
        <f>T3093*1.12</f>
        <v>0</v>
      </c>
      <c r="V3093" s="46"/>
      <c r="W3093" s="35">
        <v>2017</v>
      </c>
      <c r="X3093" s="35">
        <v>11.19</v>
      </c>
    </row>
    <row r="3094" spans="1:24" s="574" customFormat="1" ht="50.1" customHeight="1">
      <c r="A3094" s="49" t="s">
        <v>13018</v>
      </c>
      <c r="B3094" s="83" t="s">
        <v>35</v>
      </c>
      <c r="C3094" s="50" t="s">
        <v>1523</v>
      </c>
      <c r="D3094" s="50" t="s">
        <v>1516</v>
      </c>
      <c r="E3094" s="50" t="s">
        <v>1524</v>
      </c>
      <c r="F3094" s="50" t="s">
        <v>9451</v>
      </c>
      <c r="G3094" s="49" t="s">
        <v>196</v>
      </c>
      <c r="H3094" s="35">
        <v>0</v>
      </c>
      <c r="I3094" s="35">
        <v>590000000</v>
      </c>
      <c r="J3094" s="46" t="s">
        <v>40</v>
      </c>
      <c r="K3094" s="46" t="s">
        <v>11310</v>
      </c>
      <c r="L3094" s="46" t="s">
        <v>40</v>
      </c>
      <c r="M3094" s="46" t="s">
        <v>61</v>
      </c>
      <c r="N3094" s="49" t="s">
        <v>143</v>
      </c>
      <c r="O3094" s="49" t="s">
        <v>283</v>
      </c>
      <c r="P3094" s="49">
        <v>796</v>
      </c>
      <c r="Q3094" s="49" t="s">
        <v>46</v>
      </c>
      <c r="R3094" s="77">
        <v>5</v>
      </c>
      <c r="S3094" s="100">
        <v>36500</v>
      </c>
      <c r="T3094" s="100">
        <f>S3094*R3094</f>
        <v>182500</v>
      </c>
      <c r="U3094" s="77">
        <f>T3094*1.12</f>
        <v>204400.00000000003</v>
      </c>
      <c r="V3094" s="46"/>
      <c r="W3094" s="34">
        <v>2017</v>
      </c>
      <c r="X3094" s="46"/>
    </row>
    <row r="3095" spans="1:24" ht="50.1" customHeight="1">
      <c r="A3095" s="45" t="s">
        <v>9452</v>
      </c>
      <c r="B3095" s="83" t="s">
        <v>35</v>
      </c>
      <c r="C3095" s="50" t="s">
        <v>1545</v>
      </c>
      <c r="D3095" s="66" t="s">
        <v>1516</v>
      </c>
      <c r="E3095" s="50" t="s">
        <v>1546</v>
      </c>
      <c r="F3095" s="50" t="s">
        <v>9453</v>
      </c>
      <c r="G3095" s="49" t="s">
        <v>196</v>
      </c>
      <c r="H3095" s="35">
        <v>0</v>
      </c>
      <c r="I3095" s="35">
        <v>590000000</v>
      </c>
      <c r="J3095" s="46" t="s">
        <v>40</v>
      </c>
      <c r="K3095" s="49" t="s">
        <v>1818</v>
      </c>
      <c r="L3095" s="46" t="s">
        <v>40</v>
      </c>
      <c r="M3095" s="46" t="s">
        <v>61</v>
      </c>
      <c r="N3095" s="49" t="s">
        <v>143</v>
      </c>
      <c r="O3095" s="49" t="s">
        <v>503</v>
      </c>
      <c r="P3095" s="49">
        <v>796</v>
      </c>
      <c r="Q3095" s="49" t="s">
        <v>46</v>
      </c>
      <c r="R3095" s="77">
        <v>100</v>
      </c>
      <c r="S3095" s="100">
        <v>800</v>
      </c>
      <c r="T3095" s="100">
        <f t="shared" si="331"/>
        <v>80000</v>
      </c>
      <c r="U3095" s="77">
        <f t="shared" si="329"/>
        <v>89600.000000000015</v>
      </c>
      <c r="V3095" s="455"/>
      <c r="W3095" s="51">
        <v>2017</v>
      </c>
      <c r="X3095" s="455"/>
    </row>
    <row r="3096" spans="1:24" ht="50.1" customHeight="1">
      <c r="A3096" s="45" t="s">
        <v>9454</v>
      </c>
      <c r="B3096" s="46" t="s">
        <v>35</v>
      </c>
      <c r="C3096" s="50" t="s">
        <v>4437</v>
      </c>
      <c r="D3096" s="145" t="s">
        <v>4430</v>
      </c>
      <c r="E3096" s="50" t="s">
        <v>4438</v>
      </c>
      <c r="F3096" s="50" t="s">
        <v>9455</v>
      </c>
      <c r="G3096" s="49" t="s">
        <v>39</v>
      </c>
      <c r="H3096" s="52">
        <v>100</v>
      </c>
      <c r="I3096" s="201">
        <v>590000000</v>
      </c>
      <c r="J3096" s="35" t="s">
        <v>40</v>
      </c>
      <c r="K3096" s="46" t="s">
        <v>9456</v>
      </c>
      <c r="L3096" s="35" t="s">
        <v>42</v>
      </c>
      <c r="M3096" s="46" t="s">
        <v>61</v>
      </c>
      <c r="N3096" s="49" t="s">
        <v>44</v>
      </c>
      <c r="O3096" s="49" t="s">
        <v>45</v>
      </c>
      <c r="P3096" s="49">
        <v>112</v>
      </c>
      <c r="Q3096" s="49" t="s">
        <v>129</v>
      </c>
      <c r="R3096" s="77">
        <v>50000</v>
      </c>
      <c r="S3096" s="77">
        <v>140</v>
      </c>
      <c r="T3096" s="100">
        <f>R3096*S3096</f>
        <v>7000000</v>
      </c>
      <c r="U3096" s="100">
        <f t="shared" si="329"/>
        <v>7840000.0000000009</v>
      </c>
      <c r="V3096" s="46" t="s">
        <v>4912</v>
      </c>
      <c r="W3096" s="55">
        <v>2017</v>
      </c>
      <c r="X3096" s="98"/>
    </row>
    <row r="3097" spans="1:24" ht="50.1" customHeight="1">
      <c r="A3097" s="45" t="s">
        <v>9457</v>
      </c>
      <c r="B3097" s="51" t="s">
        <v>35</v>
      </c>
      <c r="C3097" s="38" t="s">
        <v>5894</v>
      </c>
      <c r="D3097" s="93" t="s">
        <v>5895</v>
      </c>
      <c r="E3097" s="38" t="s">
        <v>5896</v>
      </c>
      <c r="F3097" s="38" t="s">
        <v>9458</v>
      </c>
      <c r="G3097" s="51" t="s">
        <v>39</v>
      </c>
      <c r="H3097" s="51">
        <v>0</v>
      </c>
      <c r="I3097" s="125">
        <v>590000000</v>
      </c>
      <c r="J3097" s="51" t="s">
        <v>53</v>
      </c>
      <c r="K3097" s="51" t="s">
        <v>1818</v>
      </c>
      <c r="L3097" s="51" t="s">
        <v>53</v>
      </c>
      <c r="M3097" s="51" t="s">
        <v>43</v>
      </c>
      <c r="N3097" s="51" t="s">
        <v>6191</v>
      </c>
      <c r="O3097" s="176" t="s">
        <v>9318</v>
      </c>
      <c r="P3097" s="35">
        <v>796</v>
      </c>
      <c r="Q3097" s="35" t="s">
        <v>46</v>
      </c>
      <c r="R3097" s="77">
        <v>100</v>
      </c>
      <c r="S3097" s="77">
        <v>330</v>
      </c>
      <c r="T3097" s="62">
        <f>S3097*R3097</f>
        <v>33000</v>
      </c>
      <c r="U3097" s="237">
        <f t="shared" si="329"/>
        <v>36960</v>
      </c>
      <c r="V3097" s="193"/>
      <c r="W3097" s="35">
        <v>2017</v>
      </c>
      <c r="X3097" s="156"/>
    </row>
    <row r="3098" spans="1:24" ht="50.1" customHeight="1">
      <c r="A3098" s="45" t="s">
        <v>9459</v>
      </c>
      <c r="B3098" s="51" t="s">
        <v>35</v>
      </c>
      <c r="C3098" s="38" t="s">
        <v>9280</v>
      </c>
      <c r="D3098" s="38" t="s">
        <v>9281</v>
      </c>
      <c r="E3098" s="38" t="s">
        <v>9282</v>
      </c>
      <c r="F3098" s="38"/>
      <c r="G3098" s="51" t="s">
        <v>39</v>
      </c>
      <c r="H3098" s="51">
        <v>0</v>
      </c>
      <c r="I3098" s="125">
        <v>590000000</v>
      </c>
      <c r="J3098" s="51" t="s">
        <v>53</v>
      </c>
      <c r="K3098" s="51" t="s">
        <v>1818</v>
      </c>
      <c r="L3098" s="51" t="s">
        <v>53</v>
      </c>
      <c r="M3098" s="51" t="s">
        <v>43</v>
      </c>
      <c r="N3098" s="51" t="s">
        <v>6191</v>
      </c>
      <c r="O3098" s="176" t="s">
        <v>9318</v>
      </c>
      <c r="P3098" s="46" t="s">
        <v>865</v>
      </c>
      <c r="Q3098" s="49" t="s">
        <v>866</v>
      </c>
      <c r="R3098" s="77">
        <v>50</v>
      </c>
      <c r="S3098" s="77">
        <v>380</v>
      </c>
      <c r="T3098" s="77">
        <f>S3098*R3098</f>
        <v>19000</v>
      </c>
      <c r="U3098" s="77">
        <f t="shared" si="329"/>
        <v>21280.000000000004</v>
      </c>
      <c r="V3098" s="193"/>
      <c r="W3098" s="35">
        <v>2017</v>
      </c>
      <c r="X3098" s="156"/>
    </row>
    <row r="3099" spans="1:24" ht="50.1" customHeight="1">
      <c r="A3099" s="45" t="s">
        <v>9460</v>
      </c>
      <c r="B3099" s="51" t="s">
        <v>35</v>
      </c>
      <c r="C3099" s="38" t="s">
        <v>9277</v>
      </c>
      <c r="D3099" s="38" t="s">
        <v>4390</v>
      </c>
      <c r="E3099" s="38" t="s">
        <v>9278</v>
      </c>
      <c r="F3099" s="38"/>
      <c r="G3099" s="51" t="s">
        <v>39</v>
      </c>
      <c r="H3099" s="51">
        <v>0</v>
      </c>
      <c r="I3099" s="125">
        <v>590000000</v>
      </c>
      <c r="J3099" s="51" t="s">
        <v>53</v>
      </c>
      <c r="K3099" s="51" t="s">
        <v>1818</v>
      </c>
      <c r="L3099" s="51" t="s">
        <v>53</v>
      </c>
      <c r="M3099" s="51" t="s">
        <v>43</v>
      </c>
      <c r="N3099" s="51" t="s">
        <v>6191</v>
      </c>
      <c r="O3099" s="176" t="s">
        <v>9318</v>
      </c>
      <c r="P3099" s="46" t="s">
        <v>865</v>
      </c>
      <c r="Q3099" s="49" t="s">
        <v>866</v>
      </c>
      <c r="R3099" s="77">
        <v>6</v>
      </c>
      <c r="S3099" s="77">
        <v>1200</v>
      </c>
      <c r="T3099" s="77">
        <f>S3099*R3099</f>
        <v>7200</v>
      </c>
      <c r="U3099" s="77">
        <f t="shared" si="329"/>
        <v>8064.0000000000009</v>
      </c>
      <c r="V3099" s="310"/>
      <c r="W3099" s="35">
        <v>2017</v>
      </c>
      <c r="X3099" s="51"/>
    </row>
    <row r="3100" spans="1:24" ht="50.1" customHeight="1">
      <c r="A3100" s="45" t="s">
        <v>9461</v>
      </c>
      <c r="B3100" s="58" t="s">
        <v>35</v>
      </c>
      <c r="C3100" s="272" t="s">
        <v>9462</v>
      </c>
      <c r="D3100" s="272" t="s">
        <v>5857</v>
      </c>
      <c r="E3100" s="272" t="s">
        <v>9463</v>
      </c>
      <c r="F3100" s="272" t="s">
        <v>9464</v>
      </c>
      <c r="G3100" s="51" t="s">
        <v>39</v>
      </c>
      <c r="H3100" s="35">
        <v>0</v>
      </c>
      <c r="I3100" s="125">
        <v>590000000</v>
      </c>
      <c r="J3100" s="51" t="s">
        <v>225</v>
      </c>
      <c r="K3100" s="229" t="s">
        <v>1818</v>
      </c>
      <c r="L3100" s="51" t="s">
        <v>295</v>
      </c>
      <c r="M3100" s="51" t="s">
        <v>61</v>
      </c>
      <c r="N3100" s="51" t="s">
        <v>5525</v>
      </c>
      <c r="O3100" s="176" t="s">
        <v>2052</v>
      </c>
      <c r="P3100" s="49">
        <v>796</v>
      </c>
      <c r="Q3100" s="58" t="s">
        <v>46</v>
      </c>
      <c r="R3100" s="275">
        <v>1</v>
      </c>
      <c r="S3100" s="275">
        <v>60000</v>
      </c>
      <c r="T3100" s="77">
        <f t="shared" ref="T3100:T3124" si="332">R3100*S3100</f>
        <v>60000</v>
      </c>
      <c r="U3100" s="77">
        <f t="shared" si="329"/>
        <v>67200</v>
      </c>
      <c r="V3100" s="195"/>
      <c r="W3100" s="195">
        <v>2017</v>
      </c>
      <c r="X3100" s="277"/>
    </row>
    <row r="3101" spans="1:24" ht="50.1" customHeight="1">
      <c r="A3101" s="45" t="s">
        <v>9465</v>
      </c>
      <c r="B3101" s="58" t="s">
        <v>35</v>
      </c>
      <c r="C3101" s="272" t="s">
        <v>7300</v>
      </c>
      <c r="D3101" s="272" t="s">
        <v>4272</v>
      </c>
      <c r="E3101" s="272" t="s">
        <v>7301</v>
      </c>
      <c r="F3101" s="272" t="s">
        <v>9466</v>
      </c>
      <c r="G3101" s="51" t="s">
        <v>39</v>
      </c>
      <c r="H3101" s="35">
        <v>0</v>
      </c>
      <c r="I3101" s="125">
        <v>590000000</v>
      </c>
      <c r="J3101" s="51" t="s">
        <v>225</v>
      </c>
      <c r="K3101" s="229" t="s">
        <v>1818</v>
      </c>
      <c r="L3101" s="51" t="s">
        <v>295</v>
      </c>
      <c r="M3101" s="51" t="s">
        <v>61</v>
      </c>
      <c r="N3101" s="51" t="s">
        <v>5525</v>
      </c>
      <c r="O3101" s="176" t="s">
        <v>2052</v>
      </c>
      <c r="P3101" s="49">
        <v>796</v>
      </c>
      <c r="Q3101" s="58" t="s">
        <v>46</v>
      </c>
      <c r="R3101" s="77">
        <v>1</v>
      </c>
      <c r="S3101" s="275">
        <v>19000</v>
      </c>
      <c r="T3101" s="77">
        <f t="shared" si="332"/>
        <v>19000</v>
      </c>
      <c r="U3101" s="77">
        <f t="shared" si="329"/>
        <v>21280.000000000004</v>
      </c>
      <c r="V3101" s="195"/>
      <c r="W3101" s="195">
        <v>2017</v>
      </c>
      <c r="X3101" s="277"/>
    </row>
    <row r="3102" spans="1:24" ht="50.1" customHeight="1">
      <c r="A3102" s="45" t="s">
        <v>9467</v>
      </c>
      <c r="B3102" s="35" t="s">
        <v>35</v>
      </c>
      <c r="C3102" s="78" t="s">
        <v>1578</v>
      </c>
      <c r="D3102" s="50" t="s">
        <v>1516</v>
      </c>
      <c r="E3102" s="78" t="s">
        <v>1579</v>
      </c>
      <c r="F3102" s="248"/>
      <c r="G3102" s="51" t="s">
        <v>39</v>
      </c>
      <c r="H3102" s="35">
        <v>0</v>
      </c>
      <c r="I3102" s="35">
        <v>590000000</v>
      </c>
      <c r="J3102" s="46" t="s">
        <v>40</v>
      </c>
      <c r="K3102" s="51" t="s">
        <v>2925</v>
      </c>
      <c r="L3102" s="46" t="s">
        <v>40</v>
      </c>
      <c r="M3102" s="46" t="s">
        <v>61</v>
      </c>
      <c r="N3102" s="51" t="s">
        <v>226</v>
      </c>
      <c r="O3102" s="49" t="s">
        <v>1424</v>
      </c>
      <c r="P3102" s="34">
        <v>796</v>
      </c>
      <c r="Q3102" s="34" t="s">
        <v>46</v>
      </c>
      <c r="R3102" s="77">
        <v>60</v>
      </c>
      <c r="S3102" s="77">
        <v>195</v>
      </c>
      <c r="T3102" s="62">
        <f t="shared" si="332"/>
        <v>11700</v>
      </c>
      <c r="U3102" s="339">
        <f t="shared" si="329"/>
        <v>13104.000000000002</v>
      </c>
      <c r="V3102" s="46"/>
      <c r="W3102" s="49">
        <v>2017</v>
      </c>
      <c r="X3102" s="35"/>
    </row>
    <row r="3103" spans="1:24" ht="50.1" customHeight="1">
      <c r="A3103" s="45" t="s">
        <v>9468</v>
      </c>
      <c r="B3103" s="35" t="s">
        <v>35</v>
      </c>
      <c r="C3103" s="78" t="s">
        <v>1574</v>
      </c>
      <c r="D3103" s="50" t="s">
        <v>1516</v>
      </c>
      <c r="E3103" s="78" t="s">
        <v>1575</v>
      </c>
      <c r="F3103" s="248"/>
      <c r="G3103" s="51" t="s">
        <v>39</v>
      </c>
      <c r="H3103" s="35">
        <v>0</v>
      </c>
      <c r="I3103" s="35">
        <v>590000000</v>
      </c>
      <c r="J3103" s="46" t="s">
        <v>40</v>
      </c>
      <c r="K3103" s="51" t="s">
        <v>2925</v>
      </c>
      <c r="L3103" s="46" t="s">
        <v>40</v>
      </c>
      <c r="M3103" s="46" t="s">
        <v>61</v>
      </c>
      <c r="N3103" s="51" t="s">
        <v>226</v>
      </c>
      <c r="O3103" s="49" t="s">
        <v>1424</v>
      </c>
      <c r="P3103" s="34">
        <v>796</v>
      </c>
      <c r="Q3103" s="34" t="s">
        <v>46</v>
      </c>
      <c r="R3103" s="77">
        <v>20</v>
      </c>
      <c r="S3103" s="77">
        <v>125</v>
      </c>
      <c r="T3103" s="62">
        <f t="shared" si="332"/>
        <v>2500</v>
      </c>
      <c r="U3103" s="339">
        <f t="shared" si="329"/>
        <v>2800.0000000000005</v>
      </c>
      <c r="V3103" s="46"/>
      <c r="W3103" s="49">
        <v>2017</v>
      </c>
      <c r="X3103" s="35"/>
    </row>
    <row r="3104" spans="1:24" ht="50.1" customHeight="1">
      <c r="A3104" s="45" t="s">
        <v>9469</v>
      </c>
      <c r="B3104" s="35" t="s">
        <v>35</v>
      </c>
      <c r="C3104" s="78" t="s">
        <v>9470</v>
      </c>
      <c r="D3104" s="50" t="s">
        <v>634</v>
      </c>
      <c r="E3104" s="78" t="s">
        <v>9471</v>
      </c>
      <c r="F3104" s="248"/>
      <c r="G3104" s="51" t="s">
        <v>39</v>
      </c>
      <c r="H3104" s="35">
        <v>0</v>
      </c>
      <c r="I3104" s="35">
        <v>590000000</v>
      </c>
      <c r="J3104" s="46" t="s">
        <v>40</v>
      </c>
      <c r="K3104" s="51" t="s">
        <v>2925</v>
      </c>
      <c r="L3104" s="46" t="s">
        <v>40</v>
      </c>
      <c r="M3104" s="46" t="s">
        <v>61</v>
      </c>
      <c r="N3104" s="51" t="s">
        <v>226</v>
      </c>
      <c r="O3104" s="49" t="s">
        <v>1424</v>
      </c>
      <c r="P3104" s="34">
        <v>796</v>
      </c>
      <c r="Q3104" s="34" t="s">
        <v>46</v>
      </c>
      <c r="R3104" s="77">
        <v>5</v>
      </c>
      <c r="S3104" s="77">
        <v>3500</v>
      </c>
      <c r="T3104" s="62">
        <f t="shared" si="332"/>
        <v>17500</v>
      </c>
      <c r="U3104" s="339">
        <f t="shared" si="329"/>
        <v>19600.000000000004</v>
      </c>
      <c r="V3104" s="46"/>
      <c r="W3104" s="49">
        <v>2017</v>
      </c>
      <c r="X3104" s="35"/>
    </row>
    <row r="3105" spans="1:24" ht="50.1" customHeight="1">
      <c r="A3105" s="45" t="s">
        <v>9472</v>
      </c>
      <c r="B3105" s="35" t="s">
        <v>35</v>
      </c>
      <c r="C3105" s="78" t="s">
        <v>9473</v>
      </c>
      <c r="D3105" s="50" t="s">
        <v>2621</v>
      </c>
      <c r="E3105" s="78" t="s">
        <v>9263</v>
      </c>
      <c r="F3105" s="238"/>
      <c r="G3105" s="51" t="s">
        <v>39</v>
      </c>
      <c r="H3105" s="35">
        <v>0</v>
      </c>
      <c r="I3105" s="35">
        <v>590000000</v>
      </c>
      <c r="J3105" s="46" t="s">
        <v>40</v>
      </c>
      <c r="K3105" s="51" t="s">
        <v>2925</v>
      </c>
      <c r="L3105" s="46" t="s">
        <v>40</v>
      </c>
      <c r="M3105" s="46" t="s">
        <v>61</v>
      </c>
      <c r="N3105" s="51" t="s">
        <v>226</v>
      </c>
      <c r="O3105" s="49" t="s">
        <v>1424</v>
      </c>
      <c r="P3105" s="34">
        <v>796</v>
      </c>
      <c r="Q3105" s="34" t="s">
        <v>46</v>
      </c>
      <c r="R3105" s="77">
        <v>2</v>
      </c>
      <c r="S3105" s="77">
        <v>3300</v>
      </c>
      <c r="T3105" s="62">
        <f t="shared" si="332"/>
        <v>6600</v>
      </c>
      <c r="U3105" s="339">
        <f t="shared" si="329"/>
        <v>7392.0000000000009</v>
      </c>
      <c r="V3105" s="46"/>
      <c r="W3105" s="49">
        <v>2017</v>
      </c>
      <c r="X3105" s="35"/>
    </row>
    <row r="3106" spans="1:24" ht="50.1" customHeight="1">
      <c r="A3106" s="45" t="s">
        <v>9474</v>
      </c>
      <c r="B3106" s="35" t="s">
        <v>35</v>
      </c>
      <c r="C3106" s="78" t="s">
        <v>3990</v>
      </c>
      <c r="D3106" s="50" t="s">
        <v>3991</v>
      </c>
      <c r="E3106" s="78" t="s">
        <v>3992</v>
      </c>
      <c r="F3106" s="238"/>
      <c r="G3106" s="51" t="s">
        <v>39</v>
      </c>
      <c r="H3106" s="35">
        <v>0</v>
      </c>
      <c r="I3106" s="35">
        <v>590000000</v>
      </c>
      <c r="J3106" s="46" t="s">
        <v>40</v>
      </c>
      <c r="K3106" s="51" t="s">
        <v>2925</v>
      </c>
      <c r="L3106" s="46" t="s">
        <v>40</v>
      </c>
      <c r="M3106" s="46" t="s">
        <v>61</v>
      </c>
      <c r="N3106" s="51" t="s">
        <v>226</v>
      </c>
      <c r="O3106" s="49" t="s">
        <v>1424</v>
      </c>
      <c r="P3106" s="34">
        <v>796</v>
      </c>
      <c r="Q3106" s="34" t="s">
        <v>46</v>
      </c>
      <c r="R3106" s="77">
        <v>2</v>
      </c>
      <c r="S3106" s="77">
        <v>650</v>
      </c>
      <c r="T3106" s="62">
        <f t="shared" si="332"/>
        <v>1300</v>
      </c>
      <c r="U3106" s="62">
        <f t="shared" si="329"/>
        <v>1456.0000000000002</v>
      </c>
      <c r="V3106" s="98"/>
      <c r="W3106" s="49">
        <v>2017</v>
      </c>
      <c r="X3106" s="98"/>
    </row>
    <row r="3107" spans="1:24" ht="50.1" customHeight="1">
      <c r="A3107" s="45" t="s">
        <v>9475</v>
      </c>
      <c r="B3107" s="58" t="s">
        <v>35</v>
      </c>
      <c r="C3107" s="38" t="s">
        <v>9476</v>
      </c>
      <c r="D3107" s="38" t="s">
        <v>6304</v>
      </c>
      <c r="E3107" s="38" t="s">
        <v>9477</v>
      </c>
      <c r="F3107" s="227" t="s">
        <v>9478</v>
      </c>
      <c r="G3107" s="49" t="s">
        <v>39</v>
      </c>
      <c r="H3107" s="105">
        <v>0</v>
      </c>
      <c r="I3107" s="80">
        <v>590000000</v>
      </c>
      <c r="J3107" s="51" t="s">
        <v>293</v>
      </c>
      <c r="K3107" s="49" t="s">
        <v>1818</v>
      </c>
      <c r="L3107" s="49" t="s">
        <v>189</v>
      </c>
      <c r="M3107" s="49" t="s">
        <v>84</v>
      </c>
      <c r="N3107" s="49" t="s">
        <v>310</v>
      </c>
      <c r="O3107" s="49" t="s">
        <v>4918</v>
      </c>
      <c r="P3107" s="43">
        <v>796</v>
      </c>
      <c r="Q3107" s="49" t="s">
        <v>46</v>
      </c>
      <c r="R3107" s="81">
        <v>1</v>
      </c>
      <c r="S3107" s="81">
        <v>2000000</v>
      </c>
      <c r="T3107" s="323">
        <f t="shared" si="332"/>
        <v>2000000</v>
      </c>
      <c r="U3107" s="323">
        <f t="shared" si="329"/>
        <v>2240000</v>
      </c>
      <c r="V3107" s="98"/>
      <c r="W3107" s="51">
        <v>2017</v>
      </c>
      <c r="X3107" s="49"/>
    </row>
    <row r="3108" spans="1:24" ht="50.1" customHeight="1">
      <c r="A3108" s="45" t="s">
        <v>9479</v>
      </c>
      <c r="B3108" s="58" t="s">
        <v>35</v>
      </c>
      <c r="C3108" s="38" t="s">
        <v>9480</v>
      </c>
      <c r="D3108" s="38" t="s">
        <v>9481</v>
      </c>
      <c r="E3108" s="38" t="s">
        <v>4375</v>
      </c>
      <c r="F3108" s="227" t="s">
        <v>9482</v>
      </c>
      <c r="G3108" s="49" t="s">
        <v>39</v>
      </c>
      <c r="H3108" s="105">
        <v>0</v>
      </c>
      <c r="I3108" s="80">
        <v>590000000</v>
      </c>
      <c r="J3108" s="51" t="s">
        <v>293</v>
      </c>
      <c r="K3108" s="49" t="s">
        <v>1818</v>
      </c>
      <c r="L3108" s="49" t="s">
        <v>189</v>
      </c>
      <c r="M3108" s="49" t="s">
        <v>84</v>
      </c>
      <c r="N3108" s="49" t="s">
        <v>310</v>
      </c>
      <c r="O3108" s="49" t="s">
        <v>4918</v>
      </c>
      <c r="P3108" s="43">
        <v>796</v>
      </c>
      <c r="Q3108" s="49" t="s">
        <v>46</v>
      </c>
      <c r="R3108" s="81">
        <v>1</v>
      </c>
      <c r="S3108" s="81">
        <v>900000</v>
      </c>
      <c r="T3108" s="323">
        <f t="shared" si="332"/>
        <v>900000</v>
      </c>
      <c r="U3108" s="323">
        <f t="shared" si="329"/>
        <v>1008000.0000000001</v>
      </c>
      <c r="V3108" s="98"/>
      <c r="W3108" s="51">
        <v>2017</v>
      </c>
      <c r="X3108" s="49"/>
    </row>
    <row r="3109" spans="1:24" ht="50.1" customHeight="1">
      <c r="A3109" s="45" t="s">
        <v>9483</v>
      </c>
      <c r="B3109" s="46" t="s">
        <v>35</v>
      </c>
      <c r="C3109" s="50" t="s">
        <v>4902</v>
      </c>
      <c r="D3109" s="145" t="s">
        <v>4903</v>
      </c>
      <c r="E3109" s="50" t="s">
        <v>4904</v>
      </c>
      <c r="F3109" s="50" t="s">
        <v>9484</v>
      </c>
      <c r="G3109" s="49" t="s">
        <v>39</v>
      </c>
      <c r="H3109" s="60">
        <v>20</v>
      </c>
      <c r="I3109" s="201">
        <v>590000000</v>
      </c>
      <c r="J3109" s="35" t="s">
        <v>40</v>
      </c>
      <c r="K3109" s="46" t="s">
        <v>2925</v>
      </c>
      <c r="L3109" s="35" t="s">
        <v>42</v>
      </c>
      <c r="M3109" s="46" t="s">
        <v>61</v>
      </c>
      <c r="N3109" s="49" t="s">
        <v>9485</v>
      </c>
      <c r="O3109" s="49" t="s">
        <v>1424</v>
      </c>
      <c r="P3109" s="49">
        <v>796</v>
      </c>
      <c r="Q3109" s="49" t="s">
        <v>46</v>
      </c>
      <c r="R3109" s="77">
        <v>6</v>
      </c>
      <c r="S3109" s="77">
        <v>15892900</v>
      </c>
      <c r="T3109" s="100">
        <f t="shared" si="332"/>
        <v>95357400</v>
      </c>
      <c r="U3109" s="100">
        <f t="shared" si="329"/>
        <v>106800288.00000001</v>
      </c>
      <c r="V3109" s="46" t="s">
        <v>4912</v>
      </c>
      <c r="W3109" s="55">
        <v>2017</v>
      </c>
      <c r="X3109" s="98"/>
    </row>
    <row r="3110" spans="1:24" ht="50.1" customHeight="1">
      <c r="A3110" s="45" t="s">
        <v>9486</v>
      </c>
      <c r="B3110" s="35" t="s">
        <v>35</v>
      </c>
      <c r="C3110" s="78" t="s">
        <v>2090</v>
      </c>
      <c r="D3110" s="78" t="s">
        <v>2086</v>
      </c>
      <c r="E3110" s="78" t="s">
        <v>2091</v>
      </c>
      <c r="F3110" s="78"/>
      <c r="G3110" s="35" t="s">
        <v>39</v>
      </c>
      <c r="H3110" s="35">
        <v>0</v>
      </c>
      <c r="I3110" s="35">
        <v>590000000</v>
      </c>
      <c r="J3110" s="35" t="s">
        <v>40</v>
      </c>
      <c r="K3110" s="51" t="s">
        <v>1818</v>
      </c>
      <c r="L3110" s="35" t="s">
        <v>42</v>
      </c>
      <c r="M3110" s="35" t="s">
        <v>61</v>
      </c>
      <c r="N3110" s="35" t="s">
        <v>109</v>
      </c>
      <c r="O3110" s="35" t="s">
        <v>110</v>
      </c>
      <c r="P3110" s="35">
        <v>166</v>
      </c>
      <c r="Q3110" s="35" t="s">
        <v>103</v>
      </c>
      <c r="R3110" s="143">
        <v>595</v>
      </c>
      <c r="S3110" s="77">
        <v>240</v>
      </c>
      <c r="T3110" s="62">
        <f t="shared" si="332"/>
        <v>142800</v>
      </c>
      <c r="U3110" s="77">
        <f t="shared" si="329"/>
        <v>159936.00000000003</v>
      </c>
      <c r="V3110" s="35" t="s">
        <v>47</v>
      </c>
      <c r="W3110" s="51">
        <v>2017</v>
      </c>
      <c r="X3110" s="51"/>
    </row>
    <row r="3111" spans="1:24" ht="50.1" customHeight="1">
      <c r="A3111" s="45" t="s">
        <v>9487</v>
      </c>
      <c r="B3111" s="49" t="s">
        <v>35</v>
      </c>
      <c r="C3111" s="50" t="s">
        <v>2094</v>
      </c>
      <c r="D3111" s="50" t="s">
        <v>2086</v>
      </c>
      <c r="E3111" s="50" t="s">
        <v>2095</v>
      </c>
      <c r="F3111" s="50" t="s">
        <v>2096</v>
      </c>
      <c r="G3111" s="35" t="s">
        <v>39</v>
      </c>
      <c r="H3111" s="49">
        <v>0</v>
      </c>
      <c r="I3111" s="35">
        <v>590000000</v>
      </c>
      <c r="J3111" s="35" t="s">
        <v>53</v>
      </c>
      <c r="K3111" s="35" t="s">
        <v>1818</v>
      </c>
      <c r="L3111" s="35" t="s">
        <v>42</v>
      </c>
      <c r="M3111" s="35" t="s">
        <v>61</v>
      </c>
      <c r="N3111" s="49" t="s">
        <v>109</v>
      </c>
      <c r="O3111" s="35" t="s">
        <v>110</v>
      </c>
      <c r="P3111" s="35">
        <v>166</v>
      </c>
      <c r="Q3111" s="49" t="s">
        <v>103</v>
      </c>
      <c r="R3111" s="143">
        <v>3040</v>
      </c>
      <c r="S3111" s="77">
        <v>320</v>
      </c>
      <c r="T3111" s="62">
        <f t="shared" si="332"/>
        <v>972800</v>
      </c>
      <c r="U3111" s="77">
        <f t="shared" si="329"/>
        <v>1089536</v>
      </c>
      <c r="V3111" s="93"/>
      <c r="W3111" s="51">
        <v>2017</v>
      </c>
      <c r="X3111" s="35"/>
    </row>
    <row r="3112" spans="1:24" ht="50.1" customHeight="1">
      <c r="A3112" s="45" t="s">
        <v>9488</v>
      </c>
      <c r="B3112" s="49" t="s">
        <v>35</v>
      </c>
      <c r="C3112" s="50" t="s">
        <v>2190</v>
      </c>
      <c r="D3112" s="50" t="s">
        <v>2086</v>
      </c>
      <c r="E3112" s="50" t="s">
        <v>2191</v>
      </c>
      <c r="F3112" s="50"/>
      <c r="G3112" s="35" t="s">
        <v>39</v>
      </c>
      <c r="H3112" s="49">
        <v>0</v>
      </c>
      <c r="I3112" s="35">
        <v>590000000</v>
      </c>
      <c r="J3112" s="35" t="s">
        <v>53</v>
      </c>
      <c r="K3112" s="35" t="s">
        <v>1818</v>
      </c>
      <c r="L3112" s="35" t="s">
        <v>42</v>
      </c>
      <c r="M3112" s="35" t="s">
        <v>61</v>
      </c>
      <c r="N3112" s="49" t="s">
        <v>109</v>
      </c>
      <c r="O3112" s="35" t="s">
        <v>110</v>
      </c>
      <c r="P3112" s="35">
        <v>168</v>
      </c>
      <c r="Q3112" s="49" t="s">
        <v>117</v>
      </c>
      <c r="R3112" s="143">
        <v>1.7849999999999999</v>
      </c>
      <c r="S3112" s="77">
        <v>215000</v>
      </c>
      <c r="T3112" s="62">
        <f t="shared" si="332"/>
        <v>383775</v>
      </c>
      <c r="U3112" s="77">
        <f t="shared" si="329"/>
        <v>429828.00000000006</v>
      </c>
      <c r="V3112" s="93"/>
      <c r="W3112" s="51">
        <v>2017</v>
      </c>
      <c r="X3112" s="35"/>
    </row>
    <row r="3113" spans="1:24" ht="50.1" customHeight="1">
      <c r="A3113" s="45" t="s">
        <v>9489</v>
      </c>
      <c r="B3113" s="46" t="s">
        <v>35</v>
      </c>
      <c r="C3113" s="50" t="s">
        <v>2194</v>
      </c>
      <c r="D3113" s="145" t="s">
        <v>2086</v>
      </c>
      <c r="E3113" s="50" t="s">
        <v>2195</v>
      </c>
      <c r="F3113" s="50" t="s">
        <v>47</v>
      </c>
      <c r="G3113" s="34" t="s">
        <v>39</v>
      </c>
      <c r="H3113" s="52">
        <v>0</v>
      </c>
      <c r="I3113" s="136">
        <v>590000000</v>
      </c>
      <c r="J3113" s="35" t="s">
        <v>40</v>
      </c>
      <c r="K3113" s="51" t="s">
        <v>1818</v>
      </c>
      <c r="L3113" s="35" t="s">
        <v>42</v>
      </c>
      <c r="M3113" s="46" t="s">
        <v>61</v>
      </c>
      <c r="N3113" s="49" t="s">
        <v>109</v>
      </c>
      <c r="O3113" s="35" t="s">
        <v>110</v>
      </c>
      <c r="P3113" s="125">
        <v>168</v>
      </c>
      <c r="Q3113" s="49" t="s">
        <v>117</v>
      </c>
      <c r="R3113" s="144">
        <v>0.56999999999999995</v>
      </c>
      <c r="S3113" s="325">
        <v>220000</v>
      </c>
      <c r="T3113" s="100">
        <f t="shared" si="332"/>
        <v>125399.99999999999</v>
      </c>
      <c r="U3113" s="100">
        <f t="shared" si="329"/>
        <v>140448</v>
      </c>
      <c r="V3113" s="98"/>
      <c r="W3113" s="51">
        <v>2017</v>
      </c>
      <c r="X3113" s="46" t="s">
        <v>47</v>
      </c>
    </row>
    <row r="3114" spans="1:24" ht="50.1" customHeight="1">
      <c r="A3114" s="45" t="s">
        <v>9490</v>
      </c>
      <c r="B3114" s="35" t="s">
        <v>35</v>
      </c>
      <c r="C3114" s="78" t="s">
        <v>2172</v>
      </c>
      <c r="D3114" s="78" t="s">
        <v>2086</v>
      </c>
      <c r="E3114" s="78" t="s">
        <v>2173</v>
      </c>
      <c r="F3114" s="78" t="s">
        <v>47</v>
      </c>
      <c r="G3114" s="34" t="s">
        <v>39</v>
      </c>
      <c r="H3114" s="34">
        <v>0</v>
      </c>
      <c r="I3114" s="34">
        <v>590000000</v>
      </c>
      <c r="J3114" s="35" t="s">
        <v>40</v>
      </c>
      <c r="K3114" s="51" t="s">
        <v>1818</v>
      </c>
      <c r="L3114" s="35" t="s">
        <v>42</v>
      </c>
      <c r="M3114" s="34" t="s">
        <v>61</v>
      </c>
      <c r="N3114" s="35" t="s">
        <v>109</v>
      </c>
      <c r="O3114" s="35" t="s">
        <v>110</v>
      </c>
      <c r="P3114" s="125">
        <v>168</v>
      </c>
      <c r="Q3114" s="35" t="s">
        <v>117</v>
      </c>
      <c r="R3114" s="144">
        <v>2.246</v>
      </c>
      <c r="S3114" s="100">
        <v>270000</v>
      </c>
      <c r="T3114" s="100">
        <f t="shared" si="332"/>
        <v>606420</v>
      </c>
      <c r="U3114" s="100">
        <f t="shared" si="329"/>
        <v>679190.4</v>
      </c>
      <c r="V3114" s="98"/>
      <c r="W3114" s="51">
        <v>2017</v>
      </c>
      <c r="X3114" s="34" t="s">
        <v>47</v>
      </c>
    </row>
    <row r="3115" spans="1:24" ht="50.1" customHeight="1">
      <c r="A3115" s="45" t="s">
        <v>9491</v>
      </c>
      <c r="B3115" s="46" t="s">
        <v>35</v>
      </c>
      <c r="C3115" s="50" t="s">
        <v>3643</v>
      </c>
      <c r="D3115" s="145" t="s">
        <v>3628</v>
      </c>
      <c r="E3115" s="50" t="s">
        <v>3644</v>
      </c>
      <c r="F3115" s="50" t="s">
        <v>47</v>
      </c>
      <c r="G3115" s="34" t="s">
        <v>39</v>
      </c>
      <c r="H3115" s="52">
        <v>0</v>
      </c>
      <c r="I3115" s="82">
        <v>590000000</v>
      </c>
      <c r="J3115" s="35" t="s">
        <v>40</v>
      </c>
      <c r="K3115" s="51" t="s">
        <v>1818</v>
      </c>
      <c r="L3115" s="35" t="s">
        <v>42</v>
      </c>
      <c r="M3115" s="46" t="s">
        <v>61</v>
      </c>
      <c r="N3115" s="49" t="s">
        <v>109</v>
      </c>
      <c r="O3115" s="35" t="s">
        <v>110</v>
      </c>
      <c r="P3115" s="125">
        <v>168</v>
      </c>
      <c r="Q3115" s="49" t="s">
        <v>117</v>
      </c>
      <c r="R3115" s="143">
        <v>0.42799999999999999</v>
      </c>
      <c r="S3115" s="77">
        <v>2900000</v>
      </c>
      <c r="T3115" s="100">
        <f t="shared" si="332"/>
        <v>1241200</v>
      </c>
      <c r="U3115" s="100">
        <f t="shared" si="329"/>
        <v>1390144.0000000002</v>
      </c>
      <c r="V3115" s="46" t="s">
        <v>47</v>
      </c>
      <c r="W3115" s="51">
        <v>2017</v>
      </c>
      <c r="X3115" s="43"/>
    </row>
    <row r="3116" spans="1:24" ht="50.1" customHeight="1">
      <c r="A3116" s="45" t="s">
        <v>9492</v>
      </c>
      <c r="B3116" s="49" t="s">
        <v>35</v>
      </c>
      <c r="C3116" s="186" t="s">
        <v>6437</v>
      </c>
      <c r="D3116" s="186" t="s">
        <v>4465</v>
      </c>
      <c r="E3116" s="186" t="s">
        <v>6438</v>
      </c>
      <c r="F3116" s="78"/>
      <c r="G3116" s="35" t="s">
        <v>39</v>
      </c>
      <c r="H3116" s="49">
        <v>0</v>
      </c>
      <c r="I3116" s="35">
        <v>590000000</v>
      </c>
      <c r="J3116" s="35" t="s">
        <v>53</v>
      </c>
      <c r="K3116" s="35" t="s">
        <v>1818</v>
      </c>
      <c r="L3116" s="35" t="s">
        <v>42</v>
      </c>
      <c r="M3116" s="35" t="s">
        <v>61</v>
      </c>
      <c r="N3116" s="49" t="s">
        <v>109</v>
      </c>
      <c r="O3116" s="35" t="s">
        <v>110</v>
      </c>
      <c r="P3116" s="35">
        <v>168</v>
      </c>
      <c r="Q3116" s="49" t="s">
        <v>117</v>
      </c>
      <c r="R3116" s="143">
        <v>8.68</v>
      </c>
      <c r="S3116" s="77">
        <v>610000</v>
      </c>
      <c r="T3116" s="62">
        <f t="shared" si="332"/>
        <v>5294800</v>
      </c>
      <c r="U3116" s="77">
        <f t="shared" ref="U3116:U3179" si="333">T3116*1.12</f>
        <v>5930176.0000000009</v>
      </c>
      <c r="V3116" s="93"/>
      <c r="W3116" s="35">
        <v>2017</v>
      </c>
      <c r="X3116" s="35"/>
    </row>
    <row r="3117" spans="1:24" ht="50.1" customHeight="1">
      <c r="A3117" s="45" t="s">
        <v>9493</v>
      </c>
      <c r="B3117" s="35" t="s">
        <v>35</v>
      </c>
      <c r="C3117" s="78" t="s">
        <v>4524</v>
      </c>
      <c r="D3117" s="78" t="s">
        <v>4465</v>
      </c>
      <c r="E3117" s="78" t="s">
        <v>4525</v>
      </c>
      <c r="F3117" s="78" t="s">
        <v>47</v>
      </c>
      <c r="G3117" s="34" t="s">
        <v>39</v>
      </c>
      <c r="H3117" s="34">
        <v>0</v>
      </c>
      <c r="I3117" s="82">
        <v>590000000</v>
      </c>
      <c r="J3117" s="35" t="s">
        <v>40</v>
      </c>
      <c r="K3117" s="51" t="s">
        <v>1818</v>
      </c>
      <c r="L3117" s="35" t="s">
        <v>42</v>
      </c>
      <c r="M3117" s="34" t="s">
        <v>61</v>
      </c>
      <c r="N3117" s="35" t="s">
        <v>109</v>
      </c>
      <c r="O3117" s="35" t="s">
        <v>110</v>
      </c>
      <c r="P3117" s="125">
        <v>168</v>
      </c>
      <c r="Q3117" s="35" t="s">
        <v>117</v>
      </c>
      <c r="R3117" s="144">
        <v>0.41</v>
      </c>
      <c r="S3117" s="77">
        <v>430000</v>
      </c>
      <c r="T3117" s="100">
        <f t="shared" si="332"/>
        <v>176300</v>
      </c>
      <c r="U3117" s="100">
        <f t="shared" si="333"/>
        <v>197456.00000000003</v>
      </c>
      <c r="V3117" s="34" t="s">
        <v>47</v>
      </c>
      <c r="W3117" s="51">
        <v>2017</v>
      </c>
      <c r="X3117" s="43"/>
    </row>
    <row r="3118" spans="1:24" ht="50.1" customHeight="1">
      <c r="A3118" s="45" t="s">
        <v>9494</v>
      </c>
      <c r="B3118" s="35" t="s">
        <v>35</v>
      </c>
      <c r="C3118" s="78" t="s">
        <v>4942</v>
      </c>
      <c r="D3118" s="78" t="s">
        <v>4926</v>
      </c>
      <c r="E3118" s="78" t="s">
        <v>4943</v>
      </c>
      <c r="F3118" s="78" t="s">
        <v>47</v>
      </c>
      <c r="G3118" s="34" t="s">
        <v>39</v>
      </c>
      <c r="H3118" s="34">
        <v>0</v>
      </c>
      <c r="I3118" s="82">
        <v>590000000</v>
      </c>
      <c r="J3118" s="35" t="s">
        <v>40</v>
      </c>
      <c r="K3118" s="51" t="s">
        <v>1818</v>
      </c>
      <c r="L3118" s="35" t="s">
        <v>42</v>
      </c>
      <c r="M3118" s="34" t="s">
        <v>61</v>
      </c>
      <c r="N3118" s="35" t="s">
        <v>109</v>
      </c>
      <c r="O3118" s="35" t="s">
        <v>110</v>
      </c>
      <c r="P3118" s="125">
        <v>168</v>
      </c>
      <c r="Q3118" s="35" t="s">
        <v>117</v>
      </c>
      <c r="R3118" s="144">
        <v>0.106</v>
      </c>
      <c r="S3118" s="77">
        <v>190000</v>
      </c>
      <c r="T3118" s="100">
        <f t="shared" si="332"/>
        <v>20140</v>
      </c>
      <c r="U3118" s="100">
        <f t="shared" si="333"/>
        <v>22556.800000000003</v>
      </c>
      <c r="V3118" s="34" t="s">
        <v>47</v>
      </c>
      <c r="W3118" s="51">
        <v>2017</v>
      </c>
      <c r="X3118" s="43"/>
    </row>
    <row r="3119" spans="1:24" ht="50.1" customHeight="1">
      <c r="A3119" s="45" t="s">
        <v>9495</v>
      </c>
      <c r="B3119" s="35" t="s">
        <v>35</v>
      </c>
      <c r="C3119" s="78" t="s">
        <v>4929</v>
      </c>
      <c r="D3119" s="78" t="s">
        <v>4926</v>
      </c>
      <c r="E3119" s="78" t="s">
        <v>4930</v>
      </c>
      <c r="F3119" s="78" t="s">
        <v>47</v>
      </c>
      <c r="G3119" s="34" t="s">
        <v>39</v>
      </c>
      <c r="H3119" s="34">
        <v>0</v>
      </c>
      <c r="I3119" s="82">
        <v>590000000</v>
      </c>
      <c r="J3119" s="35" t="s">
        <v>40</v>
      </c>
      <c r="K3119" s="51" t="s">
        <v>1818</v>
      </c>
      <c r="L3119" s="35" t="s">
        <v>42</v>
      </c>
      <c r="M3119" s="34" t="s">
        <v>61</v>
      </c>
      <c r="N3119" s="35" t="s">
        <v>109</v>
      </c>
      <c r="O3119" s="35" t="s">
        <v>110</v>
      </c>
      <c r="P3119" s="125">
        <v>168</v>
      </c>
      <c r="Q3119" s="35" t="s">
        <v>117</v>
      </c>
      <c r="R3119" s="144">
        <v>2.6859999999999999</v>
      </c>
      <c r="S3119" s="100">
        <v>300000</v>
      </c>
      <c r="T3119" s="100">
        <f t="shared" si="332"/>
        <v>805800</v>
      </c>
      <c r="U3119" s="100">
        <f t="shared" si="333"/>
        <v>902496.00000000012</v>
      </c>
      <c r="V3119" s="34" t="s">
        <v>47</v>
      </c>
      <c r="W3119" s="51">
        <v>2017</v>
      </c>
      <c r="X3119" s="43"/>
    </row>
    <row r="3120" spans="1:24" ht="50.1" customHeight="1">
      <c r="A3120" s="45" t="s">
        <v>9496</v>
      </c>
      <c r="B3120" s="35" t="s">
        <v>35</v>
      </c>
      <c r="C3120" s="78" t="s">
        <v>1689</v>
      </c>
      <c r="D3120" s="78" t="s">
        <v>1516</v>
      </c>
      <c r="E3120" s="78" t="s">
        <v>1690</v>
      </c>
      <c r="F3120" s="78" t="s">
        <v>47</v>
      </c>
      <c r="G3120" s="34" t="s">
        <v>39</v>
      </c>
      <c r="H3120" s="34">
        <v>0</v>
      </c>
      <c r="I3120" s="34">
        <v>590000000</v>
      </c>
      <c r="J3120" s="35" t="s">
        <v>40</v>
      </c>
      <c r="K3120" s="51" t="s">
        <v>1818</v>
      </c>
      <c r="L3120" s="35" t="s">
        <v>42</v>
      </c>
      <c r="M3120" s="34" t="s">
        <v>61</v>
      </c>
      <c r="N3120" s="35" t="s">
        <v>109</v>
      </c>
      <c r="O3120" s="35" t="s">
        <v>110</v>
      </c>
      <c r="P3120" s="125">
        <v>168</v>
      </c>
      <c r="Q3120" s="35" t="s">
        <v>117</v>
      </c>
      <c r="R3120" s="144">
        <v>3.3000000000000002E-2</v>
      </c>
      <c r="S3120" s="100">
        <v>402000</v>
      </c>
      <c r="T3120" s="100">
        <f t="shared" si="332"/>
        <v>13266</v>
      </c>
      <c r="U3120" s="100">
        <f t="shared" si="333"/>
        <v>14857.920000000002</v>
      </c>
      <c r="V3120" s="34" t="s">
        <v>47</v>
      </c>
      <c r="W3120" s="51">
        <v>2017</v>
      </c>
      <c r="X3120" s="49"/>
    </row>
    <row r="3121" spans="1:24" ht="50.1" customHeight="1">
      <c r="A3121" s="45" t="s">
        <v>9497</v>
      </c>
      <c r="B3121" s="49" t="s">
        <v>35</v>
      </c>
      <c r="C3121" s="186" t="s">
        <v>4559</v>
      </c>
      <c r="D3121" s="186" t="s">
        <v>4465</v>
      </c>
      <c r="E3121" s="186" t="s">
        <v>4560</v>
      </c>
      <c r="F3121" s="78" t="s">
        <v>47</v>
      </c>
      <c r="G3121" s="35" t="s">
        <v>39</v>
      </c>
      <c r="H3121" s="59">
        <v>0</v>
      </c>
      <c r="I3121" s="52">
        <v>590000000</v>
      </c>
      <c r="J3121" s="35" t="s">
        <v>53</v>
      </c>
      <c r="K3121" s="35" t="s">
        <v>554</v>
      </c>
      <c r="L3121" s="35" t="s">
        <v>42</v>
      </c>
      <c r="M3121" s="35" t="s">
        <v>61</v>
      </c>
      <c r="N3121" s="35" t="s">
        <v>109</v>
      </c>
      <c r="O3121" s="35" t="s">
        <v>110</v>
      </c>
      <c r="P3121" s="35">
        <v>168</v>
      </c>
      <c r="Q3121" s="35" t="s">
        <v>117</v>
      </c>
      <c r="R3121" s="144">
        <v>1.44</v>
      </c>
      <c r="S3121" s="100">
        <v>293000</v>
      </c>
      <c r="T3121" s="100">
        <f t="shared" si="332"/>
        <v>421920</v>
      </c>
      <c r="U3121" s="100">
        <f t="shared" si="333"/>
        <v>472550.40000000002</v>
      </c>
      <c r="V3121" s="217" t="s">
        <v>47</v>
      </c>
      <c r="W3121" s="51">
        <v>2017</v>
      </c>
      <c r="X3121" s="82" t="s">
        <v>47</v>
      </c>
    </row>
    <row r="3122" spans="1:24" ht="50.1" customHeight="1">
      <c r="A3122" s="45" t="s">
        <v>9498</v>
      </c>
      <c r="B3122" s="46" t="s">
        <v>35</v>
      </c>
      <c r="C3122" s="50" t="s">
        <v>9499</v>
      </c>
      <c r="D3122" s="145" t="s">
        <v>1516</v>
      </c>
      <c r="E3122" s="50" t="s">
        <v>1839</v>
      </c>
      <c r="F3122" s="50" t="s">
        <v>47</v>
      </c>
      <c r="G3122" s="34" t="s">
        <v>39</v>
      </c>
      <c r="H3122" s="52">
        <v>0</v>
      </c>
      <c r="I3122" s="136">
        <v>590000000</v>
      </c>
      <c r="J3122" s="35" t="s">
        <v>40</v>
      </c>
      <c r="K3122" s="51" t="s">
        <v>554</v>
      </c>
      <c r="L3122" s="35" t="s">
        <v>42</v>
      </c>
      <c r="M3122" s="46" t="s">
        <v>61</v>
      </c>
      <c r="N3122" s="49" t="s">
        <v>109</v>
      </c>
      <c r="O3122" s="35" t="s">
        <v>283</v>
      </c>
      <c r="P3122" s="125">
        <v>168</v>
      </c>
      <c r="Q3122" s="49" t="s">
        <v>117</v>
      </c>
      <c r="R3122" s="143">
        <v>34</v>
      </c>
      <c r="S3122" s="77">
        <v>310000</v>
      </c>
      <c r="T3122" s="100">
        <f t="shared" si="332"/>
        <v>10540000</v>
      </c>
      <c r="U3122" s="100">
        <f t="shared" si="333"/>
        <v>11804800.000000002</v>
      </c>
      <c r="V3122" s="98"/>
      <c r="W3122" s="51">
        <v>2017</v>
      </c>
      <c r="X3122" s="46" t="s">
        <v>47</v>
      </c>
    </row>
    <row r="3123" spans="1:24" ht="50.1" customHeight="1">
      <c r="A3123" s="45" t="s">
        <v>9500</v>
      </c>
      <c r="B3123" s="35" t="s">
        <v>35</v>
      </c>
      <c r="C3123" s="78" t="s">
        <v>3389</v>
      </c>
      <c r="D3123" s="78" t="s">
        <v>3383</v>
      </c>
      <c r="E3123" s="78" t="s">
        <v>3390</v>
      </c>
      <c r="F3123" s="78" t="s">
        <v>47</v>
      </c>
      <c r="G3123" s="34" t="s">
        <v>39</v>
      </c>
      <c r="H3123" s="34">
        <v>0</v>
      </c>
      <c r="I3123" s="34">
        <v>590000000</v>
      </c>
      <c r="J3123" s="35" t="s">
        <v>40</v>
      </c>
      <c r="K3123" s="51" t="s">
        <v>1818</v>
      </c>
      <c r="L3123" s="35" t="s">
        <v>42</v>
      </c>
      <c r="M3123" s="34" t="s">
        <v>61</v>
      </c>
      <c r="N3123" s="35" t="s">
        <v>109</v>
      </c>
      <c r="O3123" s="35" t="s">
        <v>283</v>
      </c>
      <c r="P3123" s="125">
        <v>168</v>
      </c>
      <c r="Q3123" s="35" t="s">
        <v>117</v>
      </c>
      <c r="R3123" s="144">
        <v>2.2679999999999998</v>
      </c>
      <c r="S3123" s="100">
        <v>290000</v>
      </c>
      <c r="T3123" s="100">
        <f t="shared" si="332"/>
        <v>657719.99999999988</v>
      </c>
      <c r="U3123" s="100">
        <f t="shared" si="333"/>
        <v>736646.39999999991</v>
      </c>
      <c r="V3123" s="34"/>
      <c r="W3123" s="51">
        <v>2017</v>
      </c>
      <c r="X3123" s="98"/>
    </row>
    <row r="3124" spans="1:24" ht="50.1" customHeight="1">
      <c r="A3124" s="45" t="s">
        <v>9501</v>
      </c>
      <c r="B3124" s="35" t="s">
        <v>35</v>
      </c>
      <c r="C3124" s="78" t="s">
        <v>9502</v>
      </c>
      <c r="D3124" s="78" t="s">
        <v>9503</v>
      </c>
      <c r="E3124" s="78" t="s">
        <v>9504</v>
      </c>
      <c r="F3124" s="78" t="s">
        <v>47</v>
      </c>
      <c r="G3124" s="34" t="s">
        <v>39</v>
      </c>
      <c r="H3124" s="34">
        <v>0</v>
      </c>
      <c r="I3124" s="34">
        <v>590000000</v>
      </c>
      <c r="J3124" s="35" t="s">
        <v>40</v>
      </c>
      <c r="K3124" s="51" t="s">
        <v>1818</v>
      </c>
      <c r="L3124" s="35" t="s">
        <v>42</v>
      </c>
      <c r="M3124" s="34" t="s">
        <v>61</v>
      </c>
      <c r="N3124" s="35" t="s">
        <v>109</v>
      </c>
      <c r="O3124" s="35" t="s">
        <v>283</v>
      </c>
      <c r="P3124" s="125">
        <v>166</v>
      </c>
      <c r="Q3124" s="35" t="s">
        <v>103</v>
      </c>
      <c r="R3124" s="144">
        <v>165.8</v>
      </c>
      <c r="S3124" s="100">
        <v>1400</v>
      </c>
      <c r="T3124" s="100">
        <f t="shared" si="332"/>
        <v>232120.00000000003</v>
      </c>
      <c r="U3124" s="100">
        <f t="shared" si="333"/>
        <v>259974.40000000005</v>
      </c>
      <c r="V3124" s="34"/>
      <c r="W3124" s="51">
        <v>2017</v>
      </c>
      <c r="X3124" s="98"/>
    </row>
    <row r="3125" spans="1:24" ht="50.1" customHeight="1">
      <c r="A3125" s="45" t="s">
        <v>9505</v>
      </c>
      <c r="B3125" s="58" t="s">
        <v>35</v>
      </c>
      <c r="C3125" s="78" t="s">
        <v>6407</v>
      </c>
      <c r="D3125" s="37" t="s">
        <v>6408</v>
      </c>
      <c r="E3125" s="78" t="s">
        <v>6409</v>
      </c>
      <c r="F3125" s="50" t="s">
        <v>6410</v>
      </c>
      <c r="G3125" s="49" t="s">
        <v>39</v>
      </c>
      <c r="H3125" s="105">
        <v>0</v>
      </c>
      <c r="I3125" s="80">
        <v>590000000</v>
      </c>
      <c r="J3125" s="51" t="s">
        <v>293</v>
      </c>
      <c r="K3125" s="49" t="s">
        <v>1818</v>
      </c>
      <c r="L3125" s="49" t="s">
        <v>189</v>
      </c>
      <c r="M3125" s="49" t="s">
        <v>84</v>
      </c>
      <c r="N3125" s="49" t="s">
        <v>5283</v>
      </c>
      <c r="O3125" s="49" t="s">
        <v>542</v>
      </c>
      <c r="P3125" s="43">
        <v>796</v>
      </c>
      <c r="Q3125" s="49" t="s">
        <v>46</v>
      </c>
      <c r="R3125" s="77">
        <v>1</v>
      </c>
      <c r="S3125" s="77">
        <v>110000</v>
      </c>
      <c r="T3125" s="77">
        <f t="shared" ref="T3125:T3131" si="334">S3125*R3125</f>
        <v>110000</v>
      </c>
      <c r="U3125" s="77">
        <f t="shared" si="333"/>
        <v>123200.00000000001</v>
      </c>
      <c r="V3125" s="98"/>
      <c r="W3125" s="51">
        <v>2017</v>
      </c>
      <c r="X3125" s="49"/>
    </row>
    <row r="3126" spans="1:24" ht="50.1" customHeight="1">
      <c r="A3126" s="45" t="s">
        <v>9506</v>
      </c>
      <c r="B3126" s="51" t="s">
        <v>35</v>
      </c>
      <c r="C3126" s="38" t="s">
        <v>9507</v>
      </c>
      <c r="D3126" s="93" t="s">
        <v>4817</v>
      </c>
      <c r="E3126" s="38" t="s">
        <v>9508</v>
      </c>
      <c r="F3126" s="38"/>
      <c r="G3126" s="51" t="s">
        <v>39</v>
      </c>
      <c r="H3126" s="51">
        <v>0</v>
      </c>
      <c r="I3126" s="125">
        <v>590000000</v>
      </c>
      <c r="J3126" s="51" t="s">
        <v>53</v>
      </c>
      <c r="K3126" s="51" t="s">
        <v>1818</v>
      </c>
      <c r="L3126" s="51" t="s">
        <v>53</v>
      </c>
      <c r="M3126" s="51" t="s">
        <v>43</v>
      </c>
      <c r="N3126" s="51" t="s">
        <v>9509</v>
      </c>
      <c r="O3126" s="176" t="s">
        <v>9318</v>
      </c>
      <c r="P3126" s="35">
        <v>796</v>
      </c>
      <c r="Q3126" s="35" t="s">
        <v>46</v>
      </c>
      <c r="R3126" s="77">
        <v>10</v>
      </c>
      <c r="S3126" s="77">
        <v>5000</v>
      </c>
      <c r="T3126" s="62">
        <f t="shared" si="334"/>
        <v>50000</v>
      </c>
      <c r="U3126" s="237">
        <f t="shared" si="333"/>
        <v>56000.000000000007</v>
      </c>
      <c r="V3126" s="193"/>
      <c r="W3126" s="35">
        <v>2017</v>
      </c>
      <c r="X3126" s="156"/>
    </row>
    <row r="3127" spans="1:24" ht="50.1" customHeight="1">
      <c r="A3127" s="45" t="s">
        <v>9510</v>
      </c>
      <c r="B3127" s="51" t="s">
        <v>35</v>
      </c>
      <c r="C3127" s="38" t="s">
        <v>2769</v>
      </c>
      <c r="D3127" s="38" t="s">
        <v>2764</v>
      </c>
      <c r="E3127" s="38" t="s">
        <v>2770</v>
      </c>
      <c r="F3127" s="38" t="s">
        <v>9511</v>
      </c>
      <c r="G3127" s="51" t="s">
        <v>39</v>
      </c>
      <c r="H3127" s="51">
        <v>0</v>
      </c>
      <c r="I3127" s="125">
        <v>590000000</v>
      </c>
      <c r="J3127" s="51" t="s">
        <v>53</v>
      </c>
      <c r="K3127" s="51" t="s">
        <v>1818</v>
      </c>
      <c r="L3127" s="51" t="s">
        <v>53</v>
      </c>
      <c r="M3127" s="51" t="s">
        <v>43</v>
      </c>
      <c r="N3127" s="51" t="s">
        <v>9509</v>
      </c>
      <c r="O3127" s="176" t="s">
        <v>9318</v>
      </c>
      <c r="P3127" s="49">
        <v>715</v>
      </c>
      <c r="Q3127" s="49" t="s">
        <v>199</v>
      </c>
      <c r="R3127" s="77">
        <v>10</v>
      </c>
      <c r="S3127" s="77">
        <v>1400</v>
      </c>
      <c r="T3127" s="77">
        <f t="shared" si="334"/>
        <v>14000</v>
      </c>
      <c r="U3127" s="77">
        <f t="shared" si="333"/>
        <v>15680.000000000002</v>
      </c>
      <c r="V3127" s="193"/>
      <c r="W3127" s="35">
        <v>2017</v>
      </c>
      <c r="X3127" s="156"/>
    </row>
    <row r="3128" spans="1:24" ht="50.1" customHeight="1">
      <c r="A3128" s="45" t="s">
        <v>9512</v>
      </c>
      <c r="B3128" s="51" t="s">
        <v>35</v>
      </c>
      <c r="C3128" s="42" t="s">
        <v>9513</v>
      </c>
      <c r="D3128" s="42" t="s">
        <v>9514</v>
      </c>
      <c r="E3128" s="42" t="s">
        <v>5901</v>
      </c>
      <c r="F3128" s="42" t="s">
        <v>9515</v>
      </c>
      <c r="G3128" s="51" t="s">
        <v>39</v>
      </c>
      <c r="H3128" s="51">
        <v>0</v>
      </c>
      <c r="I3128" s="125">
        <v>590000000</v>
      </c>
      <c r="J3128" s="51" t="s">
        <v>53</v>
      </c>
      <c r="K3128" s="51" t="s">
        <v>1818</v>
      </c>
      <c r="L3128" s="51" t="s">
        <v>53</v>
      </c>
      <c r="M3128" s="51" t="s">
        <v>43</v>
      </c>
      <c r="N3128" s="51" t="s">
        <v>9509</v>
      </c>
      <c r="O3128" s="176" t="s">
        <v>9318</v>
      </c>
      <c r="P3128" s="35">
        <v>796</v>
      </c>
      <c r="Q3128" s="35" t="s">
        <v>46</v>
      </c>
      <c r="R3128" s="77">
        <v>5</v>
      </c>
      <c r="S3128" s="77">
        <v>600</v>
      </c>
      <c r="T3128" s="77">
        <f t="shared" si="334"/>
        <v>3000</v>
      </c>
      <c r="U3128" s="77">
        <f t="shared" si="333"/>
        <v>3360.0000000000005</v>
      </c>
      <c r="V3128" s="310"/>
      <c r="W3128" s="35">
        <v>2017</v>
      </c>
      <c r="X3128" s="51"/>
    </row>
    <row r="3129" spans="1:24" ht="50.1" customHeight="1">
      <c r="A3129" s="45" t="s">
        <v>9516</v>
      </c>
      <c r="B3129" s="49" t="s">
        <v>35</v>
      </c>
      <c r="C3129" s="50" t="s">
        <v>9517</v>
      </c>
      <c r="D3129" s="50" t="s">
        <v>9518</v>
      </c>
      <c r="E3129" s="50" t="s">
        <v>9519</v>
      </c>
      <c r="F3129" s="50" t="s">
        <v>9520</v>
      </c>
      <c r="G3129" s="49" t="s">
        <v>39</v>
      </c>
      <c r="H3129" s="49">
        <v>0</v>
      </c>
      <c r="I3129" s="35">
        <v>590000000</v>
      </c>
      <c r="J3129" s="35" t="s">
        <v>40</v>
      </c>
      <c r="K3129" s="49" t="s">
        <v>8689</v>
      </c>
      <c r="L3129" s="35" t="s">
        <v>40</v>
      </c>
      <c r="M3129" s="49" t="s">
        <v>43</v>
      </c>
      <c r="N3129" s="35" t="s">
        <v>2687</v>
      </c>
      <c r="O3129" s="35" t="s">
        <v>2052</v>
      </c>
      <c r="P3129" s="49">
        <v>168</v>
      </c>
      <c r="Q3129" s="49" t="s">
        <v>117</v>
      </c>
      <c r="R3129" s="459">
        <v>5.0000000000000001E-3</v>
      </c>
      <c r="S3129" s="77">
        <v>1720000</v>
      </c>
      <c r="T3129" s="77">
        <f t="shared" si="334"/>
        <v>8600</v>
      </c>
      <c r="U3129" s="77">
        <f t="shared" si="333"/>
        <v>9632.0000000000018</v>
      </c>
      <c r="V3129" s="98"/>
      <c r="W3129" s="43">
        <v>2017</v>
      </c>
      <c r="X3129" s="98"/>
    </row>
    <row r="3130" spans="1:24" ht="50.1" customHeight="1">
      <c r="A3130" s="45" t="s">
        <v>9521</v>
      </c>
      <c r="B3130" s="70" t="s">
        <v>35</v>
      </c>
      <c r="C3130" s="50" t="s">
        <v>9522</v>
      </c>
      <c r="D3130" s="50" t="s">
        <v>9523</v>
      </c>
      <c r="E3130" s="50" t="s">
        <v>9524</v>
      </c>
      <c r="F3130" s="50" t="s">
        <v>9525</v>
      </c>
      <c r="G3130" s="268" t="s">
        <v>39</v>
      </c>
      <c r="H3130" s="52">
        <v>0</v>
      </c>
      <c r="I3130" s="34">
        <v>590000000</v>
      </c>
      <c r="J3130" s="35" t="s">
        <v>40</v>
      </c>
      <c r="K3130" s="46" t="s">
        <v>1818</v>
      </c>
      <c r="L3130" s="35" t="s">
        <v>42</v>
      </c>
      <c r="M3130" s="46" t="s">
        <v>43</v>
      </c>
      <c r="N3130" s="49" t="s">
        <v>405</v>
      </c>
      <c r="O3130" s="35" t="s">
        <v>1442</v>
      </c>
      <c r="P3130" s="43">
        <v>166</v>
      </c>
      <c r="Q3130" s="43" t="s">
        <v>103</v>
      </c>
      <c r="R3130" s="77">
        <v>63</v>
      </c>
      <c r="S3130" s="77">
        <v>2215</v>
      </c>
      <c r="T3130" s="77">
        <f t="shared" si="334"/>
        <v>139545</v>
      </c>
      <c r="U3130" s="146">
        <f t="shared" si="333"/>
        <v>156290.40000000002</v>
      </c>
      <c r="V3130" s="46"/>
      <c r="W3130" s="55">
        <v>2017</v>
      </c>
      <c r="X3130" s="35"/>
    </row>
    <row r="3131" spans="1:24" ht="50.1" customHeight="1">
      <c r="A3131" s="45" t="s">
        <v>9526</v>
      </c>
      <c r="B3131" s="49" t="s">
        <v>35</v>
      </c>
      <c r="C3131" s="50" t="s">
        <v>2736</v>
      </c>
      <c r="D3131" s="50" t="s">
        <v>2737</v>
      </c>
      <c r="E3131" s="50" t="s">
        <v>2738</v>
      </c>
      <c r="F3131" s="50" t="s">
        <v>9527</v>
      </c>
      <c r="G3131" s="49" t="s">
        <v>39</v>
      </c>
      <c r="H3131" s="49">
        <v>0</v>
      </c>
      <c r="I3131" s="35">
        <v>590000000</v>
      </c>
      <c r="J3131" s="35" t="s">
        <v>40</v>
      </c>
      <c r="K3131" s="49" t="s">
        <v>8689</v>
      </c>
      <c r="L3131" s="35" t="s">
        <v>40</v>
      </c>
      <c r="M3131" s="49" t="s">
        <v>84</v>
      </c>
      <c r="N3131" s="35" t="s">
        <v>85</v>
      </c>
      <c r="O3131" s="35" t="s">
        <v>227</v>
      </c>
      <c r="P3131" s="49">
        <v>796</v>
      </c>
      <c r="Q3131" s="49" t="s">
        <v>46</v>
      </c>
      <c r="R3131" s="77">
        <v>12</v>
      </c>
      <c r="S3131" s="77">
        <v>2500</v>
      </c>
      <c r="T3131" s="77">
        <f t="shared" si="334"/>
        <v>30000</v>
      </c>
      <c r="U3131" s="77">
        <f t="shared" si="333"/>
        <v>33600</v>
      </c>
      <c r="V3131" s="98"/>
      <c r="W3131" s="43">
        <v>2017</v>
      </c>
      <c r="X3131" s="98"/>
    </row>
    <row r="3132" spans="1:24" ht="50.1" customHeight="1">
      <c r="A3132" s="45" t="s">
        <v>9528</v>
      </c>
      <c r="B3132" s="271" t="s">
        <v>35</v>
      </c>
      <c r="C3132" s="50" t="s">
        <v>5498</v>
      </c>
      <c r="D3132" s="50" t="s">
        <v>5499</v>
      </c>
      <c r="E3132" s="50" t="s">
        <v>5500</v>
      </c>
      <c r="F3132" s="248">
        <v>180</v>
      </c>
      <c r="G3132" s="51" t="s">
        <v>39</v>
      </c>
      <c r="H3132" s="35">
        <v>0</v>
      </c>
      <c r="I3132" s="35">
        <v>590000000</v>
      </c>
      <c r="J3132" s="46" t="s">
        <v>40</v>
      </c>
      <c r="K3132" s="51" t="s">
        <v>2925</v>
      </c>
      <c r="L3132" s="46" t="s">
        <v>40</v>
      </c>
      <c r="M3132" s="46" t="s">
        <v>61</v>
      </c>
      <c r="N3132" s="51" t="s">
        <v>328</v>
      </c>
      <c r="O3132" s="49" t="s">
        <v>503</v>
      </c>
      <c r="P3132" s="34">
        <v>796</v>
      </c>
      <c r="Q3132" s="34" t="s">
        <v>46</v>
      </c>
      <c r="R3132" s="81">
        <v>3</v>
      </c>
      <c r="S3132" s="81">
        <v>22700</v>
      </c>
      <c r="T3132" s="346">
        <f t="shared" ref="T3132:T3137" si="335">R3132*S3132</f>
        <v>68100</v>
      </c>
      <c r="U3132" s="347">
        <f t="shared" si="333"/>
        <v>76272</v>
      </c>
      <c r="V3132" s="46"/>
      <c r="W3132" s="49">
        <v>2017</v>
      </c>
      <c r="X3132" s="35"/>
    </row>
    <row r="3133" spans="1:24" ht="50.1" customHeight="1">
      <c r="A3133" s="45" t="s">
        <v>9529</v>
      </c>
      <c r="B3133" s="271" t="s">
        <v>35</v>
      </c>
      <c r="C3133" s="50" t="s">
        <v>9530</v>
      </c>
      <c r="D3133" s="50" t="s">
        <v>5117</v>
      </c>
      <c r="E3133" s="50" t="s">
        <v>9531</v>
      </c>
      <c r="F3133" s="66"/>
      <c r="G3133" s="51" t="s">
        <v>39</v>
      </c>
      <c r="H3133" s="35">
        <v>0</v>
      </c>
      <c r="I3133" s="35">
        <v>590000000</v>
      </c>
      <c r="J3133" s="46" t="s">
        <v>40</v>
      </c>
      <c r="K3133" s="51" t="s">
        <v>2925</v>
      </c>
      <c r="L3133" s="46" t="s">
        <v>40</v>
      </c>
      <c r="M3133" s="46" t="s">
        <v>61</v>
      </c>
      <c r="N3133" s="51" t="s">
        <v>328</v>
      </c>
      <c r="O3133" s="49" t="s">
        <v>503</v>
      </c>
      <c r="P3133" s="34">
        <v>796</v>
      </c>
      <c r="Q3133" s="34" t="s">
        <v>46</v>
      </c>
      <c r="R3133" s="81">
        <v>160</v>
      </c>
      <c r="S3133" s="81">
        <v>990</v>
      </c>
      <c r="T3133" s="346">
        <f t="shared" si="335"/>
        <v>158400</v>
      </c>
      <c r="U3133" s="347">
        <f t="shared" si="333"/>
        <v>177408.00000000003</v>
      </c>
      <c r="V3133" s="43"/>
      <c r="W3133" s="49">
        <v>2017</v>
      </c>
      <c r="X3133" s="51"/>
    </row>
    <row r="3134" spans="1:24" ht="50.1" customHeight="1">
      <c r="A3134" s="45" t="s">
        <v>9532</v>
      </c>
      <c r="B3134" s="119" t="s">
        <v>35</v>
      </c>
      <c r="C3134" s="78" t="s">
        <v>2736</v>
      </c>
      <c r="D3134" s="93" t="s">
        <v>2737</v>
      </c>
      <c r="E3134" s="93" t="s">
        <v>2738</v>
      </c>
      <c r="F3134" s="38"/>
      <c r="G3134" s="232" t="s">
        <v>39</v>
      </c>
      <c r="H3134" s="316">
        <v>0</v>
      </c>
      <c r="I3134" s="317">
        <v>590000000</v>
      </c>
      <c r="J3134" s="112" t="s">
        <v>293</v>
      </c>
      <c r="K3134" s="232" t="s">
        <v>554</v>
      </c>
      <c r="L3134" s="232" t="s">
        <v>295</v>
      </c>
      <c r="M3134" s="232" t="s">
        <v>84</v>
      </c>
      <c r="N3134" s="49" t="s">
        <v>102</v>
      </c>
      <c r="O3134" s="49" t="s">
        <v>227</v>
      </c>
      <c r="P3134" s="119">
        <v>796</v>
      </c>
      <c r="Q3134" s="119" t="s">
        <v>46</v>
      </c>
      <c r="R3134" s="77">
        <v>18</v>
      </c>
      <c r="S3134" s="77">
        <v>1600</v>
      </c>
      <c r="T3134" s="237">
        <f t="shared" si="335"/>
        <v>28800</v>
      </c>
      <c r="U3134" s="77">
        <f t="shared" si="333"/>
        <v>32256.000000000004</v>
      </c>
      <c r="V3134" s="460"/>
      <c r="W3134" s="112">
        <v>2017</v>
      </c>
      <c r="X3134" s="460"/>
    </row>
    <row r="3135" spans="1:24" ht="50.1" customHeight="1">
      <c r="A3135" s="45" t="s">
        <v>9533</v>
      </c>
      <c r="B3135" s="119" t="s">
        <v>35</v>
      </c>
      <c r="C3135" s="78" t="s">
        <v>6371</v>
      </c>
      <c r="D3135" s="93" t="s">
        <v>2000</v>
      </c>
      <c r="E3135" s="93" t="s">
        <v>6372</v>
      </c>
      <c r="F3135" s="38" t="s">
        <v>9534</v>
      </c>
      <c r="G3135" s="232" t="s">
        <v>39</v>
      </c>
      <c r="H3135" s="316">
        <v>0</v>
      </c>
      <c r="I3135" s="317">
        <v>590000000</v>
      </c>
      <c r="J3135" s="112" t="s">
        <v>293</v>
      </c>
      <c r="K3135" s="232" t="s">
        <v>554</v>
      </c>
      <c r="L3135" s="232" t="s">
        <v>295</v>
      </c>
      <c r="M3135" s="232" t="s">
        <v>84</v>
      </c>
      <c r="N3135" s="49" t="s">
        <v>102</v>
      </c>
      <c r="O3135" s="49" t="s">
        <v>227</v>
      </c>
      <c r="P3135" s="119">
        <v>796</v>
      </c>
      <c r="Q3135" s="119" t="s">
        <v>46</v>
      </c>
      <c r="R3135" s="77">
        <v>25</v>
      </c>
      <c r="S3135" s="77">
        <v>120</v>
      </c>
      <c r="T3135" s="237">
        <f t="shared" si="335"/>
        <v>3000</v>
      </c>
      <c r="U3135" s="77">
        <f t="shared" si="333"/>
        <v>3360.0000000000005</v>
      </c>
      <c r="V3135" s="98"/>
      <c r="W3135" s="112">
        <v>2017</v>
      </c>
      <c r="X3135" s="98"/>
    </row>
    <row r="3136" spans="1:24" ht="50.1" customHeight="1">
      <c r="A3136" s="45" t="s">
        <v>9535</v>
      </c>
      <c r="B3136" s="119" t="s">
        <v>35</v>
      </c>
      <c r="C3136" s="50" t="s">
        <v>9536</v>
      </c>
      <c r="D3136" s="38" t="s">
        <v>9537</v>
      </c>
      <c r="E3136" s="38" t="s">
        <v>9538</v>
      </c>
      <c r="F3136" s="38" t="s">
        <v>9539</v>
      </c>
      <c r="G3136" s="49" t="s">
        <v>39</v>
      </c>
      <c r="H3136" s="105">
        <v>0</v>
      </c>
      <c r="I3136" s="80">
        <v>590000000</v>
      </c>
      <c r="J3136" s="51" t="s">
        <v>293</v>
      </c>
      <c r="K3136" s="49" t="s">
        <v>1818</v>
      </c>
      <c r="L3136" s="49" t="s">
        <v>295</v>
      </c>
      <c r="M3136" s="49" t="s">
        <v>84</v>
      </c>
      <c r="N3136" s="49" t="s">
        <v>102</v>
      </c>
      <c r="O3136" s="49" t="s">
        <v>9318</v>
      </c>
      <c r="P3136" s="119">
        <v>796</v>
      </c>
      <c r="Q3136" s="119" t="s">
        <v>46</v>
      </c>
      <c r="R3136" s="77">
        <v>2</v>
      </c>
      <c r="S3136" s="77">
        <v>22000</v>
      </c>
      <c r="T3136" s="77">
        <f t="shared" si="335"/>
        <v>44000</v>
      </c>
      <c r="U3136" s="77">
        <f t="shared" si="333"/>
        <v>49280.000000000007</v>
      </c>
      <c r="V3136" s="98"/>
      <c r="W3136" s="112">
        <v>2017</v>
      </c>
      <c r="X3136" s="98"/>
    </row>
    <row r="3137" spans="1:24" ht="50.1" customHeight="1">
      <c r="A3137" s="45" t="s">
        <v>9540</v>
      </c>
      <c r="B3137" s="35" t="s">
        <v>35</v>
      </c>
      <c r="C3137" s="50" t="s">
        <v>9541</v>
      </c>
      <c r="D3137" s="38" t="s">
        <v>9542</v>
      </c>
      <c r="E3137" s="38" t="s">
        <v>9543</v>
      </c>
      <c r="F3137" s="38" t="s">
        <v>9544</v>
      </c>
      <c r="G3137" s="49" t="s">
        <v>39</v>
      </c>
      <c r="H3137" s="105">
        <v>0</v>
      </c>
      <c r="I3137" s="80">
        <v>590000000</v>
      </c>
      <c r="J3137" s="51" t="s">
        <v>293</v>
      </c>
      <c r="K3137" s="49" t="s">
        <v>1818</v>
      </c>
      <c r="L3137" s="49" t="s">
        <v>295</v>
      </c>
      <c r="M3137" s="49" t="s">
        <v>84</v>
      </c>
      <c r="N3137" s="49" t="s">
        <v>102</v>
      </c>
      <c r="O3137" s="49" t="s">
        <v>9318</v>
      </c>
      <c r="P3137" s="35">
        <v>704</v>
      </c>
      <c r="Q3137" s="35" t="s">
        <v>2510</v>
      </c>
      <c r="R3137" s="77">
        <v>2</v>
      </c>
      <c r="S3137" s="77">
        <v>10000</v>
      </c>
      <c r="T3137" s="77">
        <f t="shared" si="335"/>
        <v>20000</v>
      </c>
      <c r="U3137" s="77">
        <f t="shared" si="333"/>
        <v>22400.000000000004</v>
      </c>
      <c r="V3137" s="98"/>
      <c r="W3137" s="51">
        <v>2017</v>
      </c>
      <c r="X3137" s="98"/>
    </row>
    <row r="3138" spans="1:24" ht="50.1" customHeight="1">
      <c r="A3138" s="45" t="s">
        <v>9545</v>
      </c>
      <c r="B3138" s="35" t="s">
        <v>35</v>
      </c>
      <c r="C3138" s="50" t="s">
        <v>7106</v>
      </c>
      <c r="D3138" s="50" t="s">
        <v>3595</v>
      </c>
      <c r="E3138" s="50" t="s">
        <v>7107</v>
      </c>
      <c r="F3138" s="233" t="s">
        <v>9546</v>
      </c>
      <c r="G3138" s="49" t="s">
        <v>39</v>
      </c>
      <c r="H3138" s="49">
        <v>0</v>
      </c>
      <c r="I3138" s="34">
        <v>590000000</v>
      </c>
      <c r="J3138" s="35" t="s">
        <v>53</v>
      </c>
      <c r="K3138" s="59" t="s">
        <v>2925</v>
      </c>
      <c r="L3138" s="35" t="s">
        <v>446</v>
      </c>
      <c r="M3138" s="49" t="s">
        <v>61</v>
      </c>
      <c r="N3138" s="58" t="s">
        <v>9547</v>
      </c>
      <c r="O3138" s="114" t="s">
        <v>1424</v>
      </c>
      <c r="P3138" s="49">
        <v>796</v>
      </c>
      <c r="Q3138" s="49" t="s">
        <v>46</v>
      </c>
      <c r="R3138" s="143">
        <v>10</v>
      </c>
      <c r="S3138" s="77">
        <v>1150</v>
      </c>
      <c r="T3138" s="62">
        <f t="shared" ref="T3138:T3143" si="336">S3138*R3138</f>
        <v>11500</v>
      </c>
      <c r="U3138" s="62">
        <f t="shared" si="333"/>
        <v>12880.000000000002</v>
      </c>
      <c r="V3138" s="34"/>
      <c r="W3138" s="34">
        <v>2017</v>
      </c>
      <c r="X3138" s="320"/>
    </row>
    <row r="3139" spans="1:24" ht="50.1" customHeight="1">
      <c r="A3139" s="45" t="s">
        <v>9548</v>
      </c>
      <c r="B3139" s="35" t="s">
        <v>35</v>
      </c>
      <c r="C3139" s="50" t="s">
        <v>7106</v>
      </c>
      <c r="D3139" s="50" t="s">
        <v>3595</v>
      </c>
      <c r="E3139" s="50" t="s">
        <v>7107</v>
      </c>
      <c r="F3139" s="233" t="s">
        <v>9549</v>
      </c>
      <c r="G3139" s="49" t="s">
        <v>39</v>
      </c>
      <c r="H3139" s="49">
        <v>0</v>
      </c>
      <c r="I3139" s="34">
        <v>590000000</v>
      </c>
      <c r="J3139" s="35" t="s">
        <v>53</v>
      </c>
      <c r="K3139" s="59" t="s">
        <v>2925</v>
      </c>
      <c r="L3139" s="35" t="s">
        <v>446</v>
      </c>
      <c r="M3139" s="49" t="s">
        <v>61</v>
      </c>
      <c r="N3139" s="58" t="s">
        <v>9547</v>
      </c>
      <c r="O3139" s="114" t="s">
        <v>1424</v>
      </c>
      <c r="P3139" s="49">
        <v>796</v>
      </c>
      <c r="Q3139" s="49" t="s">
        <v>46</v>
      </c>
      <c r="R3139" s="143">
        <v>10</v>
      </c>
      <c r="S3139" s="77">
        <v>2500</v>
      </c>
      <c r="T3139" s="62">
        <f t="shared" si="336"/>
        <v>25000</v>
      </c>
      <c r="U3139" s="62">
        <f t="shared" si="333"/>
        <v>28000.000000000004</v>
      </c>
      <c r="V3139" s="34"/>
      <c r="W3139" s="34">
        <v>2017</v>
      </c>
      <c r="X3139" s="34"/>
    </row>
    <row r="3140" spans="1:24" ht="50.1" customHeight="1">
      <c r="A3140" s="45" t="s">
        <v>9550</v>
      </c>
      <c r="B3140" s="35" t="s">
        <v>35</v>
      </c>
      <c r="C3140" s="50" t="s">
        <v>7106</v>
      </c>
      <c r="D3140" s="50" t="s">
        <v>3595</v>
      </c>
      <c r="E3140" s="50" t="s">
        <v>7107</v>
      </c>
      <c r="F3140" s="233" t="s">
        <v>9551</v>
      </c>
      <c r="G3140" s="49" t="s">
        <v>39</v>
      </c>
      <c r="H3140" s="49">
        <v>0</v>
      </c>
      <c r="I3140" s="34">
        <v>590000000</v>
      </c>
      <c r="J3140" s="35" t="s">
        <v>53</v>
      </c>
      <c r="K3140" s="59" t="s">
        <v>2925</v>
      </c>
      <c r="L3140" s="35" t="s">
        <v>446</v>
      </c>
      <c r="M3140" s="49" t="s">
        <v>61</v>
      </c>
      <c r="N3140" s="58" t="s">
        <v>9547</v>
      </c>
      <c r="O3140" s="114" t="s">
        <v>1424</v>
      </c>
      <c r="P3140" s="49">
        <v>796</v>
      </c>
      <c r="Q3140" s="49" t="s">
        <v>46</v>
      </c>
      <c r="R3140" s="143">
        <v>10</v>
      </c>
      <c r="S3140" s="77">
        <v>5650</v>
      </c>
      <c r="T3140" s="62">
        <f t="shared" si="336"/>
        <v>56500</v>
      </c>
      <c r="U3140" s="62">
        <f t="shared" si="333"/>
        <v>63280.000000000007</v>
      </c>
      <c r="V3140" s="34"/>
      <c r="W3140" s="34">
        <v>2017</v>
      </c>
      <c r="X3140" s="34"/>
    </row>
    <row r="3141" spans="1:24" ht="50.1" customHeight="1">
      <c r="A3141" s="45" t="s">
        <v>9552</v>
      </c>
      <c r="B3141" s="35" t="s">
        <v>35</v>
      </c>
      <c r="C3141" s="50" t="s">
        <v>7106</v>
      </c>
      <c r="D3141" s="50" t="s">
        <v>3595</v>
      </c>
      <c r="E3141" s="50" t="s">
        <v>7107</v>
      </c>
      <c r="F3141" s="233" t="s">
        <v>9553</v>
      </c>
      <c r="G3141" s="49" t="s">
        <v>39</v>
      </c>
      <c r="H3141" s="49">
        <v>0</v>
      </c>
      <c r="I3141" s="34">
        <v>590000000</v>
      </c>
      <c r="J3141" s="35" t="s">
        <v>53</v>
      </c>
      <c r="K3141" s="59" t="s">
        <v>2925</v>
      </c>
      <c r="L3141" s="35" t="s">
        <v>446</v>
      </c>
      <c r="M3141" s="49" t="s">
        <v>61</v>
      </c>
      <c r="N3141" s="58" t="s">
        <v>9547</v>
      </c>
      <c r="O3141" s="114" t="s">
        <v>1424</v>
      </c>
      <c r="P3141" s="49">
        <v>796</v>
      </c>
      <c r="Q3141" s="49" t="s">
        <v>46</v>
      </c>
      <c r="R3141" s="143">
        <v>5</v>
      </c>
      <c r="S3141" s="77">
        <v>6700</v>
      </c>
      <c r="T3141" s="62">
        <f t="shared" si="336"/>
        <v>33500</v>
      </c>
      <c r="U3141" s="62">
        <f t="shared" si="333"/>
        <v>37520</v>
      </c>
      <c r="V3141" s="34"/>
      <c r="W3141" s="34">
        <v>2017</v>
      </c>
      <c r="X3141" s="34"/>
    </row>
    <row r="3142" spans="1:24" ht="50.1" customHeight="1">
      <c r="A3142" s="45" t="s">
        <v>9554</v>
      </c>
      <c r="B3142" s="35" t="s">
        <v>35</v>
      </c>
      <c r="C3142" s="50" t="s">
        <v>7106</v>
      </c>
      <c r="D3142" s="50" t="s">
        <v>3595</v>
      </c>
      <c r="E3142" s="50" t="s">
        <v>7107</v>
      </c>
      <c r="F3142" s="233" t="s">
        <v>9555</v>
      </c>
      <c r="G3142" s="49" t="s">
        <v>39</v>
      </c>
      <c r="H3142" s="49">
        <v>0</v>
      </c>
      <c r="I3142" s="34">
        <v>590000000</v>
      </c>
      <c r="J3142" s="35" t="s">
        <v>53</v>
      </c>
      <c r="K3142" s="59" t="s">
        <v>2925</v>
      </c>
      <c r="L3142" s="35" t="s">
        <v>446</v>
      </c>
      <c r="M3142" s="49" t="s">
        <v>61</v>
      </c>
      <c r="N3142" s="58" t="s">
        <v>9547</v>
      </c>
      <c r="O3142" s="114" t="s">
        <v>1424</v>
      </c>
      <c r="P3142" s="49">
        <v>796</v>
      </c>
      <c r="Q3142" s="49" t="s">
        <v>46</v>
      </c>
      <c r="R3142" s="143">
        <v>5</v>
      </c>
      <c r="S3142" s="77">
        <v>33500</v>
      </c>
      <c r="T3142" s="62">
        <f t="shared" si="336"/>
        <v>167500</v>
      </c>
      <c r="U3142" s="62">
        <f t="shared" si="333"/>
        <v>187600.00000000003</v>
      </c>
      <c r="V3142" s="34"/>
      <c r="W3142" s="34">
        <v>2017</v>
      </c>
      <c r="X3142" s="34"/>
    </row>
    <row r="3143" spans="1:24" ht="50.1" customHeight="1">
      <c r="A3143" s="45" t="s">
        <v>9556</v>
      </c>
      <c r="B3143" s="35" t="s">
        <v>35</v>
      </c>
      <c r="C3143" s="78" t="s">
        <v>6254</v>
      </c>
      <c r="D3143" s="78" t="s">
        <v>3371</v>
      </c>
      <c r="E3143" s="78" t="s">
        <v>6255</v>
      </c>
      <c r="F3143" s="50" t="s">
        <v>9557</v>
      </c>
      <c r="G3143" s="49" t="s">
        <v>39</v>
      </c>
      <c r="H3143" s="35">
        <v>0</v>
      </c>
      <c r="I3143" s="60">
        <v>590000000</v>
      </c>
      <c r="J3143" s="51" t="s">
        <v>53</v>
      </c>
      <c r="K3143" s="59" t="s">
        <v>2925</v>
      </c>
      <c r="L3143" s="51" t="s">
        <v>53</v>
      </c>
      <c r="M3143" s="51" t="s">
        <v>84</v>
      </c>
      <c r="N3143" s="49" t="s">
        <v>2583</v>
      </c>
      <c r="O3143" s="114" t="s">
        <v>1424</v>
      </c>
      <c r="P3143" s="49">
        <v>796</v>
      </c>
      <c r="Q3143" s="43" t="s">
        <v>46</v>
      </c>
      <c r="R3143" s="77">
        <v>18</v>
      </c>
      <c r="S3143" s="100">
        <v>167000</v>
      </c>
      <c r="T3143" s="77">
        <f t="shared" si="336"/>
        <v>3006000</v>
      </c>
      <c r="U3143" s="77">
        <f t="shared" si="333"/>
        <v>3366720.0000000005</v>
      </c>
      <c r="V3143" s="49"/>
      <c r="W3143" s="49">
        <v>2017</v>
      </c>
      <c r="X3143" s="49"/>
    </row>
    <row r="3144" spans="1:24" ht="50.1" customHeight="1">
      <c r="A3144" s="45" t="s">
        <v>9558</v>
      </c>
      <c r="B3144" s="271" t="s">
        <v>35</v>
      </c>
      <c r="C3144" s="50" t="s">
        <v>9559</v>
      </c>
      <c r="D3144" s="50" t="s">
        <v>4714</v>
      </c>
      <c r="E3144" s="50" t="s">
        <v>9560</v>
      </c>
      <c r="F3144" s="248"/>
      <c r="G3144" s="51" t="s">
        <v>39</v>
      </c>
      <c r="H3144" s="35">
        <v>0</v>
      </c>
      <c r="I3144" s="35">
        <v>590000000</v>
      </c>
      <c r="J3144" s="46" t="s">
        <v>5999</v>
      </c>
      <c r="K3144" s="51" t="s">
        <v>1818</v>
      </c>
      <c r="L3144" s="46" t="s">
        <v>5999</v>
      </c>
      <c r="M3144" s="46" t="s">
        <v>61</v>
      </c>
      <c r="N3144" s="51" t="s">
        <v>85</v>
      </c>
      <c r="O3144" s="49" t="s">
        <v>2052</v>
      </c>
      <c r="P3144" s="34">
        <v>796</v>
      </c>
      <c r="Q3144" s="34" t="s">
        <v>46</v>
      </c>
      <c r="R3144" s="77">
        <v>1</v>
      </c>
      <c r="S3144" s="77">
        <v>5500</v>
      </c>
      <c r="T3144" s="62">
        <f>R3144*S3144</f>
        <v>5500</v>
      </c>
      <c r="U3144" s="339">
        <f t="shared" si="333"/>
        <v>6160.0000000000009</v>
      </c>
      <c r="V3144" s="46"/>
      <c r="W3144" s="49">
        <v>2017</v>
      </c>
      <c r="X3144" s="35"/>
    </row>
    <row r="3145" spans="1:24" ht="50.1" customHeight="1">
      <c r="A3145" s="45" t="s">
        <v>9561</v>
      </c>
      <c r="B3145" s="35" t="s">
        <v>35</v>
      </c>
      <c r="C3145" s="50" t="s">
        <v>9562</v>
      </c>
      <c r="D3145" s="50" t="s">
        <v>9563</v>
      </c>
      <c r="E3145" s="50" t="s">
        <v>9564</v>
      </c>
      <c r="F3145" s="212" t="s">
        <v>9565</v>
      </c>
      <c r="G3145" s="49" t="s">
        <v>39</v>
      </c>
      <c r="H3145" s="105">
        <v>0</v>
      </c>
      <c r="I3145" s="80">
        <v>590000000</v>
      </c>
      <c r="J3145" s="51" t="s">
        <v>293</v>
      </c>
      <c r="K3145" s="49" t="s">
        <v>1818</v>
      </c>
      <c r="L3145" s="49" t="s">
        <v>295</v>
      </c>
      <c r="M3145" s="49" t="s">
        <v>84</v>
      </c>
      <c r="N3145" s="49" t="s">
        <v>8448</v>
      </c>
      <c r="O3145" s="49" t="s">
        <v>1424</v>
      </c>
      <c r="P3145" s="35">
        <v>796</v>
      </c>
      <c r="Q3145" s="35" t="s">
        <v>46</v>
      </c>
      <c r="R3145" s="77">
        <v>16</v>
      </c>
      <c r="S3145" s="77">
        <v>80000</v>
      </c>
      <c r="T3145" s="77">
        <f>R3145*S3145</f>
        <v>1280000</v>
      </c>
      <c r="U3145" s="77">
        <f t="shared" si="333"/>
        <v>1433600.0000000002</v>
      </c>
      <c r="V3145" s="90"/>
      <c r="W3145" s="51">
        <v>2017</v>
      </c>
      <c r="X3145" s="90"/>
    </row>
    <row r="3146" spans="1:24" ht="50.1" customHeight="1">
      <c r="A3146" s="45" t="s">
        <v>9566</v>
      </c>
      <c r="B3146" s="35" t="s">
        <v>35</v>
      </c>
      <c r="C3146" s="50" t="s">
        <v>9567</v>
      </c>
      <c r="D3146" s="50" t="s">
        <v>3567</v>
      </c>
      <c r="E3146" s="50" t="s">
        <v>9568</v>
      </c>
      <c r="F3146" s="319"/>
      <c r="G3146" s="49" t="s">
        <v>39</v>
      </c>
      <c r="H3146" s="49">
        <v>0</v>
      </c>
      <c r="I3146" s="34">
        <v>590000000</v>
      </c>
      <c r="J3146" s="35" t="s">
        <v>53</v>
      </c>
      <c r="K3146" s="59" t="s">
        <v>2925</v>
      </c>
      <c r="L3146" s="35" t="s">
        <v>446</v>
      </c>
      <c r="M3146" s="49" t="s">
        <v>61</v>
      </c>
      <c r="N3146" s="58" t="s">
        <v>5434</v>
      </c>
      <c r="O3146" s="114" t="s">
        <v>1424</v>
      </c>
      <c r="P3146" s="49">
        <v>166</v>
      </c>
      <c r="Q3146" s="49" t="s">
        <v>103</v>
      </c>
      <c r="R3146" s="106">
        <v>27</v>
      </c>
      <c r="S3146" s="81">
        <v>10100</v>
      </c>
      <c r="T3146" s="346">
        <f>S3146*R3146</f>
        <v>272700</v>
      </c>
      <c r="U3146" s="346">
        <f t="shared" si="333"/>
        <v>305424</v>
      </c>
      <c r="V3146" s="34"/>
      <c r="W3146" s="34">
        <v>2017</v>
      </c>
      <c r="X3146" s="320"/>
    </row>
    <row r="3147" spans="1:24" ht="50.1" customHeight="1">
      <c r="A3147" s="45" t="s">
        <v>9569</v>
      </c>
      <c r="B3147" s="58" t="s">
        <v>35</v>
      </c>
      <c r="C3147" s="50" t="s">
        <v>9570</v>
      </c>
      <c r="D3147" s="50" t="s">
        <v>9571</v>
      </c>
      <c r="E3147" s="50" t="s">
        <v>9572</v>
      </c>
      <c r="F3147" s="341" t="s">
        <v>9573</v>
      </c>
      <c r="G3147" s="104" t="s">
        <v>39</v>
      </c>
      <c r="H3147" s="105">
        <v>0</v>
      </c>
      <c r="I3147" s="80">
        <v>590000000</v>
      </c>
      <c r="J3147" s="51" t="s">
        <v>293</v>
      </c>
      <c r="K3147" s="49" t="s">
        <v>2925</v>
      </c>
      <c r="L3147" s="49" t="s">
        <v>9574</v>
      </c>
      <c r="M3147" s="49" t="s">
        <v>84</v>
      </c>
      <c r="N3147" s="49" t="s">
        <v>440</v>
      </c>
      <c r="O3147" s="49" t="s">
        <v>542</v>
      </c>
      <c r="P3147" s="43">
        <v>796</v>
      </c>
      <c r="Q3147" s="49" t="s">
        <v>46</v>
      </c>
      <c r="R3147" s="106">
        <v>7</v>
      </c>
      <c r="S3147" s="106">
        <v>289250</v>
      </c>
      <c r="T3147" s="346">
        <f t="shared" ref="T3147:T3154" si="337">R3147*S3147</f>
        <v>2024750</v>
      </c>
      <c r="U3147" s="346">
        <f t="shared" si="333"/>
        <v>2267720</v>
      </c>
      <c r="V3147" s="49"/>
      <c r="W3147" s="51">
        <v>2017</v>
      </c>
      <c r="X3147" s="49"/>
    </row>
    <row r="3148" spans="1:24" ht="50.1" customHeight="1">
      <c r="A3148" s="45" t="s">
        <v>9575</v>
      </c>
      <c r="B3148" s="35" t="s">
        <v>35</v>
      </c>
      <c r="C3148" s="50" t="s">
        <v>9562</v>
      </c>
      <c r="D3148" s="50" t="s">
        <v>9563</v>
      </c>
      <c r="E3148" s="50" t="s">
        <v>9564</v>
      </c>
      <c r="F3148" s="50" t="s">
        <v>9576</v>
      </c>
      <c r="G3148" s="49" t="s">
        <v>39</v>
      </c>
      <c r="H3148" s="105">
        <v>0</v>
      </c>
      <c r="I3148" s="80">
        <v>590000000</v>
      </c>
      <c r="J3148" s="51" t="s">
        <v>293</v>
      </c>
      <c r="K3148" s="49" t="s">
        <v>1818</v>
      </c>
      <c r="L3148" s="49" t="s">
        <v>295</v>
      </c>
      <c r="M3148" s="49" t="s">
        <v>84</v>
      </c>
      <c r="N3148" s="49" t="s">
        <v>9577</v>
      </c>
      <c r="O3148" s="49" t="s">
        <v>503</v>
      </c>
      <c r="P3148" s="35">
        <v>796</v>
      </c>
      <c r="Q3148" s="35" t="s">
        <v>46</v>
      </c>
      <c r="R3148" s="81">
        <v>1</v>
      </c>
      <c r="S3148" s="81">
        <v>96000</v>
      </c>
      <c r="T3148" s="81">
        <f t="shared" si="337"/>
        <v>96000</v>
      </c>
      <c r="U3148" s="81">
        <f t="shared" si="333"/>
        <v>107520.00000000001</v>
      </c>
      <c r="V3148" s="90"/>
      <c r="W3148" s="51">
        <v>2017</v>
      </c>
      <c r="X3148" s="90"/>
    </row>
    <row r="3149" spans="1:24" ht="50.1" customHeight="1">
      <c r="A3149" s="45" t="s">
        <v>9578</v>
      </c>
      <c r="B3149" s="51" t="s">
        <v>35</v>
      </c>
      <c r="C3149" s="50" t="s">
        <v>9579</v>
      </c>
      <c r="D3149" s="50" t="s">
        <v>4162</v>
      </c>
      <c r="E3149" s="50" t="s">
        <v>9580</v>
      </c>
      <c r="F3149" s="50" t="s">
        <v>9581</v>
      </c>
      <c r="G3149" s="51" t="s">
        <v>39</v>
      </c>
      <c r="H3149" s="51">
        <v>0</v>
      </c>
      <c r="I3149" s="125">
        <v>590000000</v>
      </c>
      <c r="J3149" s="51" t="s">
        <v>53</v>
      </c>
      <c r="K3149" s="51" t="s">
        <v>2925</v>
      </c>
      <c r="L3149" s="51" t="s">
        <v>53</v>
      </c>
      <c r="M3149" s="51" t="s">
        <v>84</v>
      </c>
      <c r="N3149" s="51" t="s">
        <v>1043</v>
      </c>
      <c r="O3149" s="46" t="s">
        <v>1424</v>
      </c>
      <c r="P3149" s="35">
        <v>166</v>
      </c>
      <c r="Q3149" s="49" t="s">
        <v>103</v>
      </c>
      <c r="R3149" s="153">
        <v>27</v>
      </c>
      <c r="S3149" s="77">
        <v>3000</v>
      </c>
      <c r="T3149" s="77">
        <f t="shared" si="337"/>
        <v>81000</v>
      </c>
      <c r="U3149" s="77">
        <f t="shared" si="333"/>
        <v>90720.000000000015</v>
      </c>
      <c r="V3149" s="193"/>
      <c r="W3149" s="35">
        <v>2017</v>
      </c>
      <c r="X3149" s="156"/>
    </row>
    <row r="3150" spans="1:24" ht="50.1" customHeight="1">
      <c r="A3150" s="45" t="s">
        <v>9582</v>
      </c>
      <c r="B3150" s="51" t="s">
        <v>35</v>
      </c>
      <c r="C3150" s="50" t="s">
        <v>9583</v>
      </c>
      <c r="D3150" s="50" t="s">
        <v>4162</v>
      </c>
      <c r="E3150" s="50" t="s">
        <v>9584</v>
      </c>
      <c r="F3150" s="50" t="s">
        <v>9585</v>
      </c>
      <c r="G3150" s="51" t="s">
        <v>39</v>
      </c>
      <c r="H3150" s="51">
        <v>0</v>
      </c>
      <c r="I3150" s="125">
        <v>590000000</v>
      </c>
      <c r="J3150" s="51" t="s">
        <v>53</v>
      </c>
      <c r="K3150" s="51" t="s">
        <v>2925</v>
      </c>
      <c r="L3150" s="51" t="s">
        <v>53</v>
      </c>
      <c r="M3150" s="51" t="s">
        <v>84</v>
      </c>
      <c r="N3150" s="51" t="s">
        <v>1043</v>
      </c>
      <c r="O3150" s="46" t="s">
        <v>1424</v>
      </c>
      <c r="P3150" s="35">
        <v>796</v>
      </c>
      <c r="Q3150" s="49" t="s">
        <v>46</v>
      </c>
      <c r="R3150" s="153">
        <v>6</v>
      </c>
      <c r="S3150" s="77">
        <v>2500</v>
      </c>
      <c r="T3150" s="77">
        <f t="shared" si="337"/>
        <v>15000</v>
      </c>
      <c r="U3150" s="77">
        <f t="shared" si="333"/>
        <v>16800</v>
      </c>
      <c r="V3150" s="193"/>
      <c r="W3150" s="35">
        <v>2017</v>
      </c>
      <c r="X3150" s="156"/>
    </row>
    <row r="3151" spans="1:24" ht="50.1" customHeight="1">
      <c r="A3151" s="45" t="s">
        <v>9586</v>
      </c>
      <c r="B3151" s="51" t="s">
        <v>35</v>
      </c>
      <c r="C3151" s="50" t="s">
        <v>9587</v>
      </c>
      <c r="D3151" s="50" t="s">
        <v>4162</v>
      </c>
      <c r="E3151" s="50" t="s">
        <v>9588</v>
      </c>
      <c r="F3151" s="50" t="s">
        <v>9589</v>
      </c>
      <c r="G3151" s="51" t="s">
        <v>39</v>
      </c>
      <c r="H3151" s="51">
        <v>0</v>
      </c>
      <c r="I3151" s="125">
        <v>590000000</v>
      </c>
      <c r="J3151" s="51" t="s">
        <v>53</v>
      </c>
      <c r="K3151" s="51" t="s">
        <v>2925</v>
      </c>
      <c r="L3151" s="51" t="s">
        <v>53</v>
      </c>
      <c r="M3151" s="51" t="s">
        <v>84</v>
      </c>
      <c r="N3151" s="51" t="s">
        <v>1043</v>
      </c>
      <c r="O3151" s="46" t="s">
        <v>1424</v>
      </c>
      <c r="P3151" s="35">
        <v>166</v>
      </c>
      <c r="Q3151" s="49" t="s">
        <v>103</v>
      </c>
      <c r="R3151" s="153">
        <v>3</v>
      </c>
      <c r="S3151" s="77">
        <v>1800</v>
      </c>
      <c r="T3151" s="77">
        <f t="shared" si="337"/>
        <v>5400</v>
      </c>
      <c r="U3151" s="77">
        <f t="shared" si="333"/>
        <v>6048.0000000000009</v>
      </c>
      <c r="V3151" s="193"/>
      <c r="W3151" s="35">
        <v>2017</v>
      </c>
      <c r="X3151" s="156"/>
    </row>
    <row r="3152" spans="1:24" ht="50.1" customHeight="1">
      <c r="A3152" s="45" t="s">
        <v>9590</v>
      </c>
      <c r="B3152" s="51" t="s">
        <v>35</v>
      </c>
      <c r="C3152" s="50" t="s">
        <v>9591</v>
      </c>
      <c r="D3152" s="50" t="s">
        <v>4162</v>
      </c>
      <c r="E3152" s="50" t="s">
        <v>9592</v>
      </c>
      <c r="F3152" s="50" t="s">
        <v>9593</v>
      </c>
      <c r="G3152" s="51" t="s">
        <v>39</v>
      </c>
      <c r="H3152" s="51">
        <v>0</v>
      </c>
      <c r="I3152" s="125">
        <v>590000000</v>
      </c>
      <c r="J3152" s="51" t="s">
        <v>53</v>
      </c>
      <c r="K3152" s="51" t="s">
        <v>2925</v>
      </c>
      <c r="L3152" s="51" t="s">
        <v>53</v>
      </c>
      <c r="M3152" s="51" t="s">
        <v>84</v>
      </c>
      <c r="N3152" s="51" t="s">
        <v>1043</v>
      </c>
      <c r="O3152" s="46" t="s">
        <v>1424</v>
      </c>
      <c r="P3152" s="35">
        <v>166</v>
      </c>
      <c r="Q3152" s="49" t="s">
        <v>103</v>
      </c>
      <c r="R3152" s="153">
        <v>12</v>
      </c>
      <c r="S3152" s="77">
        <v>2150</v>
      </c>
      <c r="T3152" s="77">
        <f t="shared" si="337"/>
        <v>25800</v>
      </c>
      <c r="U3152" s="77">
        <f t="shared" si="333"/>
        <v>28896.000000000004</v>
      </c>
      <c r="V3152" s="193"/>
      <c r="W3152" s="35">
        <v>2017</v>
      </c>
      <c r="X3152" s="156"/>
    </row>
    <row r="3153" spans="1:24" ht="50.1" customHeight="1">
      <c r="A3153" s="45" t="s">
        <v>9594</v>
      </c>
      <c r="B3153" s="51" t="s">
        <v>35</v>
      </c>
      <c r="C3153" s="50" t="s">
        <v>9595</v>
      </c>
      <c r="D3153" s="50" t="s">
        <v>4162</v>
      </c>
      <c r="E3153" s="50" t="s">
        <v>9596</v>
      </c>
      <c r="F3153" s="50" t="s">
        <v>9597</v>
      </c>
      <c r="G3153" s="51" t="s">
        <v>39</v>
      </c>
      <c r="H3153" s="51">
        <v>0</v>
      </c>
      <c r="I3153" s="125">
        <v>590000000</v>
      </c>
      <c r="J3153" s="51" t="s">
        <v>53</v>
      </c>
      <c r="K3153" s="51" t="s">
        <v>2925</v>
      </c>
      <c r="L3153" s="51" t="s">
        <v>53</v>
      </c>
      <c r="M3153" s="51" t="s">
        <v>84</v>
      </c>
      <c r="N3153" s="51" t="s">
        <v>1043</v>
      </c>
      <c r="O3153" s="46" t="s">
        <v>1424</v>
      </c>
      <c r="P3153" s="35">
        <v>166</v>
      </c>
      <c r="Q3153" s="49" t="s">
        <v>103</v>
      </c>
      <c r="R3153" s="153">
        <v>3</v>
      </c>
      <c r="S3153" s="77">
        <v>1400</v>
      </c>
      <c r="T3153" s="77">
        <f t="shared" si="337"/>
        <v>4200</v>
      </c>
      <c r="U3153" s="77">
        <f t="shared" si="333"/>
        <v>4704</v>
      </c>
      <c r="V3153" s="193"/>
      <c r="W3153" s="35">
        <v>2017</v>
      </c>
      <c r="X3153" s="156"/>
    </row>
    <row r="3154" spans="1:24" ht="50.1" customHeight="1">
      <c r="A3154" s="45" t="s">
        <v>9598</v>
      </c>
      <c r="B3154" s="35" t="s">
        <v>35</v>
      </c>
      <c r="C3154" s="50" t="s">
        <v>9599</v>
      </c>
      <c r="D3154" s="50" t="s">
        <v>9600</v>
      </c>
      <c r="E3154" s="50" t="s">
        <v>9601</v>
      </c>
      <c r="F3154" s="212" t="s">
        <v>9602</v>
      </c>
      <c r="G3154" s="49" t="s">
        <v>39</v>
      </c>
      <c r="H3154" s="105">
        <v>0</v>
      </c>
      <c r="I3154" s="80">
        <v>590000000</v>
      </c>
      <c r="J3154" s="51" t="s">
        <v>293</v>
      </c>
      <c r="K3154" s="49" t="s">
        <v>1818</v>
      </c>
      <c r="L3154" s="49" t="s">
        <v>295</v>
      </c>
      <c r="M3154" s="49" t="s">
        <v>84</v>
      </c>
      <c r="N3154" s="49" t="s">
        <v>9603</v>
      </c>
      <c r="O3154" s="49" t="s">
        <v>9604</v>
      </c>
      <c r="P3154" s="35">
        <v>839</v>
      </c>
      <c r="Q3154" s="35" t="s">
        <v>612</v>
      </c>
      <c r="R3154" s="77">
        <v>12</v>
      </c>
      <c r="S3154" s="77">
        <v>2500</v>
      </c>
      <c r="T3154" s="77">
        <f t="shared" si="337"/>
        <v>30000</v>
      </c>
      <c r="U3154" s="77">
        <f t="shared" si="333"/>
        <v>33600</v>
      </c>
      <c r="V3154" s="90"/>
      <c r="W3154" s="51">
        <v>2017</v>
      </c>
      <c r="X3154" s="90"/>
    </row>
    <row r="3155" spans="1:24" ht="50.1" customHeight="1">
      <c r="A3155" s="45" t="s">
        <v>9605</v>
      </c>
      <c r="B3155" s="49" t="s">
        <v>35</v>
      </c>
      <c r="C3155" s="38" t="s">
        <v>6872</v>
      </c>
      <c r="D3155" s="38" t="s">
        <v>3595</v>
      </c>
      <c r="E3155" s="38" t="s">
        <v>6873</v>
      </c>
      <c r="F3155" s="196"/>
      <c r="G3155" s="43" t="s">
        <v>39</v>
      </c>
      <c r="H3155" s="43">
        <v>0</v>
      </c>
      <c r="I3155" s="35">
        <v>590000000</v>
      </c>
      <c r="J3155" s="35" t="s">
        <v>40</v>
      </c>
      <c r="K3155" s="43" t="s">
        <v>2925</v>
      </c>
      <c r="L3155" s="35" t="s">
        <v>5999</v>
      </c>
      <c r="M3155" s="43" t="s">
        <v>61</v>
      </c>
      <c r="N3155" s="35" t="s">
        <v>143</v>
      </c>
      <c r="O3155" s="35" t="s">
        <v>2052</v>
      </c>
      <c r="P3155" s="49">
        <v>796</v>
      </c>
      <c r="Q3155" s="49" t="s">
        <v>46</v>
      </c>
      <c r="R3155" s="81">
        <v>11</v>
      </c>
      <c r="S3155" s="81">
        <v>650</v>
      </c>
      <c r="T3155" s="81">
        <f>S3155*R3155</f>
        <v>7150</v>
      </c>
      <c r="U3155" s="81">
        <f t="shared" si="333"/>
        <v>8008.0000000000009</v>
      </c>
      <c r="V3155" s="98"/>
      <c r="W3155" s="43">
        <v>2017</v>
      </c>
      <c r="X3155" s="98"/>
    </row>
    <row r="3156" spans="1:24" ht="50.1" customHeight="1">
      <c r="A3156" s="45" t="s">
        <v>9606</v>
      </c>
      <c r="B3156" s="49" t="s">
        <v>35</v>
      </c>
      <c r="C3156" s="50" t="s">
        <v>6242</v>
      </c>
      <c r="D3156" s="50" t="s">
        <v>6243</v>
      </c>
      <c r="E3156" s="50" t="s">
        <v>6244</v>
      </c>
      <c r="F3156" s="50" t="s">
        <v>9607</v>
      </c>
      <c r="G3156" s="43" t="s">
        <v>39</v>
      </c>
      <c r="H3156" s="43">
        <v>0</v>
      </c>
      <c r="I3156" s="35">
        <v>590000000</v>
      </c>
      <c r="J3156" s="35" t="s">
        <v>40</v>
      </c>
      <c r="K3156" s="43" t="s">
        <v>2925</v>
      </c>
      <c r="L3156" s="35" t="s">
        <v>40</v>
      </c>
      <c r="M3156" s="43" t="s">
        <v>61</v>
      </c>
      <c r="N3156" s="35" t="s">
        <v>328</v>
      </c>
      <c r="O3156" s="35" t="s">
        <v>2052</v>
      </c>
      <c r="P3156" s="49">
        <v>796</v>
      </c>
      <c r="Q3156" s="49" t="s">
        <v>46</v>
      </c>
      <c r="R3156" s="77">
        <v>32</v>
      </c>
      <c r="S3156" s="77">
        <v>51000</v>
      </c>
      <c r="T3156" s="77">
        <f>S3156*R3156</f>
        <v>1632000</v>
      </c>
      <c r="U3156" s="77">
        <f t="shared" si="333"/>
        <v>1827840.0000000002</v>
      </c>
      <c r="V3156" s="98"/>
      <c r="W3156" s="43">
        <v>2017</v>
      </c>
      <c r="X3156" s="98"/>
    </row>
    <row r="3157" spans="1:24" ht="50.1" customHeight="1">
      <c r="A3157" s="45" t="s">
        <v>9608</v>
      </c>
      <c r="B3157" s="49" t="s">
        <v>35</v>
      </c>
      <c r="C3157" s="50" t="s">
        <v>9609</v>
      </c>
      <c r="D3157" s="50" t="s">
        <v>9610</v>
      </c>
      <c r="E3157" s="50" t="s">
        <v>9611</v>
      </c>
      <c r="F3157" s="50" t="s">
        <v>9612</v>
      </c>
      <c r="G3157" s="49" t="s">
        <v>39</v>
      </c>
      <c r="H3157" s="49">
        <v>0</v>
      </c>
      <c r="I3157" s="35">
        <v>590000000</v>
      </c>
      <c r="J3157" s="35" t="s">
        <v>225</v>
      </c>
      <c r="K3157" s="49" t="s">
        <v>1818</v>
      </c>
      <c r="L3157" s="35" t="s">
        <v>42</v>
      </c>
      <c r="M3157" s="49" t="s">
        <v>43</v>
      </c>
      <c r="N3157" s="49" t="s">
        <v>226</v>
      </c>
      <c r="O3157" s="49" t="s">
        <v>1424</v>
      </c>
      <c r="P3157" s="35">
        <v>796</v>
      </c>
      <c r="Q3157" s="49" t="s">
        <v>46</v>
      </c>
      <c r="R3157" s="81">
        <v>6</v>
      </c>
      <c r="S3157" s="81">
        <v>5300</v>
      </c>
      <c r="T3157" s="81">
        <f>R3157*S3157</f>
        <v>31800</v>
      </c>
      <c r="U3157" s="81">
        <f t="shared" si="333"/>
        <v>35616</v>
      </c>
      <c r="V3157" s="135"/>
      <c r="W3157" s="35">
        <v>2017</v>
      </c>
      <c r="X3157" s="43"/>
    </row>
    <row r="3158" spans="1:24" ht="50.1" customHeight="1">
      <c r="A3158" s="45" t="s">
        <v>9613</v>
      </c>
      <c r="B3158" s="49" t="s">
        <v>35</v>
      </c>
      <c r="C3158" s="50" t="s">
        <v>9614</v>
      </c>
      <c r="D3158" s="50" t="s">
        <v>9615</v>
      </c>
      <c r="E3158" s="50" t="s">
        <v>9616</v>
      </c>
      <c r="F3158" s="50" t="s">
        <v>9617</v>
      </c>
      <c r="G3158" s="49" t="s">
        <v>39</v>
      </c>
      <c r="H3158" s="49">
        <v>0</v>
      </c>
      <c r="I3158" s="35">
        <v>590000000</v>
      </c>
      <c r="J3158" s="35" t="s">
        <v>225</v>
      </c>
      <c r="K3158" s="49" t="s">
        <v>1818</v>
      </c>
      <c r="L3158" s="35" t="s">
        <v>42</v>
      </c>
      <c r="M3158" s="49" t="s">
        <v>43</v>
      </c>
      <c r="N3158" s="49" t="s">
        <v>226</v>
      </c>
      <c r="O3158" s="49" t="s">
        <v>1424</v>
      </c>
      <c r="P3158" s="35">
        <v>796</v>
      </c>
      <c r="Q3158" s="49" t="s">
        <v>46</v>
      </c>
      <c r="R3158" s="81">
        <v>6</v>
      </c>
      <c r="S3158" s="81">
        <v>4600</v>
      </c>
      <c r="T3158" s="81">
        <f>R3158*S3158</f>
        <v>27600</v>
      </c>
      <c r="U3158" s="81">
        <f t="shared" si="333"/>
        <v>30912.000000000004</v>
      </c>
      <c r="V3158" s="135"/>
      <c r="W3158" s="35">
        <v>2017</v>
      </c>
      <c r="X3158" s="43"/>
    </row>
    <row r="3159" spans="1:24" ht="50.1" customHeight="1">
      <c r="A3159" s="45" t="s">
        <v>9618</v>
      </c>
      <c r="B3159" s="49" t="s">
        <v>35</v>
      </c>
      <c r="C3159" s="50" t="s">
        <v>9619</v>
      </c>
      <c r="D3159" s="50" t="s">
        <v>8160</v>
      </c>
      <c r="E3159" s="50" t="s">
        <v>9620</v>
      </c>
      <c r="F3159" s="50" t="s">
        <v>9621</v>
      </c>
      <c r="G3159" s="49" t="s">
        <v>39</v>
      </c>
      <c r="H3159" s="49">
        <v>0</v>
      </c>
      <c r="I3159" s="35">
        <v>590000000</v>
      </c>
      <c r="J3159" s="35" t="s">
        <v>225</v>
      </c>
      <c r="K3159" s="49" t="s">
        <v>1818</v>
      </c>
      <c r="L3159" s="35" t="s">
        <v>42</v>
      </c>
      <c r="M3159" s="49" t="s">
        <v>43</v>
      </c>
      <c r="N3159" s="49" t="s">
        <v>226</v>
      </c>
      <c r="O3159" s="49" t="s">
        <v>1424</v>
      </c>
      <c r="P3159" s="35">
        <v>796</v>
      </c>
      <c r="Q3159" s="49" t="s">
        <v>46</v>
      </c>
      <c r="R3159" s="81">
        <v>6</v>
      </c>
      <c r="S3159" s="81">
        <v>195</v>
      </c>
      <c r="T3159" s="81">
        <f>R3159*S3159</f>
        <v>1170</v>
      </c>
      <c r="U3159" s="81">
        <f t="shared" si="333"/>
        <v>1310.4000000000001</v>
      </c>
      <c r="V3159" s="135"/>
      <c r="W3159" s="35">
        <v>2017</v>
      </c>
      <c r="X3159" s="43"/>
    </row>
    <row r="3160" spans="1:24" ht="50.1" customHeight="1">
      <c r="A3160" s="45" t="s">
        <v>9622</v>
      </c>
      <c r="B3160" s="49" t="s">
        <v>35</v>
      </c>
      <c r="C3160" s="50" t="s">
        <v>9623</v>
      </c>
      <c r="D3160" s="50" t="s">
        <v>8268</v>
      </c>
      <c r="E3160" s="50" t="s">
        <v>9624</v>
      </c>
      <c r="F3160" s="50" t="s">
        <v>9625</v>
      </c>
      <c r="G3160" s="49" t="s">
        <v>39</v>
      </c>
      <c r="H3160" s="49">
        <v>0</v>
      </c>
      <c r="I3160" s="35">
        <v>590000000</v>
      </c>
      <c r="J3160" s="35" t="s">
        <v>225</v>
      </c>
      <c r="K3160" s="49" t="s">
        <v>1818</v>
      </c>
      <c r="L3160" s="35" t="s">
        <v>42</v>
      </c>
      <c r="M3160" s="49" t="s">
        <v>43</v>
      </c>
      <c r="N3160" s="49" t="s">
        <v>226</v>
      </c>
      <c r="O3160" s="49" t="s">
        <v>1424</v>
      </c>
      <c r="P3160" s="35">
        <v>796</v>
      </c>
      <c r="Q3160" s="49" t="s">
        <v>46</v>
      </c>
      <c r="R3160" s="81">
        <v>30</v>
      </c>
      <c r="S3160" s="81">
        <v>2900</v>
      </c>
      <c r="T3160" s="81">
        <f>R3160*S3160</f>
        <v>87000</v>
      </c>
      <c r="U3160" s="81">
        <f t="shared" si="333"/>
        <v>97440.000000000015</v>
      </c>
      <c r="V3160" s="135"/>
      <c r="W3160" s="35">
        <v>2017</v>
      </c>
      <c r="X3160" s="43"/>
    </row>
    <row r="3161" spans="1:24" ht="50.1" customHeight="1">
      <c r="A3161" s="45" t="s">
        <v>9626</v>
      </c>
      <c r="B3161" s="49" t="s">
        <v>35</v>
      </c>
      <c r="C3161" s="50" t="s">
        <v>5071</v>
      </c>
      <c r="D3161" s="50" t="s">
        <v>5064</v>
      </c>
      <c r="E3161" s="50" t="s">
        <v>5072</v>
      </c>
      <c r="F3161" s="50" t="s">
        <v>9627</v>
      </c>
      <c r="G3161" s="49" t="s">
        <v>39</v>
      </c>
      <c r="H3161" s="49">
        <v>0</v>
      </c>
      <c r="I3161" s="35">
        <v>590000000</v>
      </c>
      <c r="J3161" s="35" t="s">
        <v>225</v>
      </c>
      <c r="K3161" s="49" t="s">
        <v>1818</v>
      </c>
      <c r="L3161" s="35" t="s">
        <v>42</v>
      </c>
      <c r="M3161" s="49" t="s">
        <v>43</v>
      </c>
      <c r="N3161" s="49" t="s">
        <v>226</v>
      </c>
      <c r="O3161" s="49" t="s">
        <v>1424</v>
      </c>
      <c r="P3161" s="35">
        <v>796</v>
      </c>
      <c r="Q3161" s="49" t="s">
        <v>46</v>
      </c>
      <c r="R3161" s="81">
        <v>12</v>
      </c>
      <c r="S3161" s="81">
        <v>340</v>
      </c>
      <c r="T3161" s="81">
        <f>S3161*R3161</f>
        <v>4080</v>
      </c>
      <c r="U3161" s="81">
        <f t="shared" si="333"/>
        <v>4569.6000000000004</v>
      </c>
      <c r="V3161" s="35"/>
      <c r="W3161" s="35">
        <v>2017</v>
      </c>
      <c r="X3161" s="43"/>
    </row>
    <row r="3162" spans="1:24" ht="50.1" customHeight="1">
      <c r="A3162" s="45" t="s">
        <v>9628</v>
      </c>
      <c r="B3162" s="49" t="s">
        <v>35</v>
      </c>
      <c r="C3162" s="50" t="s">
        <v>5071</v>
      </c>
      <c r="D3162" s="50" t="s">
        <v>5064</v>
      </c>
      <c r="E3162" s="50" t="s">
        <v>5072</v>
      </c>
      <c r="F3162" s="50" t="s">
        <v>9629</v>
      </c>
      <c r="G3162" s="49" t="s">
        <v>39</v>
      </c>
      <c r="H3162" s="49">
        <v>0</v>
      </c>
      <c r="I3162" s="35">
        <v>590000000</v>
      </c>
      <c r="J3162" s="35" t="s">
        <v>225</v>
      </c>
      <c r="K3162" s="49" t="s">
        <v>1818</v>
      </c>
      <c r="L3162" s="35" t="s">
        <v>42</v>
      </c>
      <c r="M3162" s="49" t="s">
        <v>43</v>
      </c>
      <c r="N3162" s="49" t="s">
        <v>226</v>
      </c>
      <c r="O3162" s="49" t="s">
        <v>1424</v>
      </c>
      <c r="P3162" s="35">
        <v>796</v>
      </c>
      <c r="Q3162" s="49" t="s">
        <v>46</v>
      </c>
      <c r="R3162" s="81">
        <v>30</v>
      </c>
      <c r="S3162" s="81">
        <v>340</v>
      </c>
      <c r="T3162" s="81">
        <f>S3162*R3162</f>
        <v>10200</v>
      </c>
      <c r="U3162" s="81">
        <f t="shared" si="333"/>
        <v>11424.000000000002</v>
      </c>
      <c r="V3162" s="35"/>
      <c r="W3162" s="35">
        <v>2017</v>
      </c>
      <c r="X3162" s="43"/>
    </row>
    <row r="3163" spans="1:24" ht="50.1" customHeight="1">
      <c r="A3163" s="45" t="s">
        <v>9630</v>
      </c>
      <c r="B3163" s="49" t="s">
        <v>35</v>
      </c>
      <c r="C3163" s="50" t="s">
        <v>5071</v>
      </c>
      <c r="D3163" s="50" t="s">
        <v>5064</v>
      </c>
      <c r="E3163" s="50" t="s">
        <v>5072</v>
      </c>
      <c r="F3163" s="50" t="s">
        <v>9631</v>
      </c>
      <c r="G3163" s="49" t="s">
        <v>39</v>
      </c>
      <c r="H3163" s="49">
        <v>0</v>
      </c>
      <c r="I3163" s="35">
        <v>590000000</v>
      </c>
      <c r="J3163" s="35" t="s">
        <v>225</v>
      </c>
      <c r="K3163" s="49" t="s">
        <v>1818</v>
      </c>
      <c r="L3163" s="35" t="s">
        <v>42</v>
      </c>
      <c r="M3163" s="49" t="s">
        <v>43</v>
      </c>
      <c r="N3163" s="49" t="s">
        <v>226</v>
      </c>
      <c r="O3163" s="49" t="s">
        <v>1424</v>
      </c>
      <c r="P3163" s="35">
        <v>796</v>
      </c>
      <c r="Q3163" s="49" t="s">
        <v>46</v>
      </c>
      <c r="R3163" s="81">
        <v>10</v>
      </c>
      <c r="S3163" s="81">
        <v>350</v>
      </c>
      <c r="T3163" s="81">
        <f>S3163*R3163</f>
        <v>3500</v>
      </c>
      <c r="U3163" s="81">
        <f t="shared" si="333"/>
        <v>3920.0000000000005</v>
      </c>
      <c r="V3163" s="35"/>
      <c r="W3163" s="35">
        <v>2017</v>
      </c>
      <c r="X3163" s="43"/>
    </row>
    <row r="3164" spans="1:24" ht="50.1" customHeight="1">
      <c r="A3164" s="45" t="s">
        <v>9632</v>
      </c>
      <c r="B3164" s="49" t="s">
        <v>35</v>
      </c>
      <c r="C3164" s="50" t="s">
        <v>5071</v>
      </c>
      <c r="D3164" s="50" t="s">
        <v>5064</v>
      </c>
      <c r="E3164" s="50" t="s">
        <v>5072</v>
      </c>
      <c r="F3164" s="50" t="s">
        <v>9633</v>
      </c>
      <c r="G3164" s="49" t="s">
        <v>39</v>
      </c>
      <c r="H3164" s="49">
        <v>0</v>
      </c>
      <c r="I3164" s="35">
        <v>590000000</v>
      </c>
      <c r="J3164" s="35" t="s">
        <v>225</v>
      </c>
      <c r="K3164" s="49" t="s">
        <v>1818</v>
      </c>
      <c r="L3164" s="35" t="s">
        <v>42</v>
      </c>
      <c r="M3164" s="49" t="s">
        <v>43</v>
      </c>
      <c r="N3164" s="49" t="s">
        <v>226</v>
      </c>
      <c r="O3164" s="49" t="s">
        <v>1424</v>
      </c>
      <c r="P3164" s="35">
        <v>796</v>
      </c>
      <c r="Q3164" s="49" t="s">
        <v>46</v>
      </c>
      <c r="R3164" s="81">
        <v>4</v>
      </c>
      <c r="S3164" s="81">
        <v>380</v>
      </c>
      <c r="T3164" s="81">
        <f>S3164*R3164</f>
        <v>1520</v>
      </c>
      <c r="U3164" s="81">
        <f t="shared" si="333"/>
        <v>1702.4</v>
      </c>
      <c r="V3164" s="35"/>
      <c r="W3164" s="35">
        <v>2017</v>
      </c>
      <c r="X3164" s="43"/>
    </row>
    <row r="3165" spans="1:24" ht="50.1" customHeight="1">
      <c r="A3165" s="45" t="s">
        <v>9634</v>
      </c>
      <c r="B3165" s="35" t="s">
        <v>35</v>
      </c>
      <c r="C3165" s="50" t="s">
        <v>9635</v>
      </c>
      <c r="D3165" s="50" t="s">
        <v>1410</v>
      </c>
      <c r="E3165" s="50" t="s">
        <v>9636</v>
      </c>
      <c r="F3165" s="50" t="s">
        <v>9637</v>
      </c>
      <c r="G3165" s="49" t="s">
        <v>39</v>
      </c>
      <c r="H3165" s="49">
        <v>0</v>
      </c>
      <c r="I3165" s="35">
        <v>590000000</v>
      </c>
      <c r="J3165" s="35" t="s">
        <v>225</v>
      </c>
      <c r="K3165" s="49" t="s">
        <v>1818</v>
      </c>
      <c r="L3165" s="35" t="s">
        <v>42</v>
      </c>
      <c r="M3165" s="49" t="s">
        <v>43</v>
      </c>
      <c r="N3165" s="49" t="s">
        <v>226</v>
      </c>
      <c r="O3165" s="49" t="s">
        <v>1424</v>
      </c>
      <c r="P3165" s="35">
        <v>796</v>
      </c>
      <c r="Q3165" s="49" t="s">
        <v>46</v>
      </c>
      <c r="R3165" s="106">
        <v>8</v>
      </c>
      <c r="S3165" s="106">
        <v>2600</v>
      </c>
      <c r="T3165" s="106">
        <f>S3165*R3165</f>
        <v>20800</v>
      </c>
      <c r="U3165" s="350">
        <f t="shared" si="333"/>
        <v>23296.000000000004</v>
      </c>
      <c r="V3165" s="34"/>
      <c r="W3165" s="34">
        <v>2017</v>
      </c>
      <c r="X3165" s="35"/>
    </row>
    <row r="3166" spans="1:24" ht="50.1" customHeight="1">
      <c r="A3166" s="45" t="s">
        <v>9638</v>
      </c>
      <c r="B3166" s="49" t="s">
        <v>35</v>
      </c>
      <c r="C3166" s="50" t="s">
        <v>9623</v>
      </c>
      <c r="D3166" s="50" t="s">
        <v>8268</v>
      </c>
      <c r="E3166" s="50" t="s">
        <v>9624</v>
      </c>
      <c r="F3166" s="50" t="s">
        <v>9639</v>
      </c>
      <c r="G3166" s="49" t="s">
        <v>39</v>
      </c>
      <c r="H3166" s="49">
        <v>0</v>
      </c>
      <c r="I3166" s="35">
        <v>590000000</v>
      </c>
      <c r="J3166" s="35" t="s">
        <v>225</v>
      </c>
      <c r="K3166" s="49" t="s">
        <v>1818</v>
      </c>
      <c r="L3166" s="35" t="s">
        <v>42</v>
      </c>
      <c r="M3166" s="49" t="s">
        <v>43</v>
      </c>
      <c r="N3166" s="49" t="s">
        <v>226</v>
      </c>
      <c r="O3166" s="49" t="s">
        <v>1424</v>
      </c>
      <c r="P3166" s="35">
        <v>796</v>
      </c>
      <c r="Q3166" s="49" t="s">
        <v>46</v>
      </c>
      <c r="R3166" s="81">
        <v>6</v>
      </c>
      <c r="S3166" s="81">
        <v>1800</v>
      </c>
      <c r="T3166" s="81">
        <f>R3166*S3166</f>
        <v>10800</v>
      </c>
      <c r="U3166" s="81">
        <f t="shared" si="333"/>
        <v>12096.000000000002</v>
      </c>
      <c r="V3166" s="135"/>
      <c r="W3166" s="35">
        <v>2017</v>
      </c>
      <c r="X3166" s="43"/>
    </row>
    <row r="3167" spans="1:24" ht="50.1" customHeight="1">
      <c r="A3167" s="45" t="s">
        <v>9640</v>
      </c>
      <c r="B3167" s="46" t="s">
        <v>35</v>
      </c>
      <c r="C3167" s="50" t="s">
        <v>9641</v>
      </c>
      <c r="D3167" s="50" t="s">
        <v>8133</v>
      </c>
      <c r="E3167" s="50" t="s">
        <v>9642</v>
      </c>
      <c r="F3167" s="50" t="s">
        <v>9643</v>
      </c>
      <c r="G3167" s="49" t="s">
        <v>39</v>
      </c>
      <c r="H3167" s="49">
        <v>0</v>
      </c>
      <c r="I3167" s="35">
        <v>590000000</v>
      </c>
      <c r="J3167" s="35" t="s">
        <v>225</v>
      </c>
      <c r="K3167" s="49" t="s">
        <v>1818</v>
      </c>
      <c r="L3167" s="35" t="s">
        <v>42</v>
      </c>
      <c r="M3167" s="49" t="s">
        <v>43</v>
      </c>
      <c r="N3167" s="49" t="s">
        <v>226</v>
      </c>
      <c r="O3167" s="49" t="s">
        <v>1424</v>
      </c>
      <c r="P3167" s="35">
        <v>796</v>
      </c>
      <c r="Q3167" s="49" t="s">
        <v>46</v>
      </c>
      <c r="R3167" s="81">
        <v>24</v>
      </c>
      <c r="S3167" s="81">
        <v>860</v>
      </c>
      <c r="T3167" s="106">
        <f>R3167*S3167</f>
        <v>20640</v>
      </c>
      <c r="U3167" s="106">
        <f t="shared" si="333"/>
        <v>23116.800000000003</v>
      </c>
      <c r="V3167" s="46"/>
      <c r="W3167" s="55">
        <v>2017</v>
      </c>
      <c r="X3167" s="98"/>
    </row>
    <row r="3168" spans="1:24" ht="50.1" customHeight="1">
      <c r="A3168" s="45" t="s">
        <v>9644</v>
      </c>
      <c r="B3168" s="46" t="s">
        <v>35</v>
      </c>
      <c r="C3168" s="50" t="s">
        <v>9645</v>
      </c>
      <c r="D3168" s="50" t="s">
        <v>8133</v>
      </c>
      <c r="E3168" s="50" t="s">
        <v>9646</v>
      </c>
      <c r="F3168" s="213" t="s">
        <v>9647</v>
      </c>
      <c r="G3168" s="49" t="s">
        <v>39</v>
      </c>
      <c r="H3168" s="49">
        <v>0</v>
      </c>
      <c r="I3168" s="35">
        <v>590000000</v>
      </c>
      <c r="J3168" s="35" t="s">
        <v>225</v>
      </c>
      <c r="K3168" s="49" t="s">
        <v>1818</v>
      </c>
      <c r="L3168" s="35" t="s">
        <v>42</v>
      </c>
      <c r="M3168" s="49" t="s">
        <v>43</v>
      </c>
      <c r="N3168" s="49" t="s">
        <v>226</v>
      </c>
      <c r="O3168" s="49" t="s">
        <v>1424</v>
      </c>
      <c r="P3168" s="35">
        <v>796</v>
      </c>
      <c r="Q3168" s="49" t="s">
        <v>46</v>
      </c>
      <c r="R3168" s="81">
        <v>20</v>
      </c>
      <c r="S3168" s="81">
        <v>2400</v>
      </c>
      <c r="T3168" s="106">
        <f>R3168*S3168</f>
        <v>48000</v>
      </c>
      <c r="U3168" s="106">
        <f t="shared" si="333"/>
        <v>53760.000000000007</v>
      </c>
      <c r="V3168" s="46"/>
      <c r="W3168" s="55">
        <v>2017</v>
      </c>
      <c r="X3168" s="43"/>
    </row>
    <row r="3169" spans="1:24" ht="50.1" customHeight="1">
      <c r="A3169" s="45" t="s">
        <v>9648</v>
      </c>
      <c r="B3169" s="49" t="s">
        <v>35</v>
      </c>
      <c r="C3169" s="50" t="s">
        <v>9649</v>
      </c>
      <c r="D3169" s="50" t="s">
        <v>9650</v>
      </c>
      <c r="E3169" s="50" t="s">
        <v>9651</v>
      </c>
      <c r="F3169" s="50" t="s">
        <v>9652</v>
      </c>
      <c r="G3169" s="49" t="s">
        <v>39</v>
      </c>
      <c r="H3169" s="49">
        <v>0</v>
      </c>
      <c r="I3169" s="35">
        <v>590000000</v>
      </c>
      <c r="J3169" s="35" t="s">
        <v>225</v>
      </c>
      <c r="K3169" s="49" t="s">
        <v>1818</v>
      </c>
      <c r="L3169" s="35" t="s">
        <v>42</v>
      </c>
      <c r="M3169" s="49" t="s">
        <v>43</v>
      </c>
      <c r="N3169" s="49" t="s">
        <v>226</v>
      </c>
      <c r="O3169" s="49" t="s">
        <v>1424</v>
      </c>
      <c r="P3169" s="35">
        <v>796</v>
      </c>
      <c r="Q3169" s="49" t="s">
        <v>46</v>
      </c>
      <c r="R3169" s="81">
        <v>7</v>
      </c>
      <c r="S3169" s="81">
        <v>4800</v>
      </c>
      <c r="T3169" s="81">
        <f>S3169*R3169</f>
        <v>33600</v>
      </c>
      <c r="U3169" s="81">
        <f t="shared" si="333"/>
        <v>37632</v>
      </c>
      <c r="V3169" s="135"/>
      <c r="W3169" s="35">
        <v>2017</v>
      </c>
      <c r="X3169" s="49"/>
    </row>
    <row r="3170" spans="1:24" ht="50.1" customHeight="1">
      <c r="A3170" s="45" t="s">
        <v>9653</v>
      </c>
      <c r="B3170" s="49" t="s">
        <v>35</v>
      </c>
      <c r="C3170" s="50" t="s">
        <v>9654</v>
      </c>
      <c r="D3170" s="50" t="s">
        <v>9655</v>
      </c>
      <c r="E3170" s="50" t="s">
        <v>9656</v>
      </c>
      <c r="F3170" s="50" t="s">
        <v>9657</v>
      </c>
      <c r="G3170" s="49" t="s">
        <v>39</v>
      </c>
      <c r="H3170" s="49">
        <v>0</v>
      </c>
      <c r="I3170" s="35">
        <v>590000000</v>
      </c>
      <c r="J3170" s="35" t="s">
        <v>225</v>
      </c>
      <c r="K3170" s="49" t="s">
        <v>1818</v>
      </c>
      <c r="L3170" s="35" t="s">
        <v>42</v>
      </c>
      <c r="M3170" s="49" t="s">
        <v>43</v>
      </c>
      <c r="N3170" s="49" t="s">
        <v>226</v>
      </c>
      <c r="O3170" s="49" t="s">
        <v>1424</v>
      </c>
      <c r="P3170" s="35">
        <v>796</v>
      </c>
      <c r="Q3170" s="49" t="s">
        <v>46</v>
      </c>
      <c r="R3170" s="81">
        <v>1</v>
      </c>
      <c r="S3170" s="81">
        <v>11150</v>
      </c>
      <c r="T3170" s="81">
        <f>S3170*R3170</f>
        <v>11150</v>
      </c>
      <c r="U3170" s="81">
        <f t="shared" si="333"/>
        <v>12488.000000000002</v>
      </c>
      <c r="V3170" s="135"/>
      <c r="W3170" s="35">
        <v>2017</v>
      </c>
      <c r="X3170" s="49"/>
    </row>
    <row r="3171" spans="1:24" ht="50.1" customHeight="1">
      <c r="A3171" s="45" t="s">
        <v>9658</v>
      </c>
      <c r="B3171" s="49" t="s">
        <v>35</v>
      </c>
      <c r="C3171" s="50" t="s">
        <v>9659</v>
      </c>
      <c r="D3171" s="50" t="s">
        <v>9660</v>
      </c>
      <c r="E3171" s="50" t="s">
        <v>9661</v>
      </c>
      <c r="F3171" s="50" t="s">
        <v>9662</v>
      </c>
      <c r="G3171" s="49" t="s">
        <v>39</v>
      </c>
      <c r="H3171" s="49">
        <v>0</v>
      </c>
      <c r="I3171" s="35">
        <v>590000000</v>
      </c>
      <c r="J3171" s="35" t="s">
        <v>225</v>
      </c>
      <c r="K3171" s="49" t="s">
        <v>1818</v>
      </c>
      <c r="L3171" s="35" t="s">
        <v>42</v>
      </c>
      <c r="M3171" s="49" t="s">
        <v>43</v>
      </c>
      <c r="N3171" s="49" t="s">
        <v>226</v>
      </c>
      <c r="O3171" s="49" t="s">
        <v>1424</v>
      </c>
      <c r="P3171" s="35">
        <v>796</v>
      </c>
      <c r="Q3171" s="49" t="s">
        <v>46</v>
      </c>
      <c r="R3171" s="81">
        <v>2</v>
      </c>
      <c r="S3171" s="81">
        <v>1000</v>
      </c>
      <c r="T3171" s="81">
        <f>S3171*R3171</f>
        <v>2000</v>
      </c>
      <c r="U3171" s="81">
        <f t="shared" si="333"/>
        <v>2240</v>
      </c>
      <c r="V3171" s="35"/>
      <c r="W3171" s="35">
        <v>2017</v>
      </c>
      <c r="X3171" s="35"/>
    </row>
    <row r="3172" spans="1:24" ht="50.1" customHeight="1">
      <c r="A3172" s="45" t="s">
        <v>9663</v>
      </c>
      <c r="B3172" s="49" t="s">
        <v>35</v>
      </c>
      <c r="C3172" s="50" t="s">
        <v>9664</v>
      </c>
      <c r="D3172" s="50" t="s">
        <v>1410</v>
      </c>
      <c r="E3172" s="50" t="s">
        <v>9665</v>
      </c>
      <c r="F3172" s="50" t="s">
        <v>9666</v>
      </c>
      <c r="G3172" s="49" t="s">
        <v>39</v>
      </c>
      <c r="H3172" s="49">
        <v>0</v>
      </c>
      <c r="I3172" s="35">
        <v>590000000</v>
      </c>
      <c r="J3172" s="35" t="s">
        <v>225</v>
      </c>
      <c r="K3172" s="49" t="s">
        <v>1818</v>
      </c>
      <c r="L3172" s="35" t="s">
        <v>42</v>
      </c>
      <c r="M3172" s="49" t="s">
        <v>43</v>
      </c>
      <c r="N3172" s="49" t="s">
        <v>226</v>
      </c>
      <c r="O3172" s="49" t="s">
        <v>1424</v>
      </c>
      <c r="P3172" s="35">
        <v>796</v>
      </c>
      <c r="Q3172" s="49" t="s">
        <v>46</v>
      </c>
      <c r="R3172" s="81">
        <v>25</v>
      </c>
      <c r="S3172" s="81">
        <v>2150</v>
      </c>
      <c r="T3172" s="81">
        <f>S3172*R3172</f>
        <v>53750</v>
      </c>
      <c r="U3172" s="81">
        <f t="shared" si="333"/>
        <v>60200.000000000007</v>
      </c>
      <c r="V3172" s="135"/>
      <c r="W3172" s="35">
        <v>2017</v>
      </c>
      <c r="X3172" s="49"/>
    </row>
    <row r="3173" spans="1:24" ht="50.1" customHeight="1">
      <c r="A3173" s="45" t="s">
        <v>9667</v>
      </c>
      <c r="B3173" s="49" t="s">
        <v>35</v>
      </c>
      <c r="C3173" s="78" t="s">
        <v>1491</v>
      </c>
      <c r="D3173" s="78" t="s">
        <v>1492</v>
      </c>
      <c r="E3173" s="78" t="s">
        <v>1493</v>
      </c>
      <c r="F3173" s="78" t="s">
        <v>9668</v>
      </c>
      <c r="G3173" s="49" t="s">
        <v>39</v>
      </c>
      <c r="H3173" s="49">
        <v>0</v>
      </c>
      <c r="I3173" s="35">
        <v>590000000</v>
      </c>
      <c r="J3173" s="35" t="s">
        <v>225</v>
      </c>
      <c r="K3173" s="49" t="s">
        <v>1818</v>
      </c>
      <c r="L3173" s="35" t="s">
        <v>42</v>
      </c>
      <c r="M3173" s="49" t="s">
        <v>43</v>
      </c>
      <c r="N3173" s="49" t="s">
        <v>226</v>
      </c>
      <c r="O3173" s="49" t="s">
        <v>1424</v>
      </c>
      <c r="P3173" s="35">
        <v>796</v>
      </c>
      <c r="Q3173" s="49" t="s">
        <v>46</v>
      </c>
      <c r="R3173" s="81">
        <v>17</v>
      </c>
      <c r="S3173" s="81">
        <v>225</v>
      </c>
      <c r="T3173" s="81">
        <f>S3173*R3173</f>
        <v>3825</v>
      </c>
      <c r="U3173" s="81">
        <f t="shared" si="333"/>
        <v>4284</v>
      </c>
      <c r="V3173" s="135"/>
      <c r="W3173" s="35">
        <v>2017</v>
      </c>
      <c r="X3173" s="49"/>
    </row>
    <row r="3174" spans="1:24" ht="50.1" customHeight="1">
      <c r="A3174" s="45" t="s">
        <v>9669</v>
      </c>
      <c r="B3174" s="35" t="s">
        <v>35</v>
      </c>
      <c r="C3174" s="78" t="s">
        <v>2107</v>
      </c>
      <c r="D3174" s="78" t="s">
        <v>2086</v>
      </c>
      <c r="E3174" s="78" t="s">
        <v>2108</v>
      </c>
      <c r="F3174" s="78" t="s">
        <v>2096</v>
      </c>
      <c r="G3174" s="49" t="s">
        <v>39</v>
      </c>
      <c r="H3174" s="34">
        <v>0</v>
      </c>
      <c r="I3174" s="34">
        <v>590000000</v>
      </c>
      <c r="J3174" s="35" t="s">
        <v>40</v>
      </c>
      <c r="K3174" s="51" t="s">
        <v>1818</v>
      </c>
      <c r="L3174" s="35" t="s">
        <v>42</v>
      </c>
      <c r="M3174" s="34" t="s">
        <v>61</v>
      </c>
      <c r="N3174" s="35" t="s">
        <v>109</v>
      </c>
      <c r="O3174" s="35" t="s">
        <v>110</v>
      </c>
      <c r="P3174" s="125">
        <v>168</v>
      </c>
      <c r="Q3174" s="35" t="s">
        <v>117</v>
      </c>
      <c r="R3174" s="144">
        <v>3.5150000000000001</v>
      </c>
      <c r="S3174" s="77">
        <v>213000</v>
      </c>
      <c r="T3174" s="100">
        <f t="shared" ref="T3174:T3192" si="338">R3174*S3174</f>
        <v>748695</v>
      </c>
      <c r="U3174" s="147">
        <f t="shared" si="333"/>
        <v>838538.4</v>
      </c>
      <c r="V3174" s="149"/>
      <c r="W3174" s="51">
        <v>2017</v>
      </c>
      <c r="X3174" s="34" t="s">
        <v>47</v>
      </c>
    </row>
    <row r="3175" spans="1:24" ht="50.1" customHeight="1">
      <c r="A3175" s="45" t="s">
        <v>9670</v>
      </c>
      <c r="B3175" s="35" t="s">
        <v>35</v>
      </c>
      <c r="C3175" s="78" t="s">
        <v>9671</v>
      </c>
      <c r="D3175" s="78" t="s">
        <v>2086</v>
      </c>
      <c r="E3175" s="78" t="s">
        <v>9672</v>
      </c>
      <c r="F3175" s="78" t="s">
        <v>2096</v>
      </c>
      <c r="G3175" s="49" t="s">
        <v>39</v>
      </c>
      <c r="H3175" s="34">
        <v>0</v>
      </c>
      <c r="I3175" s="34">
        <v>590000000</v>
      </c>
      <c r="J3175" s="35" t="s">
        <v>40</v>
      </c>
      <c r="K3175" s="51" t="s">
        <v>1818</v>
      </c>
      <c r="L3175" s="35" t="s">
        <v>42</v>
      </c>
      <c r="M3175" s="34" t="s">
        <v>61</v>
      </c>
      <c r="N3175" s="35" t="s">
        <v>109</v>
      </c>
      <c r="O3175" s="35" t="s">
        <v>110</v>
      </c>
      <c r="P3175" s="125">
        <v>168</v>
      </c>
      <c r="Q3175" s="35" t="s">
        <v>117</v>
      </c>
      <c r="R3175" s="148">
        <v>7.3310000000000004</v>
      </c>
      <c r="S3175" s="77">
        <v>270000</v>
      </c>
      <c r="T3175" s="100">
        <f t="shared" si="338"/>
        <v>1979370</v>
      </c>
      <c r="U3175" s="147">
        <f t="shared" si="333"/>
        <v>2216894.4000000004</v>
      </c>
      <c r="V3175" s="149"/>
      <c r="W3175" s="51">
        <v>2017</v>
      </c>
      <c r="X3175" s="34" t="s">
        <v>47</v>
      </c>
    </row>
    <row r="3176" spans="1:24" ht="50.1" customHeight="1">
      <c r="A3176" s="45" t="s">
        <v>9673</v>
      </c>
      <c r="B3176" s="46" t="s">
        <v>35</v>
      </c>
      <c r="C3176" s="50" t="s">
        <v>2116</v>
      </c>
      <c r="D3176" s="145" t="s">
        <v>2086</v>
      </c>
      <c r="E3176" s="50" t="s">
        <v>2117</v>
      </c>
      <c r="F3176" s="50" t="s">
        <v>47</v>
      </c>
      <c r="G3176" s="49" t="s">
        <v>39</v>
      </c>
      <c r="H3176" s="52">
        <v>0</v>
      </c>
      <c r="I3176" s="136">
        <v>590000000</v>
      </c>
      <c r="J3176" s="35" t="s">
        <v>40</v>
      </c>
      <c r="K3176" s="51" t="s">
        <v>1818</v>
      </c>
      <c r="L3176" s="35" t="s">
        <v>42</v>
      </c>
      <c r="M3176" s="46" t="s">
        <v>61</v>
      </c>
      <c r="N3176" s="49" t="s">
        <v>109</v>
      </c>
      <c r="O3176" s="35" t="s">
        <v>110</v>
      </c>
      <c r="P3176" s="125">
        <v>168</v>
      </c>
      <c r="Q3176" s="49" t="s">
        <v>117</v>
      </c>
      <c r="R3176" s="461">
        <v>4.9349999999999996</v>
      </c>
      <c r="S3176" s="77">
        <v>196000</v>
      </c>
      <c r="T3176" s="100">
        <f t="shared" si="338"/>
        <v>967259.99999999988</v>
      </c>
      <c r="U3176" s="147">
        <f t="shared" si="333"/>
        <v>1083331.2</v>
      </c>
      <c r="V3176" s="149"/>
      <c r="W3176" s="51">
        <v>2017</v>
      </c>
      <c r="X3176" s="46" t="s">
        <v>47</v>
      </c>
    </row>
    <row r="3177" spans="1:24" ht="50.1" customHeight="1">
      <c r="A3177" s="45" t="s">
        <v>9674</v>
      </c>
      <c r="B3177" s="46" t="s">
        <v>35</v>
      </c>
      <c r="C3177" s="50" t="s">
        <v>2175</v>
      </c>
      <c r="D3177" s="145" t="s">
        <v>2086</v>
      </c>
      <c r="E3177" s="50" t="s">
        <v>2176</v>
      </c>
      <c r="F3177" s="50" t="s">
        <v>47</v>
      </c>
      <c r="G3177" s="49" t="s">
        <v>39</v>
      </c>
      <c r="H3177" s="52">
        <v>0</v>
      </c>
      <c r="I3177" s="136">
        <v>590000000</v>
      </c>
      <c r="J3177" s="35" t="s">
        <v>40</v>
      </c>
      <c r="K3177" s="51" t="s">
        <v>1818</v>
      </c>
      <c r="L3177" s="35" t="s">
        <v>42</v>
      </c>
      <c r="M3177" s="46" t="s">
        <v>61</v>
      </c>
      <c r="N3177" s="49" t="s">
        <v>109</v>
      </c>
      <c r="O3177" s="35" t="s">
        <v>110</v>
      </c>
      <c r="P3177" s="125">
        <v>168</v>
      </c>
      <c r="Q3177" s="49" t="s">
        <v>117</v>
      </c>
      <c r="R3177" s="461">
        <v>1.8160000000000001</v>
      </c>
      <c r="S3177" s="100">
        <v>205000</v>
      </c>
      <c r="T3177" s="100">
        <f t="shared" si="338"/>
        <v>372280</v>
      </c>
      <c r="U3177" s="147">
        <f t="shared" si="333"/>
        <v>416953.60000000003</v>
      </c>
      <c r="V3177" s="149"/>
      <c r="W3177" s="51">
        <v>2017</v>
      </c>
      <c r="X3177" s="46" t="s">
        <v>47</v>
      </c>
    </row>
    <row r="3178" spans="1:24" ht="50.1" customHeight="1">
      <c r="A3178" s="45" t="s">
        <v>9675</v>
      </c>
      <c r="B3178" s="46" t="s">
        <v>35</v>
      </c>
      <c r="C3178" s="50" t="s">
        <v>2094</v>
      </c>
      <c r="D3178" s="145" t="s">
        <v>2086</v>
      </c>
      <c r="E3178" s="50" t="s">
        <v>2095</v>
      </c>
      <c r="F3178" s="50" t="s">
        <v>2096</v>
      </c>
      <c r="G3178" s="49" t="s">
        <v>39</v>
      </c>
      <c r="H3178" s="52">
        <v>0</v>
      </c>
      <c r="I3178" s="136">
        <v>590000000</v>
      </c>
      <c r="J3178" s="35" t="s">
        <v>40</v>
      </c>
      <c r="K3178" s="51" t="s">
        <v>1818</v>
      </c>
      <c r="L3178" s="35" t="s">
        <v>42</v>
      </c>
      <c r="M3178" s="46" t="s">
        <v>61</v>
      </c>
      <c r="N3178" s="49" t="s">
        <v>109</v>
      </c>
      <c r="O3178" s="35" t="s">
        <v>110</v>
      </c>
      <c r="P3178" s="35">
        <v>166</v>
      </c>
      <c r="Q3178" s="49" t="s">
        <v>103</v>
      </c>
      <c r="R3178" s="461">
        <v>2266</v>
      </c>
      <c r="S3178" s="77">
        <v>215</v>
      </c>
      <c r="T3178" s="100">
        <f t="shared" si="338"/>
        <v>487190</v>
      </c>
      <c r="U3178" s="147">
        <f t="shared" si="333"/>
        <v>545652.80000000005</v>
      </c>
      <c r="V3178" s="149"/>
      <c r="W3178" s="51">
        <v>2017</v>
      </c>
      <c r="X3178" s="46" t="s">
        <v>47</v>
      </c>
    </row>
    <row r="3179" spans="1:24" ht="50.1" customHeight="1">
      <c r="A3179" s="45" t="s">
        <v>9676</v>
      </c>
      <c r="B3179" s="35" t="s">
        <v>35</v>
      </c>
      <c r="C3179" s="78" t="s">
        <v>2190</v>
      </c>
      <c r="D3179" s="78" t="s">
        <v>2086</v>
      </c>
      <c r="E3179" s="78" t="s">
        <v>2191</v>
      </c>
      <c r="F3179" s="78" t="s">
        <v>47</v>
      </c>
      <c r="G3179" s="49" t="s">
        <v>39</v>
      </c>
      <c r="H3179" s="35">
        <v>0</v>
      </c>
      <c r="I3179" s="35">
        <v>590000000</v>
      </c>
      <c r="J3179" s="35" t="s">
        <v>40</v>
      </c>
      <c r="K3179" s="51" t="s">
        <v>1818</v>
      </c>
      <c r="L3179" s="35" t="s">
        <v>42</v>
      </c>
      <c r="M3179" s="35" t="s">
        <v>61</v>
      </c>
      <c r="N3179" s="35" t="s">
        <v>109</v>
      </c>
      <c r="O3179" s="35" t="s">
        <v>110</v>
      </c>
      <c r="P3179" s="125">
        <v>168</v>
      </c>
      <c r="Q3179" s="35" t="s">
        <v>117</v>
      </c>
      <c r="R3179" s="461">
        <v>1.7849999999999999</v>
      </c>
      <c r="S3179" s="77">
        <v>215000</v>
      </c>
      <c r="T3179" s="100">
        <f t="shared" si="338"/>
        <v>383775</v>
      </c>
      <c r="U3179" s="147">
        <f t="shared" si="333"/>
        <v>429828.00000000006</v>
      </c>
      <c r="V3179" s="462"/>
      <c r="W3179" s="51">
        <v>2017</v>
      </c>
      <c r="X3179" s="35" t="s">
        <v>47</v>
      </c>
    </row>
    <row r="3180" spans="1:24" ht="50.1" customHeight="1">
      <c r="A3180" s="45" t="s">
        <v>9677</v>
      </c>
      <c r="B3180" s="35" t="s">
        <v>35</v>
      </c>
      <c r="C3180" s="78" t="s">
        <v>9678</v>
      </c>
      <c r="D3180" s="78" t="s">
        <v>2086</v>
      </c>
      <c r="E3180" s="78" t="s">
        <v>9679</v>
      </c>
      <c r="F3180" s="78" t="s">
        <v>47</v>
      </c>
      <c r="G3180" s="49" t="s">
        <v>39</v>
      </c>
      <c r="H3180" s="35">
        <v>0</v>
      </c>
      <c r="I3180" s="35">
        <v>590000000</v>
      </c>
      <c r="J3180" s="35" t="s">
        <v>40</v>
      </c>
      <c r="K3180" s="51" t="s">
        <v>1818</v>
      </c>
      <c r="L3180" s="35" t="s">
        <v>42</v>
      </c>
      <c r="M3180" s="35" t="s">
        <v>61</v>
      </c>
      <c r="N3180" s="35" t="s">
        <v>109</v>
      </c>
      <c r="O3180" s="35" t="s">
        <v>110</v>
      </c>
      <c r="P3180" s="125">
        <v>168</v>
      </c>
      <c r="Q3180" s="35" t="s">
        <v>117</v>
      </c>
      <c r="R3180" s="461">
        <v>2.2360000000000002</v>
      </c>
      <c r="S3180" s="77">
        <v>317000</v>
      </c>
      <c r="T3180" s="100">
        <f t="shared" si="338"/>
        <v>708812.00000000012</v>
      </c>
      <c r="U3180" s="147">
        <f t="shared" ref="U3180:U3205" si="339">T3180*1.12</f>
        <v>793869.44000000018</v>
      </c>
      <c r="V3180" s="462"/>
      <c r="W3180" s="51">
        <v>2017</v>
      </c>
      <c r="X3180" s="35" t="s">
        <v>47</v>
      </c>
    </row>
    <row r="3181" spans="1:24" ht="50.1" customHeight="1">
      <c r="A3181" s="45" t="s">
        <v>9680</v>
      </c>
      <c r="B3181" s="46" t="s">
        <v>35</v>
      </c>
      <c r="C3181" s="50" t="s">
        <v>2194</v>
      </c>
      <c r="D3181" s="145" t="s">
        <v>2086</v>
      </c>
      <c r="E3181" s="50" t="s">
        <v>2195</v>
      </c>
      <c r="F3181" s="50" t="s">
        <v>47</v>
      </c>
      <c r="G3181" s="49" t="s">
        <v>39</v>
      </c>
      <c r="H3181" s="52">
        <v>0</v>
      </c>
      <c r="I3181" s="136">
        <v>590000000</v>
      </c>
      <c r="J3181" s="35" t="s">
        <v>40</v>
      </c>
      <c r="K3181" s="51" t="s">
        <v>1818</v>
      </c>
      <c r="L3181" s="35" t="s">
        <v>42</v>
      </c>
      <c r="M3181" s="46" t="s">
        <v>61</v>
      </c>
      <c r="N3181" s="49" t="s">
        <v>109</v>
      </c>
      <c r="O3181" s="35" t="s">
        <v>110</v>
      </c>
      <c r="P3181" s="125">
        <v>168</v>
      </c>
      <c r="Q3181" s="49" t="s">
        <v>117</v>
      </c>
      <c r="R3181" s="148">
        <v>1.43</v>
      </c>
      <c r="S3181" s="325">
        <v>221000</v>
      </c>
      <c r="T3181" s="100">
        <f t="shared" si="338"/>
        <v>316030</v>
      </c>
      <c r="U3181" s="147">
        <f t="shared" si="339"/>
        <v>353953.60000000003</v>
      </c>
      <c r="V3181" s="463"/>
      <c r="W3181" s="51">
        <v>2017</v>
      </c>
      <c r="X3181" s="46" t="s">
        <v>47</v>
      </c>
    </row>
    <row r="3182" spans="1:24" ht="50.1" customHeight="1">
      <c r="A3182" s="45" t="s">
        <v>9681</v>
      </c>
      <c r="B3182" s="46" t="s">
        <v>35</v>
      </c>
      <c r="C3182" s="50" t="s">
        <v>8659</v>
      </c>
      <c r="D3182" s="145" t="s">
        <v>2086</v>
      </c>
      <c r="E3182" s="50" t="s">
        <v>8660</v>
      </c>
      <c r="F3182" s="50" t="s">
        <v>47</v>
      </c>
      <c r="G3182" s="49" t="s">
        <v>39</v>
      </c>
      <c r="H3182" s="52">
        <v>0</v>
      </c>
      <c r="I3182" s="136">
        <v>590000000</v>
      </c>
      <c r="J3182" s="35" t="s">
        <v>40</v>
      </c>
      <c r="K3182" s="51" t="s">
        <v>1818</v>
      </c>
      <c r="L3182" s="35" t="s">
        <v>42</v>
      </c>
      <c r="M3182" s="46" t="s">
        <v>61</v>
      </c>
      <c r="N3182" s="49" t="s">
        <v>109</v>
      </c>
      <c r="O3182" s="35" t="s">
        <v>110</v>
      </c>
      <c r="P3182" s="125">
        <v>168</v>
      </c>
      <c r="Q3182" s="49" t="s">
        <v>117</v>
      </c>
      <c r="R3182" s="148">
        <v>2.8220000000000001</v>
      </c>
      <c r="S3182" s="325">
        <v>215000</v>
      </c>
      <c r="T3182" s="100">
        <f t="shared" si="338"/>
        <v>606730</v>
      </c>
      <c r="U3182" s="147">
        <f t="shared" si="339"/>
        <v>679537.60000000009</v>
      </c>
      <c r="V3182" s="463"/>
      <c r="W3182" s="51">
        <v>2017</v>
      </c>
      <c r="X3182" s="46" t="s">
        <v>47</v>
      </c>
    </row>
    <row r="3183" spans="1:24" ht="50.1" customHeight="1">
      <c r="A3183" s="45" t="s">
        <v>9682</v>
      </c>
      <c r="B3183" s="46" t="s">
        <v>35</v>
      </c>
      <c r="C3183" s="50" t="s">
        <v>9683</v>
      </c>
      <c r="D3183" s="145" t="s">
        <v>2086</v>
      </c>
      <c r="E3183" s="50" t="s">
        <v>9684</v>
      </c>
      <c r="F3183" s="50" t="s">
        <v>47</v>
      </c>
      <c r="G3183" s="49" t="s">
        <v>39</v>
      </c>
      <c r="H3183" s="52">
        <v>0</v>
      </c>
      <c r="I3183" s="136">
        <v>590000000</v>
      </c>
      <c r="J3183" s="35" t="s">
        <v>40</v>
      </c>
      <c r="K3183" s="51" t="s">
        <v>1818</v>
      </c>
      <c r="L3183" s="35" t="s">
        <v>42</v>
      </c>
      <c r="M3183" s="46" t="s">
        <v>61</v>
      </c>
      <c r="N3183" s="49" t="s">
        <v>109</v>
      </c>
      <c r="O3183" s="35" t="s">
        <v>110</v>
      </c>
      <c r="P3183" s="125">
        <v>168</v>
      </c>
      <c r="Q3183" s="49" t="s">
        <v>117</v>
      </c>
      <c r="R3183" s="148">
        <v>3.5449999999999999</v>
      </c>
      <c r="S3183" s="325">
        <v>215000</v>
      </c>
      <c r="T3183" s="100">
        <f t="shared" si="338"/>
        <v>762175</v>
      </c>
      <c r="U3183" s="147">
        <f t="shared" si="339"/>
        <v>853636.00000000012</v>
      </c>
      <c r="V3183" s="463"/>
      <c r="W3183" s="51">
        <v>2017</v>
      </c>
      <c r="X3183" s="46" t="s">
        <v>47</v>
      </c>
    </row>
    <row r="3184" spans="1:24" ht="50.1" customHeight="1">
      <c r="A3184" s="45" t="s">
        <v>9685</v>
      </c>
      <c r="B3184" s="46" t="s">
        <v>35</v>
      </c>
      <c r="C3184" s="50" t="s">
        <v>2102</v>
      </c>
      <c r="D3184" s="145" t="s">
        <v>2086</v>
      </c>
      <c r="E3184" s="50" t="s">
        <v>2103</v>
      </c>
      <c r="F3184" s="50" t="s">
        <v>2096</v>
      </c>
      <c r="G3184" s="49" t="s">
        <v>39</v>
      </c>
      <c r="H3184" s="52">
        <v>0</v>
      </c>
      <c r="I3184" s="136">
        <v>590000000</v>
      </c>
      <c r="J3184" s="35" t="s">
        <v>40</v>
      </c>
      <c r="K3184" s="51" t="s">
        <v>1818</v>
      </c>
      <c r="L3184" s="35" t="s">
        <v>42</v>
      </c>
      <c r="M3184" s="46" t="s">
        <v>61</v>
      </c>
      <c r="N3184" s="49" t="s">
        <v>109</v>
      </c>
      <c r="O3184" s="35" t="s">
        <v>110</v>
      </c>
      <c r="P3184" s="125">
        <v>168</v>
      </c>
      <c r="Q3184" s="49" t="s">
        <v>117</v>
      </c>
      <c r="R3184" s="461">
        <v>3.42</v>
      </c>
      <c r="S3184" s="77">
        <v>196000</v>
      </c>
      <c r="T3184" s="100">
        <f t="shared" si="338"/>
        <v>670320</v>
      </c>
      <c r="U3184" s="147">
        <f t="shared" si="339"/>
        <v>750758.40000000002</v>
      </c>
      <c r="V3184" s="149"/>
      <c r="W3184" s="51">
        <v>2017</v>
      </c>
      <c r="X3184" s="46" t="s">
        <v>47</v>
      </c>
    </row>
    <row r="3185" spans="1:24" ht="50.1" customHeight="1">
      <c r="A3185" s="45" t="s">
        <v>9686</v>
      </c>
      <c r="B3185" s="49" t="s">
        <v>35</v>
      </c>
      <c r="C3185" s="38" t="s">
        <v>4503</v>
      </c>
      <c r="D3185" s="50" t="s">
        <v>4465</v>
      </c>
      <c r="E3185" s="38" t="s">
        <v>4504</v>
      </c>
      <c r="F3185" s="38"/>
      <c r="G3185" s="35" t="s">
        <v>39</v>
      </c>
      <c r="H3185" s="49">
        <v>0</v>
      </c>
      <c r="I3185" s="35">
        <v>590000000</v>
      </c>
      <c r="J3185" s="35" t="s">
        <v>53</v>
      </c>
      <c r="K3185" s="35" t="s">
        <v>1818</v>
      </c>
      <c r="L3185" s="35" t="s">
        <v>42</v>
      </c>
      <c r="M3185" s="35" t="s">
        <v>61</v>
      </c>
      <c r="N3185" s="58" t="s">
        <v>109</v>
      </c>
      <c r="O3185" s="35" t="s">
        <v>110</v>
      </c>
      <c r="P3185" s="35">
        <v>168</v>
      </c>
      <c r="Q3185" s="49" t="s">
        <v>117</v>
      </c>
      <c r="R3185" s="464">
        <v>0.18</v>
      </c>
      <c r="S3185" s="227">
        <v>750000</v>
      </c>
      <c r="T3185" s="100">
        <f t="shared" si="338"/>
        <v>135000</v>
      </c>
      <c r="U3185" s="147">
        <f t="shared" si="339"/>
        <v>151200</v>
      </c>
      <c r="V3185" s="93"/>
      <c r="W3185" s="35">
        <v>2017</v>
      </c>
      <c r="X3185" s="93"/>
    </row>
    <row r="3186" spans="1:24" ht="50.1" customHeight="1">
      <c r="A3186" s="45" t="s">
        <v>9687</v>
      </c>
      <c r="B3186" s="49" t="s">
        <v>35</v>
      </c>
      <c r="C3186" s="38" t="s">
        <v>4515</v>
      </c>
      <c r="D3186" s="50" t="s">
        <v>4465</v>
      </c>
      <c r="E3186" s="38" t="s">
        <v>4516</v>
      </c>
      <c r="F3186" s="38"/>
      <c r="G3186" s="119" t="s">
        <v>39</v>
      </c>
      <c r="H3186" s="49">
        <v>0</v>
      </c>
      <c r="I3186" s="35">
        <v>590000000</v>
      </c>
      <c r="J3186" s="35" t="s">
        <v>53</v>
      </c>
      <c r="K3186" s="35" t="s">
        <v>1818</v>
      </c>
      <c r="L3186" s="35" t="s">
        <v>42</v>
      </c>
      <c r="M3186" s="35" t="s">
        <v>61</v>
      </c>
      <c r="N3186" s="58" t="s">
        <v>109</v>
      </c>
      <c r="O3186" s="35" t="s">
        <v>110</v>
      </c>
      <c r="P3186" s="35">
        <v>168</v>
      </c>
      <c r="Q3186" s="49" t="s">
        <v>117</v>
      </c>
      <c r="R3186" s="464">
        <v>5.92</v>
      </c>
      <c r="S3186" s="227">
        <v>750000</v>
      </c>
      <c r="T3186" s="100">
        <f t="shared" si="338"/>
        <v>4440000</v>
      </c>
      <c r="U3186" s="147">
        <f t="shared" si="339"/>
        <v>4972800.0000000009</v>
      </c>
      <c r="V3186" s="93"/>
      <c r="W3186" s="35">
        <v>2017</v>
      </c>
      <c r="X3186" s="93"/>
    </row>
    <row r="3187" spans="1:24" ht="50.1" customHeight="1">
      <c r="A3187" s="45" t="s">
        <v>9688</v>
      </c>
      <c r="B3187" s="49" t="s">
        <v>35</v>
      </c>
      <c r="C3187" s="38" t="s">
        <v>6426</v>
      </c>
      <c r="D3187" s="50" t="s">
        <v>4465</v>
      </c>
      <c r="E3187" s="38" t="s">
        <v>6427</v>
      </c>
      <c r="F3187" s="235" t="s">
        <v>9689</v>
      </c>
      <c r="G3187" s="35" t="s">
        <v>39</v>
      </c>
      <c r="H3187" s="49">
        <v>0</v>
      </c>
      <c r="I3187" s="35">
        <v>590000000</v>
      </c>
      <c r="J3187" s="35" t="s">
        <v>53</v>
      </c>
      <c r="K3187" s="35" t="s">
        <v>1818</v>
      </c>
      <c r="L3187" s="35" t="s">
        <v>42</v>
      </c>
      <c r="M3187" s="35" t="s">
        <v>61</v>
      </c>
      <c r="N3187" s="58" t="s">
        <v>109</v>
      </c>
      <c r="O3187" s="35" t="s">
        <v>110</v>
      </c>
      <c r="P3187" s="35">
        <v>168</v>
      </c>
      <c r="Q3187" s="49" t="s">
        <v>117</v>
      </c>
      <c r="R3187" s="464">
        <v>0.22500000000000001</v>
      </c>
      <c r="S3187" s="227">
        <v>295000</v>
      </c>
      <c r="T3187" s="100">
        <f t="shared" si="338"/>
        <v>66375</v>
      </c>
      <c r="U3187" s="147">
        <f t="shared" si="339"/>
        <v>74340</v>
      </c>
      <c r="V3187" s="221"/>
      <c r="W3187" s="35">
        <v>2017</v>
      </c>
      <c r="X3187" s="93"/>
    </row>
    <row r="3188" spans="1:24" ht="50.1" customHeight="1">
      <c r="A3188" s="45" t="s">
        <v>9690</v>
      </c>
      <c r="B3188" s="49" t="s">
        <v>35</v>
      </c>
      <c r="C3188" s="38" t="s">
        <v>9691</v>
      </c>
      <c r="D3188" s="50" t="s">
        <v>4926</v>
      </c>
      <c r="E3188" s="38" t="s">
        <v>9692</v>
      </c>
      <c r="F3188" s="235"/>
      <c r="G3188" s="35" t="s">
        <v>39</v>
      </c>
      <c r="H3188" s="49">
        <v>0</v>
      </c>
      <c r="I3188" s="35">
        <v>590000000</v>
      </c>
      <c r="J3188" s="35" t="s">
        <v>53</v>
      </c>
      <c r="K3188" s="35" t="s">
        <v>1818</v>
      </c>
      <c r="L3188" s="35" t="s">
        <v>42</v>
      </c>
      <c r="M3188" s="35" t="s">
        <v>61</v>
      </c>
      <c r="N3188" s="58" t="s">
        <v>109</v>
      </c>
      <c r="O3188" s="35" t="s">
        <v>110</v>
      </c>
      <c r="P3188" s="35">
        <v>166</v>
      </c>
      <c r="Q3188" s="49" t="s">
        <v>103</v>
      </c>
      <c r="R3188" s="464">
        <v>1771</v>
      </c>
      <c r="S3188" s="227">
        <v>189</v>
      </c>
      <c r="T3188" s="100">
        <f t="shared" si="338"/>
        <v>334719</v>
      </c>
      <c r="U3188" s="147">
        <f t="shared" si="339"/>
        <v>374885.28</v>
      </c>
      <c r="V3188" s="221"/>
      <c r="W3188" s="35">
        <v>2017</v>
      </c>
      <c r="X3188" s="93"/>
    </row>
    <row r="3189" spans="1:24" ht="50.1" customHeight="1">
      <c r="A3189" s="45" t="s">
        <v>9693</v>
      </c>
      <c r="B3189" s="49" t="s">
        <v>35</v>
      </c>
      <c r="C3189" s="38" t="s">
        <v>4948</v>
      </c>
      <c r="D3189" s="50" t="s">
        <v>4926</v>
      </c>
      <c r="E3189" s="38" t="s">
        <v>4949</v>
      </c>
      <c r="F3189" s="235"/>
      <c r="G3189" s="35" t="s">
        <v>39</v>
      </c>
      <c r="H3189" s="49">
        <v>0</v>
      </c>
      <c r="I3189" s="35">
        <v>590000000</v>
      </c>
      <c r="J3189" s="35" t="s">
        <v>53</v>
      </c>
      <c r="K3189" s="35" t="s">
        <v>1818</v>
      </c>
      <c r="L3189" s="35" t="s">
        <v>42</v>
      </c>
      <c r="M3189" s="35" t="s">
        <v>61</v>
      </c>
      <c r="N3189" s="58" t="s">
        <v>109</v>
      </c>
      <c r="O3189" s="35" t="s">
        <v>110</v>
      </c>
      <c r="P3189" s="35">
        <v>168</v>
      </c>
      <c r="Q3189" s="49" t="s">
        <v>117</v>
      </c>
      <c r="R3189" s="464">
        <v>0.38500000000000001</v>
      </c>
      <c r="S3189" s="227">
        <v>189000</v>
      </c>
      <c r="T3189" s="100">
        <f t="shared" si="338"/>
        <v>72765</v>
      </c>
      <c r="U3189" s="147">
        <f t="shared" si="339"/>
        <v>81496.800000000003</v>
      </c>
      <c r="V3189" s="221"/>
      <c r="W3189" s="35">
        <v>2017</v>
      </c>
      <c r="X3189" s="93"/>
    </row>
    <row r="3190" spans="1:24" ht="50.1" customHeight="1">
      <c r="A3190" s="45" t="s">
        <v>9694</v>
      </c>
      <c r="B3190" s="49" t="s">
        <v>35</v>
      </c>
      <c r="C3190" s="38" t="s">
        <v>9695</v>
      </c>
      <c r="D3190" s="50" t="s">
        <v>4926</v>
      </c>
      <c r="E3190" s="38" t="s">
        <v>9696</v>
      </c>
      <c r="F3190" s="235"/>
      <c r="G3190" s="35" t="s">
        <v>39</v>
      </c>
      <c r="H3190" s="49">
        <v>0</v>
      </c>
      <c r="I3190" s="35">
        <v>590000000</v>
      </c>
      <c r="J3190" s="35" t="s">
        <v>53</v>
      </c>
      <c r="K3190" s="35" t="s">
        <v>1818</v>
      </c>
      <c r="L3190" s="35" t="s">
        <v>42</v>
      </c>
      <c r="M3190" s="35" t="s">
        <v>61</v>
      </c>
      <c r="N3190" s="58" t="s">
        <v>109</v>
      </c>
      <c r="O3190" s="35" t="s">
        <v>110</v>
      </c>
      <c r="P3190" s="35">
        <v>166</v>
      </c>
      <c r="Q3190" s="49" t="s">
        <v>103</v>
      </c>
      <c r="R3190" s="464">
        <v>3970</v>
      </c>
      <c r="S3190" s="227">
        <v>189</v>
      </c>
      <c r="T3190" s="100">
        <f t="shared" si="338"/>
        <v>750330</v>
      </c>
      <c r="U3190" s="147">
        <f t="shared" si="339"/>
        <v>840369.60000000009</v>
      </c>
      <c r="V3190" s="221"/>
      <c r="W3190" s="35">
        <v>2017</v>
      </c>
      <c r="X3190" s="93"/>
    </row>
    <row r="3191" spans="1:24" ht="50.1" customHeight="1">
      <c r="A3191" s="45" t="s">
        <v>9697</v>
      </c>
      <c r="B3191" s="49" t="s">
        <v>35</v>
      </c>
      <c r="C3191" s="38" t="s">
        <v>6802</v>
      </c>
      <c r="D3191" s="50" t="s">
        <v>4926</v>
      </c>
      <c r="E3191" s="38" t="s">
        <v>6803</v>
      </c>
      <c r="F3191" s="235"/>
      <c r="G3191" s="35" t="s">
        <v>39</v>
      </c>
      <c r="H3191" s="49">
        <v>0</v>
      </c>
      <c r="I3191" s="35">
        <v>590000000</v>
      </c>
      <c r="J3191" s="35" t="s">
        <v>53</v>
      </c>
      <c r="K3191" s="35" t="s">
        <v>1818</v>
      </c>
      <c r="L3191" s="35" t="s">
        <v>42</v>
      </c>
      <c r="M3191" s="35" t="s">
        <v>61</v>
      </c>
      <c r="N3191" s="58" t="s">
        <v>109</v>
      </c>
      <c r="O3191" s="35" t="s">
        <v>110</v>
      </c>
      <c r="P3191" s="35">
        <v>168</v>
      </c>
      <c r="Q3191" s="49" t="s">
        <v>117</v>
      </c>
      <c r="R3191" s="464">
        <v>1.96</v>
      </c>
      <c r="S3191" s="227">
        <v>299000</v>
      </c>
      <c r="T3191" s="100">
        <f t="shared" si="338"/>
        <v>586040</v>
      </c>
      <c r="U3191" s="147">
        <f t="shared" si="339"/>
        <v>656364.80000000005</v>
      </c>
      <c r="V3191" s="221"/>
      <c r="W3191" s="35">
        <v>2017</v>
      </c>
      <c r="X3191" s="93"/>
    </row>
    <row r="3192" spans="1:24" ht="50.1" customHeight="1">
      <c r="A3192" s="45" t="s">
        <v>9698</v>
      </c>
      <c r="B3192" s="49" t="s">
        <v>35</v>
      </c>
      <c r="C3192" s="38" t="s">
        <v>5748</v>
      </c>
      <c r="D3192" s="50" t="s">
        <v>4926</v>
      </c>
      <c r="E3192" s="38" t="s">
        <v>5749</v>
      </c>
      <c r="F3192" s="235"/>
      <c r="G3192" s="35" t="s">
        <v>39</v>
      </c>
      <c r="H3192" s="49">
        <v>0</v>
      </c>
      <c r="I3192" s="35">
        <v>590000000</v>
      </c>
      <c r="J3192" s="35" t="s">
        <v>53</v>
      </c>
      <c r="K3192" s="35" t="s">
        <v>1818</v>
      </c>
      <c r="L3192" s="35" t="s">
        <v>42</v>
      </c>
      <c r="M3192" s="35" t="s">
        <v>61</v>
      </c>
      <c r="N3192" s="58" t="s">
        <v>109</v>
      </c>
      <c r="O3192" s="35" t="s">
        <v>110</v>
      </c>
      <c r="P3192" s="35">
        <v>168</v>
      </c>
      <c r="Q3192" s="49" t="s">
        <v>117</v>
      </c>
      <c r="R3192" s="464">
        <v>0.68</v>
      </c>
      <c r="S3192" s="227">
        <v>299000</v>
      </c>
      <c r="T3192" s="100">
        <f t="shared" si="338"/>
        <v>203320.00000000003</v>
      </c>
      <c r="U3192" s="147">
        <f t="shared" si="339"/>
        <v>227718.40000000005</v>
      </c>
      <c r="V3192" s="221"/>
      <c r="W3192" s="35">
        <v>2017</v>
      </c>
      <c r="X3192" s="93"/>
    </row>
    <row r="3193" spans="1:24" ht="50.1" customHeight="1">
      <c r="A3193" s="45" t="s">
        <v>9699</v>
      </c>
      <c r="B3193" s="49" t="s">
        <v>35</v>
      </c>
      <c r="C3193" s="50" t="s">
        <v>9700</v>
      </c>
      <c r="D3193" s="50" t="s">
        <v>3378</v>
      </c>
      <c r="E3193" s="50" t="s">
        <v>9701</v>
      </c>
      <c r="F3193" s="50" t="s">
        <v>9702</v>
      </c>
      <c r="G3193" s="43" t="s">
        <v>39</v>
      </c>
      <c r="H3193" s="43">
        <v>0</v>
      </c>
      <c r="I3193" s="35">
        <v>590000000</v>
      </c>
      <c r="J3193" s="35" t="s">
        <v>40</v>
      </c>
      <c r="K3193" s="43" t="s">
        <v>2925</v>
      </c>
      <c r="L3193" s="35" t="s">
        <v>40</v>
      </c>
      <c r="M3193" s="43" t="s">
        <v>61</v>
      </c>
      <c r="N3193" s="35" t="s">
        <v>102</v>
      </c>
      <c r="O3193" s="35" t="s">
        <v>728</v>
      </c>
      <c r="P3193" s="43">
        <v>166</v>
      </c>
      <c r="Q3193" s="49" t="s">
        <v>103</v>
      </c>
      <c r="R3193" s="77">
        <v>25</v>
      </c>
      <c r="S3193" s="77">
        <v>550</v>
      </c>
      <c r="T3193" s="77">
        <f>S3193*R3193</f>
        <v>13750</v>
      </c>
      <c r="U3193" s="77">
        <f t="shared" si="339"/>
        <v>15400.000000000002</v>
      </c>
      <c r="V3193" s="98"/>
      <c r="W3193" s="43">
        <v>2017</v>
      </c>
      <c r="X3193" s="98"/>
    </row>
    <row r="3194" spans="1:24" ht="50.1" customHeight="1">
      <c r="A3194" s="45" t="s">
        <v>9703</v>
      </c>
      <c r="B3194" s="49" t="s">
        <v>35</v>
      </c>
      <c r="C3194" s="50" t="s">
        <v>9704</v>
      </c>
      <c r="D3194" s="50" t="s">
        <v>9705</v>
      </c>
      <c r="E3194" s="50" t="s">
        <v>9706</v>
      </c>
      <c r="F3194" s="50"/>
      <c r="G3194" s="43" t="s">
        <v>39</v>
      </c>
      <c r="H3194" s="43">
        <v>0</v>
      </c>
      <c r="I3194" s="35">
        <v>590000000</v>
      </c>
      <c r="J3194" s="35" t="s">
        <v>40</v>
      </c>
      <c r="K3194" s="43" t="s">
        <v>2925</v>
      </c>
      <c r="L3194" s="35" t="s">
        <v>40</v>
      </c>
      <c r="M3194" s="43" t="s">
        <v>61</v>
      </c>
      <c r="N3194" s="35" t="s">
        <v>102</v>
      </c>
      <c r="O3194" s="35" t="s">
        <v>728</v>
      </c>
      <c r="P3194" s="43">
        <v>168</v>
      </c>
      <c r="Q3194" s="49" t="s">
        <v>117</v>
      </c>
      <c r="R3194" s="77">
        <v>0.05</v>
      </c>
      <c r="S3194" s="77">
        <v>770000</v>
      </c>
      <c r="T3194" s="77">
        <f>S3194*R3194</f>
        <v>38500</v>
      </c>
      <c r="U3194" s="77">
        <f t="shared" si="339"/>
        <v>43120.000000000007</v>
      </c>
      <c r="V3194" s="98"/>
      <c r="W3194" s="43">
        <v>2017</v>
      </c>
      <c r="X3194" s="98"/>
    </row>
    <row r="3195" spans="1:24" ht="50.1" customHeight="1">
      <c r="A3195" s="45" t="s">
        <v>9707</v>
      </c>
      <c r="B3195" s="35" t="s">
        <v>35</v>
      </c>
      <c r="C3195" s="50" t="s">
        <v>9708</v>
      </c>
      <c r="D3195" s="50" t="s">
        <v>9709</v>
      </c>
      <c r="E3195" s="50" t="s">
        <v>9710</v>
      </c>
      <c r="F3195" s="50" t="s">
        <v>9711</v>
      </c>
      <c r="G3195" s="267" t="s">
        <v>39</v>
      </c>
      <c r="H3195" s="35">
        <v>0</v>
      </c>
      <c r="I3195" s="35">
        <v>590000000</v>
      </c>
      <c r="J3195" s="35" t="s">
        <v>225</v>
      </c>
      <c r="K3195" s="35" t="s">
        <v>1818</v>
      </c>
      <c r="L3195" s="51" t="s">
        <v>53</v>
      </c>
      <c r="M3195" s="51" t="s">
        <v>43</v>
      </c>
      <c r="N3195" s="35" t="s">
        <v>2687</v>
      </c>
      <c r="O3195" s="35" t="s">
        <v>5275</v>
      </c>
      <c r="P3195" s="35">
        <v>796</v>
      </c>
      <c r="Q3195" s="35" t="s">
        <v>46</v>
      </c>
      <c r="R3195" s="81">
        <v>1</v>
      </c>
      <c r="S3195" s="81">
        <v>2500</v>
      </c>
      <c r="T3195" s="346">
        <f>S3195*R3195</f>
        <v>2500</v>
      </c>
      <c r="U3195" s="346">
        <f t="shared" si="339"/>
        <v>2800.0000000000005</v>
      </c>
      <c r="V3195" s="35"/>
      <c r="W3195" s="35">
        <v>2017</v>
      </c>
      <c r="X3195" s="90"/>
    </row>
    <row r="3196" spans="1:24" ht="50.1" customHeight="1">
      <c r="A3196" s="45" t="s">
        <v>9712</v>
      </c>
      <c r="B3196" s="35" t="s">
        <v>35</v>
      </c>
      <c r="C3196" s="50" t="s">
        <v>9708</v>
      </c>
      <c r="D3196" s="50" t="s">
        <v>9709</v>
      </c>
      <c r="E3196" s="50" t="s">
        <v>9710</v>
      </c>
      <c r="F3196" s="50" t="s">
        <v>9713</v>
      </c>
      <c r="G3196" s="267" t="s">
        <v>39</v>
      </c>
      <c r="H3196" s="35">
        <v>0</v>
      </c>
      <c r="I3196" s="35">
        <v>590000000</v>
      </c>
      <c r="J3196" s="35" t="s">
        <v>225</v>
      </c>
      <c r="K3196" s="35" t="s">
        <v>1818</v>
      </c>
      <c r="L3196" s="51" t="s">
        <v>53</v>
      </c>
      <c r="M3196" s="51" t="s">
        <v>43</v>
      </c>
      <c r="N3196" s="35" t="s">
        <v>2687</v>
      </c>
      <c r="O3196" s="35" t="s">
        <v>5275</v>
      </c>
      <c r="P3196" s="35">
        <v>796</v>
      </c>
      <c r="Q3196" s="35" t="s">
        <v>46</v>
      </c>
      <c r="R3196" s="81">
        <v>1</v>
      </c>
      <c r="S3196" s="81">
        <v>2366.0700000000002</v>
      </c>
      <c r="T3196" s="346">
        <f>S3196*R3196</f>
        <v>2366.0700000000002</v>
      </c>
      <c r="U3196" s="346">
        <f t="shared" si="339"/>
        <v>2649.9984000000004</v>
      </c>
      <c r="V3196" s="35"/>
      <c r="W3196" s="35">
        <v>2017</v>
      </c>
      <c r="X3196" s="90"/>
    </row>
    <row r="3197" spans="1:24" ht="50.1" customHeight="1">
      <c r="A3197" s="45" t="s">
        <v>9714</v>
      </c>
      <c r="B3197" s="58" t="s">
        <v>35</v>
      </c>
      <c r="C3197" s="78" t="s">
        <v>9715</v>
      </c>
      <c r="D3197" s="78" t="s">
        <v>9716</v>
      </c>
      <c r="E3197" s="78" t="s">
        <v>332</v>
      </c>
      <c r="F3197" s="50" t="s">
        <v>9717</v>
      </c>
      <c r="G3197" s="49" t="s">
        <v>39</v>
      </c>
      <c r="H3197" s="105">
        <v>0</v>
      </c>
      <c r="I3197" s="80">
        <v>590000000</v>
      </c>
      <c r="J3197" s="51" t="s">
        <v>293</v>
      </c>
      <c r="K3197" s="49" t="s">
        <v>554</v>
      </c>
      <c r="L3197" s="49" t="s">
        <v>189</v>
      </c>
      <c r="M3197" s="49" t="s">
        <v>61</v>
      </c>
      <c r="N3197" s="49" t="s">
        <v>44</v>
      </c>
      <c r="O3197" s="49" t="s">
        <v>6246</v>
      </c>
      <c r="P3197" s="43">
        <v>796</v>
      </c>
      <c r="Q3197" s="49" t="s">
        <v>46</v>
      </c>
      <c r="R3197" s="81">
        <v>3</v>
      </c>
      <c r="S3197" s="81">
        <v>6000</v>
      </c>
      <c r="T3197" s="81">
        <f t="shared" ref="T3197:T3205" si="340">R3197*S3197</f>
        <v>18000</v>
      </c>
      <c r="U3197" s="81">
        <f t="shared" si="339"/>
        <v>20160.000000000004</v>
      </c>
      <c r="V3197" s="98"/>
      <c r="W3197" s="51">
        <v>2017</v>
      </c>
      <c r="X3197" s="49"/>
    </row>
    <row r="3198" spans="1:24" ht="50.1" customHeight="1">
      <c r="A3198" s="45" t="s">
        <v>9718</v>
      </c>
      <c r="B3198" s="58" t="s">
        <v>35</v>
      </c>
      <c r="C3198" s="50" t="s">
        <v>9719</v>
      </c>
      <c r="D3198" s="50" t="s">
        <v>9720</v>
      </c>
      <c r="E3198" s="50" t="s">
        <v>9721</v>
      </c>
      <c r="F3198" s="50" t="s">
        <v>9722</v>
      </c>
      <c r="G3198" s="49" t="s">
        <v>39</v>
      </c>
      <c r="H3198" s="105">
        <v>0</v>
      </c>
      <c r="I3198" s="80">
        <v>590000000</v>
      </c>
      <c r="J3198" s="51" t="s">
        <v>293</v>
      </c>
      <c r="K3198" s="49" t="s">
        <v>554</v>
      </c>
      <c r="L3198" s="49" t="s">
        <v>189</v>
      </c>
      <c r="M3198" s="49" t="s">
        <v>61</v>
      </c>
      <c r="N3198" s="49" t="s">
        <v>102</v>
      </c>
      <c r="O3198" s="49" t="s">
        <v>4918</v>
      </c>
      <c r="P3198" s="43">
        <v>796</v>
      </c>
      <c r="Q3198" s="49" t="s">
        <v>46</v>
      </c>
      <c r="R3198" s="77">
        <v>1</v>
      </c>
      <c r="S3198" s="77">
        <v>1150000</v>
      </c>
      <c r="T3198" s="343">
        <f t="shared" si="340"/>
        <v>1150000</v>
      </c>
      <c r="U3198" s="343">
        <f t="shared" si="339"/>
        <v>1288000.0000000002</v>
      </c>
      <c r="V3198" s="98"/>
      <c r="W3198" s="51">
        <v>2017</v>
      </c>
      <c r="X3198" s="49"/>
    </row>
    <row r="3199" spans="1:24" ht="50.1" customHeight="1">
      <c r="A3199" s="45" t="s">
        <v>9723</v>
      </c>
      <c r="B3199" s="49" t="s">
        <v>35</v>
      </c>
      <c r="C3199" s="181" t="s">
        <v>1900</v>
      </c>
      <c r="D3199" s="186" t="s">
        <v>1516</v>
      </c>
      <c r="E3199" s="181" t="s">
        <v>1901</v>
      </c>
      <c r="F3199" s="38" t="s">
        <v>9724</v>
      </c>
      <c r="G3199" s="35" t="s">
        <v>39</v>
      </c>
      <c r="H3199" s="49">
        <v>0</v>
      </c>
      <c r="I3199" s="35">
        <v>590000000</v>
      </c>
      <c r="J3199" s="35" t="s">
        <v>225</v>
      </c>
      <c r="K3199" s="35" t="s">
        <v>554</v>
      </c>
      <c r="L3199" s="35" t="s">
        <v>42</v>
      </c>
      <c r="M3199" s="35" t="s">
        <v>61</v>
      </c>
      <c r="N3199" s="58" t="s">
        <v>566</v>
      </c>
      <c r="O3199" s="35" t="s">
        <v>110</v>
      </c>
      <c r="P3199" s="35">
        <v>168</v>
      </c>
      <c r="Q3199" s="46" t="s">
        <v>117</v>
      </c>
      <c r="R3199" s="537">
        <v>1.99</v>
      </c>
      <c r="S3199" s="538">
        <v>224000</v>
      </c>
      <c r="T3199" s="77">
        <f t="shared" si="340"/>
        <v>445760</v>
      </c>
      <c r="U3199" s="77">
        <f t="shared" si="339"/>
        <v>499251.20000000007</v>
      </c>
      <c r="V3199" s="38"/>
      <c r="W3199" s="35">
        <v>2017</v>
      </c>
      <c r="X3199" s="38"/>
    </row>
    <row r="3200" spans="1:24" ht="50.1" customHeight="1">
      <c r="A3200" s="45" t="s">
        <v>9725</v>
      </c>
      <c r="B3200" s="49" t="s">
        <v>35</v>
      </c>
      <c r="C3200" s="181" t="s">
        <v>1900</v>
      </c>
      <c r="D3200" s="186" t="s">
        <v>1516</v>
      </c>
      <c r="E3200" s="181" t="s">
        <v>1901</v>
      </c>
      <c r="F3200" s="38" t="s">
        <v>9726</v>
      </c>
      <c r="G3200" s="35" t="s">
        <v>39</v>
      </c>
      <c r="H3200" s="49">
        <v>0</v>
      </c>
      <c r="I3200" s="35">
        <v>590000000</v>
      </c>
      <c r="J3200" s="35" t="s">
        <v>225</v>
      </c>
      <c r="K3200" s="35" t="s">
        <v>554</v>
      </c>
      <c r="L3200" s="35" t="s">
        <v>42</v>
      </c>
      <c r="M3200" s="35" t="s">
        <v>61</v>
      </c>
      <c r="N3200" s="58" t="s">
        <v>566</v>
      </c>
      <c r="O3200" s="35" t="s">
        <v>110</v>
      </c>
      <c r="P3200" s="35">
        <v>168</v>
      </c>
      <c r="Q3200" s="46" t="s">
        <v>117</v>
      </c>
      <c r="R3200" s="537">
        <v>3.5939999999999999</v>
      </c>
      <c r="S3200" s="538">
        <v>224000</v>
      </c>
      <c r="T3200" s="77">
        <f t="shared" si="340"/>
        <v>805056</v>
      </c>
      <c r="U3200" s="77">
        <f t="shared" si="339"/>
        <v>901662.72000000009</v>
      </c>
      <c r="V3200" s="38"/>
      <c r="W3200" s="35">
        <v>2017</v>
      </c>
      <c r="X3200" s="38"/>
    </row>
    <row r="3201" spans="1:24" ht="50.1" customHeight="1">
      <c r="A3201" s="45" t="s">
        <v>9727</v>
      </c>
      <c r="B3201" s="49" t="s">
        <v>35</v>
      </c>
      <c r="C3201" s="181" t="s">
        <v>1900</v>
      </c>
      <c r="D3201" s="186" t="s">
        <v>1516</v>
      </c>
      <c r="E3201" s="181" t="s">
        <v>1901</v>
      </c>
      <c r="F3201" s="38" t="s">
        <v>9728</v>
      </c>
      <c r="G3201" s="35" t="s">
        <v>39</v>
      </c>
      <c r="H3201" s="49">
        <v>0</v>
      </c>
      <c r="I3201" s="35">
        <v>590000000</v>
      </c>
      <c r="J3201" s="35" t="s">
        <v>225</v>
      </c>
      <c r="K3201" s="35" t="s">
        <v>554</v>
      </c>
      <c r="L3201" s="35" t="s">
        <v>42</v>
      </c>
      <c r="M3201" s="35" t="s">
        <v>61</v>
      </c>
      <c r="N3201" s="58" t="s">
        <v>566</v>
      </c>
      <c r="O3201" s="35" t="s">
        <v>110</v>
      </c>
      <c r="P3201" s="35">
        <v>168</v>
      </c>
      <c r="Q3201" s="46" t="s">
        <v>117</v>
      </c>
      <c r="R3201" s="537">
        <v>8.5139999999999993</v>
      </c>
      <c r="S3201" s="538">
        <v>251000</v>
      </c>
      <c r="T3201" s="77">
        <f t="shared" si="340"/>
        <v>2137014</v>
      </c>
      <c r="U3201" s="77">
        <f t="shared" si="339"/>
        <v>2393455.6800000002</v>
      </c>
      <c r="V3201" s="38"/>
      <c r="W3201" s="35">
        <v>2017</v>
      </c>
      <c r="X3201" s="38"/>
    </row>
    <row r="3202" spans="1:24" ht="50.1" customHeight="1">
      <c r="A3202" s="45" t="s">
        <v>9729</v>
      </c>
      <c r="B3202" s="49" t="s">
        <v>35</v>
      </c>
      <c r="C3202" s="181" t="s">
        <v>1900</v>
      </c>
      <c r="D3202" s="186" t="s">
        <v>1516</v>
      </c>
      <c r="E3202" s="181" t="s">
        <v>1901</v>
      </c>
      <c r="F3202" s="38" t="s">
        <v>2096</v>
      </c>
      <c r="G3202" s="35" t="s">
        <v>39</v>
      </c>
      <c r="H3202" s="49">
        <v>0</v>
      </c>
      <c r="I3202" s="35">
        <v>590000000</v>
      </c>
      <c r="J3202" s="35" t="s">
        <v>225</v>
      </c>
      <c r="K3202" s="35" t="s">
        <v>554</v>
      </c>
      <c r="L3202" s="35" t="s">
        <v>42</v>
      </c>
      <c r="M3202" s="35" t="s">
        <v>61</v>
      </c>
      <c r="N3202" s="58" t="s">
        <v>566</v>
      </c>
      <c r="O3202" s="35" t="s">
        <v>110</v>
      </c>
      <c r="P3202" s="35">
        <v>168</v>
      </c>
      <c r="Q3202" s="46" t="s">
        <v>117</v>
      </c>
      <c r="R3202" s="537">
        <v>3.79</v>
      </c>
      <c r="S3202" s="538">
        <v>293000</v>
      </c>
      <c r="T3202" s="77">
        <f t="shared" si="340"/>
        <v>1110470</v>
      </c>
      <c r="U3202" s="77">
        <f t="shared" si="339"/>
        <v>1243726.4000000001</v>
      </c>
      <c r="V3202" s="38"/>
      <c r="W3202" s="35">
        <v>2017</v>
      </c>
      <c r="X3202" s="38"/>
    </row>
    <row r="3203" spans="1:24" ht="50.1" customHeight="1">
      <c r="A3203" s="45" t="s">
        <v>9730</v>
      </c>
      <c r="B3203" s="348" t="s">
        <v>35</v>
      </c>
      <c r="C3203" s="50" t="s">
        <v>9731</v>
      </c>
      <c r="D3203" s="50" t="s">
        <v>9732</v>
      </c>
      <c r="E3203" s="50" t="s">
        <v>9733</v>
      </c>
      <c r="F3203" s="50" t="s">
        <v>9734</v>
      </c>
      <c r="G3203" s="49" t="s">
        <v>39</v>
      </c>
      <c r="H3203" s="52">
        <v>0</v>
      </c>
      <c r="I3203" s="82">
        <v>590000000</v>
      </c>
      <c r="J3203" s="35" t="s">
        <v>225</v>
      </c>
      <c r="K3203" s="35" t="s">
        <v>554</v>
      </c>
      <c r="L3203" s="35" t="s">
        <v>225</v>
      </c>
      <c r="M3203" s="43" t="s">
        <v>84</v>
      </c>
      <c r="N3203" s="49" t="s">
        <v>9735</v>
      </c>
      <c r="O3203" s="35" t="s">
        <v>1424</v>
      </c>
      <c r="P3203" s="349">
        <v>839</v>
      </c>
      <c r="Q3203" s="49" t="s">
        <v>612</v>
      </c>
      <c r="R3203" s="77">
        <v>1</v>
      </c>
      <c r="S3203" s="77">
        <v>384000</v>
      </c>
      <c r="T3203" s="100">
        <f t="shared" si="340"/>
        <v>384000</v>
      </c>
      <c r="U3203" s="147">
        <f t="shared" si="339"/>
        <v>430080.00000000006</v>
      </c>
      <c r="V3203" s="46"/>
      <c r="W3203" s="55">
        <v>2017</v>
      </c>
      <c r="X3203" s="98"/>
    </row>
    <row r="3204" spans="1:24" ht="50.1" customHeight="1">
      <c r="A3204" s="45" t="s">
        <v>9736</v>
      </c>
      <c r="B3204" s="348" t="s">
        <v>35</v>
      </c>
      <c r="C3204" s="50" t="s">
        <v>9737</v>
      </c>
      <c r="D3204" s="50" t="s">
        <v>9738</v>
      </c>
      <c r="E3204" s="50" t="s">
        <v>9739</v>
      </c>
      <c r="F3204" s="50" t="s">
        <v>9740</v>
      </c>
      <c r="G3204" s="49" t="s">
        <v>39</v>
      </c>
      <c r="H3204" s="52">
        <v>0</v>
      </c>
      <c r="I3204" s="82">
        <v>590000000</v>
      </c>
      <c r="J3204" s="35" t="s">
        <v>225</v>
      </c>
      <c r="K3204" s="35" t="s">
        <v>554</v>
      </c>
      <c r="L3204" s="35" t="s">
        <v>225</v>
      </c>
      <c r="M3204" s="43" t="s">
        <v>84</v>
      </c>
      <c r="N3204" s="49" t="s">
        <v>9735</v>
      </c>
      <c r="O3204" s="35" t="s">
        <v>1424</v>
      </c>
      <c r="P3204" s="349">
        <v>796</v>
      </c>
      <c r="Q3204" s="49" t="s">
        <v>46</v>
      </c>
      <c r="R3204" s="77">
        <v>1</v>
      </c>
      <c r="S3204" s="77">
        <v>753000</v>
      </c>
      <c r="T3204" s="100">
        <f t="shared" si="340"/>
        <v>753000</v>
      </c>
      <c r="U3204" s="147">
        <f t="shared" si="339"/>
        <v>843360.00000000012</v>
      </c>
      <c r="V3204" s="70"/>
      <c r="W3204" s="55">
        <v>2017</v>
      </c>
      <c r="X3204" s="98"/>
    </row>
    <row r="3205" spans="1:24" ht="50.1" customHeight="1">
      <c r="A3205" s="45" t="s">
        <v>9741</v>
      </c>
      <c r="B3205" s="348" t="s">
        <v>35</v>
      </c>
      <c r="C3205" s="50" t="s">
        <v>9742</v>
      </c>
      <c r="D3205" s="50" t="s">
        <v>9743</v>
      </c>
      <c r="E3205" s="50" t="s">
        <v>9744</v>
      </c>
      <c r="F3205" s="50" t="s">
        <v>9745</v>
      </c>
      <c r="G3205" s="49" t="s">
        <v>39</v>
      </c>
      <c r="H3205" s="52">
        <v>0</v>
      </c>
      <c r="I3205" s="82">
        <v>590000000</v>
      </c>
      <c r="J3205" s="35" t="s">
        <v>225</v>
      </c>
      <c r="K3205" s="35" t="s">
        <v>554</v>
      </c>
      <c r="L3205" s="35" t="s">
        <v>225</v>
      </c>
      <c r="M3205" s="43" t="s">
        <v>84</v>
      </c>
      <c r="N3205" s="49" t="s">
        <v>9735</v>
      </c>
      <c r="O3205" s="35" t="s">
        <v>1424</v>
      </c>
      <c r="P3205" s="349">
        <v>839</v>
      </c>
      <c r="Q3205" s="49" t="s">
        <v>612</v>
      </c>
      <c r="R3205" s="77">
        <v>1</v>
      </c>
      <c r="S3205" s="77">
        <v>823000</v>
      </c>
      <c r="T3205" s="100">
        <f t="shared" si="340"/>
        <v>823000</v>
      </c>
      <c r="U3205" s="147">
        <f t="shared" si="339"/>
        <v>921760.00000000012</v>
      </c>
      <c r="V3205" s="348"/>
      <c r="W3205" s="55">
        <v>2017</v>
      </c>
      <c r="X3205" s="348"/>
    </row>
    <row r="3206" spans="1:24" ht="50.1" customHeight="1">
      <c r="A3206" s="45" t="s">
        <v>9746</v>
      </c>
      <c r="B3206" s="49" t="s">
        <v>35</v>
      </c>
      <c r="C3206" s="50" t="s">
        <v>9747</v>
      </c>
      <c r="D3206" s="50" t="s">
        <v>8405</v>
      </c>
      <c r="E3206" s="50" t="s">
        <v>9748</v>
      </c>
      <c r="F3206" s="50" t="s">
        <v>9749</v>
      </c>
      <c r="G3206" s="49" t="s">
        <v>39</v>
      </c>
      <c r="H3206" s="49">
        <v>0</v>
      </c>
      <c r="I3206" s="46">
        <v>590000000</v>
      </c>
      <c r="J3206" s="35" t="s">
        <v>53</v>
      </c>
      <c r="K3206" s="49" t="s">
        <v>554</v>
      </c>
      <c r="L3206" s="35" t="s">
        <v>53</v>
      </c>
      <c r="M3206" s="49" t="s">
        <v>43</v>
      </c>
      <c r="N3206" s="49" t="s">
        <v>9750</v>
      </c>
      <c r="O3206" s="49" t="s">
        <v>1424</v>
      </c>
      <c r="P3206" s="43">
        <v>796</v>
      </c>
      <c r="Q3206" s="49" t="s">
        <v>46</v>
      </c>
      <c r="R3206" s="153">
        <v>4</v>
      </c>
      <c r="S3206" s="153">
        <v>13000</v>
      </c>
      <c r="T3206" s="77">
        <f>S3206*R3206</f>
        <v>52000</v>
      </c>
      <c r="U3206" s="77">
        <f>T3206*1.12</f>
        <v>58240.000000000007</v>
      </c>
      <c r="V3206" s="135"/>
      <c r="W3206" s="35">
        <v>2017</v>
      </c>
      <c r="X3206" s="43"/>
    </row>
    <row r="3207" spans="1:24" ht="50.1" customHeight="1">
      <c r="A3207" s="45" t="s">
        <v>9751</v>
      </c>
      <c r="B3207" s="35" t="s">
        <v>35</v>
      </c>
      <c r="C3207" s="78" t="s">
        <v>713</v>
      </c>
      <c r="D3207" s="78" t="s">
        <v>714</v>
      </c>
      <c r="E3207" s="78" t="s">
        <v>715</v>
      </c>
      <c r="F3207" s="50" t="s">
        <v>9752</v>
      </c>
      <c r="G3207" s="49" t="s">
        <v>39</v>
      </c>
      <c r="H3207" s="35">
        <v>0</v>
      </c>
      <c r="I3207" s="35">
        <v>590000000</v>
      </c>
      <c r="J3207" s="35" t="s">
        <v>40</v>
      </c>
      <c r="K3207" s="35" t="s">
        <v>554</v>
      </c>
      <c r="L3207" s="35" t="s">
        <v>42</v>
      </c>
      <c r="M3207" s="35" t="s">
        <v>61</v>
      </c>
      <c r="N3207" s="35" t="s">
        <v>555</v>
      </c>
      <c r="O3207" s="35" t="s">
        <v>1204</v>
      </c>
      <c r="P3207" s="35">
        <v>112</v>
      </c>
      <c r="Q3207" s="35" t="s">
        <v>129</v>
      </c>
      <c r="R3207" s="100">
        <v>20</v>
      </c>
      <c r="S3207" s="100">
        <v>4100</v>
      </c>
      <c r="T3207" s="100">
        <f>R3207*S3207</f>
        <v>82000</v>
      </c>
      <c r="U3207" s="147">
        <f>T3207*1.12</f>
        <v>91840.000000000015</v>
      </c>
      <c r="V3207" s="34"/>
      <c r="W3207" s="34">
        <v>2017</v>
      </c>
      <c r="X3207" s="295"/>
    </row>
    <row r="3208" spans="1:24" ht="50.1" customHeight="1">
      <c r="A3208" s="45" t="s">
        <v>9753</v>
      </c>
      <c r="B3208" s="157" t="s">
        <v>35</v>
      </c>
      <c r="C3208" s="440" t="s">
        <v>7087</v>
      </c>
      <c r="D3208" s="440" t="s">
        <v>7088</v>
      </c>
      <c r="E3208" s="440" t="s">
        <v>7089</v>
      </c>
      <c r="F3208" s="296" t="s">
        <v>9754</v>
      </c>
      <c r="G3208" s="163" t="s">
        <v>39</v>
      </c>
      <c r="H3208" s="160">
        <v>0</v>
      </c>
      <c r="I3208" s="250">
        <v>590000000</v>
      </c>
      <c r="J3208" s="250" t="s">
        <v>53</v>
      </c>
      <c r="K3208" s="160" t="s">
        <v>554</v>
      </c>
      <c r="L3208" s="250" t="s">
        <v>53</v>
      </c>
      <c r="M3208" s="160" t="s">
        <v>61</v>
      </c>
      <c r="N3208" s="35" t="s">
        <v>555</v>
      </c>
      <c r="O3208" s="35" t="s">
        <v>76</v>
      </c>
      <c r="P3208" s="563">
        <v>796</v>
      </c>
      <c r="Q3208" s="163" t="s">
        <v>46</v>
      </c>
      <c r="R3208" s="166">
        <v>10</v>
      </c>
      <c r="S3208" s="166">
        <v>7300</v>
      </c>
      <c r="T3208" s="100">
        <f t="shared" ref="T3208:T3271" si="341">R3208*S3208</f>
        <v>73000</v>
      </c>
      <c r="U3208" s="166">
        <f>T3208*1.12</f>
        <v>81760.000000000015</v>
      </c>
      <c r="V3208" s="539"/>
      <c r="W3208" s="250">
        <v>2017</v>
      </c>
      <c r="X3208" s="98"/>
    </row>
    <row r="3209" spans="1:24" ht="50.1" customHeight="1">
      <c r="A3209" s="45" t="s">
        <v>9755</v>
      </c>
      <c r="B3209" s="49" t="s">
        <v>35</v>
      </c>
      <c r="C3209" s="78" t="s">
        <v>9756</v>
      </c>
      <c r="D3209" s="78" t="s">
        <v>9757</v>
      </c>
      <c r="E3209" s="78" t="s">
        <v>9758</v>
      </c>
      <c r="F3209" s="50" t="s">
        <v>9759</v>
      </c>
      <c r="G3209" s="34" t="s">
        <v>39</v>
      </c>
      <c r="H3209" s="34">
        <v>0</v>
      </c>
      <c r="I3209" s="34">
        <v>590000000</v>
      </c>
      <c r="J3209" s="35" t="s">
        <v>53</v>
      </c>
      <c r="K3209" s="49" t="s">
        <v>554</v>
      </c>
      <c r="L3209" s="35" t="s">
        <v>53</v>
      </c>
      <c r="M3209" s="34" t="s">
        <v>43</v>
      </c>
      <c r="N3209" s="35" t="s">
        <v>5378</v>
      </c>
      <c r="O3209" s="49" t="s">
        <v>227</v>
      </c>
      <c r="P3209" s="35">
        <v>778</v>
      </c>
      <c r="Q3209" s="35" t="s">
        <v>1085</v>
      </c>
      <c r="R3209" s="77">
        <v>80</v>
      </c>
      <c r="S3209" s="77">
        <v>55</v>
      </c>
      <c r="T3209" s="100">
        <f t="shared" si="341"/>
        <v>4400</v>
      </c>
      <c r="U3209" s="100">
        <f t="shared" ref="U3209:U3272" si="342">T3209*1.12</f>
        <v>4928.0000000000009</v>
      </c>
      <c r="V3209" s="217" t="s">
        <v>47</v>
      </c>
      <c r="W3209" s="35">
        <v>2017</v>
      </c>
      <c r="X3209" s="82" t="s">
        <v>47</v>
      </c>
    </row>
    <row r="3210" spans="1:24" ht="50.1" customHeight="1">
      <c r="A3210" s="45" t="s">
        <v>9760</v>
      </c>
      <c r="B3210" s="49" t="s">
        <v>35</v>
      </c>
      <c r="C3210" s="78" t="s">
        <v>9761</v>
      </c>
      <c r="D3210" s="78" t="s">
        <v>9762</v>
      </c>
      <c r="E3210" s="78" t="s">
        <v>9763</v>
      </c>
      <c r="F3210" s="78" t="s">
        <v>9764</v>
      </c>
      <c r="G3210" s="34" t="s">
        <v>39</v>
      </c>
      <c r="H3210" s="34">
        <v>0</v>
      </c>
      <c r="I3210" s="34">
        <v>590000000</v>
      </c>
      <c r="J3210" s="35" t="s">
        <v>53</v>
      </c>
      <c r="K3210" s="49" t="s">
        <v>554</v>
      </c>
      <c r="L3210" s="35" t="s">
        <v>53</v>
      </c>
      <c r="M3210" s="34" t="s">
        <v>43</v>
      </c>
      <c r="N3210" s="35" t="s">
        <v>5378</v>
      </c>
      <c r="O3210" s="49" t="s">
        <v>227</v>
      </c>
      <c r="P3210" s="35">
        <v>778</v>
      </c>
      <c r="Q3210" s="35" t="s">
        <v>1085</v>
      </c>
      <c r="R3210" s="77">
        <v>3</v>
      </c>
      <c r="S3210" s="77">
        <v>320</v>
      </c>
      <c r="T3210" s="100">
        <f t="shared" si="341"/>
        <v>960</v>
      </c>
      <c r="U3210" s="100">
        <f t="shared" si="342"/>
        <v>1075.2</v>
      </c>
      <c r="V3210" s="217" t="s">
        <v>47</v>
      </c>
      <c r="W3210" s="35">
        <v>2017</v>
      </c>
      <c r="X3210" s="82" t="s">
        <v>47</v>
      </c>
    </row>
    <row r="3211" spans="1:24" ht="50.1" customHeight="1">
      <c r="A3211" s="45" t="s">
        <v>9765</v>
      </c>
      <c r="B3211" s="49" t="s">
        <v>35</v>
      </c>
      <c r="C3211" s="78" t="s">
        <v>9761</v>
      </c>
      <c r="D3211" s="78" t="s">
        <v>9762</v>
      </c>
      <c r="E3211" s="78" t="s">
        <v>9763</v>
      </c>
      <c r="F3211" s="78" t="s">
        <v>9766</v>
      </c>
      <c r="G3211" s="34" t="s">
        <v>39</v>
      </c>
      <c r="H3211" s="34">
        <v>0</v>
      </c>
      <c r="I3211" s="34">
        <v>590000000</v>
      </c>
      <c r="J3211" s="35" t="s">
        <v>53</v>
      </c>
      <c r="K3211" s="49" t="s">
        <v>554</v>
      </c>
      <c r="L3211" s="35" t="s">
        <v>53</v>
      </c>
      <c r="M3211" s="34" t="s">
        <v>43</v>
      </c>
      <c r="N3211" s="35" t="s">
        <v>5378</v>
      </c>
      <c r="O3211" s="49" t="s">
        <v>227</v>
      </c>
      <c r="P3211" s="35">
        <v>778</v>
      </c>
      <c r="Q3211" s="35" t="s">
        <v>1085</v>
      </c>
      <c r="R3211" s="77">
        <v>50</v>
      </c>
      <c r="S3211" s="77">
        <v>55</v>
      </c>
      <c r="T3211" s="100">
        <f t="shared" si="341"/>
        <v>2750</v>
      </c>
      <c r="U3211" s="100">
        <f t="shared" si="342"/>
        <v>3080.0000000000005</v>
      </c>
      <c r="V3211" s="217" t="s">
        <v>47</v>
      </c>
      <c r="W3211" s="35">
        <v>2017</v>
      </c>
      <c r="X3211" s="82" t="s">
        <v>47</v>
      </c>
    </row>
    <row r="3212" spans="1:24" ht="50.1" customHeight="1">
      <c r="A3212" s="45" t="s">
        <v>9767</v>
      </c>
      <c r="B3212" s="49" t="s">
        <v>35</v>
      </c>
      <c r="C3212" s="50" t="s">
        <v>9768</v>
      </c>
      <c r="D3212" s="50" t="s">
        <v>9769</v>
      </c>
      <c r="E3212" s="50" t="s">
        <v>9770</v>
      </c>
      <c r="F3212" s="50" t="s">
        <v>9771</v>
      </c>
      <c r="G3212" s="34" t="s">
        <v>39</v>
      </c>
      <c r="H3212" s="34">
        <v>0</v>
      </c>
      <c r="I3212" s="34">
        <v>590000000</v>
      </c>
      <c r="J3212" s="35" t="s">
        <v>53</v>
      </c>
      <c r="K3212" s="49" t="s">
        <v>554</v>
      </c>
      <c r="L3212" s="35" t="s">
        <v>53</v>
      </c>
      <c r="M3212" s="34" t="s">
        <v>43</v>
      </c>
      <c r="N3212" s="35" t="s">
        <v>5378</v>
      </c>
      <c r="O3212" s="49" t="s">
        <v>227</v>
      </c>
      <c r="P3212" s="35">
        <v>778</v>
      </c>
      <c r="Q3212" s="35" t="s">
        <v>1085</v>
      </c>
      <c r="R3212" s="77">
        <v>5</v>
      </c>
      <c r="S3212" s="77">
        <v>115</v>
      </c>
      <c r="T3212" s="100">
        <f t="shared" si="341"/>
        <v>575</v>
      </c>
      <c r="U3212" s="100">
        <f t="shared" si="342"/>
        <v>644.00000000000011</v>
      </c>
      <c r="V3212" s="98"/>
      <c r="W3212" s="35">
        <v>2017</v>
      </c>
      <c r="X3212" s="98"/>
    </row>
    <row r="3213" spans="1:24" ht="50.1" customHeight="1">
      <c r="A3213" s="45" t="s">
        <v>9772</v>
      </c>
      <c r="B3213" s="49" t="s">
        <v>35</v>
      </c>
      <c r="C3213" s="78" t="s">
        <v>9773</v>
      </c>
      <c r="D3213" s="78" t="s">
        <v>9774</v>
      </c>
      <c r="E3213" s="78" t="s">
        <v>9763</v>
      </c>
      <c r="F3213" s="78" t="s">
        <v>9775</v>
      </c>
      <c r="G3213" s="34" t="s">
        <v>39</v>
      </c>
      <c r="H3213" s="34">
        <v>0</v>
      </c>
      <c r="I3213" s="34">
        <v>590000000</v>
      </c>
      <c r="J3213" s="35" t="s">
        <v>53</v>
      </c>
      <c r="K3213" s="49" t="s">
        <v>554</v>
      </c>
      <c r="L3213" s="35" t="s">
        <v>53</v>
      </c>
      <c r="M3213" s="34" t="s">
        <v>43</v>
      </c>
      <c r="N3213" s="35" t="s">
        <v>5378</v>
      </c>
      <c r="O3213" s="49" t="s">
        <v>227</v>
      </c>
      <c r="P3213" s="35">
        <v>778</v>
      </c>
      <c r="Q3213" s="35" t="s">
        <v>1085</v>
      </c>
      <c r="R3213" s="77">
        <v>10</v>
      </c>
      <c r="S3213" s="77">
        <v>115</v>
      </c>
      <c r="T3213" s="100">
        <f t="shared" si="341"/>
        <v>1150</v>
      </c>
      <c r="U3213" s="100">
        <f t="shared" si="342"/>
        <v>1288.0000000000002</v>
      </c>
      <c r="V3213" s="217" t="s">
        <v>47</v>
      </c>
      <c r="W3213" s="35">
        <v>2017</v>
      </c>
      <c r="X3213" s="82" t="s">
        <v>47</v>
      </c>
    </row>
    <row r="3214" spans="1:24" ht="50.1" customHeight="1">
      <c r="A3214" s="45" t="s">
        <v>9776</v>
      </c>
      <c r="B3214" s="49" t="s">
        <v>35</v>
      </c>
      <c r="C3214" s="78" t="s">
        <v>9777</v>
      </c>
      <c r="D3214" s="78" t="s">
        <v>9778</v>
      </c>
      <c r="E3214" s="78" t="s">
        <v>9763</v>
      </c>
      <c r="F3214" s="50" t="s">
        <v>9779</v>
      </c>
      <c r="G3214" s="34" t="s">
        <v>39</v>
      </c>
      <c r="H3214" s="34">
        <v>0</v>
      </c>
      <c r="I3214" s="34">
        <v>590000000</v>
      </c>
      <c r="J3214" s="35" t="s">
        <v>53</v>
      </c>
      <c r="K3214" s="49" t="s">
        <v>554</v>
      </c>
      <c r="L3214" s="35" t="s">
        <v>53</v>
      </c>
      <c r="M3214" s="34" t="s">
        <v>43</v>
      </c>
      <c r="N3214" s="35" t="s">
        <v>5378</v>
      </c>
      <c r="O3214" s="49" t="s">
        <v>227</v>
      </c>
      <c r="P3214" s="35">
        <v>778</v>
      </c>
      <c r="Q3214" s="35" t="s">
        <v>1085</v>
      </c>
      <c r="R3214" s="77">
        <v>3</v>
      </c>
      <c r="S3214" s="77">
        <v>250</v>
      </c>
      <c r="T3214" s="100">
        <f t="shared" si="341"/>
        <v>750</v>
      </c>
      <c r="U3214" s="100">
        <f t="shared" si="342"/>
        <v>840.00000000000011</v>
      </c>
      <c r="V3214" s="217" t="s">
        <v>47</v>
      </c>
      <c r="W3214" s="35">
        <v>2017</v>
      </c>
      <c r="X3214" s="82" t="s">
        <v>47</v>
      </c>
    </row>
    <row r="3215" spans="1:24" ht="50.1" customHeight="1">
      <c r="A3215" s="45" t="s">
        <v>9780</v>
      </c>
      <c r="B3215" s="49" t="s">
        <v>35</v>
      </c>
      <c r="C3215" s="78" t="s">
        <v>9781</v>
      </c>
      <c r="D3215" s="78" t="s">
        <v>9782</v>
      </c>
      <c r="E3215" s="78" t="s">
        <v>9763</v>
      </c>
      <c r="F3215" s="50" t="s">
        <v>9783</v>
      </c>
      <c r="G3215" s="34" t="s">
        <v>39</v>
      </c>
      <c r="H3215" s="34">
        <v>0</v>
      </c>
      <c r="I3215" s="34">
        <v>590000000</v>
      </c>
      <c r="J3215" s="35" t="s">
        <v>53</v>
      </c>
      <c r="K3215" s="49" t="s">
        <v>554</v>
      </c>
      <c r="L3215" s="35" t="s">
        <v>53</v>
      </c>
      <c r="M3215" s="34" t="s">
        <v>43</v>
      </c>
      <c r="N3215" s="35" t="s">
        <v>5378</v>
      </c>
      <c r="O3215" s="49" t="s">
        <v>227</v>
      </c>
      <c r="P3215" s="35">
        <v>778</v>
      </c>
      <c r="Q3215" s="35" t="s">
        <v>1085</v>
      </c>
      <c r="R3215" s="77">
        <v>10</v>
      </c>
      <c r="S3215" s="77">
        <v>260</v>
      </c>
      <c r="T3215" s="100">
        <f t="shared" si="341"/>
        <v>2600</v>
      </c>
      <c r="U3215" s="100">
        <f t="shared" si="342"/>
        <v>2912.0000000000005</v>
      </c>
      <c r="V3215" s="217" t="s">
        <v>47</v>
      </c>
      <c r="W3215" s="35">
        <v>2017</v>
      </c>
      <c r="X3215" s="82" t="s">
        <v>47</v>
      </c>
    </row>
    <row r="3216" spans="1:24" ht="50.1" customHeight="1">
      <c r="A3216" s="45" t="s">
        <v>9784</v>
      </c>
      <c r="B3216" s="49" t="s">
        <v>35</v>
      </c>
      <c r="C3216" s="78" t="s">
        <v>9785</v>
      </c>
      <c r="D3216" s="78" t="s">
        <v>9786</v>
      </c>
      <c r="E3216" s="78" t="s">
        <v>9763</v>
      </c>
      <c r="F3216" s="50" t="s">
        <v>9787</v>
      </c>
      <c r="G3216" s="34" t="s">
        <v>39</v>
      </c>
      <c r="H3216" s="34">
        <v>0</v>
      </c>
      <c r="I3216" s="34">
        <v>590000000</v>
      </c>
      <c r="J3216" s="35" t="s">
        <v>53</v>
      </c>
      <c r="K3216" s="49" t="s">
        <v>554</v>
      </c>
      <c r="L3216" s="35" t="s">
        <v>53</v>
      </c>
      <c r="M3216" s="34" t="s">
        <v>43</v>
      </c>
      <c r="N3216" s="35" t="s">
        <v>5378</v>
      </c>
      <c r="O3216" s="49" t="s">
        <v>227</v>
      </c>
      <c r="P3216" s="35">
        <v>778</v>
      </c>
      <c r="Q3216" s="35" t="s">
        <v>1085</v>
      </c>
      <c r="R3216" s="77">
        <v>100</v>
      </c>
      <c r="S3216" s="77">
        <v>40</v>
      </c>
      <c r="T3216" s="100">
        <f t="shared" si="341"/>
        <v>4000</v>
      </c>
      <c r="U3216" s="100">
        <f t="shared" si="342"/>
        <v>4480</v>
      </c>
      <c r="V3216" s="98"/>
      <c r="W3216" s="35">
        <v>2017</v>
      </c>
      <c r="X3216" s="98"/>
    </row>
    <row r="3217" spans="1:24" ht="50.1" customHeight="1">
      <c r="A3217" s="45" t="s">
        <v>9788</v>
      </c>
      <c r="B3217" s="49" t="s">
        <v>35</v>
      </c>
      <c r="C3217" s="78" t="s">
        <v>9789</v>
      </c>
      <c r="D3217" s="78" t="s">
        <v>9790</v>
      </c>
      <c r="E3217" s="78" t="s">
        <v>9791</v>
      </c>
      <c r="F3217" s="50" t="s">
        <v>9792</v>
      </c>
      <c r="G3217" s="34" t="s">
        <v>39</v>
      </c>
      <c r="H3217" s="34">
        <v>0</v>
      </c>
      <c r="I3217" s="34">
        <v>590000000</v>
      </c>
      <c r="J3217" s="35" t="s">
        <v>53</v>
      </c>
      <c r="K3217" s="49" t="s">
        <v>554</v>
      </c>
      <c r="L3217" s="35" t="s">
        <v>53</v>
      </c>
      <c r="M3217" s="34" t="s">
        <v>43</v>
      </c>
      <c r="N3217" s="35" t="s">
        <v>5378</v>
      </c>
      <c r="O3217" s="49" t="s">
        <v>227</v>
      </c>
      <c r="P3217" s="35">
        <v>778</v>
      </c>
      <c r="Q3217" s="35" t="s">
        <v>1085</v>
      </c>
      <c r="R3217" s="77">
        <v>1</v>
      </c>
      <c r="S3217" s="77">
        <v>2500</v>
      </c>
      <c r="T3217" s="100">
        <f t="shared" si="341"/>
        <v>2500</v>
      </c>
      <c r="U3217" s="100">
        <f t="shared" si="342"/>
        <v>2800.0000000000005</v>
      </c>
      <c r="V3217" s="217" t="s">
        <v>47</v>
      </c>
      <c r="W3217" s="35">
        <v>2017</v>
      </c>
      <c r="X3217" s="82" t="s">
        <v>47</v>
      </c>
    </row>
    <row r="3218" spans="1:24" ht="50.1" customHeight="1">
      <c r="A3218" s="45" t="s">
        <v>9793</v>
      </c>
      <c r="B3218" s="49" t="s">
        <v>35</v>
      </c>
      <c r="C3218" s="50" t="s">
        <v>9794</v>
      </c>
      <c r="D3218" s="50" t="s">
        <v>9795</v>
      </c>
      <c r="E3218" s="50" t="s">
        <v>9763</v>
      </c>
      <c r="F3218" s="78" t="s">
        <v>9796</v>
      </c>
      <c r="G3218" s="34" t="s">
        <v>39</v>
      </c>
      <c r="H3218" s="34">
        <v>0</v>
      </c>
      <c r="I3218" s="34">
        <v>590000000</v>
      </c>
      <c r="J3218" s="35" t="s">
        <v>53</v>
      </c>
      <c r="K3218" s="49" t="s">
        <v>554</v>
      </c>
      <c r="L3218" s="35" t="s">
        <v>53</v>
      </c>
      <c r="M3218" s="34" t="s">
        <v>43</v>
      </c>
      <c r="N3218" s="35" t="s">
        <v>5378</v>
      </c>
      <c r="O3218" s="49" t="s">
        <v>227</v>
      </c>
      <c r="P3218" s="35">
        <v>778</v>
      </c>
      <c r="Q3218" s="35" t="s">
        <v>1085</v>
      </c>
      <c r="R3218" s="77">
        <v>5</v>
      </c>
      <c r="S3218" s="77">
        <v>750</v>
      </c>
      <c r="T3218" s="100">
        <f t="shared" si="341"/>
        <v>3750</v>
      </c>
      <c r="U3218" s="100">
        <f t="shared" si="342"/>
        <v>4200</v>
      </c>
      <c r="V3218" s="217" t="s">
        <v>47</v>
      </c>
      <c r="W3218" s="35">
        <v>2017</v>
      </c>
      <c r="X3218" s="82" t="s">
        <v>47</v>
      </c>
    </row>
    <row r="3219" spans="1:24" ht="50.1" customHeight="1">
      <c r="A3219" s="45" t="s">
        <v>9797</v>
      </c>
      <c r="B3219" s="49" t="s">
        <v>35</v>
      </c>
      <c r="C3219" s="50" t="s">
        <v>9794</v>
      </c>
      <c r="D3219" s="50" t="s">
        <v>9795</v>
      </c>
      <c r="E3219" s="50" t="s">
        <v>9763</v>
      </c>
      <c r="F3219" s="50" t="s">
        <v>9798</v>
      </c>
      <c r="G3219" s="34" t="s">
        <v>39</v>
      </c>
      <c r="H3219" s="34">
        <v>0</v>
      </c>
      <c r="I3219" s="34">
        <v>590000000</v>
      </c>
      <c r="J3219" s="35" t="s">
        <v>53</v>
      </c>
      <c r="K3219" s="49" t="s">
        <v>554</v>
      </c>
      <c r="L3219" s="35" t="s">
        <v>53</v>
      </c>
      <c r="M3219" s="34" t="s">
        <v>43</v>
      </c>
      <c r="N3219" s="35" t="s">
        <v>5378</v>
      </c>
      <c r="O3219" s="49" t="s">
        <v>227</v>
      </c>
      <c r="P3219" s="35">
        <v>778</v>
      </c>
      <c r="Q3219" s="49" t="s">
        <v>1085</v>
      </c>
      <c r="R3219" s="77">
        <v>3</v>
      </c>
      <c r="S3219" s="77">
        <v>950</v>
      </c>
      <c r="T3219" s="100">
        <f t="shared" si="341"/>
        <v>2850</v>
      </c>
      <c r="U3219" s="100">
        <f t="shared" si="342"/>
        <v>3192.0000000000005</v>
      </c>
      <c r="V3219" s="98"/>
      <c r="W3219" s="35">
        <v>2017</v>
      </c>
      <c r="X3219" s="98"/>
    </row>
    <row r="3220" spans="1:24" ht="50.1" customHeight="1">
      <c r="A3220" s="45" t="s">
        <v>9799</v>
      </c>
      <c r="B3220" s="49" t="s">
        <v>35</v>
      </c>
      <c r="C3220" s="50" t="s">
        <v>9794</v>
      </c>
      <c r="D3220" s="50" t="s">
        <v>9795</v>
      </c>
      <c r="E3220" s="50" t="s">
        <v>9763</v>
      </c>
      <c r="F3220" s="50" t="s">
        <v>9800</v>
      </c>
      <c r="G3220" s="34" t="s">
        <v>39</v>
      </c>
      <c r="H3220" s="34">
        <v>0</v>
      </c>
      <c r="I3220" s="34">
        <v>590000000</v>
      </c>
      <c r="J3220" s="35" t="s">
        <v>53</v>
      </c>
      <c r="K3220" s="49" t="s">
        <v>554</v>
      </c>
      <c r="L3220" s="35" t="s">
        <v>53</v>
      </c>
      <c r="M3220" s="34" t="s">
        <v>43</v>
      </c>
      <c r="N3220" s="35" t="s">
        <v>5378</v>
      </c>
      <c r="O3220" s="49" t="s">
        <v>227</v>
      </c>
      <c r="P3220" s="35">
        <v>778</v>
      </c>
      <c r="Q3220" s="49" t="s">
        <v>1085</v>
      </c>
      <c r="R3220" s="77">
        <v>1</v>
      </c>
      <c r="S3220" s="77">
        <v>480</v>
      </c>
      <c r="T3220" s="100">
        <f t="shared" si="341"/>
        <v>480</v>
      </c>
      <c r="U3220" s="100">
        <f t="shared" si="342"/>
        <v>537.6</v>
      </c>
      <c r="V3220" s="98"/>
      <c r="W3220" s="35">
        <v>2017</v>
      </c>
      <c r="X3220" s="98"/>
    </row>
    <row r="3221" spans="1:24" ht="50.1" customHeight="1">
      <c r="A3221" s="45" t="s">
        <v>9801</v>
      </c>
      <c r="B3221" s="49" t="s">
        <v>35</v>
      </c>
      <c r="C3221" s="50" t="s">
        <v>9802</v>
      </c>
      <c r="D3221" s="50" t="s">
        <v>9803</v>
      </c>
      <c r="E3221" s="50" t="s">
        <v>9804</v>
      </c>
      <c r="F3221" s="50" t="s">
        <v>9805</v>
      </c>
      <c r="G3221" s="34" t="s">
        <v>39</v>
      </c>
      <c r="H3221" s="34">
        <v>0</v>
      </c>
      <c r="I3221" s="34">
        <v>590000000</v>
      </c>
      <c r="J3221" s="35" t="s">
        <v>53</v>
      </c>
      <c r="K3221" s="49" t="s">
        <v>554</v>
      </c>
      <c r="L3221" s="35" t="s">
        <v>53</v>
      </c>
      <c r="M3221" s="34" t="s">
        <v>43</v>
      </c>
      <c r="N3221" s="35" t="s">
        <v>5378</v>
      </c>
      <c r="O3221" s="49" t="s">
        <v>227</v>
      </c>
      <c r="P3221" s="35">
        <v>778</v>
      </c>
      <c r="Q3221" s="35" t="s">
        <v>1085</v>
      </c>
      <c r="R3221" s="77">
        <v>300</v>
      </c>
      <c r="S3221" s="77">
        <v>60</v>
      </c>
      <c r="T3221" s="100">
        <f t="shared" si="341"/>
        <v>18000</v>
      </c>
      <c r="U3221" s="100">
        <f t="shared" si="342"/>
        <v>20160.000000000004</v>
      </c>
      <c r="V3221" s="217" t="s">
        <v>47</v>
      </c>
      <c r="W3221" s="35">
        <v>2017</v>
      </c>
      <c r="X3221" s="82" t="s">
        <v>47</v>
      </c>
    </row>
    <row r="3222" spans="1:24" ht="50.1" customHeight="1">
      <c r="A3222" s="45" t="s">
        <v>9806</v>
      </c>
      <c r="B3222" s="49" t="s">
        <v>35</v>
      </c>
      <c r="C3222" s="50" t="s">
        <v>9807</v>
      </c>
      <c r="D3222" s="50" t="s">
        <v>9803</v>
      </c>
      <c r="E3222" s="50" t="s">
        <v>9808</v>
      </c>
      <c r="F3222" s="50" t="s">
        <v>9809</v>
      </c>
      <c r="G3222" s="34" t="s">
        <v>39</v>
      </c>
      <c r="H3222" s="34">
        <v>0</v>
      </c>
      <c r="I3222" s="34">
        <v>590000000</v>
      </c>
      <c r="J3222" s="35" t="s">
        <v>53</v>
      </c>
      <c r="K3222" s="49" t="s">
        <v>554</v>
      </c>
      <c r="L3222" s="35" t="s">
        <v>53</v>
      </c>
      <c r="M3222" s="34" t="s">
        <v>43</v>
      </c>
      <c r="N3222" s="35" t="s">
        <v>5378</v>
      </c>
      <c r="O3222" s="49" t="s">
        <v>227</v>
      </c>
      <c r="P3222" s="35">
        <v>778</v>
      </c>
      <c r="Q3222" s="35" t="s">
        <v>1085</v>
      </c>
      <c r="R3222" s="100">
        <v>200</v>
      </c>
      <c r="S3222" s="100">
        <v>75</v>
      </c>
      <c r="T3222" s="100">
        <f t="shared" si="341"/>
        <v>15000</v>
      </c>
      <c r="U3222" s="100">
        <f t="shared" si="342"/>
        <v>16800</v>
      </c>
      <c r="V3222" s="217" t="s">
        <v>47</v>
      </c>
      <c r="W3222" s="35">
        <v>2017</v>
      </c>
      <c r="X3222" s="82" t="s">
        <v>47</v>
      </c>
    </row>
    <row r="3223" spans="1:24" ht="50.1" customHeight="1">
      <c r="A3223" s="45" t="s">
        <v>9810</v>
      </c>
      <c r="B3223" s="49" t="s">
        <v>35</v>
      </c>
      <c r="C3223" s="50" t="s">
        <v>9807</v>
      </c>
      <c r="D3223" s="50" t="s">
        <v>9803</v>
      </c>
      <c r="E3223" s="50" t="s">
        <v>9808</v>
      </c>
      <c r="F3223" s="50" t="s">
        <v>9811</v>
      </c>
      <c r="G3223" s="34" t="s">
        <v>39</v>
      </c>
      <c r="H3223" s="34">
        <v>0</v>
      </c>
      <c r="I3223" s="34">
        <v>590000000</v>
      </c>
      <c r="J3223" s="35" t="s">
        <v>53</v>
      </c>
      <c r="K3223" s="49" t="s">
        <v>554</v>
      </c>
      <c r="L3223" s="35" t="s">
        <v>53</v>
      </c>
      <c r="M3223" s="34" t="s">
        <v>43</v>
      </c>
      <c r="N3223" s="35" t="s">
        <v>5378</v>
      </c>
      <c r="O3223" s="49" t="s">
        <v>227</v>
      </c>
      <c r="P3223" s="35">
        <v>778</v>
      </c>
      <c r="Q3223" s="35" t="s">
        <v>1085</v>
      </c>
      <c r="R3223" s="77">
        <v>60</v>
      </c>
      <c r="S3223" s="77">
        <v>85</v>
      </c>
      <c r="T3223" s="100">
        <f t="shared" si="341"/>
        <v>5100</v>
      </c>
      <c r="U3223" s="100">
        <f t="shared" si="342"/>
        <v>5712.0000000000009</v>
      </c>
      <c r="V3223" s="217" t="s">
        <v>47</v>
      </c>
      <c r="W3223" s="35">
        <v>2017</v>
      </c>
      <c r="X3223" s="82" t="s">
        <v>47</v>
      </c>
    </row>
    <row r="3224" spans="1:24" ht="50.1" customHeight="1">
      <c r="A3224" s="45" t="s">
        <v>9812</v>
      </c>
      <c r="B3224" s="49" t="s">
        <v>35</v>
      </c>
      <c r="C3224" s="78" t="s">
        <v>9813</v>
      </c>
      <c r="D3224" s="78" t="s">
        <v>9814</v>
      </c>
      <c r="E3224" s="78" t="s">
        <v>9815</v>
      </c>
      <c r="F3224" s="50" t="s">
        <v>9816</v>
      </c>
      <c r="G3224" s="34" t="s">
        <v>39</v>
      </c>
      <c r="H3224" s="34">
        <v>0</v>
      </c>
      <c r="I3224" s="34">
        <v>590000000</v>
      </c>
      <c r="J3224" s="35" t="s">
        <v>53</v>
      </c>
      <c r="K3224" s="49" t="s">
        <v>554</v>
      </c>
      <c r="L3224" s="35" t="s">
        <v>53</v>
      </c>
      <c r="M3224" s="34" t="s">
        <v>43</v>
      </c>
      <c r="N3224" s="35" t="s">
        <v>5378</v>
      </c>
      <c r="O3224" s="49" t="s">
        <v>227</v>
      </c>
      <c r="P3224" s="35">
        <v>872</v>
      </c>
      <c r="Q3224" s="35" t="s">
        <v>9275</v>
      </c>
      <c r="R3224" s="77">
        <v>10</v>
      </c>
      <c r="S3224" s="77">
        <v>55</v>
      </c>
      <c r="T3224" s="100">
        <f t="shared" si="341"/>
        <v>550</v>
      </c>
      <c r="U3224" s="100">
        <f t="shared" si="342"/>
        <v>616.00000000000011</v>
      </c>
      <c r="V3224" s="217" t="s">
        <v>47</v>
      </c>
      <c r="W3224" s="35">
        <v>2017</v>
      </c>
      <c r="X3224" s="82" t="s">
        <v>47</v>
      </c>
    </row>
    <row r="3225" spans="1:24" ht="50.1" customHeight="1">
      <c r="A3225" s="45" t="s">
        <v>9817</v>
      </c>
      <c r="B3225" s="49" t="s">
        <v>35</v>
      </c>
      <c r="C3225" s="78" t="s">
        <v>9818</v>
      </c>
      <c r="D3225" s="78" t="s">
        <v>9819</v>
      </c>
      <c r="E3225" s="78" t="s">
        <v>9815</v>
      </c>
      <c r="F3225" s="50" t="s">
        <v>9820</v>
      </c>
      <c r="G3225" s="34" t="s">
        <v>39</v>
      </c>
      <c r="H3225" s="34">
        <v>0</v>
      </c>
      <c r="I3225" s="34">
        <v>590000000</v>
      </c>
      <c r="J3225" s="35" t="s">
        <v>53</v>
      </c>
      <c r="K3225" s="49" t="s">
        <v>554</v>
      </c>
      <c r="L3225" s="35" t="s">
        <v>53</v>
      </c>
      <c r="M3225" s="34" t="s">
        <v>43</v>
      </c>
      <c r="N3225" s="35" t="s">
        <v>5378</v>
      </c>
      <c r="O3225" s="49" t="s">
        <v>227</v>
      </c>
      <c r="P3225" s="35">
        <v>872</v>
      </c>
      <c r="Q3225" s="35" t="s">
        <v>9275</v>
      </c>
      <c r="R3225" s="77">
        <v>30</v>
      </c>
      <c r="S3225" s="77">
        <v>200</v>
      </c>
      <c r="T3225" s="100">
        <f t="shared" si="341"/>
        <v>6000</v>
      </c>
      <c r="U3225" s="100">
        <f t="shared" si="342"/>
        <v>6720.0000000000009</v>
      </c>
      <c r="V3225" s="217" t="s">
        <v>47</v>
      </c>
      <c r="W3225" s="35">
        <v>2017</v>
      </c>
      <c r="X3225" s="82" t="s">
        <v>47</v>
      </c>
    </row>
    <row r="3226" spans="1:24" ht="50.1" customHeight="1">
      <c r="A3226" s="45" t="s">
        <v>9821</v>
      </c>
      <c r="B3226" s="49" t="s">
        <v>35</v>
      </c>
      <c r="C3226" s="78" t="s">
        <v>9822</v>
      </c>
      <c r="D3226" s="78" t="s">
        <v>9823</v>
      </c>
      <c r="E3226" s="78" t="s">
        <v>9763</v>
      </c>
      <c r="F3226" s="50" t="s">
        <v>9824</v>
      </c>
      <c r="G3226" s="34" t="s">
        <v>39</v>
      </c>
      <c r="H3226" s="34">
        <v>0</v>
      </c>
      <c r="I3226" s="34">
        <v>590000000</v>
      </c>
      <c r="J3226" s="35" t="s">
        <v>53</v>
      </c>
      <c r="K3226" s="49" t="s">
        <v>554</v>
      </c>
      <c r="L3226" s="35" t="s">
        <v>53</v>
      </c>
      <c r="M3226" s="34" t="s">
        <v>43</v>
      </c>
      <c r="N3226" s="35" t="s">
        <v>5378</v>
      </c>
      <c r="O3226" s="49" t="s">
        <v>227</v>
      </c>
      <c r="P3226" s="35">
        <v>778</v>
      </c>
      <c r="Q3226" s="35" t="s">
        <v>1085</v>
      </c>
      <c r="R3226" s="77">
        <v>80</v>
      </c>
      <c r="S3226" s="77">
        <v>100</v>
      </c>
      <c r="T3226" s="100">
        <f t="shared" si="341"/>
        <v>8000</v>
      </c>
      <c r="U3226" s="100">
        <f t="shared" si="342"/>
        <v>8960</v>
      </c>
      <c r="V3226" s="217" t="s">
        <v>47</v>
      </c>
      <c r="W3226" s="35">
        <v>2017</v>
      </c>
      <c r="X3226" s="82" t="s">
        <v>47</v>
      </c>
    </row>
    <row r="3227" spans="1:24" ht="50.1" customHeight="1">
      <c r="A3227" s="45" t="s">
        <v>9825</v>
      </c>
      <c r="B3227" s="49" t="s">
        <v>35</v>
      </c>
      <c r="C3227" s="78" t="s">
        <v>9826</v>
      </c>
      <c r="D3227" s="78" t="s">
        <v>9827</v>
      </c>
      <c r="E3227" s="78" t="s">
        <v>9828</v>
      </c>
      <c r="F3227" s="50" t="s">
        <v>9829</v>
      </c>
      <c r="G3227" s="34" t="s">
        <v>39</v>
      </c>
      <c r="H3227" s="34">
        <v>0</v>
      </c>
      <c r="I3227" s="34">
        <v>590000000</v>
      </c>
      <c r="J3227" s="35" t="s">
        <v>53</v>
      </c>
      <c r="K3227" s="49" t="s">
        <v>554</v>
      </c>
      <c r="L3227" s="35" t="s">
        <v>53</v>
      </c>
      <c r="M3227" s="34" t="s">
        <v>43</v>
      </c>
      <c r="N3227" s="35" t="s">
        <v>5378</v>
      </c>
      <c r="O3227" s="49" t="s">
        <v>227</v>
      </c>
      <c r="P3227" s="35">
        <v>778</v>
      </c>
      <c r="Q3227" s="35" t="s">
        <v>1085</v>
      </c>
      <c r="R3227" s="77">
        <v>60</v>
      </c>
      <c r="S3227" s="77">
        <v>130</v>
      </c>
      <c r="T3227" s="100">
        <f t="shared" si="341"/>
        <v>7800</v>
      </c>
      <c r="U3227" s="100">
        <f t="shared" si="342"/>
        <v>8736</v>
      </c>
      <c r="V3227" s="217" t="s">
        <v>47</v>
      </c>
      <c r="W3227" s="35">
        <v>2017</v>
      </c>
      <c r="X3227" s="82" t="s">
        <v>47</v>
      </c>
    </row>
    <row r="3228" spans="1:24" ht="50.1" customHeight="1">
      <c r="A3228" s="45" t="s">
        <v>9830</v>
      </c>
      <c r="B3228" s="49" t="s">
        <v>35</v>
      </c>
      <c r="C3228" s="78" t="s">
        <v>9826</v>
      </c>
      <c r="D3228" s="78" t="s">
        <v>9827</v>
      </c>
      <c r="E3228" s="78" t="s">
        <v>9828</v>
      </c>
      <c r="F3228" s="50" t="s">
        <v>9831</v>
      </c>
      <c r="G3228" s="34" t="s">
        <v>39</v>
      </c>
      <c r="H3228" s="34">
        <v>0</v>
      </c>
      <c r="I3228" s="34">
        <v>590000000</v>
      </c>
      <c r="J3228" s="35" t="s">
        <v>53</v>
      </c>
      <c r="K3228" s="49" t="s">
        <v>554</v>
      </c>
      <c r="L3228" s="35" t="s">
        <v>53</v>
      </c>
      <c r="M3228" s="34" t="s">
        <v>43</v>
      </c>
      <c r="N3228" s="35" t="s">
        <v>5378</v>
      </c>
      <c r="O3228" s="49" t="s">
        <v>227</v>
      </c>
      <c r="P3228" s="35">
        <v>778</v>
      </c>
      <c r="Q3228" s="35" t="s">
        <v>1085</v>
      </c>
      <c r="R3228" s="77">
        <v>50</v>
      </c>
      <c r="S3228" s="77">
        <v>130</v>
      </c>
      <c r="T3228" s="100">
        <f t="shared" si="341"/>
        <v>6500</v>
      </c>
      <c r="U3228" s="100">
        <f t="shared" si="342"/>
        <v>7280.0000000000009</v>
      </c>
      <c r="V3228" s="217" t="s">
        <v>47</v>
      </c>
      <c r="W3228" s="35">
        <v>2017</v>
      </c>
      <c r="X3228" s="82" t="s">
        <v>47</v>
      </c>
    </row>
    <row r="3229" spans="1:24" ht="50.1" customHeight="1">
      <c r="A3229" s="45" t="s">
        <v>9832</v>
      </c>
      <c r="B3229" s="49" t="s">
        <v>35</v>
      </c>
      <c r="C3229" s="50" t="s">
        <v>9833</v>
      </c>
      <c r="D3229" s="50" t="s">
        <v>9834</v>
      </c>
      <c r="E3229" s="50" t="s">
        <v>9763</v>
      </c>
      <c r="F3229" s="50" t="s">
        <v>9835</v>
      </c>
      <c r="G3229" s="34" t="s">
        <v>39</v>
      </c>
      <c r="H3229" s="34">
        <v>0</v>
      </c>
      <c r="I3229" s="34">
        <v>590000000</v>
      </c>
      <c r="J3229" s="35" t="s">
        <v>53</v>
      </c>
      <c r="K3229" s="49" t="s">
        <v>554</v>
      </c>
      <c r="L3229" s="35" t="s">
        <v>53</v>
      </c>
      <c r="M3229" s="34" t="s">
        <v>43</v>
      </c>
      <c r="N3229" s="35" t="s">
        <v>5378</v>
      </c>
      <c r="O3229" s="49" t="s">
        <v>227</v>
      </c>
      <c r="P3229" s="35">
        <v>778</v>
      </c>
      <c r="Q3229" s="35" t="s">
        <v>1085</v>
      </c>
      <c r="R3229" s="77">
        <v>2</v>
      </c>
      <c r="S3229" s="77">
        <v>345</v>
      </c>
      <c r="T3229" s="100">
        <f t="shared" si="341"/>
        <v>690</v>
      </c>
      <c r="U3229" s="100">
        <f t="shared" si="342"/>
        <v>772.80000000000007</v>
      </c>
      <c r="V3229" s="98"/>
      <c r="W3229" s="35">
        <v>2017</v>
      </c>
      <c r="X3229" s="98"/>
    </row>
    <row r="3230" spans="1:24" ht="50.1" customHeight="1">
      <c r="A3230" s="45" t="s">
        <v>9836</v>
      </c>
      <c r="B3230" s="49" t="s">
        <v>35</v>
      </c>
      <c r="C3230" s="78" t="s">
        <v>9837</v>
      </c>
      <c r="D3230" s="78" t="s">
        <v>9838</v>
      </c>
      <c r="E3230" s="78" t="s">
        <v>9839</v>
      </c>
      <c r="F3230" s="50" t="s">
        <v>9840</v>
      </c>
      <c r="G3230" s="34" t="s">
        <v>39</v>
      </c>
      <c r="H3230" s="34">
        <v>0</v>
      </c>
      <c r="I3230" s="34">
        <v>590000000</v>
      </c>
      <c r="J3230" s="35" t="s">
        <v>53</v>
      </c>
      <c r="K3230" s="49" t="s">
        <v>554</v>
      </c>
      <c r="L3230" s="35" t="s">
        <v>53</v>
      </c>
      <c r="M3230" s="34" t="s">
        <v>43</v>
      </c>
      <c r="N3230" s="35" t="s">
        <v>5378</v>
      </c>
      <c r="O3230" s="49" t="s">
        <v>227</v>
      </c>
      <c r="P3230" s="35">
        <v>778</v>
      </c>
      <c r="Q3230" s="35" t="s">
        <v>1085</v>
      </c>
      <c r="R3230" s="77">
        <v>2</v>
      </c>
      <c r="S3230" s="77">
        <v>750</v>
      </c>
      <c r="T3230" s="100">
        <f t="shared" si="341"/>
        <v>1500</v>
      </c>
      <c r="U3230" s="100">
        <f t="shared" si="342"/>
        <v>1680.0000000000002</v>
      </c>
      <c r="V3230" s="217" t="s">
        <v>47</v>
      </c>
      <c r="W3230" s="35">
        <v>2017</v>
      </c>
      <c r="X3230" s="82" t="s">
        <v>47</v>
      </c>
    </row>
    <row r="3231" spans="1:24" ht="50.1" customHeight="1">
      <c r="A3231" s="45" t="s">
        <v>9841</v>
      </c>
      <c r="B3231" s="49" t="s">
        <v>35</v>
      </c>
      <c r="C3231" s="78" t="s">
        <v>9842</v>
      </c>
      <c r="D3231" s="78" t="s">
        <v>9843</v>
      </c>
      <c r="E3231" s="78" t="s">
        <v>9844</v>
      </c>
      <c r="F3231" s="50" t="s">
        <v>9845</v>
      </c>
      <c r="G3231" s="34" t="s">
        <v>39</v>
      </c>
      <c r="H3231" s="34">
        <v>0</v>
      </c>
      <c r="I3231" s="34">
        <v>590000000</v>
      </c>
      <c r="J3231" s="35" t="s">
        <v>53</v>
      </c>
      <c r="K3231" s="49" t="s">
        <v>554</v>
      </c>
      <c r="L3231" s="35" t="s">
        <v>53</v>
      </c>
      <c r="M3231" s="34" t="s">
        <v>43</v>
      </c>
      <c r="N3231" s="35" t="s">
        <v>5378</v>
      </c>
      <c r="O3231" s="49" t="s">
        <v>227</v>
      </c>
      <c r="P3231" s="35">
        <v>778</v>
      </c>
      <c r="Q3231" s="35" t="s">
        <v>1085</v>
      </c>
      <c r="R3231" s="77">
        <v>70</v>
      </c>
      <c r="S3231" s="77">
        <v>290</v>
      </c>
      <c r="T3231" s="100">
        <f t="shared" si="341"/>
        <v>20300</v>
      </c>
      <c r="U3231" s="100">
        <f t="shared" si="342"/>
        <v>22736.000000000004</v>
      </c>
      <c r="V3231" s="217" t="s">
        <v>47</v>
      </c>
      <c r="W3231" s="35">
        <v>2017</v>
      </c>
      <c r="X3231" s="82" t="s">
        <v>47</v>
      </c>
    </row>
    <row r="3232" spans="1:24" ht="50.1" customHeight="1">
      <c r="A3232" s="45" t="s">
        <v>9846</v>
      </c>
      <c r="B3232" s="49" t="s">
        <v>35</v>
      </c>
      <c r="C3232" s="78" t="s">
        <v>9847</v>
      </c>
      <c r="D3232" s="78" t="s">
        <v>9848</v>
      </c>
      <c r="E3232" s="78" t="s">
        <v>9815</v>
      </c>
      <c r="F3232" s="50" t="s">
        <v>9849</v>
      </c>
      <c r="G3232" s="34" t="s">
        <v>39</v>
      </c>
      <c r="H3232" s="34">
        <v>0</v>
      </c>
      <c r="I3232" s="34">
        <v>590000000</v>
      </c>
      <c r="J3232" s="35" t="s">
        <v>53</v>
      </c>
      <c r="K3232" s="49" t="s">
        <v>554</v>
      </c>
      <c r="L3232" s="35" t="s">
        <v>53</v>
      </c>
      <c r="M3232" s="34" t="s">
        <v>43</v>
      </c>
      <c r="N3232" s="35" t="s">
        <v>5378</v>
      </c>
      <c r="O3232" s="49" t="s">
        <v>227</v>
      </c>
      <c r="P3232" s="35">
        <v>778</v>
      </c>
      <c r="Q3232" s="35" t="s">
        <v>1085</v>
      </c>
      <c r="R3232" s="77">
        <v>5</v>
      </c>
      <c r="S3232" s="77">
        <v>730</v>
      </c>
      <c r="T3232" s="100">
        <f t="shared" si="341"/>
        <v>3650</v>
      </c>
      <c r="U3232" s="100">
        <f t="shared" si="342"/>
        <v>4088.0000000000005</v>
      </c>
      <c r="V3232" s="217" t="s">
        <v>47</v>
      </c>
      <c r="W3232" s="35">
        <v>2017</v>
      </c>
      <c r="X3232" s="82" t="s">
        <v>47</v>
      </c>
    </row>
    <row r="3233" spans="1:24" ht="50.1" customHeight="1">
      <c r="A3233" s="45" t="s">
        <v>9850</v>
      </c>
      <c r="B3233" s="49" t="s">
        <v>35</v>
      </c>
      <c r="C3233" s="78" t="s">
        <v>9851</v>
      </c>
      <c r="D3233" s="78" t="s">
        <v>9852</v>
      </c>
      <c r="E3233" s="78" t="s">
        <v>9815</v>
      </c>
      <c r="F3233" s="50" t="s">
        <v>9853</v>
      </c>
      <c r="G3233" s="34" t="s">
        <v>39</v>
      </c>
      <c r="H3233" s="34">
        <v>0</v>
      </c>
      <c r="I3233" s="34">
        <v>590000000</v>
      </c>
      <c r="J3233" s="35" t="s">
        <v>53</v>
      </c>
      <c r="K3233" s="49" t="s">
        <v>554</v>
      </c>
      <c r="L3233" s="35" t="s">
        <v>53</v>
      </c>
      <c r="M3233" s="34" t="s">
        <v>43</v>
      </c>
      <c r="N3233" s="35" t="s">
        <v>5378</v>
      </c>
      <c r="O3233" s="49" t="s">
        <v>227</v>
      </c>
      <c r="P3233" s="35">
        <v>778</v>
      </c>
      <c r="Q3233" s="35" t="s">
        <v>1085</v>
      </c>
      <c r="R3233" s="77">
        <v>5</v>
      </c>
      <c r="S3233" s="77">
        <v>390</v>
      </c>
      <c r="T3233" s="100">
        <f t="shared" si="341"/>
        <v>1950</v>
      </c>
      <c r="U3233" s="100">
        <f t="shared" si="342"/>
        <v>2184</v>
      </c>
      <c r="V3233" s="217" t="s">
        <v>47</v>
      </c>
      <c r="W3233" s="35">
        <v>2017</v>
      </c>
      <c r="X3233" s="82" t="s">
        <v>47</v>
      </c>
    </row>
    <row r="3234" spans="1:24" ht="50.1" customHeight="1">
      <c r="A3234" s="45" t="s">
        <v>9854</v>
      </c>
      <c r="B3234" s="49" t="s">
        <v>35</v>
      </c>
      <c r="C3234" s="50" t="s">
        <v>9855</v>
      </c>
      <c r="D3234" s="50" t="s">
        <v>9856</v>
      </c>
      <c r="E3234" s="50" t="s">
        <v>9857</v>
      </c>
      <c r="F3234" s="50" t="s">
        <v>9858</v>
      </c>
      <c r="G3234" s="34" t="s">
        <v>39</v>
      </c>
      <c r="H3234" s="34">
        <v>0</v>
      </c>
      <c r="I3234" s="34">
        <v>590000000</v>
      </c>
      <c r="J3234" s="35" t="s">
        <v>53</v>
      </c>
      <c r="K3234" s="49" t="s">
        <v>554</v>
      </c>
      <c r="L3234" s="35" t="s">
        <v>53</v>
      </c>
      <c r="M3234" s="34" t="s">
        <v>43</v>
      </c>
      <c r="N3234" s="35" t="s">
        <v>5378</v>
      </c>
      <c r="O3234" s="49" t="s">
        <v>227</v>
      </c>
      <c r="P3234" s="35">
        <v>796</v>
      </c>
      <c r="Q3234" s="407" t="s">
        <v>46</v>
      </c>
      <c r="R3234" s="77">
        <v>15</v>
      </c>
      <c r="S3234" s="77">
        <v>390</v>
      </c>
      <c r="T3234" s="100">
        <f t="shared" si="341"/>
        <v>5850</v>
      </c>
      <c r="U3234" s="100">
        <f t="shared" si="342"/>
        <v>6552.0000000000009</v>
      </c>
      <c r="V3234" s="98"/>
      <c r="W3234" s="35">
        <v>2017</v>
      </c>
      <c r="X3234" s="98"/>
    </row>
    <row r="3235" spans="1:24" ht="50.1" customHeight="1">
      <c r="A3235" s="45" t="s">
        <v>9859</v>
      </c>
      <c r="B3235" s="49" t="s">
        <v>35</v>
      </c>
      <c r="C3235" s="78" t="s">
        <v>9860</v>
      </c>
      <c r="D3235" s="78" t="s">
        <v>9861</v>
      </c>
      <c r="E3235" s="78" t="s">
        <v>9862</v>
      </c>
      <c r="F3235" s="50" t="s">
        <v>9863</v>
      </c>
      <c r="G3235" s="34" t="s">
        <v>39</v>
      </c>
      <c r="H3235" s="34">
        <v>0</v>
      </c>
      <c r="I3235" s="34">
        <v>590000000</v>
      </c>
      <c r="J3235" s="35" t="s">
        <v>53</v>
      </c>
      <c r="K3235" s="49" t="s">
        <v>554</v>
      </c>
      <c r="L3235" s="35" t="s">
        <v>53</v>
      </c>
      <c r="M3235" s="34" t="s">
        <v>43</v>
      </c>
      <c r="N3235" s="35" t="s">
        <v>5378</v>
      </c>
      <c r="O3235" s="49" t="s">
        <v>227</v>
      </c>
      <c r="P3235" s="35">
        <v>778</v>
      </c>
      <c r="Q3235" s="35" t="s">
        <v>1085</v>
      </c>
      <c r="R3235" s="77">
        <v>40</v>
      </c>
      <c r="S3235" s="77">
        <v>170</v>
      </c>
      <c r="T3235" s="100">
        <f t="shared" si="341"/>
        <v>6800</v>
      </c>
      <c r="U3235" s="100">
        <f t="shared" si="342"/>
        <v>7616.0000000000009</v>
      </c>
      <c r="V3235" s="217" t="s">
        <v>47</v>
      </c>
      <c r="W3235" s="35">
        <v>2017</v>
      </c>
      <c r="X3235" s="82" t="s">
        <v>47</v>
      </c>
    </row>
    <row r="3236" spans="1:24" ht="50.1" customHeight="1">
      <c r="A3236" s="45" t="s">
        <v>9864</v>
      </c>
      <c r="B3236" s="49" t="s">
        <v>35</v>
      </c>
      <c r="C3236" s="50" t="s">
        <v>9865</v>
      </c>
      <c r="D3236" s="50" t="s">
        <v>9866</v>
      </c>
      <c r="E3236" s="50" t="s">
        <v>9815</v>
      </c>
      <c r="F3236" s="50" t="s">
        <v>9867</v>
      </c>
      <c r="G3236" s="34" t="s">
        <v>39</v>
      </c>
      <c r="H3236" s="34">
        <v>0</v>
      </c>
      <c r="I3236" s="34">
        <v>590000000</v>
      </c>
      <c r="J3236" s="35" t="s">
        <v>53</v>
      </c>
      <c r="K3236" s="49" t="s">
        <v>554</v>
      </c>
      <c r="L3236" s="35" t="s">
        <v>53</v>
      </c>
      <c r="M3236" s="34" t="s">
        <v>43</v>
      </c>
      <c r="N3236" s="35" t="s">
        <v>5378</v>
      </c>
      <c r="O3236" s="49" t="s">
        <v>227</v>
      </c>
      <c r="P3236" s="35">
        <v>778</v>
      </c>
      <c r="Q3236" s="49" t="s">
        <v>1085</v>
      </c>
      <c r="R3236" s="77">
        <v>3</v>
      </c>
      <c r="S3236" s="77">
        <v>530</v>
      </c>
      <c r="T3236" s="100">
        <f t="shared" si="341"/>
        <v>1590</v>
      </c>
      <c r="U3236" s="100">
        <f t="shared" si="342"/>
        <v>1780.8000000000002</v>
      </c>
      <c r="V3236" s="98"/>
      <c r="W3236" s="35">
        <v>2017</v>
      </c>
      <c r="X3236" s="98"/>
    </row>
    <row r="3237" spans="1:24" ht="50.1" customHeight="1">
      <c r="A3237" s="45" t="s">
        <v>9868</v>
      </c>
      <c r="B3237" s="49" t="s">
        <v>35</v>
      </c>
      <c r="C3237" s="78" t="s">
        <v>9869</v>
      </c>
      <c r="D3237" s="78" t="s">
        <v>9870</v>
      </c>
      <c r="E3237" s="78" t="s">
        <v>9763</v>
      </c>
      <c r="F3237" s="50" t="s">
        <v>9871</v>
      </c>
      <c r="G3237" s="34" t="s">
        <v>39</v>
      </c>
      <c r="H3237" s="34">
        <v>0</v>
      </c>
      <c r="I3237" s="34">
        <v>590000000</v>
      </c>
      <c r="J3237" s="35" t="s">
        <v>53</v>
      </c>
      <c r="K3237" s="49" t="s">
        <v>554</v>
      </c>
      <c r="L3237" s="35" t="s">
        <v>53</v>
      </c>
      <c r="M3237" s="34" t="s">
        <v>43</v>
      </c>
      <c r="N3237" s="35" t="s">
        <v>5378</v>
      </c>
      <c r="O3237" s="49" t="s">
        <v>227</v>
      </c>
      <c r="P3237" s="35">
        <v>778</v>
      </c>
      <c r="Q3237" s="35" t="s">
        <v>1085</v>
      </c>
      <c r="R3237" s="77">
        <v>5</v>
      </c>
      <c r="S3237" s="77">
        <v>320</v>
      </c>
      <c r="T3237" s="100">
        <f t="shared" si="341"/>
        <v>1600</v>
      </c>
      <c r="U3237" s="100">
        <f t="shared" si="342"/>
        <v>1792.0000000000002</v>
      </c>
      <c r="V3237" s="217" t="s">
        <v>47</v>
      </c>
      <c r="W3237" s="35">
        <v>2017</v>
      </c>
      <c r="X3237" s="82" t="s">
        <v>47</v>
      </c>
    </row>
    <row r="3238" spans="1:24" ht="50.1" customHeight="1">
      <c r="A3238" s="45" t="s">
        <v>9872</v>
      </c>
      <c r="B3238" s="49" t="s">
        <v>35</v>
      </c>
      <c r="C3238" s="78" t="s">
        <v>9873</v>
      </c>
      <c r="D3238" s="78" t="s">
        <v>9874</v>
      </c>
      <c r="E3238" s="78" t="s">
        <v>9815</v>
      </c>
      <c r="F3238" s="50" t="s">
        <v>9875</v>
      </c>
      <c r="G3238" s="34" t="s">
        <v>39</v>
      </c>
      <c r="H3238" s="34">
        <v>0</v>
      </c>
      <c r="I3238" s="34">
        <v>590000000</v>
      </c>
      <c r="J3238" s="35" t="s">
        <v>53</v>
      </c>
      <c r="K3238" s="49" t="s">
        <v>554</v>
      </c>
      <c r="L3238" s="35" t="s">
        <v>53</v>
      </c>
      <c r="M3238" s="34" t="s">
        <v>43</v>
      </c>
      <c r="N3238" s="35" t="s">
        <v>5378</v>
      </c>
      <c r="O3238" s="49" t="s">
        <v>227</v>
      </c>
      <c r="P3238" s="35">
        <v>778</v>
      </c>
      <c r="Q3238" s="35" t="s">
        <v>1085</v>
      </c>
      <c r="R3238" s="100">
        <v>3</v>
      </c>
      <c r="S3238" s="100">
        <v>1550</v>
      </c>
      <c r="T3238" s="100">
        <f t="shared" si="341"/>
        <v>4650</v>
      </c>
      <c r="U3238" s="100">
        <f t="shared" si="342"/>
        <v>5208.0000000000009</v>
      </c>
      <c r="V3238" s="217" t="s">
        <v>47</v>
      </c>
      <c r="W3238" s="35">
        <v>2017</v>
      </c>
      <c r="X3238" s="82" t="s">
        <v>47</v>
      </c>
    </row>
    <row r="3239" spans="1:24" ht="50.1" customHeight="1">
      <c r="A3239" s="45" t="s">
        <v>9876</v>
      </c>
      <c r="B3239" s="49" t="s">
        <v>35</v>
      </c>
      <c r="C3239" s="78" t="s">
        <v>9877</v>
      </c>
      <c r="D3239" s="78" t="s">
        <v>9874</v>
      </c>
      <c r="E3239" s="78" t="s">
        <v>9770</v>
      </c>
      <c r="F3239" s="50" t="s">
        <v>9878</v>
      </c>
      <c r="G3239" s="34" t="s">
        <v>39</v>
      </c>
      <c r="H3239" s="34">
        <v>0</v>
      </c>
      <c r="I3239" s="34">
        <v>590000000</v>
      </c>
      <c r="J3239" s="35" t="s">
        <v>53</v>
      </c>
      <c r="K3239" s="49" t="s">
        <v>554</v>
      </c>
      <c r="L3239" s="35" t="s">
        <v>53</v>
      </c>
      <c r="M3239" s="34" t="s">
        <v>43</v>
      </c>
      <c r="N3239" s="35" t="s">
        <v>5378</v>
      </c>
      <c r="O3239" s="49" t="s">
        <v>227</v>
      </c>
      <c r="P3239" s="35">
        <v>778</v>
      </c>
      <c r="Q3239" s="35" t="s">
        <v>1085</v>
      </c>
      <c r="R3239" s="77">
        <v>20</v>
      </c>
      <c r="S3239" s="77">
        <v>200</v>
      </c>
      <c r="T3239" s="100">
        <f t="shared" si="341"/>
        <v>4000</v>
      </c>
      <c r="U3239" s="100">
        <f t="shared" si="342"/>
        <v>4480</v>
      </c>
      <c r="V3239" s="217" t="s">
        <v>47</v>
      </c>
      <c r="W3239" s="35">
        <v>2017</v>
      </c>
      <c r="X3239" s="82" t="s">
        <v>47</v>
      </c>
    </row>
    <row r="3240" spans="1:24" ht="50.1" customHeight="1">
      <c r="A3240" s="45" t="s">
        <v>9879</v>
      </c>
      <c r="B3240" s="49" t="s">
        <v>35</v>
      </c>
      <c r="C3240" s="78" t="s">
        <v>9880</v>
      </c>
      <c r="D3240" s="78" t="s">
        <v>9881</v>
      </c>
      <c r="E3240" s="78" t="s">
        <v>9763</v>
      </c>
      <c r="F3240" s="50" t="s">
        <v>9882</v>
      </c>
      <c r="G3240" s="34" t="s">
        <v>39</v>
      </c>
      <c r="H3240" s="34">
        <v>0</v>
      </c>
      <c r="I3240" s="34">
        <v>590000000</v>
      </c>
      <c r="J3240" s="35" t="s">
        <v>53</v>
      </c>
      <c r="K3240" s="49" t="s">
        <v>554</v>
      </c>
      <c r="L3240" s="35" t="s">
        <v>53</v>
      </c>
      <c r="M3240" s="34" t="s">
        <v>43</v>
      </c>
      <c r="N3240" s="35" t="s">
        <v>5378</v>
      </c>
      <c r="O3240" s="49" t="s">
        <v>227</v>
      </c>
      <c r="P3240" s="35">
        <v>778</v>
      </c>
      <c r="Q3240" s="35" t="s">
        <v>1085</v>
      </c>
      <c r="R3240" s="77">
        <v>1</v>
      </c>
      <c r="S3240" s="77">
        <v>2450</v>
      </c>
      <c r="T3240" s="100">
        <f t="shared" si="341"/>
        <v>2450</v>
      </c>
      <c r="U3240" s="100">
        <f t="shared" si="342"/>
        <v>2744.0000000000005</v>
      </c>
      <c r="V3240" s="217" t="s">
        <v>47</v>
      </c>
      <c r="W3240" s="35">
        <v>2017</v>
      </c>
      <c r="X3240" s="82" t="s">
        <v>47</v>
      </c>
    </row>
    <row r="3241" spans="1:24" ht="50.1" customHeight="1">
      <c r="A3241" s="45" t="s">
        <v>9883</v>
      </c>
      <c r="B3241" s="49" t="s">
        <v>35</v>
      </c>
      <c r="C3241" s="50" t="s">
        <v>9884</v>
      </c>
      <c r="D3241" s="50" t="s">
        <v>9885</v>
      </c>
      <c r="E3241" s="50" t="s">
        <v>9815</v>
      </c>
      <c r="F3241" s="78" t="s">
        <v>9886</v>
      </c>
      <c r="G3241" s="34" t="s">
        <v>39</v>
      </c>
      <c r="H3241" s="34">
        <v>0</v>
      </c>
      <c r="I3241" s="34">
        <v>590000000</v>
      </c>
      <c r="J3241" s="35" t="s">
        <v>53</v>
      </c>
      <c r="K3241" s="49" t="s">
        <v>554</v>
      </c>
      <c r="L3241" s="35" t="s">
        <v>53</v>
      </c>
      <c r="M3241" s="34" t="s">
        <v>43</v>
      </c>
      <c r="N3241" s="35" t="s">
        <v>5378</v>
      </c>
      <c r="O3241" s="49" t="s">
        <v>227</v>
      </c>
      <c r="P3241" s="35">
        <v>872</v>
      </c>
      <c r="Q3241" s="35" t="s">
        <v>9275</v>
      </c>
      <c r="R3241" s="77">
        <v>40</v>
      </c>
      <c r="S3241" s="77">
        <v>110</v>
      </c>
      <c r="T3241" s="100">
        <f t="shared" si="341"/>
        <v>4400</v>
      </c>
      <c r="U3241" s="100">
        <f t="shared" si="342"/>
        <v>4928.0000000000009</v>
      </c>
      <c r="V3241" s="217" t="s">
        <v>47</v>
      </c>
      <c r="W3241" s="35">
        <v>2017</v>
      </c>
      <c r="X3241" s="82" t="s">
        <v>47</v>
      </c>
    </row>
    <row r="3242" spans="1:24" ht="50.1" customHeight="1">
      <c r="A3242" s="45" t="s">
        <v>9887</v>
      </c>
      <c r="B3242" s="49" t="s">
        <v>35</v>
      </c>
      <c r="C3242" s="50" t="s">
        <v>9888</v>
      </c>
      <c r="D3242" s="50" t="s">
        <v>9889</v>
      </c>
      <c r="E3242" s="50" t="s">
        <v>9890</v>
      </c>
      <c r="F3242" s="50" t="s">
        <v>9891</v>
      </c>
      <c r="G3242" s="34" t="s">
        <v>39</v>
      </c>
      <c r="H3242" s="34">
        <v>0</v>
      </c>
      <c r="I3242" s="34">
        <v>590000000</v>
      </c>
      <c r="J3242" s="35" t="s">
        <v>53</v>
      </c>
      <c r="K3242" s="49" t="s">
        <v>554</v>
      </c>
      <c r="L3242" s="35" t="s">
        <v>53</v>
      </c>
      <c r="M3242" s="34" t="s">
        <v>43</v>
      </c>
      <c r="N3242" s="35" t="s">
        <v>5378</v>
      </c>
      <c r="O3242" s="49" t="s">
        <v>227</v>
      </c>
      <c r="P3242" s="35">
        <v>872</v>
      </c>
      <c r="Q3242" s="35" t="s">
        <v>9275</v>
      </c>
      <c r="R3242" s="77">
        <v>5</v>
      </c>
      <c r="S3242" s="77">
        <v>430</v>
      </c>
      <c r="T3242" s="100">
        <f t="shared" si="341"/>
        <v>2150</v>
      </c>
      <c r="U3242" s="100">
        <f t="shared" si="342"/>
        <v>2408.0000000000005</v>
      </c>
      <c r="V3242" s="217" t="s">
        <v>47</v>
      </c>
      <c r="W3242" s="35">
        <v>2017</v>
      </c>
      <c r="X3242" s="82" t="s">
        <v>47</v>
      </c>
    </row>
    <row r="3243" spans="1:24" ht="50.1" customHeight="1">
      <c r="A3243" s="45" t="s">
        <v>9892</v>
      </c>
      <c r="B3243" s="49" t="s">
        <v>35</v>
      </c>
      <c r="C3243" s="78" t="s">
        <v>9893</v>
      </c>
      <c r="D3243" s="78" t="s">
        <v>9894</v>
      </c>
      <c r="E3243" s="78" t="s">
        <v>9763</v>
      </c>
      <c r="F3243" s="50" t="s">
        <v>9895</v>
      </c>
      <c r="G3243" s="34" t="s">
        <v>39</v>
      </c>
      <c r="H3243" s="34">
        <v>0</v>
      </c>
      <c r="I3243" s="34">
        <v>590000000</v>
      </c>
      <c r="J3243" s="35" t="s">
        <v>53</v>
      </c>
      <c r="K3243" s="49" t="s">
        <v>554</v>
      </c>
      <c r="L3243" s="35" t="s">
        <v>53</v>
      </c>
      <c r="M3243" s="34" t="s">
        <v>43</v>
      </c>
      <c r="N3243" s="35" t="s">
        <v>5378</v>
      </c>
      <c r="O3243" s="49" t="s">
        <v>227</v>
      </c>
      <c r="P3243" s="35">
        <v>778</v>
      </c>
      <c r="Q3243" s="35" t="s">
        <v>1085</v>
      </c>
      <c r="R3243" s="77">
        <v>10</v>
      </c>
      <c r="S3243" s="77">
        <v>290</v>
      </c>
      <c r="T3243" s="100">
        <f t="shared" si="341"/>
        <v>2900</v>
      </c>
      <c r="U3243" s="100">
        <f t="shared" si="342"/>
        <v>3248.0000000000005</v>
      </c>
      <c r="V3243" s="217" t="s">
        <v>47</v>
      </c>
      <c r="W3243" s="35">
        <v>2017</v>
      </c>
      <c r="X3243" s="82" t="s">
        <v>47</v>
      </c>
    </row>
    <row r="3244" spans="1:24" ht="50.1" customHeight="1">
      <c r="A3244" s="45" t="s">
        <v>9896</v>
      </c>
      <c r="B3244" s="49" t="s">
        <v>35</v>
      </c>
      <c r="C3244" s="78" t="s">
        <v>9897</v>
      </c>
      <c r="D3244" s="78" t="s">
        <v>9898</v>
      </c>
      <c r="E3244" s="78" t="s">
        <v>9899</v>
      </c>
      <c r="F3244" s="50" t="s">
        <v>9900</v>
      </c>
      <c r="G3244" s="34" t="s">
        <v>39</v>
      </c>
      <c r="H3244" s="34">
        <v>0</v>
      </c>
      <c r="I3244" s="34">
        <v>590000000</v>
      </c>
      <c r="J3244" s="35" t="s">
        <v>53</v>
      </c>
      <c r="K3244" s="49" t="s">
        <v>554</v>
      </c>
      <c r="L3244" s="35" t="s">
        <v>53</v>
      </c>
      <c r="M3244" s="34" t="s">
        <v>43</v>
      </c>
      <c r="N3244" s="35" t="s">
        <v>5378</v>
      </c>
      <c r="O3244" s="49" t="s">
        <v>227</v>
      </c>
      <c r="P3244" s="35">
        <v>778</v>
      </c>
      <c r="Q3244" s="35" t="s">
        <v>1085</v>
      </c>
      <c r="R3244" s="77">
        <v>200</v>
      </c>
      <c r="S3244" s="77">
        <v>20</v>
      </c>
      <c r="T3244" s="100">
        <f>R3244*S3244</f>
        <v>4000</v>
      </c>
      <c r="U3244" s="100">
        <f>T3244*1.12</f>
        <v>4480</v>
      </c>
      <c r="V3244" s="217" t="s">
        <v>47</v>
      </c>
      <c r="W3244" s="35">
        <v>2017</v>
      </c>
      <c r="X3244" s="82" t="s">
        <v>47</v>
      </c>
    </row>
    <row r="3245" spans="1:24" ht="50.1" customHeight="1">
      <c r="A3245" s="45" t="s">
        <v>9901</v>
      </c>
      <c r="B3245" s="49" t="s">
        <v>35</v>
      </c>
      <c r="C3245" s="78" t="s">
        <v>9897</v>
      </c>
      <c r="D3245" s="78" t="s">
        <v>9898</v>
      </c>
      <c r="E3245" s="78" t="s">
        <v>9899</v>
      </c>
      <c r="F3245" s="50" t="s">
        <v>9902</v>
      </c>
      <c r="G3245" s="34" t="s">
        <v>39</v>
      </c>
      <c r="H3245" s="34">
        <v>0</v>
      </c>
      <c r="I3245" s="34">
        <v>590000000</v>
      </c>
      <c r="J3245" s="35" t="s">
        <v>53</v>
      </c>
      <c r="K3245" s="49" t="s">
        <v>554</v>
      </c>
      <c r="L3245" s="35" t="s">
        <v>53</v>
      </c>
      <c r="M3245" s="34" t="s">
        <v>43</v>
      </c>
      <c r="N3245" s="35" t="s">
        <v>5378</v>
      </c>
      <c r="O3245" s="49" t="s">
        <v>227</v>
      </c>
      <c r="P3245" s="35">
        <v>778</v>
      </c>
      <c r="Q3245" s="35" t="s">
        <v>1085</v>
      </c>
      <c r="R3245" s="77">
        <v>170</v>
      </c>
      <c r="S3245" s="77">
        <v>25</v>
      </c>
      <c r="T3245" s="100">
        <f>R3245*S3245</f>
        <v>4250</v>
      </c>
      <c r="U3245" s="100">
        <f>T3245*1.12</f>
        <v>4760</v>
      </c>
      <c r="V3245" s="217" t="s">
        <v>47</v>
      </c>
      <c r="W3245" s="35">
        <v>2017</v>
      </c>
      <c r="X3245" s="82" t="s">
        <v>47</v>
      </c>
    </row>
    <row r="3246" spans="1:24" ht="50.1" customHeight="1">
      <c r="A3246" s="45" t="s">
        <v>9903</v>
      </c>
      <c r="B3246" s="49" t="s">
        <v>35</v>
      </c>
      <c r="C3246" s="78" t="s">
        <v>9897</v>
      </c>
      <c r="D3246" s="78" t="s">
        <v>9898</v>
      </c>
      <c r="E3246" s="78" t="s">
        <v>9899</v>
      </c>
      <c r="F3246" s="50" t="s">
        <v>9904</v>
      </c>
      <c r="G3246" s="34" t="s">
        <v>39</v>
      </c>
      <c r="H3246" s="34">
        <v>0</v>
      </c>
      <c r="I3246" s="34">
        <v>590000000</v>
      </c>
      <c r="J3246" s="35" t="s">
        <v>53</v>
      </c>
      <c r="K3246" s="49" t="s">
        <v>554</v>
      </c>
      <c r="L3246" s="35" t="s">
        <v>53</v>
      </c>
      <c r="M3246" s="34" t="s">
        <v>43</v>
      </c>
      <c r="N3246" s="35" t="s">
        <v>5378</v>
      </c>
      <c r="O3246" s="49" t="s">
        <v>227</v>
      </c>
      <c r="P3246" s="35">
        <v>778</v>
      </c>
      <c r="Q3246" s="35" t="s">
        <v>1085</v>
      </c>
      <c r="R3246" s="77">
        <v>5</v>
      </c>
      <c r="S3246" s="77">
        <v>240</v>
      </c>
      <c r="T3246" s="100">
        <f t="shared" si="341"/>
        <v>1200</v>
      </c>
      <c r="U3246" s="100">
        <f t="shared" si="342"/>
        <v>1344.0000000000002</v>
      </c>
      <c r="V3246" s="217" t="s">
        <v>47</v>
      </c>
      <c r="W3246" s="35">
        <v>2017</v>
      </c>
      <c r="X3246" s="82" t="s">
        <v>47</v>
      </c>
    </row>
    <row r="3247" spans="1:24" ht="50.1" customHeight="1">
      <c r="A3247" s="45" t="s">
        <v>9905</v>
      </c>
      <c r="B3247" s="49" t="s">
        <v>35</v>
      </c>
      <c r="C3247" s="78" t="s">
        <v>9906</v>
      </c>
      <c r="D3247" s="78" t="s">
        <v>9907</v>
      </c>
      <c r="E3247" s="78" t="s">
        <v>9815</v>
      </c>
      <c r="F3247" s="78" t="s">
        <v>9908</v>
      </c>
      <c r="G3247" s="34" t="s">
        <v>39</v>
      </c>
      <c r="H3247" s="34">
        <v>0</v>
      </c>
      <c r="I3247" s="34">
        <v>590000000</v>
      </c>
      <c r="J3247" s="35" t="s">
        <v>53</v>
      </c>
      <c r="K3247" s="49" t="s">
        <v>554</v>
      </c>
      <c r="L3247" s="35" t="s">
        <v>53</v>
      </c>
      <c r="M3247" s="34" t="s">
        <v>43</v>
      </c>
      <c r="N3247" s="35" t="s">
        <v>5378</v>
      </c>
      <c r="O3247" s="49" t="s">
        <v>227</v>
      </c>
      <c r="P3247" s="35">
        <v>778</v>
      </c>
      <c r="Q3247" s="35" t="s">
        <v>1085</v>
      </c>
      <c r="R3247" s="77">
        <v>3</v>
      </c>
      <c r="S3247" s="77">
        <v>350</v>
      </c>
      <c r="T3247" s="100">
        <f t="shared" si="341"/>
        <v>1050</v>
      </c>
      <c r="U3247" s="100">
        <f t="shared" si="342"/>
        <v>1176</v>
      </c>
      <c r="V3247" s="217" t="s">
        <v>47</v>
      </c>
      <c r="W3247" s="35">
        <v>2017</v>
      </c>
      <c r="X3247" s="82" t="s">
        <v>47</v>
      </c>
    </row>
    <row r="3248" spans="1:24" ht="50.1" customHeight="1">
      <c r="A3248" s="45" t="s">
        <v>9909</v>
      </c>
      <c r="B3248" s="49" t="s">
        <v>35</v>
      </c>
      <c r="C3248" s="78" t="s">
        <v>9910</v>
      </c>
      <c r="D3248" s="78" t="s">
        <v>9911</v>
      </c>
      <c r="E3248" s="78" t="s">
        <v>9862</v>
      </c>
      <c r="F3248" s="78" t="s">
        <v>9912</v>
      </c>
      <c r="G3248" s="34" t="s">
        <v>39</v>
      </c>
      <c r="H3248" s="34">
        <v>0</v>
      </c>
      <c r="I3248" s="34">
        <v>590000000</v>
      </c>
      <c r="J3248" s="35" t="s">
        <v>53</v>
      </c>
      <c r="K3248" s="49" t="s">
        <v>554</v>
      </c>
      <c r="L3248" s="35" t="s">
        <v>53</v>
      </c>
      <c r="M3248" s="34" t="s">
        <v>43</v>
      </c>
      <c r="N3248" s="35" t="s">
        <v>5378</v>
      </c>
      <c r="O3248" s="49" t="s">
        <v>227</v>
      </c>
      <c r="P3248" s="35">
        <v>778</v>
      </c>
      <c r="Q3248" s="35" t="s">
        <v>1085</v>
      </c>
      <c r="R3248" s="77">
        <v>3</v>
      </c>
      <c r="S3248" s="77">
        <v>400</v>
      </c>
      <c r="T3248" s="100">
        <f t="shared" si="341"/>
        <v>1200</v>
      </c>
      <c r="U3248" s="100">
        <f t="shared" si="342"/>
        <v>1344.0000000000002</v>
      </c>
      <c r="V3248" s="217" t="s">
        <v>47</v>
      </c>
      <c r="W3248" s="35">
        <v>2017</v>
      </c>
      <c r="X3248" s="82" t="s">
        <v>47</v>
      </c>
    </row>
    <row r="3249" spans="1:24" ht="50.1" customHeight="1">
      <c r="A3249" s="45" t="s">
        <v>9913</v>
      </c>
      <c r="B3249" s="49" t="s">
        <v>35</v>
      </c>
      <c r="C3249" s="78" t="s">
        <v>9914</v>
      </c>
      <c r="D3249" s="78" t="s">
        <v>9915</v>
      </c>
      <c r="E3249" s="78" t="s">
        <v>9916</v>
      </c>
      <c r="F3249" s="78" t="s">
        <v>9917</v>
      </c>
      <c r="G3249" s="34" t="s">
        <v>39</v>
      </c>
      <c r="H3249" s="34">
        <v>0</v>
      </c>
      <c r="I3249" s="34">
        <v>590000000</v>
      </c>
      <c r="J3249" s="35" t="s">
        <v>53</v>
      </c>
      <c r="K3249" s="49" t="s">
        <v>554</v>
      </c>
      <c r="L3249" s="35" t="s">
        <v>53</v>
      </c>
      <c r="M3249" s="34" t="s">
        <v>43</v>
      </c>
      <c r="N3249" s="35" t="s">
        <v>5378</v>
      </c>
      <c r="O3249" s="49" t="s">
        <v>227</v>
      </c>
      <c r="P3249" s="35" t="s">
        <v>865</v>
      </c>
      <c r="Q3249" s="35" t="s">
        <v>866</v>
      </c>
      <c r="R3249" s="77">
        <v>50</v>
      </c>
      <c r="S3249" s="77">
        <v>100</v>
      </c>
      <c r="T3249" s="100">
        <f t="shared" si="341"/>
        <v>5000</v>
      </c>
      <c r="U3249" s="100">
        <f t="shared" si="342"/>
        <v>5600.0000000000009</v>
      </c>
      <c r="V3249" s="217" t="s">
        <v>47</v>
      </c>
      <c r="W3249" s="35">
        <v>2017</v>
      </c>
      <c r="X3249" s="82" t="s">
        <v>47</v>
      </c>
    </row>
    <row r="3250" spans="1:24" ht="50.1" customHeight="1">
      <c r="A3250" s="45" t="s">
        <v>9918</v>
      </c>
      <c r="B3250" s="49" t="s">
        <v>35</v>
      </c>
      <c r="C3250" s="78" t="s">
        <v>9919</v>
      </c>
      <c r="D3250" s="78" t="s">
        <v>9920</v>
      </c>
      <c r="E3250" s="78" t="s">
        <v>9921</v>
      </c>
      <c r="F3250" s="78" t="s">
        <v>9922</v>
      </c>
      <c r="G3250" s="34" t="s">
        <v>39</v>
      </c>
      <c r="H3250" s="34">
        <v>0</v>
      </c>
      <c r="I3250" s="34">
        <v>590000000</v>
      </c>
      <c r="J3250" s="35" t="s">
        <v>53</v>
      </c>
      <c r="K3250" s="49" t="s">
        <v>554</v>
      </c>
      <c r="L3250" s="35" t="s">
        <v>53</v>
      </c>
      <c r="M3250" s="34" t="s">
        <v>43</v>
      </c>
      <c r="N3250" s="35" t="s">
        <v>5378</v>
      </c>
      <c r="O3250" s="49" t="s">
        <v>227</v>
      </c>
      <c r="P3250" s="35">
        <v>778</v>
      </c>
      <c r="Q3250" s="35" t="s">
        <v>1085</v>
      </c>
      <c r="R3250" s="77">
        <v>50</v>
      </c>
      <c r="S3250" s="77">
        <v>23</v>
      </c>
      <c r="T3250" s="100">
        <f t="shared" si="341"/>
        <v>1150</v>
      </c>
      <c r="U3250" s="100">
        <f t="shared" si="342"/>
        <v>1288.0000000000002</v>
      </c>
      <c r="V3250" s="217" t="s">
        <v>47</v>
      </c>
      <c r="W3250" s="35">
        <v>2017</v>
      </c>
      <c r="X3250" s="82" t="s">
        <v>47</v>
      </c>
    </row>
    <row r="3251" spans="1:24" ht="50.1" customHeight="1">
      <c r="A3251" s="45" t="s">
        <v>9923</v>
      </c>
      <c r="B3251" s="49" t="s">
        <v>35</v>
      </c>
      <c r="C3251" s="78" t="s">
        <v>9924</v>
      </c>
      <c r="D3251" s="78" t="s">
        <v>9925</v>
      </c>
      <c r="E3251" s="78" t="s">
        <v>9862</v>
      </c>
      <c r="F3251" s="50" t="s">
        <v>9926</v>
      </c>
      <c r="G3251" s="34" t="s">
        <v>39</v>
      </c>
      <c r="H3251" s="34">
        <v>0</v>
      </c>
      <c r="I3251" s="34">
        <v>590000000</v>
      </c>
      <c r="J3251" s="35" t="s">
        <v>53</v>
      </c>
      <c r="K3251" s="49" t="s">
        <v>554</v>
      </c>
      <c r="L3251" s="35" t="s">
        <v>53</v>
      </c>
      <c r="M3251" s="34" t="s">
        <v>43</v>
      </c>
      <c r="N3251" s="35" t="s">
        <v>5378</v>
      </c>
      <c r="O3251" s="49" t="s">
        <v>227</v>
      </c>
      <c r="P3251" s="35">
        <v>778</v>
      </c>
      <c r="Q3251" s="35" t="s">
        <v>1085</v>
      </c>
      <c r="R3251" s="77">
        <v>10</v>
      </c>
      <c r="S3251" s="77">
        <v>620</v>
      </c>
      <c r="T3251" s="100">
        <f t="shared" si="341"/>
        <v>6200</v>
      </c>
      <c r="U3251" s="100">
        <f t="shared" si="342"/>
        <v>6944.0000000000009</v>
      </c>
      <c r="V3251" s="217" t="s">
        <v>47</v>
      </c>
      <c r="W3251" s="35">
        <v>2017</v>
      </c>
      <c r="X3251" s="82" t="s">
        <v>47</v>
      </c>
    </row>
    <row r="3252" spans="1:24" ht="50.1" customHeight="1">
      <c r="A3252" s="45" t="s">
        <v>9927</v>
      </c>
      <c r="B3252" s="49" t="s">
        <v>35</v>
      </c>
      <c r="C3252" s="50" t="s">
        <v>9928</v>
      </c>
      <c r="D3252" s="50" t="s">
        <v>9929</v>
      </c>
      <c r="E3252" s="50" t="s">
        <v>9763</v>
      </c>
      <c r="F3252" s="50" t="s">
        <v>9930</v>
      </c>
      <c r="G3252" s="34" t="s">
        <v>39</v>
      </c>
      <c r="H3252" s="34">
        <v>0</v>
      </c>
      <c r="I3252" s="34">
        <v>590000000</v>
      </c>
      <c r="J3252" s="35" t="s">
        <v>53</v>
      </c>
      <c r="K3252" s="49" t="s">
        <v>554</v>
      </c>
      <c r="L3252" s="35" t="s">
        <v>53</v>
      </c>
      <c r="M3252" s="34" t="s">
        <v>43</v>
      </c>
      <c r="N3252" s="35" t="s">
        <v>5378</v>
      </c>
      <c r="O3252" s="49" t="s">
        <v>227</v>
      </c>
      <c r="P3252" s="35">
        <v>778</v>
      </c>
      <c r="Q3252" s="35" t="s">
        <v>1085</v>
      </c>
      <c r="R3252" s="77">
        <v>60</v>
      </c>
      <c r="S3252" s="77">
        <v>165</v>
      </c>
      <c r="T3252" s="100">
        <f t="shared" si="341"/>
        <v>9900</v>
      </c>
      <c r="U3252" s="100">
        <f t="shared" si="342"/>
        <v>11088.000000000002</v>
      </c>
      <c r="V3252" s="98"/>
      <c r="W3252" s="35">
        <v>2017</v>
      </c>
      <c r="X3252" s="98"/>
    </row>
    <row r="3253" spans="1:24" ht="50.1" customHeight="1">
      <c r="A3253" s="45" t="s">
        <v>9931</v>
      </c>
      <c r="B3253" s="49" t="s">
        <v>35</v>
      </c>
      <c r="C3253" s="50" t="s">
        <v>9932</v>
      </c>
      <c r="D3253" s="50" t="s">
        <v>9933</v>
      </c>
      <c r="E3253" s="50" t="s">
        <v>5901</v>
      </c>
      <c r="F3253" s="50" t="s">
        <v>9934</v>
      </c>
      <c r="G3253" s="34" t="s">
        <v>39</v>
      </c>
      <c r="H3253" s="34">
        <v>0</v>
      </c>
      <c r="I3253" s="34">
        <v>590000000</v>
      </c>
      <c r="J3253" s="35" t="s">
        <v>53</v>
      </c>
      <c r="K3253" s="49" t="s">
        <v>554</v>
      </c>
      <c r="L3253" s="35" t="s">
        <v>53</v>
      </c>
      <c r="M3253" s="34" t="s">
        <v>43</v>
      </c>
      <c r="N3253" s="35" t="s">
        <v>5378</v>
      </c>
      <c r="O3253" s="49" t="s">
        <v>227</v>
      </c>
      <c r="P3253" s="35">
        <v>872</v>
      </c>
      <c r="Q3253" s="49" t="s">
        <v>9275</v>
      </c>
      <c r="R3253" s="77">
        <v>1</v>
      </c>
      <c r="S3253" s="77">
        <v>600</v>
      </c>
      <c r="T3253" s="100">
        <f t="shared" si="341"/>
        <v>600</v>
      </c>
      <c r="U3253" s="100">
        <f t="shared" si="342"/>
        <v>672.00000000000011</v>
      </c>
      <c r="V3253" s="98"/>
      <c r="W3253" s="35">
        <v>2017</v>
      </c>
      <c r="X3253" s="98"/>
    </row>
    <row r="3254" spans="1:24" ht="50.1" customHeight="1">
      <c r="A3254" s="45" t="s">
        <v>9935</v>
      </c>
      <c r="B3254" s="49" t="s">
        <v>35</v>
      </c>
      <c r="C3254" s="50" t="s">
        <v>9936</v>
      </c>
      <c r="D3254" s="50" t="s">
        <v>9937</v>
      </c>
      <c r="E3254" s="50" t="s">
        <v>9815</v>
      </c>
      <c r="F3254" s="50" t="s">
        <v>9938</v>
      </c>
      <c r="G3254" s="34" t="s">
        <v>39</v>
      </c>
      <c r="H3254" s="34">
        <v>0</v>
      </c>
      <c r="I3254" s="34">
        <v>590000000</v>
      </c>
      <c r="J3254" s="35" t="s">
        <v>53</v>
      </c>
      <c r="K3254" s="49" t="s">
        <v>554</v>
      </c>
      <c r="L3254" s="35" t="s">
        <v>53</v>
      </c>
      <c r="M3254" s="34" t="s">
        <v>43</v>
      </c>
      <c r="N3254" s="35" t="s">
        <v>5378</v>
      </c>
      <c r="O3254" s="49" t="s">
        <v>227</v>
      </c>
      <c r="P3254" s="35">
        <v>778</v>
      </c>
      <c r="Q3254" s="35" t="s">
        <v>1085</v>
      </c>
      <c r="R3254" s="77">
        <v>5</v>
      </c>
      <c r="S3254" s="77">
        <v>360</v>
      </c>
      <c r="T3254" s="100">
        <f t="shared" si="341"/>
        <v>1800</v>
      </c>
      <c r="U3254" s="100">
        <f t="shared" si="342"/>
        <v>2016.0000000000002</v>
      </c>
      <c r="V3254" s="217" t="s">
        <v>47</v>
      </c>
      <c r="W3254" s="35">
        <v>2017</v>
      </c>
      <c r="X3254" s="82" t="s">
        <v>47</v>
      </c>
    </row>
    <row r="3255" spans="1:24" ht="50.1" customHeight="1">
      <c r="A3255" s="45" t="s">
        <v>9939</v>
      </c>
      <c r="B3255" s="49" t="s">
        <v>35</v>
      </c>
      <c r="C3255" s="50" t="s">
        <v>9940</v>
      </c>
      <c r="D3255" s="78" t="s">
        <v>9941</v>
      </c>
      <c r="E3255" s="50" t="s">
        <v>9770</v>
      </c>
      <c r="F3255" s="50" t="s">
        <v>9942</v>
      </c>
      <c r="G3255" s="34" t="s">
        <v>39</v>
      </c>
      <c r="H3255" s="34">
        <v>0</v>
      </c>
      <c r="I3255" s="34">
        <v>590000000</v>
      </c>
      <c r="J3255" s="35" t="s">
        <v>53</v>
      </c>
      <c r="K3255" s="49" t="s">
        <v>554</v>
      </c>
      <c r="L3255" s="35" t="s">
        <v>53</v>
      </c>
      <c r="M3255" s="34" t="s">
        <v>43</v>
      </c>
      <c r="N3255" s="35" t="s">
        <v>5378</v>
      </c>
      <c r="O3255" s="49" t="s">
        <v>227</v>
      </c>
      <c r="P3255" s="35">
        <v>778</v>
      </c>
      <c r="Q3255" s="35" t="s">
        <v>1085</v>
      </c>
      <c r="R3255" s="77">
        <v>1</v>
      </c>
      <c r="S3255" s="77">
        <v>3000</v>
      </c>
      <c r="T3255" s="100">
        <f t="shared" si="341"/>
        <v>3000</v>
      </c>
      <c r="U3255" s="100">
        <f t="shared" si="342"/>
        <v>3360.0000000000005</v>
      </c>
      <c r="V3255" s="217" t="s">
        <v>47</v>
      </c>
      <c r="W3255" s="35">
        <v>2017</v>
      </c>
      <c r="X3255" s="82" t="s">
        <v>47</v>
      </c>
    </row>
    <row r="3256" spans="1:24" ht="50.1" customHeight="1">
      <c r="A3256" s="45" t="s">
        <v>9943</v>
      </c>
      <c r="B3256" s="49" t="s">
        <v>35</v>
      </c>
      <c r="C3256" s="50" t="s">
        <v>9944</v>
      </c>
      <c r="D3256" s="50" t="s">
        <v>9941</v>
      </c>
      <c r="E3256" s="50" t="s">
        <v>9815</v>
      </c>
      <c r="F3256" s="50" t="s">
        <v>9945</v>
      </c>
      <c r="G3256" s="34" t="s">
        <v>39</v>
      </c>
      <c r="H3256" s="34">
        <v>0</v>
      </c>
      <c r="I3256" s="34">
        <v>590000000</v>
      </c>
      <c r="J3256" s="35" t="s">
        <v>53</v>
      </c>
      <c r="K3256" s="49" t="s">
        <v>554</v>
      </c>
      <c r="L3256" s="35" t="s">
        <v>53</v>
      </c>
      <c r="M3256" s="34" t="s">
        <v>43</v>
      </c>
      <c r="N3256" s="35" t="s">
        <v>5378</v>
      </c>
      <c r="O3256" s="49" t="s">
        <v>227</v>
      </c>
      <c r="P3256" s="35">
        <v>778</v>
      </c>
      <c r="Q3256" s="35" t="s">
        <v>1085</v>
      </c>
      <c r="R3256" s="77">
        <v>1</v>
      </c>
      <c r="S3256" s="77">
        <v>1270</v>
      </c>
      <c r="T3256" s="100">
        <f t="shared" si="341"/>
        <v>1270</v>
      </c>
      <c r="U3256" s="100">
        <f t="shared" si="342"/>
        <v>1422.4</v>
      </c>
      <c r="V3256" s="98"/>
      <c r="W3256" s="35">
        <v>2017</v>
      </c>
      <c r="X3256" s="98"/>
    </row>
    <row r="3257" spans="1:24" ht="50.1" customHeight="1">
      <c r="A3257" s="45" t="s">
        <v>9946</v>
      </c>
      <c r="B3257" s="49" t="s">
        <v>35</v>
      </c>
      <c r="C3257" s="50" t="s">
        <v>9947</v>
      </c>
      <c r="D3257" s="50" t="s">
        <v>9848</v>
      </c>
      <c r="E3257" s="50" t="s">
        <v>9763</v>
      </c>
      <c r="F3257" s="50" t="s">
        <v>9948</v>
      </c>
      <c r="G3257" s="34" t="s">
        <v>39</v>
      </c>
      <c r="H3257" s="34">
        <v>0</v>
      </c>
      <c r="I3257" s="34">
        <v>590000000</v>
      </c>
      <c r="J3257" s="35" t="s">
        <v>53</v>
      </c>
      <c r="K3257" s="49" t="s">
        <v>554</v>
      </c>
      <c r="L3257" s="35" t="s">
        <v>53</v>
      </c>
      <c r="M3257" s="34" t="s">
        <v>43</v>
      </c>
      <c r="N3257" s="35" t="s">
        <v>5378</v>
      </c>
      <c r="O3257" s="49" t="s">
        <v>227</v>
      </c>
      <c r="P3257" s="35">
        <v>778</v>
      </c>
      <c r="Q3257" s="35" t="s">
        <v>1085</v>
      </c>
      <c r="R3257" s="77">
        <v>20</v>
      </c>
      <c r="S3257" s="77">
        <v>180</v>
      </c>
      <c r="T3257" s="100">
        <f t="shared" si="341"/>
        <v>3600</v>
      </c>
      <c r="U3257" s="100">
        <f t="shared" si="342"/>
        <v>4032.0000000000005</v>
      </c>
      <c r="V3257" s="98"/>
      <c r="W3257" s="35">
        <v>2017</v>
      </c>
      <c r="X3257" s="98"/>
    </row>
    <row r="3258" spans="1:24" ht="50.1" customHeight="1">
      <c r="A3258" s="45" t="s">
        <v>9949</v>
      </c>
      <c r="B3258" s="49" t="s">
        <v>35</v>
      </c>
      <c r="C3258" s="50" t="s">
        <v>9761</v>
      </c>
      <c r="D3258" s="50" t="s">
        <v>9762</v>
      </c>
      <c r="E3258" s="50" t="s">
        <v>9763</v>
      </c>
      <c r="F3258" s="50" t="s">
        <v>9950</v>
      </c>
      <c r="G3258" s="34" t="s">
        <v>39</v>
      </c>
      <c r="H3258" s="34">
        <v>0</v>
      </c>
      <c r="I3258" s="34">
        <v>590000000</v>
      </c>
      <c r="J3258" s="35" t="s">
        <v>53</v>
      </c>
      <c r="K3258" s="49" t="s">
        <v>554</v>
      </c>
      <c r="L3258" s="35" t="s">
        <v>53</v>
      </c>
      <c r="M3258" s="34" t="s">
        <v>43</v>
      </c>
      <c r="N3258" s="35" t="s">
        <v>5378</v>
      </c>
      <c r="O3258" s="49" t="s">
        <v>227</v>
      </c>
      <c r="P3258" s="35">
        <v>778</v>
      </c>
      <c r="Q3258" s="35" t="s">
        <v>1085</v>
      </c>
      <c r="R3258" s="77">
        <v>30</v>
      </c>
      <c r="S3258" s="77">
        <v>320</v>
      </c>
      <c r="T3258" s="100">
        <f t="shared" si="341"/>
        <v>9600</v>
      </c>
      <c r="U3258" s="100">
        <f t="shared" si="342"/>
        <v>10752.000000000002</v>
      </c>
      <c r="V3258" s="98"/>
      <c r="W3258" s="35">
        <v>2017</v>
      </c>
      <c r="X3258" s="98"/>
    </row>
    <row r="3259" spans="1:24" ht="50.1" customHeight="1">
      <c r="A3259" s="45" t="s">
        <v>9951</v>
      </c>
      <c r="B3259" s="49" t="s">
        <v>35</v>
      </c>
      <c r="C3259" s="78" t="s">
        <v>9952</v>
      </c>
      <c r="D3259" s="78" t="s">
        <v>9953</v>
      </c>
      <c r="E3259" s="78" t="s">
        <v>9954</v>
      </c>
      <c r="F3259" s="50" t="s">
        <v>9955</v>
      </c>
      <c r="G3259" s="34" t="s">
        <v>39</v>
      </c>
      <c r="H3259" s="34">
        <v>0</v>
      </c>
      <c r="I3259" s="34">
        <v>590000000</v>
      </c>
      <c r="J3259" s="35" t="s">
        <v>53</v>
      </c>
      <c r="K3259" s="49" t="s">
        <v>554</v>
      </c>
      <c r="L3259" s="35" t="s">
        <v>53</v>
      </c>
      <c r="M3259" s="34" t="s">
        <v>43</v>
      </c>
      <c r="N3259" s="35" t="s">
        <v>5378</v>
      </c>
      <c r="O3259" s="49" t="s">
        <v>227</v>
      </c>
      <c r="P3259" s="35">
        <v>778</v>
      </c>
      <c r="Q3259" s="35" t="s">
        <v>1085</v>
      </c>
      <c r="R3259" s="77">
        <v>3</v>
      </c>
      <c r="S3259" s="77">
        <v>225</v>
      </c>
      <c r="T3259" s="100">
        <f>S3259*R3259</f>
        <v>675</v>
      </c>
      <c r="U3259" s="100">
        <f t="shared" si="342"/>
        <v>756.00000000000011</v>
      </c>
      <c r="V3259" s="217" t="s">
        <v>47</v>
      </c>
      <c r="W3259" s="35">
        <v>2017</v>
      </c>
      <c r="X3259" s="82" t="s">
        <v>47</v>
      </c>
    </row>
    <row r="3260" spans="1:24" ht="50.1" customHeight="1">
      <c r="A3260" s="45" t="s">
        <v>9956</v>
      </c>
      <c r="B3260" s="49" t="s">
        <v>35</v>
      </c>
      <c r="C3260" s="50" t="s">
        <v>9957</v>
      </c>
      <c r="D3260" s="50" t="s">
        <v>9958</v>
      </c>
      <c r="E3260" s="50" t="s">
        <v>9763</v>
      </c>
      <c r="F3260" s="50" t="s">
        <v>9959</v>
      </c>
      <c r="G3260" s="34" t="s">
        <v>39</v>
      </c>
      <c r="H3260" s="34">
        <v>0</v>
      </c>
      <c r="I3260" s="34">
        <v>590000000</v>
      </c>
      <c r="J3260" s="35" t="s">
        <v>53</v>
      </c>
      <c r="K3260" s="49" t="s">
        <v>554</v>
      </c>
      <c r="L3260" s="35" t="s">
        <v>53</v>
      </c>
      <c r="M3260" s="34" t="s">
        <v>43</v>
      </c>
      <c r="N3260" s="35" t="s">
        <v>5378</v>
      </c>
      <c r="O3260" s="49" t="s">
        <v>227</v>
      </c>
      <c r="P3260" s="35">
        <v>778</v>
      </c>
      <c r="Q3260" s="35" t="s">
        <v>1085</v>
      </c>
      <c r="R3260" s="77">
        <v>30</v>
      </c>
      <c r="S3260" s="77">
        <v>35</v>
      </c>
      <c r="T3260" s="100">
        <f t="shared" si="341"/>
        <v>1050</v>
      </c>
      <c r="U3260" s="100">
        <f t="shared" si="342"/>
        <v>1176</v>
      </c>
      <c r="V3260" s="98"/>
      <c r="W3260" s="35">
        <v>2017</v>
      </c>
      <c r="X3260" s="98"/>
    </row>
    <row r="3261" spans="1:24" ht="50.1" customHeight="1">
      <c r="A3261" s="45" t="s">
        <v>9960</v>
      </c>
      <c r="B3261" s="49" t="s">
        <v>35</v>
      </c>
      <c r="C3261" s="78" t="s">
        <v>9961</v>
      </c>
      <c r="D3261" s="78" t="s">
        <v>9962</v>
      </c>
      <c r="E3261" s="78" t="s">
        <v>9763</v>
      </c>
      <c r="F3261" s="50" t="s">
        <v>9963</v>
      </c>
      <c r="G3261" s="34" t="s">
        <v>39</v>
      </c>
      <c r="H3261" s="34">
        <v>0</v>
      </c>
      <c r="I3261" s="34">
        <v>590000000</v>
      </c>
      <c r="J3261" s="35" t="s">
        <v>53</v>
      </c>
      <c r="K3261" s="49" t="s">
        <v>554</v>
      </c>
      <c r="L3261" s="35" t="s">
        <v>53</v>
      </c>
      <c r="M3261" s="34" t="s">
        <v>43</v>
      </c>
      <c r="N3261" s="35" t="s">
        <v>5378</v>
      </c>
      <c r="O3261" s="49" t="s">
        <v>227</v>
      </c>
      <c r="P3261" s="35">
        <v>778</v>
      </c>
      <c r="Q3261" s="35" t="s">
        <v>1085</v>
      </c>
      <c r="R3261" s="77">
        <v>60</v>
      </c>
      <c r="S3261" s="77">
        <v>40</v>
      </c>
      <c r="T3261" s="100">
        <f t="shared" si="341"/>
        <v>2400</v>
      </c>
      <c r="U3261" s="100">
        <f t="shared" si="342"/>
        <v>2688.0000000000005</v>
      </c>
      <c r="V3261" s="217" t="s">
        <v>47</v>
      </c>
      <c r="W3261" s="35">
        <v>2017</v>
      </c>
      <c r="X3261" s="82" t="s">
        <v>47</v>
      </c>
    </row>
    <row r="3262" spans="1:24" ht="50.1" customHeight="1">
      <c r="A3262" s="45" t="s">
        <v>9964</v>
      </c>
      <c r="B3262" s="49" t="s">
        <v>35</v>
      </c>
      <c r="C3262" s="78" t="s">
        <v>9965</v>
      </c>
      <c r="D3262" s="78" t="s">
        <v>9966</v>
      </c>
      <c r="E3262" s="78" t="s">
        <v>9815</v>
      </c>
      <c r="F3262" s="50" t="s">
        <v>9967</v>
      </c>
      <c r="G3262" s="34" t="s">
        <v>39</v>
      </c>
      <c r="H3262" s="34">
        <v>0</v>
      </c>
      <c r="I3262" s="34">
        <v>590000000</v>
      </c>
      <c r="J3262" s="35" t="s">
        <v>53</v>
      </c>
      <c r="K3262" s="49" t="s">
        <v>554</v>
      </c>
      <c r="L3262" s="35" t="s">
        <v>53</v>
      </c>
      <c r="M3262" s="34" t="s">
        <v>43</v>
      </c>
      <c r="N3262" s="35" t="s">
        <v>5378</v>
      </c>
      <c r="O3262" s="49" t="s">
        <v>227</v>
      </c>
      <c r="P3262" s="35">
        <v>872</v>
      </c>
      <c r="Q3262" s="35" t="s">
        <v>9275</v>
      </c>
      <c r="R3262" s="77">
        <v>80</v>
      </c>
      <c r="S3262" s="77">
        <v>50</v>
      </c>
      <c r="T3262" s="100">
        <f t="shared" si="341"/>
        <v>4000</v>
      </c>
      <c r="U3262" s="100">
        <f t="shared" si="342"/>
        <v>4480</v>
      </c>
      <c r="V3262" s="217" t="s">
        <v>47</v>
      </c>
      <c r="W3262" s="35">
        <v>2017</v>
      </c>
      <c r="X3262" s="82" t="s">
        <v>47</v>
      </c>
    </row>
    <row r="3263" spans="1:24" ht="50.1" customHeight="1">
      <c r="A3263" s="45" t="s">
        <v>9968</v>
      </c>
      <c r="B3263" s="49" t="s">
        <v>35</v>
      </c>
      <c r="C3263" s="50" t="s">
        <v>9969</v>
      </c>
      <c r="D3263" s="50" t="s">
        <v>2764</v>
      </c>
      <c r="E3263" s="50" t="s">
        <v>9970</v>
      </c>
      <c r="F3263" s="50" t="s">
        <v>9971</v>
      </c>
      <c r="G3263" s="34" t="s">
        <v>39</v>
      </c>
      <c r="H3263" s="34">
        <v>0</v>
      </c>
      <c r="I3263" s="34">
        <v>590000000</v>
      </c>
      <c r="J3263" s="35" t="s">
        <v>53</v>
      </c>
      <c r="K3263" s="49" t="s">
        <v>554</v>
      </c>
      <c r="L3263" s="35" t="s">
        <v>53</v>
      </c>
      <c r="M3263" s="34" t="s">
        <v>43</v>
      </c>
      <c r="N3263" s="35" t="s">
        <v>5378</v>
      </c>
      <c r="O3263" s="49" t="s">
        <v>227</v>
      </c>
      <c r="P3263" s="49">
        <v>715</v>
      </c>
      <c r="Q3263" s="49" t="s">
        <v>199</v>
      </c>
      <c r="R3263" s="77">
        <v>100</v>
      </c>
      <c r="S3263" s="77">
        <v>40</v>
      </c>
      <c r="T3263" s="100">
        <f t="shared" si="341"/>
        <v>4000</v>
      </c>
      <c r="U3263" s="100">
        <f t="shared" si="342"/>
        <v>4480</v>
      </c>
      <c r="V3263" s="98"/>
      <c r="W3263" s="35">
        <v>2017</v>
      </c>
      <c r="X3263" s="98"/>
    </row>
    <row r="3264" spans="1:24" ht="50.1" customHeight="1">
      <c r="A3264" s="45" t="s">
        <v>9972</v>
      </c>
      <c r="B3264" s="49" t="s">
        <v>35</v>
      </c>
      <c r="C3264" s="78" t="s">
        <v>9973</v>
      </c>
      <c r="D3264" s="78" t="s">
        <v>9974</v>
      </c>
      <c r="E3264" s="78" t="s">
        <v>9954</v>
      </c>
      <c r="F3264" s="50" t="s">
        <v>9975</v>
      </c>
      <c r="G3264" s="34" t="s">
        <v>39</v>
      </c>
      <c r="H3264" s="34">
        <v>0</v>
      </c>
      <c r="I3264" s="34">
        <v>590000000</v>
      </c>
      <c r="J3264" s="35" t="s">
        <v>53</v>
      </c>
      <c r="K3264" s="49" t="s">
        <v>554</v>
      </c>
      <c r="L3264" s="35" t="s">
        <v>53</v>
      </c>
      <c r="M3264" s="34" t="s">
        <v>43</v>
      </c>
      <c r="N3264" s="35" t="s">
        <v>5378</v>
      </c>
      <c r="O3264" s="49" t="s">
        <v>227</v>
      </c>
      <c r="P3264" s="35">
        <v>778</v>
      </c>
      <c r="Q3264" s="35" t="s">
        <v>1085</v>
      </c>
      <c r="R3264" s="77">
        <v>3</v>
      </c>
      <c r="S3264" s="77">
        <v>370</v>
      </c>
      <c r="T3264" s="100">
        <f t="shared" si="341"/>
        <v>1110</v>
      </c>
      <c r="U3264" s="100">
        <f t="shared" si="342"/>
        <v>1243.2</v>
      </c>
      <c r="V3264" s="217" t="s">
        <v>47</v>
      </c>
      <c r="W3264" s="35">
        <v>2017</v>
      </c>
      <c r="X3264" s="82" t="s">
        <v>47</v>
      </c>
    </row>
    <row r="3265" spans="1:24" ht="50.1" customHeight="1">
      <c r="A3265" s="45" t="s">
        <v>9976</v>
      </c>
      <c r="B3265" s="49" t="s">
        <v>35</v>
      </c>
      <c r="C3265" s="50" t="s">
        <v>9977</v>
      </c>
      <c r="D3265" s="50" t="s">
        <v>9978</v>
      </c>
      <c r="E3265" s="50" t="s">
        <v>9763</v>
      </c>
      <c r="F3265" s="50" t="s">
        <v>9979</v>
      </c>
      <c r="G3265" s="34" t="s">
        <v>39</v>
      </c>
      <c r="H3265" s="34">
        <v>0</v>
      </c>
      <c r="I3265" s="34">
        <v>590000000</v>
      </c>
      <c r="J3265" s="35" t="s">
        <v>53</v>
      </c>
      <c r="K3265" s="49" t="s">
        <v>554</v>
      </c>
      <c r="L3265" s="35" t="s">
        <v>53</v>
      </c>
      <c r="M3265" s="34" t="s">
        <v>43</v>
      </c>
      <c r="N3265" s="35" t="s">
        <v>5378</v>
      </c>
      <c r="O3265" s="49" t="s">
        <v>227</v>
      </c>
      <c r="P3265" s="35">
        <v>778</v>
      </c>
      <c r="Q3265" s="35" t="s">
        <v>1085</v>
      </c>
      <c r="R3265" s="77">
        <v>10</v>
      </c>
      <c r="S3265" s="77">
        <v>100</v>
      </c>
      <c r="T3265" s="100">
        <f t="shared" si="341"/>
        <v>1000</v>
      </c>
      <c r="U3265" s="100">
        <f t="shared" si="342"/>
        <v>1120</v>
      </c>
      <c r="V3265" s="98"/>
      <c r="W3265" s="35">
        <v>2017</v>
      </c>
      <c r="X3265" s="98"/>
    </row>
    <row r="3266" spans="1:24" ht="50.1" customHeight="1">
      <c r="A3266" s="45" t="s">
        <v>9980</v>
      </c>
      <c r="B3266" s="49" t="s">
        <v>35</v>
      </c>
      <c r="C3266" s="78" t="s">
        <v>9981</v>
      </c>
      <c r="D3266" s="78" t="s">
        <v>9982</v>
      </c>
      <c r="E3266" s="78" t="s">
        <v>9763</v>
      </c>
      <c r="F3266" s="78" t="s">
        <v>9983</v>
      </c>
      <c r="G3266" s="34" t="s">
        <v>39</v>
      </c>
      <c r="H3266" s="34">
        <v>0</v>
      </c>
      <c r="I3266" s="34">
        <v>590000000</v>
      </c>
      <c r="J3266" s="35" t="s">
        <v>53</v>
      </c>
      <c r="K3266" s="49" t="s">
        <v>554</v>
      </c>
      <c r="L3266" s="35" t="s">
        <v>53</v>
      </c>
      <c r="M3266" s="34" t="s">
        <v>43</v>
      </c>
      <c r="N3266" s="35" t="s">
        <v>5378</v>
      </c>
      <c r="O3266" s="49" t="s">
        <v>227</v>
      </c>
      <c r="P3266" s="35">
        <v>778</v>
      </c>
      <c r="Q3266" s="35" t="s">
        <v>1085</v>
      </c>
      <c r="R3266" s="77">
        <v>2</v>
      </c>
      <c r="S3266" s="77">
        <v>885</v>
      </c>
      <c r="T3266" s="100">
        <f t="shared" si="341"/>
        <v>1770</v>
      </c>
      <c r="U3266" s="100">
        <f t="shared" si="342"/>
        <v>1982.4</v>
      </c>
      <c r="V3266" s="217" t="s">
        <v>47</v>
      </c>
      <c r="W3266" s="35">
        <v>2017</v>
      </c>
      <c r="X3266" s="82" t="s">
        <v>47</v>
      </c>
    </row>
    <row r="3267" spans="1:24" ht="50.1" customHeight="1">
      <c r="A3267" s="45" t="s">
        <v>9984</v>
      </c>
      <c r="B3267" s="49" t="s">
        <v>35</v>
      </c>
      <c r="C3267" s="50" t="s">
        <v>9985</v>
      </c>
      <c r="D3267" s="50" t="s">
        <v>4001</v>
      </c>
      <c r="E3267" s="50" t="s">
        <v>9986</v>
      </c>
      <c r="F3267" s="50" t="s">
        <v>9987</v>
      </c>
      <c r="G3267" s="34" t="s">
        <v>39</v>
      </c>
      <c r="H3267" s="34">
        <v>0</v>
      </c>
      <c r="I3267" s="34">
        <v>590000000</v>
      </c>
      <c r="J3267" s="35" t="s">
        <v>53</v>
      </c>
      <c r="K3267" s="49" t="s">
        <v>554</v>
      </c>
      <c r="L3267" s="35" t="s">
        <v>53</v>
      </c>
      <c r="M3267" s="34" t="s">
        <v>43</v>
      </c>
      <c r="N3267" s="35" t="s">
        <v>5378</v>
      </c>
      <c r="O3267" s="49" t="s">
        <v>227</v>
      </c>
      <c r="P3267" s="35">
        <v>778</v>
      </c>
      <c r="Q3267" s="35" t="s">
        <v>1085</v>
      </c>
      <c r="R3267" s="77">
        <v>90</v>
      </c>
      <c r="S3267" s="77">
        <v>45</v>
      </c>
      <c r="T3267" s="100">
        <f t="shared" si="341"/>
        <v>4050</v>
      </c>
      <c r="U3267" s="100">
        <f t="shared" si="342"/>
        <v>4536</v>
      </c>
      <c r="V3267" s="98"/>
      <c r="W3267" s="35">
        <v>2017</v>
      </c>
      <c r="X3267" s="98"/>
    </row>
    <row r="3268" spans="1:24" ht="50.1" customHeight="1">
      <c r="A3268" s="45" t="s">
        <v>9988</v>
      </c>
      <c r="B3268" s="49" t="s">
        <v>35</v>
      </c>
      <c r="C3268" s="50" t="s">
        <v>9989</v>
      </c>
      <c r="D3268" s="50" t="s">
        <v>9990</v>
      </c>
      <c r="E3268" s="50" t="s">
        <v>9991</v>
      </c>
      <c r="F3268" s="50" t="s">
        <v>9992</v>
      </c>
      <c r="G3268" s="34" t="s">
        <v>39</v>
      </c>
      <c r="H3268" s="34">
        <v>0</v>
      </c>
      <c r="I3268" s="34">
        <v>590000000</v>
      </c>
      <c r="J3268" s="35" t="s">
        <v>53</v>
      </c>
      <c r="K3268" s="49" t="s">
        <v>554</v>
      </c>
      <c r="L3268" s="35" t="s">
        <v>53</v>
      </c>
      <c r="M3268" s="34" t="s">
        <v>43</v>
      </c>
      <c r="N3268" s="35" t="s">
        <v>5378</v>
      </c>
      <c r="O3268" s="49" t="s">
        <v>227</v>
      </c>
      <c r="P3268" s="35">
        <v>778</v>
      </c>
      <c r="Q3268" s="35" t="s">
        <v>1085</v>
      </c>
      <c r="R3268" s="77">
        <v>5</v>
      </c>
      <c r="S3268" s="77">
        <v>130</v>
      </c>
      <c r="T3268" s="100">
        <f t="shared" si="341"/>
        <v>650</v>
      </c>
      <c r="U3268" s="100">
        <f t="shared" si="342"/>
        <v>728.00000000000011</v>
      </c>
      <c r="V3268" s="98"/>
      <c r="W3268" s="35">
        <v>2017</v>
      </c>
      <c r="X3268" s="98"/>
    </row>
    <row r="3269" spans="1:24" ht="50.1" customHeight="1">
      <c r="A3269" s="45" t="s">
        <v>9993</v>
      </c>
      <c r="B3269" s="49" t="s">
        <v>35</v>
      </c>
      <c r="C3269" s="78" t="s">
        <v>9994</v>
      </c>
      <c r="D3269" s="78" t="s">
        <v>9995</v>
      </c>
      <c r="E3269" s="78" t="s">
        <v>9996</v>
      </c>
      <c r="F3269" s="50" t="s">
        <v>9997</v>
      </c>
      <c r="G3269" s="34" t="s">
        <v>39</v>
      </c>
      <c r="H3269" s="34">
        <v>0</v>
      </c>
      <c r="I3269" s="34">
        <v>590000000</v>
      </c>
      <c r="J3269" s="35" t="s">
        <v>53</v>
      </c>
      <c r="K3269" s="49" t="s">
        <v>554</v>
      </c>
      <c r="L3269" s="35" t="s">
        <v>53</v>
      </c>
      <c r="M3269" s="34" t="s">
        <v>43</v>
      </c>
      <c r="N3269" s="35" t="s">
        <v>5378</v>
      </c>
      <c r="O3269" s="49" t="s">
        <v>227</v>
      </c>
      <c r="P3269" s="35">
        <v>778</v>
      </c>
      <c r="Q3269" s="35" t="s">
        <v>1085</v>
      </c>
      <c r="R3269" s="77">
        <v>2</v>
      </c>
      <c r="S3269" s="77">
        <v>2500</v>
      </c>
      <c r="T3269" s="100">
        <f t="shared" si="341"/>
        <v>5000</v>
      </c>
      <c r="U3269" s="100">
        <f t="shared" si="342"/>
        <v>5600.0000000000009</v>
      </c>
      <c r="V3269" s="217" t="s">
        <v>47</v>
      </c>
      <c r="W3269" s="35">
        <v>2017</v>
      </c>
      <c r="X3269" s="82" t="s">
        <v>47</v>
      </c>
    </row>
    <row r="3270" spans="1:24" ht="50.1" customHeight="1">
      <c r="A3270" s="45" t="s">
        <v>9998</v>
      </c>
      <c r="B3270" s="49" t="s">
        <v>35</v>
      </c>
      <c r="C3270" s="78" t="s">
        <v>9999</v>
      </c>
      <c r="D3270" s="78" t="s">
        <v>10000</v>
      </c>
      <c r="E3270" s="78" t="s">
        <v>9815</v>
      </c>
      <c r="F3270" s="50" t="s">
        <v>10001</v>
      </c>
      <c r="G3270" s="34" t="s">
        <v>39</v>
      </c>
      <c r="H3270" s="34">
        <v>0</v>
      </c>
      <c r="I3270" s="34">
        <v>590000000</v>
      </c>
      <c r="J3270" s="35" t="s">
        <v>53</v>
      </c>
      <c r="K3270" s="49" t="s">
        <v>554</v>
      </c>
      <c r="L3270" s="35" t="s">
        <v>53</v>
      </c>
      <c r="M3270" s="34" t="s">
        <v>43</v>
      </c>
      <c r="N3270" s="35" t="s">
        <v>5378</v>
      </c>
      <c r="O3270" s="49" t="s">
        <v>227</v>
      </c>
      <c r="P3270" s="35">
        <v>872</v>
      </c>
      <c r="Q3270" s="35" t="s">
        <v>9275</v>
      </c>
      <c r="R3270" s="77">
        <v>100</v>
      </c>
      <c r="S3270" s="77">
        <v>80</v>
      </c>
      <c r="T3270" s="100">
        <f t="shared" si="341"/>
        <v>8000</v>
      </c>
      <c r="U3270" s="100">
        <f t="shared" si="342"/>
        <v>8960</v>
      </c>
      <c r="V3270" s="217" t="s">
        <v>47</v>
      </c>
      <c r="W3270" s="35">
        <v>2017</v>
      </c>
      <c r="X3270" s="82" t="s">
        <v>47</v>
      </c>
    </row>
    <row r="3271" spans="1:24" ht="50.1" customHeight="1">
      <c r="A3271" s="45" t="s">
        <v>10002</v>
      </c>
      <c r="B3271" s="49" t="s">
        <v>35</v>
      </c>
      <c r="C3271" s="50" t="s">
        <v>10003</v>
      </c>
      <c r="D3271" s="50" t="s">
        <v>10004</v>
      </c>
      <c r="E3271" s="50" t="s">
        <v>9763</v>
      </c>
      <c r="F3271" s="50" t="s">
        <v>10005</v>
      </c>
      <c r="G3271" s="34" t="s">
        <v>39</v>
      </c>
      <c r="H3271" s="34">
        <v>0</v>
      </c>
      <c r="I3271" s="34">
        <v>590000000</v>
      </c>
      <c r="J3271" s="35" t="s">
        <v>53</v>
      </c>
      <c r="K3271" s="49" t="s">
        <v>554</v>
      </c>
      <c r="L3271" s="35" t="s">
        <v>53</v>
      </c>
      <c r="M3271" s="34" t="s">
        <v>43</v>
      </c>
      <c r="N3271" s="35" t="s">
        <v>5378</v>
      </c>
      <c r="O3271" s="49" t="s">
        <v>227</v>
      </c>
      <c r="P3271" s="35">
        <v>778</v>
      </c>
      <c r="Q3271" s="35" t="s">
        <v>1085</v>
      </c>
      <c r="R3271" s="77">
        <v>2</v>
      </c>
      <c r="S3271" s="77">
        <v>800</v>
      </c>
      <c r="T3271" s="100">
        <f t="shared" si="341"/>
        <v>1600</v>
      </c>
      <c r="U3271" s="100">
        <f t="shared" si="342"/>
        <v>1792.0000000000002</v>
      </c>
      <c r="V3271" s="98"/>
      <c r="W3271" s="35">
        <v>2017</v>
      </c>
      <c r="X3271" s="98"/>
    </row>
    <row r="3272" spans="1:24" ht="50.1" customHeight="1">
      <c r="A3272" s="45" t="s">
        <v>10006</v>
      </c>
      <c r="B3272" s="49" t="s">
        <v>35</v>
      </c>
      <c r="C3272" s="50" t="s">
        <v>10007</v>
      </c>
      <c r="D3272" s="50" t="s">
        <v>10008</v>
      </c>
      <c r="E3272" s="50" t="s">
        <v>10009</v>
      </c>
      <c r="F3272" s="50" t="s">
        <v>10010</v>
      </c>
      <c r="G3272" s="34" t="s">
        <v>39</v>
      </c>
      <c r="H3272" s="34">
        <v>0</v>
      </c>
      <c r="I3272" s="34">
        <v>590000000</v>
      </c>
      <c r="J3272" s="35" t="s">
        <v>53</v>
      </c>
      <c r="K3272" s="49" t="s">
        <v>554</v>
      </c>
      <c r="L3272" s="35" t="s">
        <v>53</v>
      </c>
      <c r="M3272" s="34" t="s">
        <v>43</v>
      </c>
      <c r="N3272" s="35" t="s">
        <v>5378</v>
      </c>
      <c r="O3272" s="49" t="s">
        <v>227</v>
      </c>
      <c r="P3272" s="35">
        <v>778</v>
      </c>
      <c r="Q3272" s="35" t="s">
        <v>1085</v>
      </c>
      <c r="R3272" s="77">
        <v>70</v>
      </c>
      <c r="S3272" s="77">
        <v>90</v>
      </c>
      <c r="T3272" s="100">
        <f t="shared" ref="T3272:T3285" si="343">R3272*S3272</f>
        <v>6300</v>
      </c>
      <c r="U3272" s="100">
        <f t="shared" si="342"/>
        <v>7056.0000000000009</v>
      </c>
      <c r="V3272" s="98"/>
      <c r="W3272" s="35">
        <v>2017</v>
      </c>
      <c r="X3272" s="98"/>
    </row>
    <row r="3273" spans="1:24" ht="50.1" customHeight="1">
      <c r="A3273" s="45" t="s">
        <v>10011</v>
      </c>
      <c r="B3273" s="49" t="s">
        <v>35</v>
      </c>
      <c r="C3273" s="50" t="s">
        <v>10012</v>
      </c>
      <c r="D3273" s="50" t="s">
        <v>10013</v>
      </c>
      <c r="E3273" s="50" t="s">
        <v>9815</v>
      </c>
      <c r="F3273" s="50" t="s">
        <v>10014</v>
      </c>
      <c r="G3273" s="34" t="s">
        <v>39</v>
      </c>
      <c r="H3273" s="34">
        <v>0</v>
      </c>
      <c r="I3273" s="34">
        <v>590000000</v>
      </c>
      <c r="J3273" s="35" t="s">
        <v>53</v>
      </c>
      <c r="K3273" s="49" t="s">
        <v>554</v>
      </c>
      <c r="L3273" s="35" t="s">
        <v>53</v>
      </c>
      <c r="M3273" s="34" t="s">
        <v>43</v>
      </c>
      <c r="N3273" s="35" t="s">
        <v>5378</v>
      </c>
      <c r="O3273" s="49" t="s">
        <v>227</v>
      </c>
      <c r="P3273" s="35">
        <v>778</v>
      </c>
      <c r="Q3273" s="35" t="s">
        <v>1085</v>
      </c>
      <c r="R3273" s="77">
        <v>2</v>
      </c>
      <c r="S3273" s="77">
        <v>1200</v>
      </c>
      <c r="T3273" s="100">
        <f t="shared" si="343"/>
        <v>2400</v>
      </c>
      <c r="U3273" s="100">
        <f t="shared" ref="U3273:U3286" si="344">T3273*1.12</f>
        <v>2688.0000000000005</v>
      </c>
      <c r="V3273" s="98"/>
      <c r="W3273" s="35">
        <v>2017</v>
      </c>
      <c r="X3273" s="98"/>
    </row>
    <row r="3274" spans="1:24" ht="50.1" customHeight="1">
      <c r="A3274" s="45" t="s">
        <v>10015</v>
      </c>
      <c r="B3274" s="49" t="s">
        <v>35</v>
      </c>
      <c r="C3274" s="78" t="s">
        <v>10016</v>
      </c>
      <c r="D3274" s="78" t="s">
        <v>10017</v>
      </c>
      <c r="E3274" s="78" t="s">
        <v>10018</v>
      </c>
      <c r="F3274" s="50" t="s">
        <v>10019</v>
      </c>
      <c r="G3274" s="34" t="s">
        <v>39</v>
      </c>
      <c r="H3274" s="34">
        <v>0</v>
      </c>
      <c r="I3274" s="34">
        <v>590000000</v>
      </c>
      <c r="J3274" s="35" t="s">
        <v>53</v>
      </c>
      <c r="K3274" s="49" t="s">
        <v>554</v>
      </c>
      <c r="L3274" s="35" t="s">
        <v>53</v>
      </c>
      <c r="M3274" s="34" t="s">
        <v>43</v>
      </c>
      <c r="N3274" s="35" t="s">
        <v>5378</v>
      </c>
      <c r="O3274" s="49" t="s">
        <v>227</v>
      </c>
      <c r="P3274" s="35">
        <v>796</v>
      </c>
      <c r="Q3274" s="35" t="s">
        <v>46</v>
      </c>
      <c r="R3274" s="77">
        <v>1</v>
      </c>
      <c r="S3274" s="77">
        <v>3850</v>
      </c>
      <c r="T3274" s="100">
        <f t="shared" si="343"/>
        <v>3850</v>
      </c>
      <c r="U3274" s="100">
        <f t="shared" si="344"/>
        <v>4312</v>
      </c>
      <c r="V3274" s="217" t="s">
        <v>47</v>
      </c>
      <c r="W3274" s="35">
        <v>2017</v>
      </c>
      <c r="X3274" s="82" t="s">
        <v>47</v>
      </c>
    </row>
    <row r="3275" spans="1:24" ht="50.1" customHeight="1">
      <c r="A3275" s="45" t="s">
        <v>10020</v>
      </c>
      <c r="B3275" s="49" t="s">
        <v>35</v>
      </c>
      <c r="C3275" s="78" t="s">
        <v>10021</v>
      </c>
      <c r="D3275" s="78" t="s">
        <v>10022</v>
      </c>
      <c r="E3275" s="78" t="s">
        <v>9763</v>
      </c>
      <c r="F3275" s="50" t="s">
        <v>10023</v>
      </c>
      <c r="G3275" s="34" t="s">
        <v>39</v>
      </c>
      <c r="H3275" s="34">
        <v>0</v>
      </c>
      <c r="I3275" s="34">
        <v>590000000</v>
      </c>
      <c r="J3275" s="35" t="s">
        <v>53</v>
      </c>
      <c r="K3275" s="49" t="s">
        <v>554</v>
      </c>
      <c r="L3275" s="35" t="s">
        <v>53</v>
      </c>
      <c r="M3275" s="34" t="s">
        <v>43</v>
      </c>
      <c r="N3275" s="35" t="s">
        <v>5378</v>
      </c>
      <c r="O3275" s="49" t="s">
        <v>227</v>
      </c>
      <c r="P3275" s="35">
        <v>778</v>
      </c>
      <c r="Q3275" s="35" t="s">
        <v>1085</v>
      </c>
      <c r="R3275" s="77">
        <v>150</v>
      </c>
      <c r="S3275" s="77">
        <v>40</v>
      </c>
      <c r="T3275" s="100">
        <f t="shared" si="343"/>
        <v>6000</v>
      </c>
      <c r="U3275" s="100">
        <f t="shared" si="344"/>
        <v>6720.0000000000009</v>
      </c>
      <c r="V3275" s="217" t="s">
        <v>47</v>
      </c>
      <c r="W3275" s="35">
        <v>2017</v>
      </c>
      <c r="X3275" s="82" t="s">
        <v>47</v>
      </c>
    </row>
    <row r="3276" spans="1:24" ht="50.1" customHeight="1">
      <c r="A3276" s="45" t="s">
        <v>10024</v>
      </c>
      <c r="B3276" s="49" t="s">
        <v>35</v>
      </c>
      <c r="C3276" s="50" t="s">
        <v>10025</v>
      </c>
      <c r="D3276" s="50" t="s">
        <v>10026</v>
      </c>
      <c r="E3276" s="50" t="s">
        <v>9763</v>
      </c>
      <c r="F3276" s="50" t="s">
        <v>10027</v>
      </c>
      <c r="G3276" s="34" t="s">
        <v>39</v>
      </c>
      <c r="H3276" s="34">
        <v>0</v>
      </c>
      <c r="I3276" s="34">
        <v>590000000</v>
      </c>
      <c r="J3276" s="35" t="s">
        <v>53</v>
      </c>
      <c r="K3276" s="49" t="s">
        <v>554</v>
      </c>
      <c r="L3276" s="35" t="s">
        <v>53</v>
      </c>
      <c r="M3276" s="34" t="s">
        <v>43</v>
      </c>
      <c r="N3276" s="35" t="s">
        <v>5378</v>
      </c>
      <c r="O3276" s="49" t="s">
        <v>227</v>
      </c>
      <c r="P3276" s="35">
        <v>778</v>
      </c>
      <c r="Q3276" s="35" t="s">
        <v>1085</v>
      </c>
      <c r="R3276" s="77">
        <v>30</v>
      </c>
      <c r="S3276" s="77">
        <v>105</v>
      </c>
      <c r="T3276" s="100">
        <f t="shared" si="343"/>
        <v>3150</v>
      </c>
      <c r="U3276" s="100">
        <f t="shared" si="344"/>
        <v>3528.0000000000005</v>
      </c>
      <c r="V3276" s="98"/>
      <c r="W3276" s="35">
        <v>2017</v>
      </c>
      <c r="X3276" s="98"/>
    </row>
    <row r="3277" spans="1:24" ht="50.1" customHeight="1">
      <c r="A3277" s="45" t="s">
        <v>10028</v>
      </c>
      <c r="B3277" s="49" t="s">
        <v>35</v>
      </c>
      <c r="C3277" s="50" t="s">
        <v>10029</v>
      </c>
      <c r="D3277" s="50" t="s">
        <v>10030</v>
      </c>
      <c r="E3277" s="50" t="s">
        <v>9954</v>
      </c>
      <c r="F3277" s="50" t="s">
        <v>10031</v>
      </c>
      <c r="G3277" s="34" t="s">
        <v>39</v>
      </c>
      <c r="H3277" s="34">
        <v>0</v>
      </c>
      <c r="I3277" s="34">
        <v>590000000</v>
      </c>
      <c r="J3277" s="35" t="s">
        <v>53</v>
      </c>
      <c r="K3277" s="49" t="s">
        <v>554</v>
      </c>
      <c r="L3277" s="35" t="s">
        <v>53</v>
      </c>
      <c r="M3277" s="34" t="s">
        <v>43</v>
      </c>
      <c r="N3277" s="35" t="s">
        <v>5378</v>
      </c>
      <c r="O3277" s="49" t="s">
        <v>227</v>
      </c>
      <c r="P3277" s="35">
        <v>778</v>
      </c>
      <c r="Q3277" s="35" t="s">
        <v>1085</v>
      </c>
      <c r="R3277" s="77">
        <v>3</v>
      </c>
      <c r="S3277" s="77">
        <v>190</v>
      </c>
      <c r="T3277" s="100">
        <f t="shared" si="343"/>
        <v>570</v>
      </c>
      <c r="U3277" s="100">
        <f t="shared" si="344"/>
        <v>638.40000000000009</v>
      </c>
      <c r="V3277" s="98"/>
      <c r="W3277" s="35">
        <v>2017</v>
      </c>
      <c r="X3277" s="98"/>
    </row>
    <row r="3278" spans="1:24" ht="50.1" customHeight="1">
      <c r="A3278" s="45" t="s">
        <v>10032</v>
      </c>
      <c r="B3278" s="49" t="s">
        <v>35</v>
      </c>
      <c r="C3278" s="78" t="s">
        <v>10033</v>
      </c>
      <c r="D3278" s="78" t="s">
        <v>10034</v>
      </c>
      <c r="E3278" s="78" t="s">
        <v>9763</v>
      </c>
      <c r="F3278" s="50" t="s">
        <v>10035</v>
      </c>
      <c r="G3278" s="34" t="s">
        <v>39</v>
      </c>
      <c r="H3278" s="34">
        <v>0</v>
      </c>
      <c r="I3278" s="34">
        <v>590000000</v>
      </c>
      <c r="J3278" s="35" t="s">
        <v>53</v>
      </c>
      <c r="K3278" s="49" t="s">
        <v>554</v>
      </c>
      <c r="L3278" s="35" t="s">
        <v>53</v>
      </c>
      <c r="M3278" s="34" t="s">
        <v>43</v>
      </c>
      <c r="N3278" s="35" t="s">
        <v>5378</v>
      </c>
      <c r="O3278" s="49" t="s">
        <v>227</v>
      </c>
      <c r="P3278" s="35">
        <v>778</v>
      </c>
      <c r="Q3278" s="35" t="s">
        <v>1085</v>
      </c>
      <c r="R3278" s="77">
        <v>1</v>
      </c>
      <c r="S3278" s="77">
        <v>935</v>
      </c>
      <c r="T3278" s="100">
        <f t="shared" si="343"/>
        <v>935</v>
      </c>
      <c r="U3278" s="100">
        <f t="shared" si="344"/>
        <v>1047.2</v>
      </c>
      <c r="V3278" s="217" t="s">
        <v>47</v>
      </c>
      <c r="W3278" s="35">
        <v>2017</v>
      </c>
      <c r="X3278" s="82" t="s">
        <v>47</v>
      </c>
    </row>
    <row r="3279" spans="1:24" ht="50.1" customHeight="1">
      <c r="A3279" s="45" t="s">
        <v>10036</v>
      </c>
      <c r="B3279" s="49" t="s">
        <v>35</v>
      </c>
      <c r="C3279" s="78" t="s">
        <v>10037</v>
      </c>
      <c r="D3279" s="78" t="s">
        <v>10038</v>
      </c>
      <c r="E3279" s="78" t="s">
        <v>9763</v>
      </c>
      <c r="F3279" s="78" t="s">
        <v>10039</v>
      </c>
      <c r="G3279" s="34" t="s">
        <v>39</v>
      </c>
      <c r="H3279" s="34">
        <v>0</v>
      </c>
      <c r="I3279" s="34">
        <v>590000000</v>
      </c>
      <c r="J3279" s="35" t="s">
        <v>53</v>
      </c>
      <c r="K3279" s="49" t="s">
        <v>554</v>
      </c>
      <c r="L3279" s="35" t="s">
        <v>53</v>
      </c>
      <c r="M3279" s="34" t="s">
        <v>43</v>
      </c>
      <c r="N3279" s="35" t="s">
        <v>5378</v>
      </c>
      <c r="O3279" s="49" t="s">
        <v>227</v>
      </c>
      <c r="P3279" s="35">
        <v>778</v>
      </c>
      <c r="Q3279" s="35" t="s">
        <v>1085</v>
      </c>
      <c r="R3279" s="77">
        <v>40</v>
      </c>
      <c r="S3279" s="77">
        <v>50</v>
      </c>
      <c r="T3279" s="100">
        <f t="shared" si="343"/>
        <v>2000</v>
      </c>
      <c r="U3279" s="100">
        <f t="shared" si="344"/>
        <v>2240</v>
      </c>
      <c r="V3279" s="217" t="s">
        <v>47</v>
      </c>
      <c r="W3279" s="35">
        <v>2017</v>
      </c>
      <c r="X3279" s="82" t="s">
        <v>47</v>
      </c>
    </row>
    <row r="3280" spans="1:24" ht="50.1" customHeight="1">
      <c r="A3280" s="45" t="s">
        <v>10040</v>
      </c>
      <c r="B3280" s="49" t="s">
        <v>35</v>
      </c>
      <c r="C3280" s="78" t="s">
        <v>10041</v>
      </c>
      <c r="D3280" s="78" t="s">
        <v>10042</v>
      </c>
      <c r="E3280" s="78" t="s">
        <v>10043</v>
      </c>
      <c r="F3280" s="50" t="s">
        <v>10044</v>
      </c>
      <c r="G3280" s="34" t="s">
        <v>39</v>
      </c>
      <c r="H3280" s="34">
        <v>0</v>
      </c>
      <c r="I3280" s="34">
        <v>590000000</v>
      </c>
      <c r="J3280" s="35" t="s">
        <v>53</v>
      </c>
      <c r="K3280" s="49" t="s">
        <v>554</v>
      </c>
      <c r="L3280" s="35" t="s">
        <v>53</v>
      </c>
      <c r="M3280" s="34" t="s">
        <v>43</v>
      </c>
      <c r="N3280" s="35" t="s">
        <v>5378</v>
      </c>
      <c r="O3280" s="49" t="s">
        <v>227</v>
      </c>
      <c r="P3280" s="35">
        <v>796</v>
      </c>
      <c r="Q3280" s="35" t="s">
        <v>46</v>
      </c>
      <c r="R3280" s="77">
        <v>100</v>
      </c>
      <c r="S3280" s="77">
        <v>30</v>
      </c>
      <c r="T3280" s="100">
        <f t="shared" si="343"/>
        <v>3000</v>
      </c>
      <c r="U3280" s="100">
        <f t="shared" si="344"/>
        <v>3360.0000000000005</v>
      </c>
      <c r="V3280" s="217" t="s">
        <v>47</v>
      </c>
      <c r="W3280" s="35">
        <v>2017</v>
      </c>
      <c r="X3280" s="82" t="s">
        <v>47</v>
      </c>
    </row>
    <row r="3281" spans="1:24" ht="50.1" customHeight="1">
      <c r="A3281" s="45" t="s">
        <v>10045</v>
      </c>
      <c r="B3281" s="49" t="s">
        <v>35</v>
      </c>
      <c r="C3281" s="78" t="s">
        <v>10046</v>
      </c>
      <c r="D3281" s="78" t="s">
        <v>10042</v>
      </c>
      <c r="E3281" s="78" t="s">
        <v>10047</v>
      </c>
      <c r="F3281" s="50" t="s">
        <v>10048</v>
      </c>
      <c r="G3281" s="34" t="s">
        <v>39</v>
      </c>
      <c r="H3281" s="34">
        <v>0</v>
      </c>
      <c r="I3281" s="34">
        <v>590000000</v>
      </c>
      <c r="J3281" s="35" t="s">
        <v>53</v>
      </c>
      <c r="K3281" s="49" t="s">
        <v>554</v>
      </c>
      <c r="L3281" s="35" t="s">
        <v>53</v>
      </c>
      <c r="M3281" s="34" t="s">
        <v>43</v>
      </c>
      <c r="N3281" s="35" t="s">
        <v>5378</v>
      </c>
      <c r="O3281" s="49" t="s">
        <v>227</v>
      </c>
      <c r="P3281" s="35">
        <v>796</v>
      </c>
      <c r="Q3281" s="35" t="s">
        <v>46</v>
      </c>
      <c r="R3281" s="77">
        <v>100</v>
      </c>
      <c r="S3281" s="77">
        <v>25</v>
      </c>
      <c r="T3281" s="100">
        <f t="shared" si="343"/>
        <v>2500</v>
      </c>
      <c r="U3281" s="100">
        <f t="shared" si="344"/>
        <v>2800.0000000000005</v>
      </c>
      <c r="V3281" s="217" t="s">
        <v>47</v>
      </c>
      <c r="W3281" s="35">
        <v>2017</v>
      </c>
      <c r="X3281" s="82" t="s">
        <v>47</v>
      </c>
    </row>
    <row r="3282" spans="1:24" ht="50.1" customHeight="1">
      <c r="A3282" s="45" t="s">
        <v>10049</v>
      </c>
      <c r="B3282" s="49" t="s">
        <v>35</v>
      </c>
      <c r="C3282" s="78" t="s">
        <v>10050</v>
      </c>
      <c r="D3282" s="78" t="s">
        <v>10042</v>
      </c>
      <c r="E3282" s="78" t="s">
        <v>10051</v>
      </c>
      <c r="F3282" s="50" t="s">
        <v>10052</v>
      </c>
      <c r="G3282" s="34" t="s">
        <v>39</v>
      </c>
      <c r="H3282" s="34">
        <v>0</v>
      </c>
      <c r="I3282" s="34">
        <v>590000000</v>
      </c>
      <c r="J3282" s="35" t="s">
        <v>53</v>
      </c>
      <c r="K3282" s="49" t="s">
        <v>554</v>
      </c>
      <c r="L3282" s="35" t="s">
        <v>53</v>
      </c>
      <c r="M3282" s="34" t="s">
        <v>43</v>
      </c>
      <c r="N3282" s="35" t="s">
        <v>5378</v>
      </c>
      <c r="O3282" s="49" t="s">
        <v>227</v>
      </c>
      <c r="P3282" s="35">
        <v>796</v>
      </c>
      <c r="Q3282" s="35" t="s">
        <v>46</v>
      </c>
      <c r="R3282" s="77">
        <v>50</v>
      </c>
      <c r="S3282" s="77">
        <v>40</v>
      </c>
      <c r="T3282" s="100">
        <f t="shared" si="343"/>
        <v>2000</v>
      </c>
      <c r="U3282" s="100">
        <f t="shared" si="344"/>
        <v>2240</v>
      </c>
      <c r="V3282" s="217" t="s">
        <v>47</v>
      </c>
      <c r="W3282" s="35">
        <v>2017</v>
      </c>
      <c r="X3282" s="82" t="s">
        <v>47</v>
      </c>
    </row>
    <row r="3283" spans="1:24" ht="50.1" customHeight="1">
      <c r="A3283" s="45" t="s">
        <v>10053</v>
      </c>
      <c r="B3283" s="49" t="s">
        <v>35</v>
      </c>
      <c r="C3283" s="78" t="s">
        <v>10054</v>
      </c>
      <c r="D3283" s="78" t="s">
        <v>10042</v>
      </c>
      <c r="E3283" s="78" t="s">
        <v>10055</v>
      </c>
      <c r="F3283" s="50" t="s">
        <v>10056</v>
      </c>
      <c r="G3283" s="34" t="s">
        <v>39</v>
      </c>
      <c r="H3283" s="34">
        <v>0</v>
      </c>
      <c r="I3283" s="34">
        <v>590000000</v>
      </c>
      <c r="J3283" s="35" t="s">
        <v>53</v>
      </c>
      <c r="K3283" s="49" t="s">
        <v>554</v>
      </c>
      <c r="L3283" s="35" t="s">
        <v>53</v>
      </c>
      <c r="M3283" s="34" t="s">
        <v>43</v>
      </c>
      <c r="N3283" s="35" t="s">
        <v>5378</v>
      </c>
      <c r="O3283" s="49" t="s">
        <v>227</v>
      </c>
      <c r="P3283" s="35">
        <v>796</v>
      </c>
      <c r="Q3283" s="35" t="s">
        <v>46</v>
      </c>
      <c r="R3283" s="77">
        <v>200</v>
      </c>
      <c r="S3283" s="77">
        <v>25</v>
      </c>
      <c r="T3283" s="100">
        <f t="shared" si="343"/>
        <v>5000</v>
      </c>
      <c r="U3283" s="100">
        <f t="shared" si="344"/>
        <v>5600.0000000000009</v>
      </c>
      <c r="V3283" s="217" t="s">
        <v>47</v>
      </c>
      <c r="W3283" s="35">
        <v>2017</v>
      </c>
      <c r="X3283" s="82" t="s">
        <v>47</v>
      </c>
    </row>
    <row r="3284" spans="1:24" ht="50.1" customHeight="1">
      <c r="A3284" s="45" t="s">
        <v>10057</v>
      </c>
      <c r="B3284" s="49" t="s">
        <v>35</v>
      </c>
      <c r="C3284" s="50" t="s">
        <v>9794</v>
      </c>
      <c r="D3284" s="50" t="s">
        <v>9795</v>
      </c>
      <c r="E3284" s="50" t="s">
        <v>9763</v>
      </c>
      <c r="F3284" s="50" t="s">
        <v>10058</v>
      </c>
      <c r="G3284" s="34" t="s">
        <v>39</v>
      </c>
      <c r="H3284" s="34">
        <v>0</v>
      </c>
      <c r="I3284" s="34">
        <v>590000000</v>
      </c>
      <c r="J3284" s="35" t="s">
        <v>53</v>
      </c>
      <c r="K3284" s="49" t="s">
        <v>554</v>
      </c>
      <c r="L3284" s="35" t="s">
        <v>53</v>
      </c>
      <c r="M3284" s="34" t="s">
        <v>43</v>
      </c>
      <c r="N3284" s="35" t="s">
        <v>5378</v>
      </c>
      <c r="O3284" s="49" t="s">
        <v>227</v>
      </c>
      <c r="P3284" s="35">
        <v>778</v>
      </c>
      <c r="Q3284" s="35" t="s">
        <v>1085</v>
      </c>
      <c r="R3284" s="77">
        <v>15</v>
      </c>
      <c r="S3284" s="77">
        <v>65</v>
      </c>
      <c r="T3284" s="100">
        <f t="shared" si="343"/>
        <v>975</v>
      </c>
      <c r="U3284" s="100">
        <f t="shared" si="344"/>
        <v>1092</v>
      </c>
      <c r="V3284" s="98"/>
      <c r="W3284" s="35">
        <v>2017</v>
      </c>
      <c r="X3284" s="98"/>
    </row>
    <row r="3285" spans="1:24" ht="50.1" customHeight="1">
      <c r="A3285" s="45" t="s">
        <v>10059</v>
      </c>
      <c r="B3285" s="49" t="s">
        <v>35</v>
      </c>
      <c r="C3285" s="78" t="s">
        <v>10060</v>
      </c>
      <c r="D3285" s="78" t="s">
        <v>10061</v>
      </c>
      <c r="E3285" s="78" t="s">
        <v>9763</v>
      </c>
      <c r="F3285" s="50" t="s">
        <v>10062</v>
      </c>
      <c r="G3285" s="34" t="s">
        <v>39</v>
      </c>
      <c r="H3285" s="34">
        <v>0</v>
      </c>
      <c r="I3285" s="34">
        <v>590000000</v>
      </c>
      <c r="J3285" s="35" t="s">
        <v>53</v>
      </c>
      <c r="K3285" s="49" t="s">
        <v>554</v>
      </c>
      <c r="L3285" s="35" t="s">
        <v>53</v>
      </c>
      <c r="M3285" s="34" t="s">
        <v>43</v>
      </c>
      <c r="N3285" s="35" t="s">
        <v>5378</v>
      </c>
      <c r="O3285" s="49" t="s">
        <v>227</v>
      </c>
      <c r="P3285" s="35">
        <v>778</v>
      </c>
      <c r="Q3285" s="35" t="s">
        <v>1085</v>
      </c>
      <c r="R3285" s="77">
        <v>2</v>
      </c>
      <c r="S3285" s="77">
        <v>315</v>
      </c>
      <c r="T3285" s="100">
        <f t="shared" si="343"/>
        <v>630</v>
      </c>
      <c r="U3285" s="100">
        <f t="shared" si="344"/>
        <v>705.6</v>
      </c>
      <c r="V3285" s="217" t="s">
        <v>47</v>
      </c>
      <c r="W3285" s="35">
        <v>2017</v>
      </c>
      <c r="X3285" s="82" t="s">
        <v>47</v>
      </c>
    </row>
    <row r="3286" spans="1:24" ht="50.1" customHeight="1">
      <c r="A3286" s="45" t="s">
        <v>10063</v>
      </c>
      <c r="B3286" s="58" t="s">
        <v>35</v>
      </c>
      <c r="C3286" s="78" t="s">
        <v>6021</v>
      </c>
      <c r="D3286" s="78" t="s">
        <v>3371</v>
      </c>
      <c r="E3286" s="78" t="s">
        <v>6022</v>
      </c>
      <c r="F3286" s="50" t="s">
        <v>10064</v>
      </c>
      <c r="G3286" s="49" t="s">
        <v>39</v>
      </c>
      <c r="H3286" s="35">
        <v>0</v>
      </c>
      <c r="I3286" s="52">
        <v>590000000</v>
      </c>
      <c r="J3286" s="51" t="s">
        <v>53</v>
      </c>
      <c r="K3286" s="51" t="s">
        <v>554</v>
      </c>
      <c r="L3286" s="51" t="s">
        <v>1042</v>
      </c>
      <c r="M3286" s="51" t="s">
        <v>101</v>
      </c>
      <c r="N3286" s="49" t="s">
        <v>5434</v>
      </c>
      <c r="O3286" s="52" t="s">
        <v>227</v>
      </c>
      <c r="P3286" s="49">
        <v>796</v>
      </c>
      <c r="Q3286" s="49" t="s">
        <v>46</v>
      </c>
      <c r="R3286" s="81">
        <v>1</v>
      </c>
      <c r="S3286" s="81">
        <v>620000</v>
      </c>
      <c r="T3286" s="81">
        <f t="shared" ref="T3286" si="345">S3286*R3286</f>
        <v>620000</v>
      </c>
      <c r="U3286" s="81">
        <f t="shared" si="344"/>
        <v>694400.00000000012</v>
      </c>
      <c r="V3286" s="47"/>
      <c r="W3286" s="49">
        <v>2017</v>
      </c>
      <c r="X3286" s="47"/>
    </row>
    <row r="3287" spans="1:24" ht="50.1" customHeight="1">
      <c r="A3287" s="45" t="s">
        <v>10065</v>
      </c>
      <c r="B3287" s="35" t="s">
        <v>35</v>
      </c>
      <c r="C3287" s="78" t="s">
        <v>4512</v>
      </c>
      <c r="D3287" s="78" t="s">
        <v>4465</v>
      </c>
      <c r="E3287" s="78" t="s">
        <v>4513</v>
      </c>
      <c r="F3287" s="78" t="s">
        <v>47</v>
      </c>
      <c r="G3287" s="49" t="s">
        <v>39</v>
      </c>
      <c r="H3287" s="34">
        <v>0</v>
      </c>
      <c r="I3287" s="201">
        <v>590000000</v>
      </c>
      <c r="J3287" s="35" t="s">
        <v>40</v>
      </c>
      <c r="K3287" s="51" t="s">
        <v>554</v>
      </c>
      <c r="L3287" s="35" t="s">
        <v>42</v>
      </c>
      <c r="M3287" s="34" t="s">
        <v>61</v>
      </c>
      <c r="N3287" s="35" t="s">
        <v>561</v>
      </c>
      <c r="O3287" s="35" t="s">
        <v>283</v>
      </c>
      <c r="P3287" s="125">
        <v>168</v>
      </c>
      <c r="Q3287" s="35" t="s">
        <v>117</v>
      </c>
      <c r="R3287" s="144">
        <v>6.1</v>
      </c>
      <c r="S3287" s="100">
        <v>790000</v>
      </c>
      <c r="T3287" s="100">
        <f>R3287*S3287</f>
        <v>4819000</v>
      </c>
      <c r="U3287" s="100">
        <f>T3287*1.12</f>
        <v>5397280.0000000009</v>
      </c>
      <c r="V3287" s="34" t="s">
        <v>47</v>
      </c>
      <c r="W3287" s="51">
        <v>2017</v>
      </c>
      <c r="X3287" s="98"/>
    </row>
    <row r="3288" spans="1:24" ht="50.1" customHeight="1">
      <c r="A3288" s="45" t="s">
        <v>10066</v>
      </c>
      <c r="B3288" s="35" t="s">
        <v>35</v>
      </c>
      <c r="C3288" s="78" t="s">
        <v>10067</v>
      </c>
      <c r="D3288" s="78" t="s">
        <v>4465</v>
      </c>
      <c r="E3288" s="78" t="s">
        <v>10068</v>
      </c>
      <c r="F3288" s="78" t="s">
        <v>47</v>
      </c>
      <c r="G3288" s="49" t="s">
        <v>39</v>
      </c>
      <c r="H3288" s="34">
        <v>0</v>
      </c>
      <c r="I3288" s="201">
        <v>590000000</v>
      </c>
      <c r="J3288" s="35" t="s">
        <v>40</v>
      </c>
      <c r="K3288" s="51" t="s">
        <v>554</v>
      </c>
      <c r="L3288" s="35" t="s">
        <v>42</v>
      </c>
      <c r="M3288" s="34" t="s">
        <v>61</v>
      </c>
      <c r="N3288" s="35" t="s">
        <v>561</v>
      </c>
      <c r="O3288" s="35" t="s">
        <v>283</v>
      </c>
      <c r="P3288" s="125">
        <v>168</v>
      </c>
      <c r="Q3288" s="35" t="s">
        <v>117</v>
      </c>
      <c r="R3288" s="144">
        <v>0.63</v>
      </c>
      <c r="S3288" s="100">
        <v>1080000</v>
      </c>
      <c r="T3288" s="100">
        <f>R3288*S3288</f>
        <v>680400</v>
      </c>
      <c r="U3288" s="100">
        <f>T3288*1.12</f>
        <v>762048.00000000012</v>
      </c>
      <c r="V3288" s="34" t="s">
        <v>47</v>
      </c>
      <c r="W3288" s="51">
        <v>2017</v>
      </c>
      <c r="X3288" s="98"/>
    </row>
    <row r="3289" spans="1:24" ht="50.1" customHeight="1">
      <c r="A3289" s="45" t="s">
        <v>10069</v>
      </c>
      <c r="B3289" s="46" t="s">
        <v>35</v>
      </c>
      <c r="C3289" s="50" t="s">
        <v>4543</v>
      </c>
      <c r="D3289" s="145" t="s">
        <v>4465</v>
      </c>
      <c r="E3289" s="50" t="s">
        <v>4544</v>
      </c>
      <c r="F3289" s="50" t="s">
        <v>47</v>
      </c>
      <c r="G3289" s="49" t="s">
        <v>39</v>
      </c>
      <c r="H3289" s="52">
        <v>0</v>
      </c>
      <c r="I3289" s="201">
        <v>590000000</v>
      </c>
      <c r="J3289" s="35" t="s">
        <v>40</v>
      </c>
      <c r="K3289" s="51" t="s">
        <v>554</v>
      </c>
      <c r="L3289" s="35" t="s">
        <v>42</v>
      </c>
      <c r="M3289" s="46" t="s">
        <v>61</v>
      </c>
      <c r="N3289" s="35" t="s">
        <v>561</v>
      </c>
      <c r="O3289" s="35" t="s">
        <v>283</v>
      </c>
      <c r="P3289" s="125">
        <v>168</v>
      </c>
      <c r="Q3289" s="49" t="s">
        <v>117</v>
      </c>
      <c r="R3289" s="143">
        <v>12.037000000000001</v>
      </c>
      <c r="S3289" s="100">
        <v>2640000</v>
      </c>
      <c r="T3289" s="100">
        <f>R3289*S3289</f>
        <v>31777680.000000004</v>
      </c>
      <c r="U3289" s="100">
        <f>T3289*1.12</f>
        <v>35591001.600000009</v>
      </c>
      <c r="V3289" s="46" t="s">
        <v>47</v>
      </c>
      <c r="W3289" s="51">
        <v>2017</v>
      </c>
      <c r="X3289" s="98"/>
    </row>
    <row r="3290" spans="1:24" ht="50.1" customHeight="1">
      <c r="A3290" s="45" t="s">
        <v>10070</v>
      </c>
      <c r="B3290" s="35" t="s">
        <v>35</v>
      </c>
      <c r="C3290" s="78" t="s">
        <v>10071</v>
      </c>
      <c r="D3290" s="78" t="s">
        <v>634</v>
      </c>
      <c r="E3290" s="78" t="s">
        <v>10072</v>
      </c>
      <c r="F3290" s="78" t="s">
        <v>10073</v>
      </c>
      <c r="G3290" s="35" t="s">
        <v>39</v>
      </c>
      <c r="H3290" s="35">
        <v>0</v>
      </c>
      <c r="I3290" s="35">
        <v>590000000</v>
      </c>
      <c r="J3290" s="35" t="s">
        <v>5999</v>
      </c>
      <c r="K3290" s="35" t="s">
        <v>554</v>
      </c>
      <c r="L3290" s="51" t="s">
        <v>53</v>
      </c>
      <c r="M3290" s="35" t="s">
        <v>84</v>
      </c>
      <c r="N3290" s="35" t="s">
        <v>952</v>
      </c>
      <c r="O3290" s="49" t="s">
        <v>10074</v>
      </c>
      <c r="P3290" s="35">
        <v>796</v>
      </c>
      <c r="Q3290" s="35" t="s">
        <v>46</v>
      </c>
      <c r="R3290" s="77">
        <v>120</v>
      </c>
      <c r="S3290" s="77">
        <v>3000</v>
      </c>
      <c r="T3290" s="77">
        <f t="shared" ref="T3290:T3291" si="346">R3290*S3290</f>
        <v>360000</v>
      </c>
      <c r="U3290" s="77">
        <f t="shared" ref="U3290:U3291" si="347">T3290*1.12</f>
        <v>403200.00000000006</v>
      </c>
      <c r="V3290" s="35"/>
      <c r="W3290" s="35">
        <v>2017</v>
      </c>
      <c r="X3290" s="35"/>
    </row>
    <row r="3291" spans="1:24" ht="50.1" customHeight="1">
      <c r="A3291" s="45" t="s">
        <v>10075</v>
      </c>
      <c r="B3291" s="35" t="s">
        <v>35</v>
      </c>
      <c r="C3291" s="78" t="s">
        <v>10071</v>
      </c>
      <c r="D3291" s="78" t="s">
        <v>634</v>
      </c>
      <c r="E3291" s="78" t="s">
        <v>10072</v>
      </c>
      <c r="F3291" s="78" t="s">
        <v>10076</v>
      </c>
      <c r="G3291" s="35" t="s">
        <v>39</v>
      </c>
      <c r="H3291" s="35">
        <v>0</v>
      </c>
      <c r="I3291" s="35">
        <v>590000000</v>
      </c>
      <c r="J3291" s="35" t="s">
        <v>5999</v>
      </c>
      <c r="K3291" s="35" t="s">
        <v>554</v>
      </c>
      <c r="L3291" s="51" t="s">
        <v>53</v>
      </c>
      <c r="M3291" s="35" t="s">
        <v>84</v>
      </c>
      <c r="N3291" s="35" t="s">
        <v>952</v>
      </c>
      <c r="O3291" s="49" t="s">
        <v>10074</v>
      </c>
      <c r="P3291" s="35">
        <v>796</v>
      </c>
      <c r="Q3291" s="35" t="s">
        <v>46</v>
      </c>
      <c r="R3291" s="77">
        <v>120</v>
      </c>
      <c r="S3291" s="77">
        <v>3000</v>
      </c>
      <c r="T3291" s="77">
        <f t="shared" si="346"/>
        <v>360000</v>
      </c>
      <c r="U3291" s="77">
        <f t="shared" si="347"/>
        <v>403200.00000000006</v>
      </c>
      <c r="V3291" s="35"/>
      <c r="W3291" s="35">
        <v>2017</v>
      </c>
      <c r="X3291" s="35"/>
    </row>
    <row r="3292" spans="1:24" ht="50.1" customHeight="1">
      <c r="A3292" s="45" t="s">
        <v>10077</v>
      </c>
      <c r="B3292" s="58" t="s">
        <v>35</v>
      </c>
      <c r="C3292" s="38" t="s">
        <v>10078</v>
      </c>
      <c r="D3292" s="38" t="s">
        <v>5168</v>
      </c>
      <c r="E3292" s="38" t="s">
        <v>10079</v>
      </c>
      <c r="F3292" s="466"/>
      <c r="G3292" s="49" t="s">
        <v>196</v>
      </c>
      <c r="H3292" s="105">
        <v>0</v>
      </c>
      <c r="I3292" s="80">
        <v>590000000</v>
      </c>
      <c r="J3292" s="51" t="s">
        <v>293</v>
      </c>
      <c r="K3292" s="49" t="s">
        <v>554</v>
      </c>
      <c r="L3292" s="51" t="s">
        <v>42</v>
      </c>
      <c r="M3292" s="49" t="s">
        <v>84</v>
      </c>
      <c r="N3292" s="49" t="s">
        <v>102</v>
      </c>
      <c r="O3292" s="49" t="s">
        <v>2052</v>
      </c>
      <c r="P3292" s="49">
        <v>166</v>
      </c>
      <c r="Q3292" s="126" t="s">
        <v>103</v>
      </c>
      <c r="R3292" s="81">
        <v>212</v>
      </c>
      <c r="S3292" s="81">
        <v>768</v>
      </c>
      <c r="T3292" s="323">
        <f>R3292*S3292</f>
        <v>162816</v>
      </c>
      <c r="U3292" s="323">
        <f>T3292*1.12</f>
        <v>182353.92000000001</v>
      </c>
      <c r="V3292" s="43"/>
      <c r="W3292" s="51">
        <v>2017</v>
      </c>
      <c r="X3292" s="43"/>
    </row>
    <row r="3293" spans="1:24" ht="50.1" customHeight="1">
      <c r="A3293" s="45" t="s">
        <v>10080</v>
      </c>
      <c r="B3293" s="58" t="s">
        <v>35</v>
      </c>
      <c r="C3293" s="38" t="s">
        <v>10081</v>
      </c>
      <c r="D3293" s="38" t="s">
        <v>5168</v>
      </c>
      <c r="E3293" s="38" t="s">
        <v>10082</v>
      </c>
      <c r="F3293" s="466"/>
      <c r="G3293" s="49" t="s">
        <v>196</v>
      </c>
      <c r="H3293" s="105">
        <v>0</v>
      </c>
      <c r="I3293" s="80">
        <v>590000000</v>
      </c>
      <c r="J3293" s="51" t="s">
        <v>293</v>
      </c>
      <c r="K3293" s="49" t="s">
        <v>554</v>
      </c>
      <c r="L3293" s="51" t="s">
        <v>42</v>
      </c>
      <c r="M3293" s="49" t="s">
        <v>84</v>
      </c>
      <c r="N3293" s="49" t="s">
        <v>102</v>
      </c>
      <c r="O3293" s="49" t="s">
        <v>2052</v>
      </c>
      <c r="P3293" s="49">
        <v>166</v>
      </c>
      <c r="Q3293" s="126" t="s">
        <v>103</v>
      </c>
      <c r="R3293" s="81">
        <v>1056</v>
      </c>
      <c r="S3293" s="81">
        <v>745</v>
      </c>
      <c r="T3293" s="106">
        <f>R3293*S3293</f>
        <v>786720</v>
      </c>
      <c r="U3293" s="106">
        <f>T3293*1.12</f>
        <v>881126.40000000014</v>
      </c>
      <c r="V3293" s="98"/>
      <c r="W3293" s="51">
        <v>2017</v>
      </c>
      <c r="X3293" s="98"/>
    </row>
    <row r="3294" spans="1:24" ht="50.1" customHeight="1">
      <c r="A3294" s="45" t="s">
        <v>10083</v>
      </c>
      <c r="B3294" s="58" t="s">
        <v>35</v>
      </c>
      <c r="C3294" s="38" t="s">
        <v>10084</v>
      </c>
      <c r="D3294" s="38" t="s">
        <v>3567</v>
      </c>
      <c r="E3294" s="38" t="s">
        <v>10085</v>
      </c>
      <c r="F3294" s="466"/>
      <c r="G3294" s="49" t="s">
        <v>196</v>
      </c>
      <c r="H3294" s="105">
        <v>0</v>
      </c>
      <c r="I3294" s="80">
        <v>590000000</v>
      </c>
      <c r="J3294" s="51" t="s">
        <v>293</v>
      </c>
      <c r="K3294" s="49" t="s">
        <v>554</v>
      </c>
      <c r="L3294" s="51" t="s">
        <v>42</v>
      </c>
      <c r="M3294" s="49" t="s">
        <v>84</v>
      </c>
      <c r="N3294" s="49" t="s">
        <v>102</v>
      </c>
      <c r="O3294" s="49" t="s">
        <v>2052</v>
      </c>
      <c r="P3294" s="49">
        <v>166</v>
      </c>
      <c r="Q3294" s="126" t="s">
        <v>103</v>
      </c>
      <c r="R3294" s="81">
        <v>250</v>
      </c>
      <c r="S3294" s="81">
        <v>9822</v>
      </c>
      <c r="T3294" s="106">
        <f t="shared" ref="T3294:T3295" si="348">R3294*S3294</f>
        <v>2455500</v>
      </c>
      <c r="U3294" s="106">
        <f t="shared" ref="U3294:U3296" si="349">T3294*1.12</f>
        <v>2750160.0000000005</v>
      </c>
      <c r="V3294" s="98"/>
      <c r="W3294" s="51">
        <v>2017</v>
      </c>
      <c r="X3294" s="98"/>
    </row>
    <row r="3295" spans="1:24" ht="50.1" customHeight="1">
      <c r="A3295" s="45" t="s">
        <v>10086</v>
      </c>
      <c r="B3295" s="58" t="s">
        <v>35</v>
      </c>
      <c r="C3295" s="38" t="s">
        <v>10087</v>
      </c>
      <c r="D3295" s="38" t="s">
        <v>3567</v>
      </c>
      <c r="E3295" s="38" t="s">
        <v>10088</v>
      </c>
      <c r="F3295" s="466"/>
      <c r="G3295" s="49" t="s">
        <v>196</v>
      </c>
      <c r="H3295" s="105">
        <v>0</v>
      </c>
      <c r="I3295" s="80">
        <v>590000000</v>
      </c>
      <c r="J3295" s="51" t="s">
        <v>293</v>
      </c>
      <c r="K3295" s="49" t="s">
        <v>554</v>
      </c>
      <c r="L3295" s="51" t="s">
        <v>42</v>
      </c>
      <c r="M3295" s="49" t="s">
        <v>84</v>
      </c>
      <c r="N3295" s="49" t="s">
        <v>102</v>
      </c>
      <c r="O3295" s="49" t="s">
        <v>2052</v>
      </c>
      <c r="P3295" s="49">
        <v>166</v>
      </c>
      <c r="Q3295" s="126" t="s">
        <v>103</v>
      </c>
      <c r="R3295" s="81">
        <v>120</v>
      </c>
      <c r="S3295" s="81">
        <v>9822</v>
      </c>
      <c r="T3295" s="106">
        <f t="shared" si="348"/>
        <v>1178640</v>
      </c>
      <c r="U3295" s="106">
        <f t="shared" si="349"/>
        <v>1320076.8</v>
      </c>
      <c r="V3295" s="98"/>
      <c r="W3295" s="51">
        <v>2017</v>
      </c>
      <c r="X3295" s="98"/>
    </row>
    <row r="3296" spans="1:24" ht="50.1" customHeight="1">
      <c r="A3296" s="45" t="s">
        <v>10089</v>
      </c>
      <c r="B3296" s="49" t="s">
        <v>35</v>
      </c>
      <c r="C3296" s="38" t="s">
        <v>10090</v>
      </c>
      <c r="D3296" s="38" t="s">
        <v>3650</v>
      </c>
      <c r="E3296" s="38" t="s">
        <v>10091</v>
      </c>
      <c r="F3296" s="38" t="s">
        <v>10092</v>
      </c>
      <c r="G3296" s="34" t="s">
        <v>39</v>
      </c>
      <c r="H3296" s="49">
        <v>0</v>
      </c>
      <c r="I3296" s="46">
        <v>590000000</v>
      </c>
      <c r="J3296" s="35" t="s">
        <v>53</v>
      </c>
      <c r="K3296" s="49" t="s">
        <v>10093</v>
      </c>
      <c r="L3296" s="35" t="s">
        <v>53</v>
      </c>
      <c r="M3296" s="46" t="s">
        <v>43</v>
      </c>
      <c r="N3296" s="49" t="s">
        <v>10094</v>
      </c>
      <c r="O3296" s="49" t="s">
        <v>2052</v>
      </c>
      <c r="P3296" s="35">
        <v>796</v>
      </c>
      <c r="Q3296" s="49" t="s">
        <v>46</v>
      </c>
      <c r="R3296" s="95">
        <v>1</v>
      </c>
      <c r="S3296" s="96">
        <v>86000</v>
      </c>
      <c r="T3296" s="100">
        <f>R3296*S3296</f>
        <v>86000</v>
      </c>
      <c r="U3296" s="147">
        <f t="shared" si="349"/>
        <v>96320.000000000015</v>
      </c>
      <c r="V3296" s="102"/>
      <c r="W3296" s="35">
        <v>2017</v>
      </c>
      <c r="X3296" s="97"/>
    </row>
    <row r="3297" spans="1:24" ht="50.1" customHeight="1">
      <c r="A3297" s="45" t="s">
        <v>10095</v>
      </c>
      <c r="B3297" s="58" t="s">
        <v>35</v>
      </c>
      <c r="C3297" s="50" t="s">
        <v>10096</v>
      </c>
      <c r="D3297" s="50" t="s">
        <v>6330</v>
      </c>
      <c r="E3297" s="50" t="s">
        <v>10097</v>
      </c>
      <c r="F3297" s="341" t="s">
        <v>10098</v>
      </c>
      <c r="G3297" s="49" t="s">
        <v>39</v>
      </c>
      <c r="H3297" s="105">
        <v>0</v>
      </c>
      <c r="I3297" s="80">
        <v>590000000</v>
      </c>
      <c r="J3297" s="51" t="s">
        <v>293</v>
      </c>
      <c r="K3297" s="49" t="s">
        <v>554</v>
      </c>
      <c r="L3297" s="49" t="s">
        <v>295</v>
      </c>
      <c r="M3297" s="49" t="s">
        <v>84</v>
      </c>
      <c r="N3297" s="49" t="s">
        <v>10099</v>
      </c>
      <c r="O3297" s="49" t="s">
        <v>6246</v>
      </c>
      <c r="P3297" s="43">
        <v>796</v>
      </c>
      <c r="Q3297" s="49" t="s">
        <v>46</v>
      </c>
      <c r="R3297" s="100">
        <v>1</v>
      </c>
      <c r="S3297" s="100">
        <v>80000</v>
      </c>
      <c r="T3297" s="62">
        <f t="shared" ref="T3297:T3303" si="350">R3297*S3297</f>
        <v>80000</v>
      </c>
      <c r="U3297" s="339">
        <f>T3297*1.12</f>
        <v>89600.000000000015</v>
      </c>
      <c r="V3297" s="98"/>
      <c r="W3297" s="51">
        <v>2017</v>
      </c>
      <c r="X3297" s="49"/>
    </row>
    <row r="3298" spans="1:24" ht="50.1" customHeight="1">
      <c r="A3298" s="45" t="s">
        <v>10100</v>
      </c>
      <c r="B3298" s="58" t="s">
        <v>35</v>
      </c>
      <c r="C3298" s="296" t="s">
        <v>1266</v>
      </c>
      <c r="D3298" s="296" t="s">
        <v>1267</v>
      </c>
      <c r="E3298" s="468" t="s">
        <v>1268</v>
      </c>
      <c r="F3298" s="78" t="s">
        <v>1269</v>
      </c>
      <c r="G3298" s="49" t="s">
        <v>39</v>
      </c>
      <c r="H3298" s="105">
        <v>0</v>
      </c>
      <c r="I3298" s="80">
        <v>590000000</v>
      </c>
      <c r="J3298" s="51" t="s">
        <v>293</v>
      </c>
      <c r="K3298" s="49" t="s">
        <v>554</v>
      </c>
      <c r="L3298" s="49" t="s">
        <v>295</v>
      </c>
      <c r="M3298" s="49" t="s">
        <v>84</v>
      </c>
      <c r="N3298" s="49" t="s">
        <v>10099</v>
      </c>
      <c r="O3298" s="49" t="s">
        <v>6246</v>
      </c>
      <c r="P3298" s="43">
        <v>839</v>
      </c>
      <c r="Q3298" s="49" t="s">
        <v>612</v>
      </c>
      <c r="R3298" s="77">
        <v>1</v>
      </c>
      <c r="S3298" s="77">
        <v>7375</v>
      </c>
      <c r="T3298" s="62">
        <f t="shared" si="350"/>
        <v>7375</v>
      </c>
      <c r="U3298" s="339">
        <f>T3298*1.12</f>
        <v>8260</v>
      </c>
      <c r="V3298" s="98"/>
      <c r="W3298" s="51">
        <v>2017</v>
      </c>
      <c r="X3298" s="49"/>
    </row>
    <row r="3299" spans="1:24" ht="50.1" customHeight="1">
      <c r="A3299" s="45" t="s">
        <v>10101</v>
      </c>
      <c r="B3299" s="58" t="s">
        <v>35</v>
      </c>
      <c r="C3299" s="50" t="s">
        <v>10096</v>
      </c>
      <c r="D3299" s="50" t="s">
        <v>6330</v>
      </c>
      <c r="E3299" s="50" t="s">
        <v>10097</v>
      </c>
      <c r="F3299" s="78" t="s">
        <v>10102</v>
      </c>
      <c r="G3299" s="43" t="s">
        <v>39</v>
      </c>
      <c r="H3299" s="105">
        <v>0</v>
      </c>
      <c r="I3299" s="80">
        <v>590000000</v>
      </c>
      <c r="J3299" s="51" t="s">
        <v>293</v>
      </c>
      <c r="K3299" s="49" t="s">
        <v>554</v>
      </c>
      <c r="L3299" s="49" t="s">
        <v>295</v>
      </c>
      <c r="M3299" s="49" t="s">
        <v>84</v>
      </c>
      <c r="N3299" s="49" t="s">
        <v>10099</v>
      </c>
      <c r="O3299" s="49" t="s">
        <v>6246</v>
      </c>
      <c r="P3299" s="43">
        <v>796</v>
      </c>
      <c r="Q3299" s="49" t="s">
        <v>46</v>
      </c>
      <c r="R3299" s="77">
        <v>1</v>
      </c>
      <c r="S3299" s="77">
        <v>83000</v>
      </c>
      <c r="T3299" s="62">
        <f t="shared" si="350"/>
        <v>83000</v>
      </c>
      <c r="U3299" s="339">
        <f>T3299*1.12</f>
        <v>92960.000000000015</v>
      </c>
      <c r="V3299" s="98"/>
      <c r="W3299" s="51">
        <v>2017</v>
      </c>
      <c r="X3299" s="98"/>
    </row>
    <row r="3300" spans="1:24" ht="50.1" customHeight="1">
      <c r="A3300" s="45" t="s">
        <v>10103</v>
      </c>
      <c r="B3300" s="58" t="s">
        <v>35</v>
      </c>
      <c r="C3300" s="296" t="s">
        <v>1266</v>
      </c>
      <c r="D3300" s="296" t="s">
        <v>1267</v>
      </c>
      <c r="E3300" s="468" t="s">
        <v>1268</v>
      </c>
      <c r="F3300" s="78" t="s">
        <v>1269</v>
      </c>
      <c r="G3300" s="49" t="s">
        <v>39</v>
      </c>
      <c r="H3300" s="105">
        <v>0</v>
      </c>
      <c r="I3300" s="80">
        <v>590000000</v>
      </c>
      <c r="J3300" s="51" t="s">
        <v>293</v>
      </c>
      <c r="K3300" s="49" t="s">
        <v>554</v>
      </c>
      <c r="L3300" s="49" t="s">
        <v>295</v>
      </c>
      <c r="M3300" s="49" t="s">
        <v>84</v>
      </c>
      <c r="N3300" s="49" t="s">
        <v>10099</v>
      </c>
      <c r="O3300" s="49" t="s">
        <v>6246</v>
      </c>
      <c r="P3300" s="43">
        <v>839</v>
      </c>
      <c r="Q3300" s="49" t="s">
        <v>612</v>
      </c>
      <c r="R3300" s="77">
        <v>1</v>
      </c>
      <c r="S3300" s="77">
        <v>7375</v>
      </c>
      <c r="T3300" s="62">
        <f t="shared" si="350"/>
        <v>7375</v>
      </c>
      <c r="U3300" s="339">
        <f>T3300*1.12</f>
        <v>8260</v>
      </c>
      <c r="V3300" s="98"/>
      <c r="W3300" s="51">
        <v>2017</v>
      </c>
      <c r="X3300" s="98"/>
    </row>
    <row r="3301" spans="1:24" ht="50.1" customHeight="1">
      <c r="A3301" s="45" t="s">
        <v>10104</v>
      </c>
      <c r="B3301" s="58" t="s">
        <v>35</v>
      </c>
      <c r="C3301" s="78" t="s">
        <v>4902</v>
      </c>
      <c r="D3301" s="50" t="s">
        <v>4903</v>
      </c>
      <c r="E3301" s="50" t="s">
        <v>4904</v>
      </c>
      <c r="F3301" s="50" t="s">
        <v>10105</v>
      </c>
      <c r="G3301" s="49" t="s">
        <v>39</v>
      </c>
      <c r="H3301" s="105">
        <v>15</v>
      </c>
      <c r="I3301" s="80">
        <v>590000000</v>
      </c>
      <c r="J3301" s="51" t="s">
        <v>293</v>
      </c>
      <c r="K3301" s="49" t="s">
        <v>554</v>
      </c>
      <c r="L3301" s="49" t="s">
        <v>295</v>
      </c>
      <c r="M3301" s="49" t="s">
        <v>61</v>
      </c>
      <c r="N3301" s="49" t="s">
        <v>10106</v>
      </c>
      <c r="O3301" s="49" t="s">
        <v>542</v>
      </c>
      <c r="P3301" s="43">
        <v>796</v>
      </c>
      <c r="Q3301" s="49" t="s">
        <v>46</v>
      </c>
      <c r="R3301" s="81">
        <v>1</v>
      </c>
      <c r="S3301" s="81">
        <v>15223215</v>
      </c>
      <c r="T3301" s="81">
        <f t="shared" si="350"/>
        <v>15223215</v>
      </c>
      <c r="U3301" s="81">
        <f>T3301*1.12</f>
        <v>17050000.800000001</v>
      </c>
      <c r="V3301" s="49"/>
      <c r="W3301" s="51">
        <v>2017</v>
      </c>
      <c r="X3301" s="49"/>
    </row>
    <row r="3302" spans="1:24" ht="50.1" customHeight="1">
      <c r="A3302" s="45" t="s">
        <v>10107</v>
      </c>
      <c r="B3302" s="35" t="s">
        <v>35</v>
      </c>
      <c r="C3302" s="78" t="s">
        <v>10108</v>
      </c>
      <c r="D3302" s="78" t="s">
        <v>10109</v>
      </c>
      <c r="E3302" s="78" t="s">
        <v>10110</v>
      </c>
      <c r="F3302" s="78" t="s">
        <v>10111</v>
      </c>
      <c r="G3302" s="35" t="s">
        <v>39</v>
      </c>
      <c r="H3302" s="35">
        <v>0</v>
      </c>
      <c r="I3302" s="35">
        <v>590000000</v>
      </c>
      <c r="J3302" s="35" t="s">
        <v>5999</v>
      </c>
      <c r="K3302" s="35" t="s">
        <v>554</v>
      </c>
      <c r="L3302" s="51" t="s">
        <v>53</v>
      </c>
      <c r="M3302" s="35" t="s">
        <v>84</v>
      </c>
      <c r="N3302" s="35" t="s">
        <v>952</v>
      </c>
      <c r="O3302" s="49" t="s">
        <v>1424</v>
      </c>
      <c r="P3302" s="35">
        <v>796</v>
      </c>
      <c r="Q3302" s="35" t="s">
        <v>46</v>
      </c>
      <c r="R3302" s="77">
        <v>6</v>
      </c>
      <c r="S3302" s="77">
        <v>242000</v>
      </c>
      <c r="T3302" s="77">
        <f t="shared" si="350"/>
        <v>1452000</v>
      </c>
      <c r="U3302" s="77">
        <f t="shared" ref="U3302:U3303" si="351">T3302*1.12</f>
        <v>1626240.0000000002</v>
      </c>
      <c r="V3302" s="35"/>
      <c r="W3302" s="35">
        <v>2017</v>
      </c>
      <c r="X3302" s="35"/>
    </row>
    <row r="3303" spans="1:24" ht="50.1" customHeight="1">
      <c r="A3303" s="45" t="s">
        <v>10112</v>
      </c>
      <c r="B3303" s="35" t="s">
        <v>35</v>
      </c>
      <c r="C3303" s="78" t="s">
        <v>10113</v>
      </c>
      <c r="D3303" s="78" t="s">
        <v>2039</v>
      </c>
      <c r="E3303" s="78" t="s">
        <v>10114</v>
      </c>
      <c r="F3303" s="78" t="s">
        <v>10115</v>
      </c>
      <c r="G3303" s="35" t="s">
        <v>39</v>
      </c>
      <c r="H3303" s="35">
        <v>0</v>
      </c>
      <c r="I3303" s="35">
        <v>590000000</v>
      </c>
      <c r="J3303" s="35" t="s">
        <v>5999</v>
      </c>
      <c r="K3303" s="35" t="s">
        <v>554</v>
      </c>
      <c r="L3303" s="51" t="s">
        <v>53</v>
      </c>
      <c r="M3303" s="35" t="s">
        <v>84</v>
      </c>
      <c r="N3303" s="35" t="s">
        <v>952</v>
      </c>
      <c r="O3303" s="49" t="s">
        <v>1424</v>
      </c>
      <c r="P3303" s="35">
        <v>736</v>
      </c>
      <c r="Q3303" s="35" t="s">
        <v>512</v>
      </c>
      <c r="R3303" s="77">
        <v>6</v>
      </c>
      <c r="S3303" s="77">
        <v>112500</v>
      </c>
      <c r="T3303" s="77">
        <f t="shared" si="350"/>
        <v>675000</v>
      </c>
      <c r="U3303" s="77">
        <f t="shared" si="351"/>
        <v>756000.00000000012</v>
      </c>
      <c r="V3303" s="35"/>
      <c r="W3303" s="35">
        <v>2017</v>
      </c>
      <c r="X3303" s="35"/>
    </row>
    <row r="3304" spans="1:24" ht="50.1" customHeight="1">
      <c r="A3304" s="45" t="s">
        <v>10116</v>
      </c>
      <c r="B3304" s="49" t="s">
        <v>35</v>
      </c>
      <c r="C3304" s="38" t="s">
        <v>10117</v>
      </c>
      <c r="D3304" s="38" t="s">
        <v>10118</v>
      </c>
      <c r="E3304" s="38" t="s">
        <v>10119</v>
      </c>
      <c r="F3304" s="38" t="s">
        <v>10120</v>
      </c>
      <c r="G3304" s="49" t="s">
        <v>39</v>
      </c>
      <c r="H3304" s="49">
        <v>0</v>
      </c>
      <c r="I3304" s="46">
        <v>590000000</v>
      </c>
      <c r="J3304" s="35" t="s">
        <v>53</v>
      </c>
      <c r="K3304" s="49" t="s">
        <v>554</v>
      </c>
      <c r="L3304" s="35" t="s">
        <v>53</v>
      </c>
      <c r="M3304" s="49" t="s">
        <v>61</v>
      </c>
      <c r="N3304" s="49" t="s">
        <v>226</v>
      </c>
      <c r="O3304" s="49" t="s">
        <v>1424</v>
      </c>
      <c r="P3304" s="43">
        <v>839</v>
      </c>
      <c r="Q3304" s="49" t="s">
        <v>612</v>
      </c>
      <c r="R3304" s="153">
        <v>1</v>
      </c>
      <c r="S3304" s="153">
        <v>1550000</v>
      </c>
      <c r="T3304" s="77">
        <f>R3304*S3304</f>
        <v>1550000</v>
      </c>
      <c r="U3304" s="77">
        <f>T3304*1.12</f>
        <v>1736000.0000000002</v>
      </c>
      <c r="V3304" s="135"/>
      <c r="W3304" s="35">
        <v>2017</v>
      </c>
      <c r="X3304" s="43"/>
    </row>
    <row r="3305" spans="1:24" ht="50.1" customHeight="1">
      <c r="A3305" s="45" t="s">
        <v>10121</v>
      </c>
      <c r="B3305" s="469" t="s">
        <v>35</v>
      </c>
      <c r="C3305" s="280" t="s">
        <v>10122</v>
      </c>
      <c r="D3305" s="280" t="s">
        <v>862</v>
      </c>
      <c r="E3305" s="280" t="s">
        <v>10123</v>
      </c>
      <c r="F3305" s="280" t="s">
        <v>10124</v>
      </c>
      <c r="G3305" s="470" t="s">
        <v>39</v>
      </c>
      <c r="H3305" s="471">
        <v>85.4</v>
      </c>
      <c r="I3305" s="326">
        <v>590000000</v>
      </c>
      <c r="J3305" s="35" t="s">
        <v>225</v>
      </c>
      <c r="K3305" s="470" t="s">
        <v>554</v>
      </c>
      <c r="L3305" s="250" t="s">
        <v>42</v>
      </c>
      <c r="M3305" s="470" t="s">
        <v>84</v>
      </c>
      <c r="N3305" s="250" t="s">
        <v>10125</v>
      </c>
      <c r="O3305" s="35" t="s">
        <v>185</v>
      </c>
      <c r="P3305" s="472" t="s">
        <v>6692</v>
      </c>
      <c r="Q3305" s="417" t="s">
        <v>6693</v>
      </c>
      <c r="R3305" s="239">
        <v>23.5</v>
      </c>
      <c r="S3305" s="239">
        <v>40000</v>
      </c>
      <c r="T3305" s="239">
        <f>S3305*R3305</f>
        <v>940000</v>
      </c>
      <c r="U3305" s="239">
        <f>T3305*1.12</f>
        <v>1052800</v>
      </c>
      <c r="V3305" s="285"/>
      <c r="W3305" s="231">
        <v>2017</v>
      </c>
      <c r="X3305" s="289"/>
    </row>
    <row r="3306" spans="1:24" ht="50.1" customHeight="1">
      <c r="A3306" s="45" t="s">
        <v>10126</v>
      </c>
      <c r="B3306" s="49" t="s">
        <v>35</v>
      </c>
      <c r="C3306" s="280" t="s">
        <v>8810</v>
      </c>
      <c r="D3306" s="280" t="s">
        <v>862</v>
      </c>
      <c r="E3306" s="280" t="s">
        <v>8811</v>
      </c>
      <c r="F3306" s="38" t="s">
        <v>10127</v>
      </c>
      <c r="G3306" s="97" t="s">
        <v>39</v>
      </c>
      <c r="H3306" s="353">
        <v>85.4</v>
      </c>
      <c r="I3306" s="52">
        <v>590000000</v>
      </c>
      <c r="J3306" s="35" t="s">
        <v>225</v>
      </c>
      <c r="K3306" s="97" t="s">
        <v>554</v>
      </c>
      <c r="L3306" s="35" t="s">
        <v>42</v>
      </c>
      <c r="M3306" s="97" t="s">
        <v>84</v>
      </c>
      <c r="N3306" s="35" t="s">
        <v>10125</v>
      </c>
      <c r="O3306" s="35" t="s">
        <v>185</v>
      </c>
      <c r="P3306" s="46" t="s">
        <v>865</v>
      </c>
      <c r="Q3306" s="35" t="s">
        <v>866</v>
      </c>
      <c r="R3306" s="77">
        <v>55000</v>
      </c>
      <c r="S3306" s="77">
        <v>67.86</v>
      </c>
      <c r="T3306" s="77">
        <f>S3306*R3306</f>
        <v>3732300</v>
      </c>
      <c r="U3306" s="77">
        <f>T3306*1.12</f>
        <v>4180176.0000000005</v>
      </c>
      <c r="V3306" s="98"/>
      <c r="W3306" s="49">
        <v>2017</v>
      </c>
      <c r="X3306" s="98"/>
    </row>
    <row r="3307" spans="1:24" ht="50.1" customHeight="1">
      <c r="A3307" s="45" t="s">
        <v>10128</v>
      </c>
      <c r="B3307" s="49" t="s">
        <v>35</v>
      </c>
      <c r="C3307" s="38" t="s">
        <v>10129</v>
      </c>
      <c r="D3307" s="38" t="s">
        <v>862</v>
      </c>
      <c r="E3307" s="38" t="s">
        <v>10130</v>
      </c>
      <c r="F3307" s="38" t="s">
        <v>10131</v>
      </c>
      <c r="G3307" s="97" t="s">
        <v>39</v>
      </c>
      <c r="H3307" s="285">
        <v>97</v>
      </c>
      <c r="I3307" s="52">
        <v>590000000</v>
      </c>
      <c r="J3307" s="35" t="s">
        <v>225</v>
      </c>
      <c r="K3307" s="97" t="s">
        <v>554</v>
      </c>
      <c r="L3307" s="35" t="s">
        <v>42</v>
      </c>
      <c r="M3307" s="97" t="s">
        <v>84</v>
      </c>
      <c r="N3307" s="35" t="s">
        <v>10125</v>
      </c>
      <c r="O3307" s="35" t="s">
        <v>185</v>
      </c>
      <c r="P3307" s="46" t="s">
        <v>865</v>
      </c>
      <c r="Q3307" s="35" t="s">
        <v>866</v>
      </c>
      <c r="R3307" s="239">
        <v>15000</v>
      </c>
      <c r="S3307" s="239">
        <v>89.29</v>
      </c>
      <c r="T3307" s="239">
        <f>S3307*R3307</f>
        <v>1339350</v>
      </c>
      <c r="U3307" s="239">
        <f>T3307*1.12</f>
        <v>1500072.0000000002</v>
      </c>
      <c r="V3307" s="285"/>
      <c r="W3307" s="231">
        <v>2017</v>
      </c>
      <c r="X3307" s="289"/>
    </row>
    <row r="3308" spans="1:24" ht="50.1" customHeight="1">
      <c r="A3308" s="45" t="s">
        <v>10132</v>
      </c>
      <c r="B3308" s="49" t="s">
        <v>35</v>
      </c>
      <c r="C3308" s="38" t="s">
        <v>10133</v>
      </c>
      <c r="D3308" s="38" t="s">
        <v>862</v>
      </c>
      <c r="E3308" s="38" t="s">
        <v>10134</v>
      </c>
      <c r="F3308" s="38" t="s">
        <v>10135</v>
      </c>
      <c r="G3308" s="49" t="s">
        <v>39</v>
      </c>
      <c r="H3308" s="49">
        <v>97</v>
      </c>
      <c r="I3308" s="52">
        <v>590000000</v>
      </c>
      <c r="J3308" s="35" t="s">
        <v>225</v>
      </c>
      <c r="K3308" s="49" t="s">
        <v>554</v>
      </c>
      <c r="L3308" s="35" t="s">
        <v>42</v>
      </c>
      <c r="M3308" s="49" t="s">
        <v>84</v>
      </c>
      <c r="N3308" s="35" t="s">
        <v>10125</v>
      </c>
      <c r="O3308" s="35" t="s">
        <v>185</v>
      </c>
      <c r="P3308" s="46" t="s">
        <v>865</v>
      </c>
      <c r="Q3308" s="35" t="s">
        <v>866</v>
      </c>
      <c r="R3308" s="239">
        <v>3000</v>
      </c>
      <c r="S3308" s="239">
        <v>175.9</v>
      </c>
      <c r="T3308" s="239">
        <f>S3308*R3308</f>
        <v>527700</v>
      </c>
      <c r="U3308" s="239">
        <f>T3308*1.12</f>
        <v>591024</v>
      </c>
      <c r="V3308" s="285"/>
      <c r="W3308" s="231">
        <v>2017</v>
      </c>
      <c r="X3308" s="289"/>
    </row>
    <row r="3309" spans="1:24" ht="50.1" customHeight="1">
      <c r="A3309" s="45" t="s">
        <v>10136</v>
      </c>
      <c r="B3309" s="49" t="s">
        <v>35</v>
      </c>
      <c r="C3309" s="38" t="s">
        <v>7467</v>
      </c>
      <c r="D3309" s="38" t="s">
        <v>862</v>
      </c>
      <c r="E3309" s="38" t="s">
        <v>7468</v>
      </c>
      <c r="F3309" s="38" t="s">
        <v>7469</v>
      </c>
      <c r="G3309" s="97" t="s">
        <v>39</v>
      </c>
      <c r="H3309" s="285">
        <v>89</v>
      </c>
      <c r="I3309" s="60">
        <v>590000000</v>
      </c>
      <c r="J3309" s="35" t="s">
        <v>225</v>
      </c>
      <c r="K3309" s="97" t="s">
        <v>554</v>
      </c>
      <c r="L3309" s="35" t="s">
        <v>42</v>
      </c>
      <c r="M3309" s="97" t="s">
        <v>84</v>
      </c>
      <c r="N3309" s="35" t="s">
        <v>10125</v>
      </c>
      <c r="O3309" s="35" t="s">
        <v>185</v>
      </c>
      <c r="P3309" s="46" t="s">
        <v>865</v>
      </c>
      <c r="Q3309" s="35" t="s">
        <v>866</v>
      </c>
      <c r="R3309" s="207">
        <v>2000</v>
      </c>
      <c r="S3309" s="207">
        <v>348.2</v>
      </c>
      <c r="T3309" s="207">
        <f t="shared" ref="T3309:T3313" si="352">S3309*R3309</f>
        <v>696400</v>
      </c>
      <c r="U3309" s="207">
        <f t="shared" ref="U3309:U3313" si="353">T3309*1.12</f>
        <v>779968.00000000012</v>
      </c>
      <c r="V3309" s="285"/>
      <c r="W3309" s="231">
        <v>2017</v>
      </c>
      <c r="X3309" s="289"/>
    </row>
    <row r="3310" spans="1:24" ht="50.1" customHeight="1">
      <c r="A3310" s="45" t="s">
        <v>10137</v>
      </c>
      <c r="B3310" s="49" t="s">
        <v>35</v>
      </c>
      <c r="C3310" s="38" t="s">
        <v>7471</v>
      </c>
      <c r="D3310" s="38" t="s">
        <v>862</v>
      </c>
      <c r="E3310" s="38" t="s">
        <v>7472</v>
      </c>
      <c r="F3310" s="38" t="s">
        <v>7473</v>
      </c>
      <c r="G3310" s="97" t="s">
        <v>39</v>
      </c>
      <c r="H3310" s="285">
        <v>89</v>
      </c>
      <c r="I3310" s="52">
        <v>590000000</v>
      </c>
      <c r="J3310" s="35" t="s">
        <v>225</v>
      </c>
      <c r="K3310" s="97" t="s">
        <v>554</v>
      </c>
      <c r="L3310" s="35" t="s">
        <v>42</v>
      </c>
      <c r="M3310" s="97" t="s">
        <v>84</v>
      </c>
      <c r="N3310" s="35" t="s">
        <v>10125</v>
      </c>
      <c r="O3310" s="35" t="s">
        <v>185</v>
      </c>
      <c r="P3310" s="46" t="s">
        <v>865</v>
      </c>
      <c r="Q3310" s="35" t="s">
        <v>866</v>
      </c>
      <c r="R3310" s="207">
        <v>15000</v>
      </c>
      <c r="S3310" s="207">
        <v>207.14</v>
      </c>
      <c r="T3310" s="207">
        <f>S3310*R3310</f>
        <v>3107100</v>
      </c>
      <c r="U3310" s="207">
        <f>T3310*1.12</f>
        <v>3479952.0000000005</v>
      </c>
      <c r="V3310" s="285"/>
      <c r="W3310" s="231">
        <v>2017</v>
      </c>
      <c r="X3310" s="289"/>
    </row>
    <row r="3311" spans="1:24" ht="50.1" customHeight="1">
      <c r="A3311" s="45" t="s">
        <v>10138</v>
      </c>
      <c r="B3311" s="49" t="s">
        <v>35</v>
      </c>
      <c r="C3311" s="38" t="s">
        <v>7427</v>
      </c>
      <c r="D3311" s="38" t="s">
        <v>3489</v>
      </c>
      <c r="E3311" s="38" t="s">
        <v>7428</v>
      </c>
      <c r="F3311" s="38" t="s">
        <v>10139</v>
      </c>
      <c r="G3311" s="97" t="s">
        <v>39</v>
      </c>
      <c r="H3311" s="59">
        <v>0</v>
      </c>
      <c r="I3311" s="52">
        <v>590000000</v>
      </c>
      <c r="J3311" s="35" t="s">
        <v>225</v>
      </c>
      <c r="K3311" s="97" t="s">
        <v>554</v>
      </c>
      <c r="L3311" s="35" t="s">
        <v>42</v>
      </c>
      <c r="M3311" s="97" t="s">
        <v>84</v>
      </c>
      <c r="N3311" s="35" t="s">
        <v>10125</v>
      </c>
      <c r="O3311" s="35" t="s">
        <v>185</v>
      </c>
      <c r="P3311" s="46" t="s">
        <v>865</v>
      </c>
      <c r="Q3311" s="35" t="s">
        <v>866</v>
      </c>
      <c r="R3311" s="77">
        <v>25000</v>
      </c>
      <c r="S3311" s="77">
        <v>44.64</v>
      </c>
      <c r="T3311" s="77">
        <f>S3311*R3311</f>
        <v>1116000</v>
      </c>
      <c r="U3311" s="77">
        <f>T3311*1.12</f>
        <v>1249920.0000000002</v>
      </c>
      <c r="V3311" s="49"/>
      <c r="W3311" s="49">
        <v>2017</v>
      </c>
      <c r="X3311" s="49"/>
    </row>
    <row r="3312" spans="1:24" ht="50.1" customHeight="1">
      <c r="A3312" s="45" t="s">
        <v>10140</v>
      </c>
      <c r="B3312" s="49" t="s">
        <v>35</v>
      </c>
      <c r="C3312" s="38" t="s">
        <v>10141</v>
      </c>
      <c r="D3312" s="38" t="s">
        <v>862</v>
      </c>
      <c r="E3312" s="38" t="s">
        <v>10142</v>
      </c>
      <c r="F3312" s="38" t="s">
        <v>10143</v>
      </c>
      <c r="G3312" s="49" t="s">
        <v>39</v>
      </c>
      <c r="H3312" s="49">
        <v>0</v>
      </c>
      <c r="I3312" s="52">
        <v>590000000</v>
      </c>
      <c r="J3312" s="35" t="s">
        <v>225</v>
      </c>
      <c r="K3312" s="97" t="s">
        <v>554</v>
      </c>
      <c r="L3312" s="35" t="s">
        <v>42</v>
      </c>
      <c r="M3312" s="97" t="s">
        <v>84</v>
      </c>
      <c r="N3312" s="35" t="s">
        <v>5248</v>
      </c>
      <c r="O3312" s="35" t="s">
        <v>185</v>
      </c>
      <c r="P3312" s="46" t="s">
        <v>865</v>
      </c>
      <c r="Q3312" s="35" t="s">
        <v>866</v>
      </c>
      <c r="R3312" s="77">
        <v>100</v>
      </c>
      <c r="S3312" s="77">
        <v>1348.2142799999999</v>
      </c>
      <c r="T3312" s="77">
        <f t="shared" si="352"/>
        <v>134821.42799999999</v>
      </c>
      <c r="U3312" s="77">
        <f t="shared" si="353"/>
        <v>150999.99935999999</v>
      </c>
      <c r="V3312" s="49"/>
      <c r="W3312" s="49">
        <v>2017</v>
      </c>
      <c r="X3312" s="49"/>
    </row>
    <row r="3313" spans="1:24" ht="50.1" customHeight="1">
      <c r="A3313" s="45" t="s">
        <v>10144</v>
      </c>
      <c r="B3313" s="49" t="s">
        <v>35</v>
      </c>
      <c r="C3313" s="38" t="s">
        <v>6573</v>
      </c>
      <c r="D3313" s="38" t="s">
        <v>862</v>
      </c>
      <c r="E3313" s="38" t="s">
        <v>6574</v>
      </c>
      <c r="F3313" s="38" t="s">
        <v>10145</v>
      </c>
      <c r="G3313" s="49" t="s">
        <v>39</v>
      </c>
      <c r="H3313" s="49">
        <v>0</v>
      </c>
      <c r="I3313" s="52">
        <v>590000000</v>
      </c>
      <c r="J3313" s="35" t="s">
        <v>225</v>
      </c>
      <c r="K3313" s="97" t="s">
        <v>554</v>
      </c>
      <c r="L3313" s="35" t="s">
        <v>42</v>
      </c>
      <c r="M3313" s="97" t="s">
        <v>84</v>
      </c>
      <c r="N3313" s="35" t="s">
        <v>10146</v>
      </c>
      <c r="O3313" s="35" t="s">
        <v>185</v>
      </c>
      <c r="P3313" s="46" t="s">
        <v>865</v>
      </c>
      <c r="Q3313" s="35" t="s">
        <v>866</v>
      </c>
      <c r="R3313" s="77">
        <v>3000</v>
      </c>
      <c r="S3313" s="77">
        <v>31.25</v>
      </c>
      <c r="T3313" s="77">
        <f t="shared" si="352"/>
        <v>93750</v>
      </c>
      <c r="U3313" s="77">
        <f t="shared" si="353"/>
        <v>105000.00000000001</v>
      </c>
      <c r="V3313" s="98"/>
      <c r="W3313" s="49">
        <v>2017</v>
      </c>
      <c r="X3313" s="98"/>
    </row>
    <row r="3314" spans="1:24" ht="50.1" customHeight="1">
      <c r="A3314" s="45" t="s">
        <v>10147</v>
      </c>
      <c r="B3314" s="51" t="s">
        <v>35</v>
      </c>
      <c r="C3314" s="38" t="s">
        <v>8641</v>
      </c>
      <c r="D3314" s="38" t="s">
        <v>1497</v>
      </c>
      <c r="E3314" s="38" t="s">
        <v>8642</v>
      </c>
      <c r="F3314" s="50" t="s">
        <v>10148</v>
      </c>
      <c r="G3314" s="51" t="s">
        <v>39</v>
      </c>
      <c r="H3314" s="376">
        <v>0</v>
      </c>
      <c r="I3314" s="377">
        <v>590000000</v>
      </c>
      <c r="J3314" s="376" t="s">
        <v>225</v>
      </c>
      <c r="K3314" s="376" t="s">
        <v>554</v>
      </c>
      <c r="L3314" s="376" t="s">
        <v>42</v>
      </c>
      <c r="M3314" s="376" t="s">
        <v>84</v>
      </c>
      <c r="N3314" s="376" t="s">
        <v>102</v>
      </c>
      <c r="O3314" s="390" t="s">
        <v>8645</v>
      </c>
      <c r="P3314" s="35">
        <v>166</v>
      </c>
      <c r="Q3314" s="49" t="s">
        <v>103</v>
      </c>
      <c r="R3314" s="153">
        <v>50</v>
      </c>
      <c r="S3314" s="77">
        <v>1690</v>
      </c>
      <c r="T3314" s="77">
        <f>R3314*S3314</f>
        <v>84500</v>
      </c>
      <c r="U3314" s="77">
        <f>T3314*1.12</f>
        <v>94640.000000000015</v>
      </c>
      <c r="V3314" s="193"/>
      <c r="W3314" s="383">
        <v>2017</v>
      </c>
      <c r="X3314" s="156"/>
    </row>
    <row r="3315" spans="1:24" ht="50.1" customHeight="1">
      <c r="A3315" s="45" t="s">
        <v>10149</v>
      </c>
      <c r="B3315" s="51" t="s">
        <v>35</v>
      </c>
      <c r="C3315" s="38" t="s">
        <v>8641</v>
      </c>
      <c r="D3315" s="38" t="s">
        <v>1497</v>
      </c>
      <c r="E3315" s="38" t="s">
        <v>8642</v>
      </c>
      <c r="F3315" s="38" t="s">
        <v>10150</v>
      </c>
      <c r="G3315" s="51" t="s">
        <v>39</v>
      </c>
      <c r="H3315" s="376">
        <v>0</v>
      </c>
      <c r="I3315" s="377">
        <v>590000000</v>
      </c>
      <c r="J3315" s="376" t="s">
        <v>225</v>
      </c>
      <c r="K3315" s="376" t="s">
        <v>554</v>
      </c>
      <c r="L3315" s="376" t="s">
        <v>42</v>
      </c>
      <c r="M3315" s="376" t="s">
        <v>84</v>
      </c>
      <c r="N3315" s="376" t="s">
        <v>102</v>
      </c>
      <c r="O3315" s="390" t="s">
        <v>8645</v>
      </c>
      <c r="P3315" s="35">
        <v>166</v>
      </c>
      <c r="Q3315" s="49" t="s">
        <v>103</v>
      </c>
      <c r="R3315" s="153">
        <v>25</v>
      </c>
      <c r="S3315" s="77">
        <v>1700</v>
      </c>
      <c r="T3315" s="77">
        <f>R3315*S3315</f>
        <v>42500</v>
      </c>
      <c r="U3315" s="77">
        <f>T3315*1.12</f>
        <v>47600.000000000007</v>
      </c>
      <c r="V3315" s="193"/>
      <c r="W3315" s="383">
        <v>2017</v>
      </c>
      <c r="X3315" s="156"/>
    </row>
    <row r="3316" spans="1:24" ht="50.1" customHeight="1">
      <c r="A3316" s="45" t="s">
        <v>10151</v>
      </c>
      <c r="B3316" s="51" t="s">
        <v>35</v>
      </c>
      <c r="C3316" s="38" t="s">
        <v>10152</v>
      </c>
      <c r="D3316" s="38" t="s">
        <v>7508</v>
      </c>
      <c r="E3316" s="38" t="s">
        <v>10153</v>
      </c>
      <c r="F3316" s="38" t="s">
        <v>10153</v>
      </c>
      <c r="G3316" s="51" t="s">
        <v>92</v>
      </c>
      <c r="H3316" s="51">
        <v>20</v>
      </c>
      <c r="I3316" s="125">
        <v>590000000</v>
      </c>
      <c r="J3316" s="51" t="s">
        <v>225</v>
      </c>
      <c r="K3316" s="51" t="s">
        <v>554</v>
      </c>
      <c r="L3316" s="51" t="s">
        <v>42</v>
      </c>
      <c r="M3316" s="51" t="s">
        <v>61</v>
      </c>
      <c r="N3316" s="51" t="s">
        <v>143</v>
      </c>
      <c r="O3316" s="46" t="s">
        <v>503</v>
      </c>
      <c r="P3316" s="35">
        <v>796</v>
      </c>
      <c r="Q3316" s="49" t="s">
        <v>46</v>
      </c>
      <c r="R3316" s="153">
        <v>2</v>
      </c>
      <c r="S3316" s="77">
        <v>5883929</v>
      </c>
      <c r="T3316" s="77">
        <f>R3316*S3316</f>
        <v>11767858</v>
      </c>
      <c r="U3316" s="77">
        <f>T3316*1.12</f>
        <v>13180000.960000001</v>
      </c>
      <c r="V3316" s="193"/>
      <c r="W3316" s="35">
        <v>2017</v>
      </c>
      <c r="X3316" s="156"/>
    </row>
    <row r="3317" spans="1:24" ht="50.1" customHeight="1">
      <c r="A3317" s="45" t="s">
        <v>10154</v>
      </c>
      <c r="B3317" s="49" t="s">
        <v>35</v>
      </c>
      <c r="C3317" s="50" t="s">
        <v>5685</v>
      </c>
      <c r="D3317" s="50" t="s">
        <v>5686</v>
      </c>
      <c r="E3317" s="50" t="s">
        <v>5687</v>
      </c>
      <c r="F3317" s="50" t="s">
        <v>10155</v>
      </c>
      <c r="G3317" s="267" t="s">
        <v>39</v>
      </c>
      <c r="H3317" s="59">
        <v>0</v>
      </c>
      <c r="I3317" s="52">
        <v>590000000</v>
      </c>
      <c r="J3317" s="35" t="s">
        <v>225</v>
      </c>
      <c r="K3317" s="232" t="s">
        <v>554</v>
      </c>
      <c r="L3317" s="35" t="s">
        <v>42</v>
      </c>
      <c r="M3317" s="232" t="s">
        <v>43</v>
      </c>
      <c r="N3317" s="35" t="s">
        <v>10156</v>
      </c>
      <c r="O3317" s="35" t="s">
        <v>1424</v>
      </c>
      <c r="P3317" s="35">
        <v>796</v>
      </c>
      <c r="Q3317" s="35" t="s">
        <v>46</v>
      </c>
      <c r="R3317" s="540">
        <v>2</v>
      </c>
      <c r="S3317" s="541">
        <v>5850</v>
      </c>
      <c r="T3317" s="540">
        <f>S3317*R3317</f>
        <v>11700</v>
      </c>
      <c r="U3317" s="542">
        <f t="shared" ref="U3317:U3323" si="354">T3317*1.12</f>
        <v>13104.000000000002</v>
      </c>
      <c r="V3317" s="288"/>
      <c r="W3317" s="231">
        <v>2017</v>
      </c>
      <c r="X3317" s="289"/>
    </row>
    <row r="3318" spans="1:24" ht="50.1" customHeight="1">
      <c r="A3318" s="45" t="s">
        <v>10157</v>
      </c>
      <c r="B3318" s="232" t="s">
        <v>35</v>
      </c>
      <c r="C3318" s="266" t="s">
        <v>5703</v>
      </c>
      <c r="D3318" s="266" t="s">
        <v>5704</v>
      </c>
      <c r="E3318" s="266" t="s">
        <v>5705</v>
      </c>
      <c r="F3318" s="266" t="s">
        <v>10158</v>
      </c>
      <c r="G3318" s="267" t="s">
        <v>39</v>
      </c>
      <c r="H3318" s="59">
        <v>0</v>
      </c>
      <c r="I3318" s="52">
        <v>590000000</v>
      </c>
      <c r="J3318" s="35" t="s">
        <v>225</v>
      </c>
      <c r="K3318" s="232" t="s">
        <v>554</v>
      </c>
      <c r="L3318" s="35" t="s">
        <v>42</v>
      </c>
      <c r="M3318" s="232" t="s">
        <v>43</v>
      </c>
      <c r="N3318" s="35" t="s">
        <v>10156</v>
      </c>
      <c r="O3318" s="35" t="s">
        <v>1424</v>
      </c>
      <c r="P3318" s="35">
        <v>796</v>
      </c>
      <c r="Q3318" s="35" t="s">
        <v>46</v>
      </c>
      <c r="R3318" s="106">
        <v>2</v>
      </c>
      <c r="S3318" s="106">
        <v>23500</v>
      </c>
      <c r="T3318" s="106">
        <f>S3318*R3318</f>
        <v>47000</v>
      </c>
      <c r="U3318" s="106">
        <f t="shared" si="354"/>
        <v>52640.000000000007</v>
      </c>
      <c r="V3318" s="97"/>
      <c r="W3318" s="43">
        <v>2017</v>
      </c>
      <c r="X3318" s="82"/>
    </row>
    <row r="3319" spans="1:24" ht="50.1" customHeight="1">
      <c r="A3319" s="45" t="s">
        <v>10159</v>
      </c>
      <c r="B3319" s="126" t="s">
        <v>35</v>
      </c>
      <c r="C3319" s="50" t="s">
        <v>10160</v>
      </c>
      <c r="D3319" s="50" t="s">
        <v>5659</v>
      </c>
      <c r="E3319" s="50" t="s">
        <v>10161</v>
      </c>
      <c r="F3319" s="50" t="s">
        <v>10162</v>
      </c>
      <c r="G3319" s="267" t="s">
        <v>39</v>
      </c>
      <c r="H3319" s="59">
        <v>0</v>
      </c>
      <c r="I3319" s="52">
        <v>590000000</v>
      </c>
      <c r="J3319" s="35" t="s">
        <v>225</v>
      </c>
      <c r="K3319" s="232" t="s">
        <v>554</v>
      </c>
      <c r="L3319" s="35" t="s">
        <v>42</v>
      </c>
      <c r="M3319" s="232" t="s">
        <v>43</v>
      </c>
      <c r="N3319" s="35" t="s">
        <v>10156</v>
      </c>
      <c r="O3319" s="35" t="s">
        <v>1424</v>
      </c>
      <c r="P3319" s="35">
        <v>796</v>
      </c>
      <c r="Q3319" s="35" t="s">
        <v>46</v>
      </c>
      <c r="R3319" s="540">
        <v>4</v>
      </c>
      <c r="S3319" s="541">
        <v>4500</v>
      </c>
      <c r="T3319" s="106">
        <f>S3319*R3319</f>
        <v>18000</v>
      </c>
      <c r="U3319" s="542">
        <f t="shared" si="354"/>
        <v>20160.000000000004</v>
      </c>
      <c r="V3319" s="288"/>
      <c r="W3319" s="231">
        <v>2017</v>
      </c>
      <c r="X3319" s="289"/>
    </row>
    <row r="3320" spans="1:24" ht="50.1" customHeight="1">
      <c r="A3320" s="45" t="s">
        <v>10163</v>
      </c>
      <c r="B3320" s="49" t="s">
        <v>35</v>
      </c>
      <c r="C3320" s="296" t="s">
        <v>10164</v>
      </c>
      <c r="D3320" s="296" t="s">
        <v>5659</v>
      </c>
      <c r="E3320" s="296" t="s">
        <v>10165</v>
      </c>
      <c r="F3320" s="296" t="s">
        <v>10166</v>
      </c>
      <c r="G3320" s="267" t="s">
        <v>39</v>
      </c>
      <c r="H3320" s="59">
        <v>0</v>
      </c>
      <c r="I3320" s="52">
        <v>590000000</v>
      </c>
      <c r="J3320" s="35" t="s">
        <v>225</v>
      </c>
      <c r="K3320" s="232" t="s">
        <v>554</v>
      </c>
      <c r="L3320" s="35" t="s">
        <v>42</v>
      </c>
      <c r="M3320" s="232" t="s">
        <v>43</v>
      </c>
      <c r="N3320" s="35" t="s">
        <v>10156</v>
      </c>
      <c r="O3320" s="35" t="s">
        <v>1424</v>
      </c>
      <c r="P3320" s="35">
        <v>796</v>
      </c>
      <c r="Q3320" s="35" t="s">
        <v>46</v>
      </c>
      <c r="R3320" s="540">
        <v>2</v>
      </c>
      <c r="S3320" s="541">
        <v>8928.57</v>
      </c>
      <c r="T3320" s="540">
        <f t="shared" ref="T3320:T3323" si="355">S3320*R3320</f>
        <v>17857.14</v>
      </c>
      <c r="U3320" s="542">
        <f t="shared" si="354"/>
        <v>19999.996800000001</v>
      </c>
      <c r="V3320" s="288"/>
      <c r="W3320" s="231">
        <v>2017</v>
      </c>
      <c r="X3320" s="289"/>
    </row>
    <row r="3321" spans="1:24" ht="50.1" customHeight="1">
      <c r="A3321" s="45" t="s">
        <v>10167</v>
      </c>
      <c r="B3321" s="543" t="s">
        <v>35</v>
      </c>
      <c r="C3321" s="361" t="s">
        <v>5658</v>
      </c>
      <c r="D3321" s="361" t="s">
        <v>5659</v>
      </c>
      <c r="E3321" s="361" t="s">
        <v>5660</v>
      </c>
      <c r="F3321" s="361" t="s">
        <v>10168</v>
      </c>
      <c r="G3321" s="267" t="s">
        <v>39</v>
      </c>
      <c r="H3321" s="59">
        <v>0</v>
      </c>
      <c r="I3321" s="52">
        <v>590000000</v>
      </c>
      <c r="J3321" s="35" t="s">
        <v>225</v>
      </c>
      <c r="K3321" s="232" t="s">
        <v>554</v>
      </c>
      <c r="L3321" s="35" t="s">
        <v>42</v>
      </c>
      <c r="M3321" s="232" t="s">
        <v>43</v>
      </c>
      <c r="N3321" s="35" t="s">
        <v>10156</v>
      </c>
      <c r="O3321" s="35" t="s">
        <v>1424</v>
      </c>
      <c r="P3321" s="35">
        <v>796</v>
      </c>
      <c r="Q3321" s="35" t="s">
        <v>46</v>
      </c>
      <c r="R3321" s="540">
        <v>1</v>
      </c>
      <c r="S3321" s="541">
        <v>6250</v>
      </c>
      <c r="T3321" s="540">
        <f t="shared" si="355"/>
        <v>6250</v>
      </c>
      <c r="U3321" s="542">
        <f t="shared" si="354"/>
        <v>7000.0000000000009</v>
      </c>
      <c r="V3321" s="288"/>
      <c r="W3321" s="231">
        <v>2017</v>
      </c>
      <c r="X3321" s="289"/>
    </row>
    <row r="3322" spans="1:24" ht="50.1" customHeight="1">
      <c r="A3322" s="45" t="s">
        <v>10169</v>
      </c>
      <c r="B3322" s="49" t="s">
        <v>35</v>
      </c>
      <c r="C3322" s="50" t="s">
        <v>10170</v>
      </c>
      <c r="D3322" s="50" t="s">
        <v>5695</v>
      </c>
      <c r="E3322" s="50" t="s">
        <v>10171</v>
      </c>
      <c r="F3322" s="50" t="s">
        <v>10172</v>
      </c>
      <c r="G3322" s="267" t="s">
        <v>39</v>
      </c>
      <c r="H3322" s="59">
        <v>0</v>
      </c>
      <c r="I3322" s="52">
        <v>590000000</v>
      </c>
      <c r="J3322" s="35" t="s">
        <v>225</v>
      </c>
      <c r="K3322" s="232" t="s">
        <v>554</v>
      </c>
      <c r="L3322" s="35" t="s">
        <v>42</v>
      </c>
      <c r="M3322" s="232" t="s">
        <v>43</v>
      </c>
      <c r="N3322" s="35" t="s">
        <v>10156</v>
      </c>
      <c r="O3322" s="35" t="s">
        <v>1424</v>
      </c>
      <c r="P3322" s="35">
        <v>796</v>
      </c>
      <c r="Q3322" s="35" t="s">
        <v>46</v>
      </c>
      <c r="R3322" s="540">
        <v>1</v>
      </c>
      <c r="S3322" s="541">
        <v>20000</v>
      </c>
      <c r="T3322" s="540">
        <f t="shared" si="355"/>
        <v>20000</v>
      </c>
      <c r="U3322" s="542">
        <f t="shared" si="354"/>
        <v>22400.000000000004</v>
      </c>
      <c r="V3322" s="288"/>
      <c r="W3322" s="231">
        <v>2017</v>
      </c>
      <c r="X3322" s="289"/>
    </row>
    <row r="3323" spans="1:24" ht="50.1" customHeight="1">
      <c r="A3323" s="45" t="s">
        <v>10173</v>
      </c>
      <c r="B3323" s="49" t="s">
        <v>35</v>
      </c>
      <c r="C3323" s="50" t="s">
        <v>5694</v>
      </c>
      <c r="D3323" s="50" t="s">
        <v>5695</v>
      </c>
      <c r="E3323" s="50" t="s">
        <v>5696</v>
      </c>
      <c r="F3323" s="50" t="s">
        <v>10174</v>
      </c>
      <c r="G3323" s="35" t="s">
        <v>39</v>
      </c>
      <c r="H3323" s="59">
        <v>0</v>
      </c>
      <c r="I3323" s="52">
        <v>590000000</v>
      </c>
      <c r="J3323" s="35" t="s">
        <v>225</v>
      </c>
      <c r="K3323" s="49" t="s">
        <v>554</v>
      </c>
      <c r="L3323" s="35" t="s">
        <v>42</v>
      </c>
      <c r="M3323" s="49" t="s">
        <v>43</v>
      </c>
      <c r="N3323" s="35" t="s">
        <v>10156</v>
      </c>
      <c r="O3323" s="35" t="s">
        <v>1424</v>
      </c>
      <c r="P3323" s="35">
        <v>796</v>
      </c>
      <c r="Q3323" s="35" t="s">
        <v>46</v>
      </c>
      <c r="R3323" s="106">
        <v>1</v>
      </c>
      <c r="S3323" s="106">
        <v>15700</v>
      </c>
      <c r="T3323" s="106">
        <f t="shared" si="355"/>
        <v>15700</v>
      </c>
      <c r="U3323" s="106">
        <f t="shared" si="354"/>
        <v>17584</v>
      </c>
      <c r="V3323" s="97"/>
      <c r="W3323" s="43">
        <v>2017</v>
      </c>
      <c r="X3323" s="82"/>
    </row>
    <row r="3324" spans="1:24" ht="50.1" customHeight="1">
      <c r="A3324" s="45" t="s">
        <v>10175</v>
      </c>
      <c r="B3324" s="126" t="s">
        <v>35</v>
      </c>
      <c r="C3324" s="38" t="s">
        <v>7572</v>
      </c>
      <c r="D3324" s="38" t="s">
        <v>4383</v>
      </c>
      <c r="E3324" s="38" t="s">
        <v>7573</v>
      </c>
      <c r="F3324" s="38" t="s">
        <v>10176</v>
      </c>
      <c r="G3324" s="35" t="s">
        <v>196</v>
      </c>
      <c r="H3324" s="59">
        <v>0</v>
      </c>
      <c r="I3324" s="52">
        <v>590000000</v>
      </c>
      <c r="J3324" s="35" t="s">
        <v>53</v>
      </c>
      <c r="K3324" s="49" t="s">
        <v>554</v>
      </c>
      <c r="L3324" s="35" t="s">
        <v>42</v>
      </c>
      <c r="M3324" s="35" t="s">
        <v>84</v>
      </c>
      <c r="N3324" s="35" t="s">
        <v>102</v>
      </c>
      <c r="O3324" s="35" t="s">
        <v>503</v>
      </c>
      <c r="P3324" s="35">
        <v>166</v>
      </c>
      <c r="Q3324" s="35" t="s">
        <v>103</v>
      </c>
      <c r="R3324" s="81">
        <v>400</v>
      </c>
      <c r="S3324" s="81">
        <v>2391.0700000000002</v>
      </c>
      <c r="T3324" s="81">
        <f>S3324*R3324</f>
        <v>956428.00000000012</v>
      </c>
      <c r="U3324" s="81">
        <f>T3324*1.12</f>
        <v>1071199.3600000003</v>
      </c>
      <c r="V3324" s="49"/>
      <c r="W3324" s="49">
        <v>2017</v>
      </c>
      <c r="X3324" s="59"/>
    </row>
    <row r="3325" spans="1:24" ht="50.1" customHeight="1">
      <c r="A3325" s="45" t="s">
        <v>10177</v>
      </c>
      <c r="B3325" s="49" t="s">
        <v>35</v>
      </c>
      <c r="C3325" s="50" t="s">
        <v>6521</v>
      </c>
      <c r="D3325" s="50" t="s">
        <v>6517</v>
      </c>
      <c r="E3325" s="50" t="s">
        <v>6522</v>
      </c>
      <c r="F3325" s="50" t="s">
        <v>6523</v>
      </c>
      <c r="G3325" s="49" t="s">
        <v>39</v>
      </c>
      <c r="H3325" s="49">
        <v>0</v>
      </c>
      <c r="I3325" s="60">
        <v>590000000</v>
      </c>
      <c r="J3325" s="35" t="s">
        <v>53</v>
      </c>
      <c r="K3325" s="51" t="s">
        <v>554</v>
      </c>
      <c r="L3325" s="35" t="s">
        <v>42</v>
      </c>
      <c r="M3325" s="51" t="s">
        <v>43</v>
      </c>
      <c r="N3325" s="51" t="s">
        <v>2687</v>
      </c>
      <c r="O3325" s="35" t="s">
        <v>10178</v>
      </c>
      <c r="P3325" s="51">
        <v>625</v>
      </c>
      <c r="Q3325" s="49" t="s">
        <v>2086</v>
      </c>
      <c r="R3325" s="81">
        <v>3</v>
      </c>
      <c r="S3325" s="81">
        <v>1850</v>
      </c>
      <c r="T3325" s="81">
        <f t="shared" ref="T3325:T3326" si="356">S3325*R3325</f>
        <v>5550</v>
      </c>
      <c r="U3325" s="81">
        <f t="shared" ref="U3325:U3351" si="357">T3325*1.12</f>
        <v>6216.0000000000009</v>
      </c>
      <c r="V3325" s="49"/>
      <c r="W3325" s="35">
        <v>2017</v>
      </c>
      <c r="X3325" s="49"/>
    </row>
    <row r="3326" spans="1:24" ht="50.1" customHeight="1">
      <c r="A3326" s="45" t="s">
        <v>10179</v>
      </c>
      <c r="B3326" s="49" t="s">
        <v>35</v>
      </c>
      <c r="C3326" s="38" t="s">
        <v>10180</v>
      </c>
      <c r="D3326" s="38" t="s">
        <v>10181</v>
      </c>
      <c r="E3326" s="38" t="s">
        <v>10182</v>
      </c>
      <c r="F3326" s="38" t="s">
        <v>10183</v>
      </c>
      <c r="G3326" s="35" t="s">
        <v>39</v>
      </c>
      <c r="H3326" s="59">
        <v>0</v>
      </c>
      <c r="I3326" s="52">
        <v>590000000</v>
      </c>
      <c r="J3326" s="35" t="s">
        <v>225</v>
      </c>
      <c r="K3326" s="49" t="s">
        <v>554</v>
      </c>
      <c r="L3326" s="35" t="s">
        <v>42</v>
      </c>
      <c r="M3326" s="49" t="s">
        <v>43</v>
      </c>
      <c r="N3326" s="35" t="s">
        <v>10156</v>
      </c>
      <c r="O3326" s="35" t="s">
        <v>1424</v>
      </c>
      <c r="P3326" s="35">
        <v>796</v>
      </c>
      <c r="Q3326" s="35" t="s">
        <v>46</v>
      </c>
      <c r="R3326" s="227">
        <v>1</v>
      </c>
      <c r="S3326" s="227">
        <v>44650</v>
      </c>
      <c r="T3326" s="227">
        <f t="shared" si="356"/>
        <v>44650</v>
      </c>
      <c r="U3326" s="227">
        <f t="shared" si="357"/>
        <v>50008.000000000007</v>
      </c>
      <c r="V3326" s="544"/>
      <c r="W3326" s="49">
        <v>2017</v>
      </c>
      <c r="X3326" s="544"/>
    </row>
    <row r="3327" spans="1:24" ht="50.1" customHeight="1">
      <c r="A3327" s="45" t="s">
        <v>10184</v>
      </c>
      <c r="B3327" s="271" t="s">
        <v>35</v>
      </c>
      <c r="C3327" s="50" t="s">
        <v>10185</v>
      </c>
      <c r="D3327" s="50" t="s">
        <v>4800</v>
      </c>
      <c r="E3327" s="50" t="s">
        <v>10186</v>
      </c>
      <c r="F3327" s="248"/>
      <c r="G3327" s="51" t="s">
        <v>39</v>
      </c>
      <c r="H3327" s="35">
        <v>0</v>
      </c>
      <c r="I3327" s="35">
        <v>590000000</v>
      </c>
      <c r="J3327" s="46" t="s">
        <v>5999</v>
      </c>
      <c r="K3327" s="51" t="s">
        <v>554</v>
      </c>
      <c r="L3327" s="46" t="s">
        <v>5999</v>
      </c>
      <c r="M3327" s="46" t="s">
        <v>61</v>
      </c>
      <c r="N3327" s="51" t="s">
        <v>5525</v>
      </c>
      <c r="O3327" s="49" t="s">
        <v>5275</v>
      </c>
      <c r="P3327" s="34">
        <v>796</v>
      </c>
      <c r="Q3327" s="34" t="s">
        <v>46</v>
      </c>
      <c r="R3327" s="81">
        <v>1</v>
      </c>
      <c r="S3327" s="81">
        <v>17750</v>
      </c>
      <c r="T3327" s="346">
        <f>R3327*S3327</f>
        <v>17750</v>
      </c>
      <c r="U3327" s="347">
        <f t="shared" si="357"/>
        <v>19880.000000000004</v>
      </c>
      <c r="V3327" s="46"/>
      <c r="W3327" s="49">
        <v>2017</v>
      </c>
      <c r="X3327" s="35"/>
    </row>
    <row r="3328" spans="1:24" ht="50.1" customHeight="1">
      <c r="A3328" s="45" t="s">
        <v>10187</v>
      </c>
      <c r="B3328" s="51" t="s">
        <v>35</v>
      </c>
      <c r="C3328" s="50" t="s">
        <v>10188</v>
      </c>
      <c r="D3328" s="50" t="s">
        <v>5918</v>
      </c>
      <c r="E3328" s="50" t="s">
        <v>10189</v>
      </c>
      <c r="F3328" s="50" t="s">
        <v>10190</v>
      </c>
      <c r="G3328" s="51" t="s">
        <v>39</v>
      </c>
      <c r="H3328" s="51">
        <v>0</v>
      </c>
      <c r="I3328" s="125">
        <v>590000000</v>
      </c>
      <c r="J3328" s="51" t="s">
        <v>53</v>
      </c>
      <c r="K3328" s="51" t="s">
        <v>554</v>
      </c>
      <c r="L3328" s="51" t="s">
        <v>225</v>
      </c>
      <c r="M3328" s="51" t="s">
        <v>43</v>
      </c>
      <c r="N3328" s="51" t="s">
        <v>2687</v>
      </c>
      <c r="O3328" s="176" t="s">
        <v>5275</v>
      </c>
      <c r="P3328" s="35">
        <v>796</v>
      </c>
      <c r="Q3328" s="49" t="s">
        <v>46</v>
      </c>
      <c r="R3328" s="81">
        <v>3</v>
      </c>
      <c r="S3328" s="81">
        <v>3000</v>
      </c>
      <c r="T3328" s="81">
        <f>S3328*R3328</f>
        <v>9000</v>
      </c>
      <c r="U3328" s="81">
        <f t="shared" si="357"/>
        <v>10080.000000000002</v>
      </c>
      <c r="V3328" s="310"/>
      <c r="W3328" s="35">
        <v>2017</v>
      </c>
      <c r="X3328" s="51"/>
    </row>
    <row r="3329" spans="1:24" ht="50.1" customHeight="1">
      <c r="A3329" s="45" t="s">
        <v>10191</v>
      </c>
      <c r="B3329" s="51" t="s">
        <v>35</v>
      </c>
      <c r="C3329" s="38" t="s">
        <v>10192</v>
      </c>
      <c r="D3329" s="38" t="s">
        <v>4038</v>
      </c>
      <c r="E3329" s="38" t="s">
        <v>10193</v>
      </c>
      <c r="F3329" s="38" t="s">
        <v>4040</v>
      </c>
      <c r="G3329" s="51" t="s">
        <v>39</v>
      </c>
      <c r="H3329" s="51">
        <v>0</v>
      </c>
      <c r="I3329" s="125">
        <v>590000000</v>
      </c>
      <c r="J3329" s="51" t="s">
        <v>225</v>
      </c>
      <c r="K3329" s="51" t="s">
        <v>554</v>
      </c>
      <c r="L3329" s="51" t="s">
        <v>42</v>
      </c>
      <c r="M3329" s="51" t="s">
        <v>61</v>
      </c>
      <c r="N3329" s="51" t="s">
        <v>1043</v>
      </c>
      <c r="O3329" s="46" t="s">
        <v>227</v>
      </c>
      <c r="P3329" s="35">
        <v>796</v>
      </c>
      <c r="Q3329" s="49" t="s">
        <v>46</v>
      </c>
      <c r="R3329" s="153">
        <v>100</v>
      </c>
      <c r="S3329" s="77">
        <v>70</v>
      </c>
      <c r="T3329" s="77">
        <f>R3329*S3329</f>
        <v>7000</v>
      </c>
      <c r="U3329" s="77">
        <f t="shared" si="357"/>
        <v>7840.0000000000009</v>
      </c>
      <c r="V3329" s="193"/>
      <c r="W3329" s="35">
        <v>2017</v>
      </c>
      <c r="X3329" s="156"/>
    </row>
    <row r="3330" spans="1:24" ht="50.1" customHeight="1">
      <c r="A3330" s="45" t="s">
        <v>10194</v>
      </c>
      <c r="B3330" s="35" t="s">
        <v>35</v>
      </c>
      <c r="C3330" s="50" t="s">
        <v>2520</v>
      </c>
      <c r="D3330" s="50" t="s">
        <v>2521</v>
      </c>
      <c r="E3330" s="50" t="s">
        <v>2522</v>
      </c>
      <c r="F3330" s="50" t="s">
        <v>10195</v>
      </c>
      <c r="G3330" s="49" t="s">
        <v>39</v>
      </c>
      <c r="H3330" s="105">
        <v>0</v>
      </c>
      <c r="I3330" s="80">
        <v>590000000</v>
      </c>
      <c r="J3330" s="51" t="s">
        <v>9304</v>
      </c>
      <c r="K3330" s="49" t="s">
        <v>554</v>
      </c>
      <c r="L3330" s="49" t="s">
        <v>295</v>
      </c>
      <c r="M3330" s="49" t="s">
        <v>84</v>
      </c>
      <c r="N3330" s="49" t="s">
        <v>102</v>
      </c>
      <c r="O3330" s="49" t="s">
        <v>110</v>
      </c>
      <c r="P3330" s="49">
        <v>796</v>
      </c>
      <c r="Q3330" s="49" t="s">
        <v>46</v>
      </c>
      <c r="R3330" s="81">
        <v>4</v>
      </c>
      <c r="S3330" s="106">
        <v>48000</v>
      </c>
      <c r="T3330" s="106">
        <f>R3330*S3330</f>
        <v>192000</v>
      </c>
      <c r="U3330" s="106">
        <f t="shared" si="357"/>
        <v>215040.00000000003</v>
      </c>
      <c r="V3330" s="90"/>
      <c r="W3330" s="51">
        <v>2017</v>
      </c>
      <c r="X3330" s="90"/>
    </row>
    <row r="3331" spans="1:24" ht="50.1" customHeight="1">
      <c r="A3331" s="45" t="s">
        <v>10196</v>
      </c>
      <c r="B3331" s="35" t="s">
        <v>35</v>
      </c>
      <c r="C3331" s="50" t="s">
        <v>6046</v>
      </c>
      <c r="D3331" s="50" t="s">
        <v>6047</v>
      </c>
      <c r="E3331" s="50" t="s">
        <v>6048</v>
      </c>
      <c r="F3331" s="50" t="s">
        <v>10197</v>
      </c>
      <c r="G3331" s="49" t="s">
        <v>39</v>
      </c>
      <c r="H3331" s="105">
        <v>0</v>
      </c>
      <c r="I3331" s="80">
        <v>590000000</v>
      </c>
      <c r="J3331" s="51" t="s">
        <v>9304</v>
      </c>
      <c r="K3331" s="49" t="s">
        <v>554</v>
      </c>
      <c r="L3331" s="49" t="s">
        <v>295</v>
      </c>
      <c r="M3331" s="49" t="s">
        <v>84</v>
      </c>
      <c r="N3331" s="49" t="s">
        <v>102</v>
      </c>
      <c r="O3331" s="49" t="s">
        <v>110</v>
      </c>
      <c r="P3331" s="49">
        <v>796</v>
      </c>
      <c r="Q3331" s="49" t="s">
        <v>46</v>
      </c>
      <c r="R3331" s="81">
        <v>4</v>
      </c>
      <c r="S3331" s="106">
        <v>4500</v>
      </c>
      <c r="T3331" s="106">
        <f>R3331*S3331</f>
        <v>18000</v>
      </c>
      <c r="U3331" s="106">
        <f t="shared" si="357"/>
        <v>20160.000000000004</v>
      </c>
      <c r="V3331" s="98"/>
      <c r="W3331" s="51">
        <v>2017</v>
      </c>
      <c r="X3331" s="98"/>
    </row>
    <row r="3332" spans="1:24" ht="50.1" customHeight="1">
      <c r="A3332" s="45" t="s">
        <v>10198</v>
      </c>
      <c r="B3332" s="35" t="s">
        <v>35</v>
      </c>
      <c r="C3332" s="50" t="s">
        <v>6052</v>
      </c>
      <c r="D3332" s="50" t="s">
        <v>6053</v>
      </c>
      <c r="E3332" s="50" t="s">
        <v>6054</v>
      </c>
      <c r="F3332" s="50" t="s">
        <v>6055</v>
      </c>
      <c r="G3332" s="49" t="s">
        <v>39</v>
      </c>
      <c r="H3332" s="105">
        <v>0</v>
      </c>
      <c r="I3332" s="80">
        <v>590000000</v>
      </c>
      <c r="J3332" s="51" t="s">
        <v>9304</v>
      </c>
      <c r="K3332" s="49" t="s">
        <v>554</v>
      </c>
      <c r="L3332" s="49" t="s">
        <v>295</v>
      </c>
      <c r="M3332" s="49" t="s">
        <v>84</v>
      </c>
      <c r="N3332" s="49" t="s">
        <v>102</v>
      </c>
      <c r="O3332" s="49" t="s">
        <v>110</v>
      </c>
      <c r="P3332" s="49">
        <v>796</v>
      </c>
      <c r="Q3332" s="49" t="s">
        <v>46</v>
      </c>
      <c r="R3332" s="81">
        <v>4</v>
      </c>
      <c r="S3332" s="106">
        <v>41000</v>
      </c>
      <c r="T3332" s="106">
        <f>R3332*S3332</f>
        <v>164000</v>
      </c>
      <c r="U3332" s="106">
        <f t="shared" si="357"/>
        <v>183680.00000000003</v>
      </c>
      <c r="V3332" s="98"/>
      <c r="W3332" s="51">
        <v>2017</v>
      </c>
      <c r="X3332" s="98"/>
    </row>
    <row r="3333" spans="1:24" ht="50.1" customHeight="1">
      <c r="A3333" s="45" t="s">
        <v>10199</v>
      </c>
      <c r="B3333" s="35" t="s">
        <v>35</v>
      </c>
      <c r="C3333" s="50" t="s">
        <v>9599</v>
      </c>
      <c r="D3333" s="50" t="s">
        <v>9600</v>
      </c>
      <c r="E3333" s="50" t="s">
        <v>9601</v>
      </c>
      <c r="F3333" s="50" t="s">
        <v>9602</v>
      </c>
      <c r="G3333" s="49" t="s">
        <v>39</v>
      </c>
      <c r="H3333" s="105">
        <v>0</v>
      </c>
      <c r="I3333" s="80">
        <v>590000000</v>
      </c>
      <c r="J3333" s="51" t="s">
        <v>9304</v>
      </c>
      <c r="K3333" s="49" t="s">
        <v>554</v>
      </c>
      <c r="L3333" s="49" t="s">
        <v>295</v>
      </c>
      <c r="M3333" s="49" t="s">
        <v>84</v>
      </c>
      <c r="N3333" s="49" t="s">
        <v>102</v>
      </c>
      <c r="O3333" s="49" t="s">
        <v>110</v>
      </c>
      <c r="P3333" s="49">
        <v>839</v>
      </c>
      <c r="Q3333" s="49" t="s">
        <v>612</v>
      </c>
      <c r="R3333" s="81">
        <v>33</v>
      </c>
      <c r="S3333" s="81">
        <v>2500</v>
      </c>
      <c r="T3333" s="81">
        <f>R3333*S3333</f>
        <v>82500</v>
      </c>
      <c r="U3333" s="81">
        <f t="shared" si="357"/>
        <v>92400.000000000015</v>
      </c>
      <c r="V3333" s="98"/>
      <c r="W3333" s="51">
        <v>2017</v>
      </c>
      <c r="X3333" s="98"/>
    </row>
    <row r="3334" spans="1:24" ht="50.1" customHeight="1">
      <c r="A3334" s="45" t="s">
        <v>10200</v>
      </c>
      <c r="B3334" s="35" t="s">
        <v>35</v>
      </c>
      <c r="C3334" s="318" t="s">
        <v>4468</v>
      </c>
      <c r="D3334" s="318" t="s">
        <v>4465</v>
      </c>
      <c r="E3334" s="318" t="s">
        <v>4469</v>
      </c>
      <c r="F3334" s="78"/>
      <c r="G3334" s="49" t="s">
        <v>39</v>
      </c>
      <c r="H3334" s="34">
        <v>0</v>
      </c>
      <c r="I3334" s="82">
        <v>590000000</v>
      </c>
      <c r="J3334" s="35" t="s">
        <v>40</v>
      </c>
      <c r="K3334" s="51" t="s">
        <v>554</v>
      </c>
      <c r="L3334" s="35" t="s">
        <v>42</v>
      </c>
      <c r="M3334" s="34" t="s">
        <v>61</v>
      </c>
      <c r="N3334" s="35" t="s">
        <v>109</v>
      </c>
      <c r="O3334" s="35" t="s">
        <v>110</v>
      </c>
      <c r="P3334" s="125">
        <v>168</v>
      </c>
      <c r="Q3334" s="35" t="s">
        <v>117</v>
      </c>
      <c r="R3334" s="545">
        <v>0.92500000000000004</v>
      </c>
      <c r="S3334" s="100">
        <v>300000</v>
      </c>
      <c r="T3334" s="100">
        <f t="shared" ref="T3334:T3340" si="358">R3334*S3334</f>
        <v>277500</v>
      </c>
      <c r="U3334" s="100">
        <f t="shared" si="357"/>
        <v>310800.00000000006</v>
      </c>
      <c r="V3334" s="34" t="s">
        <v>47</v>
      </c>
      <c r="W3334" s="51">
        <v>2017</v>
      </c>
      <c r="X3334" s="98"/>
    </row>
    <row r="3335" spans="1:24" ht="50.1" customHeight="1">
      <c r="A3335" s="45" t="s">
        <v>10201</v>
      </c>
      <c r="B3335" s="35" t="s">
        <v>35</v>
      </c>
      <c r="C3335" s="318" t="s">
        <v>4464</v>
      </c>
      <c r="D3335" s="318" t="s">
        <v>4465</v>
      </c>
      <c r="E3335" s="318" t="s">
        <v>4466</v>
      </c>
      <c r="F3335" s="78"/>
      <c r="G3335" s="49" t="s">
        <v>39</v>
      </c>
      <c r="H3335" s="34">
        <v>0</v>
      </c>
      <c r="I3335" s="82">
        <v>590000000</v>
      </c>
      <c r="J3335" s="35" t="s">
        <v>40</v>
      </c>
      <c r="K3335" s="51" t="s">
        <v>554</v>
      </c>
      <c r="L3335" s="35" t="s">
        <v>42</v>
      </c>
      <c r="M3335" s="34" t="s">
        <v>61</v>
      </c>
      <c r="N3335" s="35" t="s">
        <v>109</v>
      </c>
      <c r="O3335" s="35" t="s">
        <v>110</v>
      </c>
      <c r="P3335" s="125">
        <v>168</v>
      </c>
      <c r="Q3335" s="35" t="s">
        <v>117</v>
      </c>
      <c r="R3335" s="545">
        <v>0.20399999999999999</v>
      </c>
      <c r="S3335" s="100">
        <v>300000</v>
      </c>
      <c r="T3335" s="100">
        <f t="shared" si="358"/>
        <v>61199.999999999993</v>
      </c>
      <c r="U3335" s="100">
        <f t="shared" si="357"/>
        <v>68544</v>
      </c>
      <c r="V3335" s="34" t="s">
        <v>47</v>
      </c>
      <c r="W3335" s="51">
        <v>2017</v>
      </c>
      <c r="X3335" s="98"/>
    </row>
    <row r="3336" spans="1:24" ht="50.1" customHeight="1">
      <c r="A3336" s="45" t="s">
        <v>10202</v>
      </c>
      <c r="B3336" s="35" t="s">
        <v>35</v>
      </c>
      <c r="C3336" s="78" t="s">
        <v>4929</v>
      </c>
      <c r="D3336" s="78" t="s">
        <v>4926</v>
      </c>
      <c r="E3336" s="78" t="s">
        <v>4930</v>
      </c>
      <c r="F3336" s="78" t="s">
        <v>47</v>
      </c>
      <c r="G3336" s="49" t="s">
        <v>39</v>
      </c>
      <c r="H3336" s="34">
        <v>0</v>
      </c>
      <c r="I3336" s="82">
        <v>590000000</v>
      </c>
      <c r="J3336" s="35" t="s">
        <v>40</v>
      </c>
      <c r="K3336" s="51" t="s">
        <v>554</v>
      </c>
      <c r="L3336" s="35" t="s">
        <v>42</v>
      </c>
      <c r="M3336" s="34" t="s">
        <v>61</v>
      </c>
      <c r="N3336" s="35" t="s">
        <v>109</v>
      </c>
      <c r="O3336" s="35" t="s">
        <v>110</v>
      </c>
      <c r="P3336" s="125">
        <v>168</v>
      </c>
      <c r="Q3336" s="35" t="s">
        <v>117</v>
      </c>
      <c r="R3336" s="545">
        <v>5.6219999999999999</v>
      </c>
      <c r="S3336" s="100">
        <v>296000</v>
      </c>
      <c r="T3336" s="100">
        <f t="shared" si="358"/>
        <v>1664112</v>
      </c>
      <c r="U3336" s="100">
        <f t="shared" si="357"/>
        <v>1863805.4400000002</v>
      </c>
      <c r="V3336" s="34" t="s">
        <v>47</v>
      </c>
      <c r="W3336" s="51">
        <v>2017</v>
      </c>
      <c r="X3336" s="98"/>
    </row>
    <row r="3337" spans="1:24" ht="50.1" customHeight="1">
      <c r="A3337" s="45" t="s">
        <v>10203</v>
      </c>
      <c r="B3337" s="46" t="s">
        <v>35</v>
      </c>
      <c r="C3337" s="50" t="s">
        <v>4945</v>
      </c>
      <c r="D3337" s="145" t="s">
        <v>4926</v>
      </c>
      <c r="E3337" s="50" t="s">
        <v>4946</v>
      </c>
      <c r="F3337" s="50" t="s">
        <v>47</v>
      </c>
      <c r="G3337" s="49" t="s">
        <v>39</v>
      </c>
      <c r="H3337" s="52">
        <v>0</v>
      </c>
      <c r="I3337" s="82">
        <v>590000000</v>
      </c>
      <c r="J3337" s="35" t="s">
        <v>40</v>
      </c>
      <c r="K3337" s="51" t="s">
        <v>554</v>
      </c>
      <c r="L3337" s="35" t="s">
        <v>42</v>
      </c>
      <c r="M3337" s="46" t="s">
        <v>61</v>
      </c>
      <c r="N3337" s="49" t="s">
        <v>109</v>
      </c>
      <c r="O3337" s="35" t="s">
        <v>110</v>
      </c>
      <c r="P3337" s="125">
        <v>168</v>
      </c>
      <c r="Q3337" s="49" t="s">
        <v>117</v>
      </c>
      <c r="R3337" s="464">
        <v>0.34499999999999997</v>
      </c>
      <c r="S3337" s="77">
        <v>186000</v>
      </c>
      <c r="T3337" s="100">
        <f t="shared" si="358"/>
        <v>64169.999999999993</v>
      </c>
      <c r="U3337" s="100">
        <f t="shared" si="357"/>
        <v>71870.399999999994</v>
      </c>
      <c r="V3337" s="46" t="s">
        <v>47</v>
      </c>
      <c r="W3337" s="51">
        <v>2017</v>
      </c>
      <c r="X3337" s="98"/>
    </row>
    <row r="3338" spans="1:24" ht="50.1" customHeight="1">
      <c r="A3338" s="45" t="s">
        <v>10204</v>
      </c>
      <c r="B3338" s="46" t="s">
        <v>35</v>
      </c>
      <c r="C3338" s="50" t="s">
        <v>5014</v>
      </c>
      <c r="D3338" s="50" t="s">
        <v>4961</v>
      </c>
      <c r="E3338" s="50" t="s">
        <v>5015</v>
      </c>
      <c r="F3338" s="50" t="s">
        <v>47</v>
      </c>
      <c r="G3338" s="49" t="s">
        <v>39</v>
      </c>
      <c r="H3338" s="52">
        <v>0</v>
      </c>
      <c r="I3338" s="82">
        <v>590000000</v>
      </c>
      <c r="J3338" s="35" t="s">
        <v>40</v>
      </c>
      <c r="K3338" s="51" t="s">
        <v>554</v>
      </c>
      <c r="L3338" s="35" t="s">
        <v>42</v>
      </c>
      <c r="M3338" s="46" t="s">
        <v>61</v>
      </c>
      <c r="N3338" s="49" t="s">
        <v>109</v>
      </c>
      <c r="O3338" s="35" t="s">
        <v>110</v>
      </c>
      <c r="P3338" s="125">
        <v>168</v>
      </c>
      <c r="Q3338" s="125" t="s">
        <v>117</v>
      </c>
      <c r="R3338" s="464">
        <v>0.28599999999999998</v>
      </c>
      <c r="S3338" s="100">
        <v>430000</v>
      </c>
      <c r="T3338" s="100">
        <f t="shared" si="358"/>
        <v>122979.99999999999</v>
      </c>
      <c r="U3338" s="100">
        <f t="shared" si="357"/>
        <v>137737.60000000001</v>
      </c>
      <c r="V3338" s="46" t="s">
        <v>47</v>
      </c>
      <c r="W3338" s="51">
        <v>2017</v>
      </c>
      <c r="X3338" s="98"/>
    </row>
    <row r="3339" spans="1:24" ht="50.1" customHeight="1">
      <c r="A3339" s="45" t="s">
        <v>10205</v>
      </c>
      <c r="B3339" s="178" t="s">
        <v>35</v>
      </c>
      <c r="C3339" s="50" t="s">
        <v>5020</v>
      </c>
      <c r="D3339" s="50" t="s">
        <v>4961</v>
      </c>
      <c r="E3339" s="50" t="s">
        <v>5021</v>
      </c>
      <c r="F3339" s="50" t="s">
        <v>47</v>
      </c>
      <c r="G3339" s="49" t="s">
        <v>39</v>
      </c>
      <c r="H3339" s="219">
        <v>0</v>
      </c>
      <c r="I3339" s="82">
        <v>590000000</v>
      </c>
      <c r="J3339" s="35" t="s">
        <v>40</v>
      </c>
      <c r="K3339" s="51" t="s">
        <v>554</v>
      </c>
      <c r="L3339" s="35" t="s">
        <v>42</v>
      </c>
      <c r="M3339" s="51" t="s">
        <v>61</v>
      </c>
      <c r="N3339" s="51" t="s">
        <v>109</v>
      </c>
      <c r="O3339" s="35" t="s">
        <v>110</v>
      </c>
      <c r="P3339" s="125">
        <v>168</v>
      </c>
      <c r="Q3339" s="51" t="s">
        <v>117</v>
      </c>
      <c r="R3339" s="546">
        <v>0.28399999999999997</v>
      </c>
      <c r="S3339" s="100">
        <v>438000</v>
      </c>
      <c r="T3339" s="100">
        <f t="shared" si="358"/>
        <v>124391.99999999999</v>
      </c>
      <c r="U3339" s="100">
        <f t="shared" si="357"/>
        <v>139319.04000000001</v>
      </c>
      <c r="V3339" s="64" t="s">
        <v>47</v>
      </c>
      <c r="W3339" s="51">
        <v>2017</v>
      </c>
      <c r="X3339" s="98"/>
    </row>
    <row r="3340" spans="1:24" ht="50.1" customHeight="1">
      <c r="A3340" s="45" t="s">
        <v>10206</v>
      </c>
      <c r="B3340" s="58" t="s">
        <v>35</v>
      </c>
      <c r="C3340" s="50" t="s">
        <v>5008</v>
      </c>
      <c r="D3340" s="50" t="s">
        <v>4961</v>
      </c>
      <c r="E3340" s="50" t="s">
        <v>5009</v>
      </c>
      <c r="F3340" s="50" t="s">
        <v>47</v>
      </c>
      <c r="G3340" s="49" t="s">
        <v>39</v>
      </c>
      <c r="H3340" s="59">
        <v>0</v>
      </c>
      <c r="I3340" s="82">
        <v>590000000</v>
      </c>
      <c r="J3340" s="35" t="s">
        <v>40</v>
      </c>
      <c r="K3340" s="51" t="s">
        <v>554</v>
      </c>
      <c r="L3340" s="35" t="s">
        <v>42</v>
      </c>
      <c r="M3340" s="51" t="s">
        <v>61</v>
      </c>
      <c r="N3340" s="51" t="s">
        <v>109</v>
      </c>
      <c r="O3340" s="35" t="s">
        <v>110</v>
      </c>
      <c r="P3340" s="125">
        <v>168</v>
      </c>
      <c r="Q3340" s="51" t="s">
        <v>117</v>
      </c>
      <c r="R3340" s="546">
        <v>0.13600000000000001</v>
      </c>
      <c r="S3340" s="100">
        <v>365000</v>
      </c>
      <c r="T3340" s="100">
        <f t="shared" si="358"/>
        <v>49640</v>
      </c>
      <c r="U3340" s="100">
        <f t="shared" si="357"/>
        <v>55596.800000000003</v>
      </c>
      <c r="V3340" s="51" t="s">
        <v>47</v>
      </c>
      <c r="W3340" s="51">
        <v>2017</v>
      </c>
      <c r="X3340" s="98"/>
    </row>
    <row r="3341" spans="1:24" ht="50.1" customHeight="1">
      <c r="A3341" s="45" t="s">
        <v>10207</v>
      </c>
      <c r="B3341" s="58" t="s">
        <v>35</v>
      </c>
      <c r="C3341" s="50" t="s">
        <v>965</v>
      </c>
      <c r="D3341" s="50" t="s">
        <v>958</v>
      </c>
      <c r="E3341" s="50" t="s">
        <v>966</v>
      </c>
      <c r="F3341" s="50" t="s">
        <v>967</v>
      </c>
      <c r="G3341" s="49" t="s">
        <v>92</v>
      </c>
      <c r="H3341" s="105">
        <v>0</v>
      </c>
      <c r="I3341" s="80">
        <v>590000000</v>
      </c>
      <c r="J3341" s="51" t="s">
        <v>9304</v>
      </c>
      <c r="K3341" s="49" t="s">
        <v>188</v>
      </c>
      <c r="L3341" s="49" t="s">
        <v>189</v>
      </c>
      <c r="M3341" s="49" t="s">
        <v>61</v>
      </c>
      <c r="N3341" s="49" t="s">
        <v>328</v>
      </c>
      <c r="O3341" s="49" t="s">
        <v>2052</v>
      </c>
      <c r="P3341" s="46" t="s">
        <v>865</v>
      </c>
      <c r="Q3341" s="43" t="s">
        <v>866</v>
      </c>
      <c r="R3341" s="100">
        <v>1000</v>
      </c>
      <c r="S3341" s="100">
        <v>330</v>
      </c>
      <c r="T3341" s="77">
        <f>S3341*R3341</f>
        <v>330000</v>
      </c>
      <c r="U3341" s="77">
        <f t="shared" si="357"/>
        <v>369600.00000000006</v>
      </c>
      <c r="V3341" s="43"/>
      <c r="W3341" s="51">
        <v>2017</v>
      </c>
      <c r="X3341" s="49"/>
    </row>
    <row r="3342" spans="1:24" ht="50.1" customHeight="1">
      <c r="A3342" s="45" t="s">
        <v>10208</v>
      </c>
      <c r="B3342" s="58" t="s">
        <v>35</v>
      </c>
      <c r="C3342" s="50" t="s">
        <v>974</v>
      </c>
      <c r="D3342" s="50" t="s">
        <v>958</v>
      </c>
      <c r="E3342" s="50" t="s">
        <v>975</v>
      </c>
      <c r="F3342" s="50" t="s">
        <v>979</v>
      </c>
      <c r="G3342" s="49" t="s">
        <v>92</v>
      </c>
      <c r="H3342" s="105">
        <v>0</v>
      </c>
      <c r="I3342" s="80">
        <v>590000000</v>
      </c>
      <c r="J3342" s="51" t="s">
        <v>9304</v>
      </c>
      <c r="K3342" s="49" t="s">
        <v>188</v>
      </c>
      <c r="L3342" s="49" t="s">
        <v>189</v>
      </c>
      <c r="M3342" s="49" t="s">
        <v>61</v>
      </c>
      <c r="N3342" s="49" t="s">
        <v>328</v>
      </c>
      <c r="O3342" s="49" t="s">
        <v>2052</v>
      </c>
      <c r="P3342" s="46" t="s">
        <v>865</v>
      </c>
      <c r="Q3342" s="43" t="s">
        <v>866</v>
      </c>
      <c r="R3342" s="100">
        <v>2000</v>
      </c>
      <c r="S3342" s="100">
        <v>441</v>
      </c>
      <c r="T3342" s="77">
        <f>S3342*R3342</f>
        <v>882000</v>
      </c>
      <c r="U3342" s="77">
        <f t="shared" si="357"/>
        <v>987840.00000000012</v>
      </c>
      <c r="V3342" s="43"/>
      <c r="W3342" s="51">
        <v>2017</v>
      </c>
      <c r="X3342" s="49"/>
    </row>
    <row r="3343" spans="1:24" ht="50.1" customHeight="1">
      <c r="A3343" s="45" t="s">
        <v>10209</v>
      </c>
      <c r="B3343" s="58" t="s">
        <v>35</v>
      </c>
      <c r="C3343" s="50" t="s">
        <v>981</v>
      </c>
      <c r="D3343" s="50" t="s">
        <v>958</v>
      </c>
      <c r="E3343" s="50" t="s">
        <v>982</v>
      </c>
      <c r="F3343" s="50" t="s">
        <v>986</v>
      </c>
      <c r="G3343" s="49" t="s">
        <v>92</v>
      </c>
      <c r="H3343" s="105">
        <v>0</v>
      </c>
      <c r="I3343" s="80">
        <v>590000000</v>
      </c>
      <c r="J3343" s="51" t="s">
        <v>9304</v>
      </c>
      <c r="K3343" s="49" t="s">
        <v>188</v>
      </c>
      <c r="L3343" s="49" t="s">
        <v>189</v>
      </c>
      <c r="M3343" s="49" t="s">
        <v>61</v>
      </c>
      <c r="N3343" s="49" t="s">
        <v>328</v>
      </c>
      <c r="O3343" s="49" t="s">
        <v>2052</v>
      </c>
      <c r="P3343" s="46" t="s">
        <v>865</v>
      </c>
      <c r="Q3343" s="43" t="s">
        <v>866</v>
      </c>
      <c r="R3343" s="100">
        <v>4000</v>
      </c>
      <c r="S3343" s="100">
        <v>549</v>
      </c>
      <c r="T3343" s="77">
        <f>S3343*R3343</f>
        <v>2196000</v>
      </c>
      <c r="U3343" s="77">
        <f t="shared" si="357"/>
        <v>2459520.0000000005</v>
      </c>
      <c r="V3343" s="43"/>
      <c r="W3343" s="51">
        <v>2017</v>
      </c>
      <c r="X3343" s="49"/>
    </row>
    <row r="3344" spans="1:24" ht="50.1" customHeight="1">
      <c r="A3344" s="45" t="s">
        <v>10210</v>
      </c>
      <c r="B3344" s="58" t="s">
        <v>35</v>
      </c>
      <c r="C3344" s="50" t="s">
        <v>988</v>
      </c>
      <c r="D3344" s="50" t="s">
        <v>958</v>
      </c>
      <c r="E3344" s="50" t="s">
        <v>989</v>
      </c>
      <c r="F3344" s="50" t="s">
        <v>992</v>
      </c>
      <c r="G3344" s="49" t="s">
        <v>92</v>
      </c>
      <c r="H3344" s="105">
        <v>0</v>
      </c>
      <c r="I3344" s="80">
        <v>590000000</v>
      </c>
      <c r="J3344" s="51" t="s">
        <v>9304</v>
      </c>
      <c r="K3344" s="49" t="s">
        <v>188</v>
      </c>
      <c r="L3344" s="49" t="s">
        <v>189</v>
      </c>
      <c r="M3344" s="49" t="s">
        <v>61</v>
      </c>
      <c r="N3344" s="49" t="s">
        <v>328</v>
      </c>
      <c r="O3344" s="49" t="s">
        <v>2052</v>
      </c>
      <c r="P3344" s="46" t="s">
        <v>865</v>
      </c>
      <c r="Q3344" s="43" t="s">
        <v>866</v>
      </c>
      <c r="R3344" s="100">
        <v>5000</v>
      </c>
      <c r="S3344" s="100">
        <v>1243</v>
      </c>
      <c r="T3344" s="77">
        <f>S3344*R3344</f>
        <v>6215000</v>
      </c>
      <c r="U3344" s="77">
        <f t="shared" si="357"/>
        <v>6960800.0000000009</v>
      </c>
      <c r="V3344" s="43"/>
      <c r="W3344" s="51">
        <v>2017</v>
      </c>
      <c r="X3344" s="49"/>
    </row>
    <row r="3345" spans="1:24" ht="50.1" customHeight="1">
      <c r="A3345" s="45" t="s">
        <v>10211</v>
      </c>
      <c r="B3345" s="58" t="s">
        <v>35</v>
      </c>
      <c r="C3345" s="38" t="s">
        <v>10212</v>
      </c>
      <c r="D3345" s="38" t="s">
        <v>443</v>
      </c>
      <c r="E3345" s="38" t="s">
        <v>10213</v>
      </c>
      <c r="F3345" s="38" t="s">
        <v>10214</v>
      </c>
      <c r="G3345" s="49" t="s">
        <v>39</v>
      </c>
      <c r="H3345" s="105">
        <v>0</v>
      </c>
      <c r="I3345" s="80">
        <v>590000000</v>
      </c>
      <c r="J3345" s="51" t="s">
        <v>9304</v>
      </c>
      <c r="K3345" s="49" t="s">
        <v>554</v>
      </c>
      <c r="L3345" s="51" t="s">
        <v>42</v>
      </c>
      <c r="M3345" s="49" t="s">
        <v>61</v>
      </c>
      <c r="N3345" s="49" t="s">
        <v>85</v>
      </c>
      <c r="O3345" s="49" t="s">
        <v>2052</v>
      </c>
      <c r="P3345" s="49">
        <v>168</v>
      </c>
      <c r="Q3345" s="49" t="s">
        <v>117</v>
      </c>
      <c r="R3345" s="336">
        <v>2.5000000000000001E-2</v>
      </c>
      <c r="S3345" s="81">
        <v>350000</v>
      </c>
      <c r="T3345" s="323">
        <f>R3345*S3345</f>
        <v>8750</v>
      </c>
      <c r="U3345" s="323">
        <f t="shared" si="357"/>
        <v>9800.0000000000018</v>
      </c>
      <c r="V3345" s="43"/>
      <c r="W3345" s="51">
        <v>2017</v>
      </c>
      <c r="X3345" s="43"/>
    </row>
    <row r="3346" spans="1:24" ht="50.1" customHeight="1">
      <c r="A3346" s="45" t="s">
        <v>10215</v>
      </c>
      <c r="B3346" s="58" t="s">
        <v>35</v>
      </c>
      <c r="C3346" s="38" t="s">
        <v>10216</v>
      </c>
      <c r="D3346" s="38" t="s">
        <v>5963</v>
      </c>
      <c r="E3346" s="38" t="s">
        <v>10217</v>
      </c>
      <c r="F3346" s="38" t="s">
        <v>10218</v>
      </c>
      <c r="G3346" s="49" t="s">
        <v>39</v>
      </c>
      <c r="H3346" s="105">
        <v>0</v>
      </c>
      <c r="I3346" s="80">
        <v>590000000</v>
      </c>
      <c r="J3346" s="51" t="s">
        <v>9304</v>
      </c>
      <c r="K3346" s="49" t="s">
        <v>554</v>
      </c>
      <c r="L3346" s="51" t="s">
        <v>42</v>
      </c>
      <c r="M3346" s="49" t="s">
        <v>61</v>
      </c>
      <c r="N3346" s="49" t="s">
        <v>85</v>
      </c>
      <c r="O3346" s="49" t="s">
        <v>2052</v>
      </c>
      <c r="P3346" s="49">
        <v>166</v>
      </c>
      <c r="Q3346" s="49" t="s">
        <v>103</v>
      </c>
      <c r="R3346" s="81">
        <v>14</v>
      </c>
      <c r="S3346" s="81">
        <v>1050</v>
      </c>
      <c r="T3346" s="106">
        <f>R3346*S3346</f>
        <v>14700</v>
      </c>
      <c r="U3346" s="106">
        <f t="shared" si="357"/>
        <v>16464</v>
      </c>
      <c r="V3346" s="98"/>
      <c r="W3346" s="51">
        <v>2017</v>
      </c>
      <c r="X3346" s="98"/>
    </row>
    <row r="3347" spans="1:24" ht="50.1" customHeight="1">
      <c r="A3347" s="45" t="s">
        <v>10219</v>
      </c>
      <c r="B3347" s="58" t="s">
        <v>35</v>
      </c>
      <c r="C3347" s="245" t="s">
        <v>10220</v>
      </c>
      <c r="D3347" s="245" t="s">
        <v>10221</v>
      </c>
      <c r="E3347" s="245" t="s">
        <v>10222</v>
      </c>
      <c r="F3347" s="514" t="s">
        <v>10223</v>
      </c>
      <c r="G3347" s="49" t="s">
        <v>39</v>
      </c>
      <c r="H3347" s="59">
        <v>0</v>
      </c>
      <c r="I3347" s="82">
        <v>590000000</v>
      </c>
      <c r="J3347" s="35" t="s">
        <v>53</v>
      </c>
      <c r="K3347" s="35" t="s">
        <v>465</v>
      </c>
      <c r="L3347" s="35" t="s">
        <v>466</v>
      </c>
      <c r="M3347" s="51" t="s">
        <v>61</v>
      </c>
      <c r="N3347" s="49" t="s">
        <v>467</v>
      </c>
      <c r="O3347" s="35" t="s">
        <v>468</v>
      </c>
      <c r="P3347" s="49">
        <v>796</v>
      </c>
      <c r="Q3347" s="49" t="s">
        <v>46</v>
      </c>
      <c r="R3347" s="254">
        <v>13</v>
      </c>
      <c r="S3347" s="207">
        <v>1800</v>
      </c>
      <c r="T3347" s="100">
        <f>R3347*S3347</f>
        <v>23400</v>
      </c>
      <c r="U3347" s="147">
        <f t="shared" si="357"/>
        <v>26208.000000000004</v>
      </c>
      <c r="V3347" s="97"/>
      <c r="W3347" s="51">
        <v>2017</v>
      </c>
      <c r="X3347" s="97"/>
    </row>
    <row r="3348" spans="1:24" ht="50.1" customHeight="1">
      <c r="A3348" s="45" t="s">
        <v>10224</v>
      </c>
      <c r="B3348" s="58" t="s">
        <v>35</v>
      </c>
      <c r="C3348" s="50" t="s">
        <v>10220</v>
      </c>
      <c r="D3348" s="245" t="s">
        <v>10221</v>
      </c>
      <c r="E3348" s="245" t="s">
        <v>10222</v>
      </c>
      <c r="F3348" s="514" t="s">
        <v>10225</v>
      </c>
      <c r="G3348" s="49" t="s">
        <v>39</v>
      </c>
      <c r="H3348" s="59">
        <v>0</v>
      </c>
      <c r="I3348" s="82">
        <v>590000000</v>
      </c>
      <c r="J3348" s="35" t="s">
        <v>53</v>
      </c>
      <c r="K3348" s="35" t="s">
        <v>465</v>
      </c>
      <c r="L3348" s="35" t="s">
        <v>466</v>
      </c>
      <c r="M3348" s="51" t="s">
        <v>61</v>
      </c>
      <c r="N3348" s="49" t="s">
        <v>467</v>
      </c>
      <c r="O3348" s="35" t="s">
        <v>468</v>
      </c>
      <c r="P3348" s="49">
        <v>796</v>
      </c>
      <c r="Q3348" s="49" t="s">
        <v>46</v>
      </c>
      <c r="R3348" s="254">
        <v>11</v>
      </c>
      <c r="S3348" s="207">
        <v>1000</v>
      </c>
      <c r="T3348" s="100">
        <f t="shared" ref="T3348:T3351" si="359">R3348*S3348</f>
        <v>11000</v>
      </c>
      <c r="U3348" s="147">
        <f t="shared" si="357"/>
        <v>12320.000000000002</v>
      </c>
      <c r="V3348" s="97"/>
      <c r="W3348" s="51">
        <v>2017</v>
      </c>
      <c r="X3348" s="97"/>
    </row>
    <row r="3349" spans="1:24" ht="50.1" customHeight="1">
      <c r="A3349" s="45" t="s">
        <v>10226</v>
      </c>
      <c r="B3349" s="58" t="s">
        <v>35</v>
      </c>
      <c r="C3349" s="50" t="s">
        <v>4060</v>
      </c>
      <c r="D3349" s="50" t="s">
        <v>4038</v>
      </c>
      <c r="E3349" s="50" t="s">
        <v>4061</v>
      </c>
      <c r="F3349" s="514" t="s">
        <v>10227</v>
      </c>
      <c r="G3349" s="49" t="s">
        <v>39</v>
      </c>
      <c r="H3349" s="59">
        <v>0</v>
      </c>
      <c r="I3349" s="82">
        <v>590000000</v>
      </c>
      <c r="J3349" s="35" t="s">
        <v>53</v>
      </c>
      <c r="K3349" s="35" t="s">
        <v>465</v>
      </c>
      <c r="L3349" s="35" t="s">
        <v>466</v>
      </c>
      <c r="M3349" s="51" t="s">
        <v>61</v>
      </c>
      <c r="N3349" s="49" t="s">
        <v>467</v>
      </c>
      <c r="O3349" s="35" t="s">
        <v>468</v>
      </c>
      <c r="P3349" s="49">
        <v>796</v>
      </c>
      <c r="Q3349" s="49" t="s">
        <v>46</v>
      </c>
      <c r="R3349" s="254">
        <v>150</v>
      </c>
      <c r="S3349" s="207">
        <v>120</v>
      </c>
      <c r="T3349" s="100">
        <f t="shared" si="359"/>
        <v>18000</v>
      </c>
      <c r="U3349" s="147">
        <f t="shared" si="357"/>
        <v>20160.000000000004</v>
      </c>
      <c r="V3349" s="97"/>
      <c r="W3349" s="51">
        <v>2017</v>
      </c>
      <c r="X3349" s="97"/>
    </row>
    <row r="3350" spans="1:24" ht="50.1" customHeight="1">
      <c r="A3350" s="45" t="s">
        <v>10228</v>
      </c>
      <c r="B3350" s="58" t="s">
        <v>35</v>
      </c>
      <c r="C3350" s="50" t="s">
        <v>10229</v>
      </c>
      <c r="D3350" s="50" t="s">
        <v>4898</v>
      </c>
      <c r="E3350" s="50" t="s">
        <v>10230</v>
      </c>
      <c r="F3350" s="514" t="s">
        <v>10231</v>
      </c>
      <c r="G3350" s="49" t="s">
        <v>39</v>
      </c>
      <c r="H3350" s="59">
        <v>0</v>
      </c>
      <c r="I3350" s="82">
        <v>590000000</v>
      </c>
      <c r="J3350" s="35" t="s">
        <v>53</v>
      </c>
      <c r="K3350" s="35" t="s">
        <v>465</v>
      </c>
      <c r="L3350" s="35" t="s">
        <v>466</v>
      </c>
      <c r="M3350" s="51" t="s">
        <v>61</v>
      </c>
      <c r="N3350" s="49" t="s">
        <v>467</v>
      </c>
      <c r="O3350" s="35" t="s">
        <v>468</v>
      </c>
      <c r="P3350" s="49">
        <v>166</v>
      </c>
      <c r="Q3350" s="49" t="s">
        <v>103</v>
      </c>
      <c r="R3350" s="254">
        <v>63</v>
      </c>
      <c r="S3350" s="207">
        <v>1200</v>
      </c>
      <c r="T3350" s="100">
        <f>R3350*S3350</f>
        <v>75600</v>
      </c>
      <c r="U3350" s="147">
        <f t="shared" si="357"/>
        <v>84672.000000000015</v>
      </c>
      <c r="V3350" s="97"/>
      <c r="W3350" s="51">
        <v>2017</v>
      </c>
      <c r="X3350" s="49"/>
    </row>
    <row r="3351" spans="1:24" ht="50.1" customHeight="1">
      <c r="A3351" s="45" t="s">
        <v>10232</v>
      </c>
      <c r="B3351" s="35" t="s">
        <v>35</v>
      </c>
      <c r="C3351" s="50" t="s">
        <v>10233</v>
      </c>
      <c r="D3351" s="50" t="s">
        <v>2714</v>
      </c>
      <c r="E3351" s="50" t="s">
        <v>10234</v>
      </c>
      <c r="F3351" s="514" t="s">
        <v>10235</v>
      </c>
      <c r="G3351" s="49" t="s">
        <v>39</v>
      </c>
      <c r="H3351" s="34">
        <v>0</v>
      </c>
      <c r="I3351" s="34">
        <v>590000000</v>
      </c>
      <c r="J3351" s="35" t="s">
        <v>53</v>
      </c>
      <c r="K3351" s="35" t="s">
        <v>465</v>
      </c>
      <c r="L3351" s="35" t="s">
        <v>466</v>
      </c>
      <c r="M3351" s="51" t="s">
        <v>61</v>
      </c>
      <c r="N3351" s="49" t="s">
        <v>467</v>
      </c>
      <c r="O3351" s="35" t="s">
        <v>468</v>
      </c>
      <c r="P3351" s="49">
        <v>796</v>
      </c>
      <c r="Q3351" s="49" t="s">
        <v>46</v>
      </c>
      <c r="R3351" s="254">
        <v>36</v>
      </c>
      <c r="S3351" s="207">
        <v>900</v>
      </c>
      <c r="T3351" s="100">
        <f t="shared" si="359"/>
        <v>32400</v>
      </c>
      <c r="U3351" s="147">
        <f t="shared" si="357"/>
        <v>36288</v>
      </c>
      <c r="V3351" s="97"/>
      <c r="W3351" s="51">
        <v>2017</v>
      </c>
      <c r="X3351" s="49"/>
    </row>
    <row r="3352" spans="1:24" ht="50.1" customHeight="1">
      <c r="A3352" s="45" t="s">
        <v>10236</v>
      </c>
      <c r="B3352" s="35" t="s">
        <v>35</v>
      </c>
      <c r="C3352" s="50" t="s">
        <v>10237</v>
      </c>
      <c r="D3352" s="50" t="s">
        <v>10238</v>
      </c>
      <c r="E3352" s="50" t="s">
        <v>10239</v>
      </c>
      <c r="F3352" s="212" t="s">
        <v>10240</v>
      </c>
      <c r="G3352" s="49" t="s">
        <v>39</v>
      </c>
      <c r="H3352" s="105">
        <v>0</v>
      </c>
      <c r="I3352" s="80">
        <v>590000000</v>
      </c>
      <c r="J3352" s="51" t="s">
        <v>9304</v>
      </c>
      <c r="K3352" s="49" t="s">
        <v>554</v>
      </c>
      <c r="L3352" s="49" t="s">
        <v>295</v>
      </c>
      <c r="M3352" s="49" t="s">
        <v>84</v>
      </c>
      <c r="N3352" s="49" t="s">
        <v>102</v>
      </c>
      <c r="O3352" s="49" t="s">
        <v>1424</v>
      </c>
      <c r="P3352" s="35">
        <v>839</v>
      </c>
      <c r="Q3352" s="35" t="s">
        <v>612</v>
      </c>
      <c r="R3352" s="81">
        <v>16</v>
      </c>
      <c r="S3352" s="81">
        <v>61500</v>
      </c>
      <c r="T3352" s="81">
        <f>R3352*S3352</f>
        <v>984000</v>
      </c>
      <c r="U3352" s="81">
        <f>T3352*1.12</f>
        <v>1102080</v>
      </c>
      <c r="V3352" s="98"/>
      <c r="W3352" s="51">
        <v>2017</v>
      </c>
      <c r="X3352" s="98"/>
    </row>
    <row r="3353" spans="1:24" ht="50.1" customHeight="1">
      <c r="A3353" s="45" t="s">
        <v>10241</v>
      </c>
      <c r="B3353" s="35" t="s">
        <v>35</v>
      </c>
      <c r="C3353" s="78" t="s">
        <v>4592</v>
      </c>
      <c r="D3353" s="78" t="s">
        <v>4593</v>
      </c>
      <c r="E3353" s="78" t="s">
        <v>4594</v>
      </c>
      <c r="F3353" s="78" t="s">
        <v>47</v>
      </c>
      <c r="G3353" s="49" t="s">
        <v>39</v>
      </c>
      <c r="H3353" s="34">
        <v>0</v>
      </c>
      <c r="I3353" s="82">
        <v>590000000</v>
      </c>
      <c r="J3353" s="35" t="s">
        <v>40</v>
      </c>
      <c r="K3353" s="51" t="s">
        <v>554</v>
      </c>
      <c r="L3353" s="35" t="s">
        <v>42</v>
      </c>
      <c r="M3353" s="34" t="s">
        <v>61</v>
      </c>
      <c r="N3353" s="35" t="s">
        <v>109</v>
      </c>
      <c r="O3353" s="35" t="s">
        <v>110</v>
      </c>
      <c r="P3353" s="125">
        <v>168</v>
      </c>
      <c r="Q3353" s="35" t="s">
        <v>117</v>
      </c>
      <c r="R3353" s="144">
        <v>0.15</v>
      </c>
      <c r="S3353" s="100">
        <v>185000</v>
      </c>
      <c r="T3353" s="100">
        <f t="shared" ref="T3353:T3384" si="360">R3353*S3353</f>
        <v>27750</v>
      </c>
      <c r="U3353" s="100">
        <f t="shared" ref="U3353:U3392" si="361">T3353*1.12</f>
        <v>31080.000000000004</v>
      </c>
      <c r="V3353" s="34" t="s">
        <v>47</v>
      </c>
      <c r="W3353" s="51">
        <v>2017</v>
      </c>
      <c r="X3353" s="149"/>
    </row>
    <row r="3354" spans="1:24" ht="50.1" customHeight="1">
      <c r="A3354" s="45" t="s">
        <v>10242</v>
      </c>
      <c r="B3354" s="35" t="s">
        <v>35</v>
      </c>
      <c r="C3354" s="78" t="s">
        <v>4596</v>
      </c>
      <c r="D3354" s="78" t="s">
        <v>4593</v>
      </c>
      <c r="E3354" s="78" t="s">
        <v>4597</v>
      </c>
      <c r="F3354" s="78" t="s">
        <v>47</v>
      </c>
      <c r="G3354" s="49" t="s">
        <v>39</v>
      </c>
      <c r="H3354" s="34">
        <v>0</v>
      </c>
      <c r="I3354" s="82">
        <v>590000000</v>
      </c>
      <c r="J3354" s="35" t="s">
        <v>40</v>
      </c>
      <c r="K3354" s="51" t="s">
        <v>554</v>
      </c>
      <c r="L3354" s="35" t="s">
        <v>42</v>
      </c>
      <c r="M3354" s="34" t="s">
        <v>61</v>
      </c>
      <c r="N3354" s="35" t="s">
        <v>109</v>
      </c>
      <c r="O3354" s="35" t="s">
        <v>110</v>
      </c>
      <c r="P3354" s="125">
        <v>168</v>
      </c>
      <c r="Q3354" s="35" t="s">
        <v>117</v>
      </c>
      <c r="R3354" s="144">
        <v>5.8000000000000003E-2</v>
      </c>
      <c r="S3354" s="100">
        <v>185000</v>
      </c>
      <c r="T3354" s="100">
        <f t="shared" si="360"/>
        <v>10730</v>
      </c>
      <c r="U3354" s="100">
        <f t="shared" si="361"/>
        <v>12017.6</v>
      </c>
      <c r="V3354" s="34"/>
      <c r="W3354" s="51">
        <v>2017</v>
      </c>
      <c r="X3354" s="149"/>
    </row>
    <row r="3355" spans="1:24" ht="50.1" customHeight="1">
      <c r="A3355" s="45" t="s">
        <v>10243</v>
      </c>
      <c r="B3355" s="46" t="s">
        <v>35</v>
      </c>
      <c r="C3355" s="50" t="s">
        <v>4599</v>
      </c>
      <c r="D3355" s="145" t="s">
        <v>4593</v>
      </c>
      <c r="E3355" s="50" t="s">
        <v>4600</v>
      </c>
      <c r="F3355" s="50" t="s">
        <v>47</v>
      </c>
      <c r="G3355" s="49" t="s">
        <v>39</v>
      </c>
      <c r="H3355" s="52">
        <v>0</v>
      </c>
      <c r="I3355" s="82">
        <v>590000000</v>
      </c>
      <c r="J3355" s="35" t="s">
        <v>40</v>
      </c>
      <c r="K3355" s="51" t="s">
        <v>554</v>
      </c>
      <c r="L3355" s="35" t="s">
        <v>42</v>
      </c>
      <c r="M3355" s="46" t="s">
        <v>61</v>
      </c>
      <c r="N3355" s="49" t="s">
        <v>109</v>
      </c>
      <c r="O3355" s="35" t="s">
        <v>110</v>
      </c>
      <c r="P3355" s="125">
        <v>168</v>
      </c>
      <c r="Q3355" s="49" t="s">
        <v>117</v>
      </c>
      <c r="R3355" s="143">
        <v>5.0999999999999997E-2</v>
      </c>
      <c r="S3355" s="100">
        <v>185000</v>
      </c>
      <c r="T3355" s="100">
        <f t="shared" si="360"/>
        <v>9435</v>
      </c>
      <c r="U3355" s="100">
        <f t="shared" si="361"/>
        <v>10567.2</v>
      </c>
      <c r="V3355" s="46"/>
      <c r="W3355" s="51">
        <v>2017</v>
      </c>
      <c r="X3355" s="149"/>
    </row>
    <row r="3356" spans="1:24" ht="50.1" customHeight="1">
      <c r="A3356" s="45" t="s">
        <v>10244</v>
      </c>
      <c r="B3356" s="46" t="s">
        <v>35</v>
      </c>
      <c r="C3356" s="50" t="s">
        <v>4605</v>
      </c>
      <c r="D3356" s="145" t="s">
        <v>4593</v>
      </c>
      <c r="E3356" s="50" t="s">
        <v>4606</v>
      </c>
      <c r="F3356" s="50" t="s">
        <v>47</v>
      </c>
      <c r="G3356" s="49" t="s">
        <v>39</v>
      </c>
      <c r="H3356" s="52">
        <v>0</v>
      </c>
      <c r="I3356" s="82">
        <v>590000000</v>
      </c>
      <c r="J3356" s="35" t="s">
        <v>40</v>
      </c>
      <c r="K3356" s="51" t="s">
        <v>554</v>
      </c>
      <c r="L3356" s="35" t="s">
        <v>42</v>
      </c>
      <c r="M3356" s="46" t="s">
        <v>61</v>
      </c>
      <c r="N3356" s="49" t="s">
        <v>109</v>
      </c>
      <c r="O3356" s="35" t="s">
        <v>110</v>
      </c>
      <c r="P3356" s="125">
        <v>168</v>
      </c>
      <c r="Q3356" s="49" t="s">
        <v>117</v>
      </c>
      <c r="R3356" s="143">
        <f>0.254+0.66</f>
        <v>0.91400000000000003</v>
      </c>
      <c r="S3356" s="100">
        <v>185000</v>
      </c>
      <c r="T3356" s="100">
        <f t="shared" si="360"/>
        <v>169090</v>
      </c>
      <c r="U3356" s="100">
        <f t="shared" si="361"/>
        <v>189380.80000000002</v>
      </c>
      <c r="V3356" s="46" t="s">
        <v>47</v>
      </c>
      <c r="W3356" s="51">
        <v>2017</v>
      </c>
      <c r="X3356" s="149"/>
    </row>
    <row r="3357" spans="1:24" ht="50.1" customHeight="1">
      <c r="A3357" s="45" t="s">
        <v>10245</v>
      </c>
      <c r="B3357" s="46" t="s">
        <v>35</v>
      </c>
      <c r="C3357" s="547" t="s">
        <v>10246</v>
      </c>
      <c r="D3357" s="547" t="s">
        <v>4961</v>
      </c>
      <c r="E3357" s="547" t="s">
        <v>10247</v>
      </c>
      <c r="F3357" s="50" t="s">
        <v>47</v>
      </c>
      <c r="G3357" s="49" t="s">
        <v>39</v>
      </c>
      <c r="H3357" s="52">
        <v>0</v>
      </c>
      <c r="I3357" s="82">
        <v>590000000</v>
      </c>
      <c r="J3357" s="35" t="s">
        <v>40</v>
      </c>
      <c r="K3357" s="51" t="s">
        <v>554</v>
      </c>
      <c r="L3357" s="35" t="s">
        <v>42</v>
      </c>
      <c r="M3357" s="46" t="s">
        <v>61</v>
      </c>
      <c r="N3357" s="49" t="s">
        <v>109</v>
      </c>
      <c r="O3357" s="35" t="s">
        <v>110</v>
      </c>
      <c r="P3357" s="125">
        <v>168</v>
      </c>
      <c r="Q3357" s="49" t="s">
        <v>117</v>
      </c>
      <c r="R3357" s="143">
        <v>0.112</v>
      </c>
      <c r="S3357" s="100">
        <v>438000</v>
      </c>
      <c r="T3357" s="100">
        <f t="shared" si="360"/>
        <v>49056</v>
      </c>
      <c r="U3357" s="100">
        <f t="shared" si="361"/>
        <v>54942.720000000008</v>
      </c>
      <c r="V3357" s="46" t="s">
        <v>47</v>
      </c>
      <c r="W3357" s="51">
        <v>2017</v>
      </c>
      <c r="X3357" s="149"/>
    </row>
    <row r="3358" spans="1:24" ht="50.1" customHeight="1">
      <c r="A3358" s="45" t="s">
        <v>10248</v>
      </c>
      <c r="B3358" s="46" t="s">
        <v>35</v>
      </c>
      <c r="C3358" s="547" t="s">
        <v>10249</v>
      </c>
      <c r="D3358" s="547" t="s">
        <v>4961</v>
      </c>
      <c r="E3358" s="547" t="s">
        <v>10250</v>
      </c>
      <c r="F3358" s="50" t="s">
        <v>47</v>
      </c>
      <c r="G3358" s="49" t="s">
        <v>39</v>
      </c>
      <c r="H3358" s="52">
        <v>0</v>
      </c>
      <c r="I3358" s="82">
        <v>590000000</v>
      </c>
      <c r="J3358" s="35" t="s">
        <v>40</v>
      </c>
      <c r="K3358" s="51" t="s">
        <v>554</v>
      </c>
      <c r="L3358" s="35" t="s">
        <v>42</v>
      </c>
      <c r="M3358" s="46" t="s">
        <v>61</v>
      </c>
      <c r="N3358" s="49" t="s">
        <v>109</v>
      </c>
      <c r="O3358" s="35" t="s">
        <v>110</v>
      </c>
      <c r="P3358" s="125">
        <v>168</v>
      </c>
      <c r="Q3358" s="49" t="s">
        <v>117</v>
      </c>
      <c r="R3358" s="143">
        <v>0.248</v>
      </c>
      <c r="S3358" s="100">
        <v>313000</v>
      </c>
      <c r="T3358" s="100">
        <f t="shared" si="360"/>
        <v>77624</v>
      </c>
      <c r="U3358" s="100">
        <f t="shared" si="361"/>
        <v>86938.880000000005</v>
      </c>
      <c r="V3358" s="46" t="s">
        <v>47</v>
      </c>
      <c r="W3358" s="51">
        <v>2017</v>
      </c>
      <c r="X3358" s="149"/>
    </row>
    <row r="3359" spans="1:24" ht="50.1" customHeight="1">
      <c r="A3359" s="45" t="s">
        <v>10251</v>
      </c>
      <c r="B3359" s="35" t="s">
        <v>35</v>
      </c>
      <c r="C3359" s="548" t="s">
        <v>10252</v>
      </c>
      <c r="D3359" s="548" t="s">
        <v>1516</v>
      </c>
      <c r="E3359" s="548" t="s">
        <v>10253</v>
      </c>
      <c r="F3359" s="78"/>
      <c r="G3359" s="35" t="s">
        <v>39</v>
      </c>
      <c r="H3359" s="35">
        <v>0</v>
      </c>
      <c r="I3359" s="35">
        <v>590000000</v>
      </c>
      <c r="J3359" s="35" t="s">
        <v>40</v>
      </c>
      <c r="K3359" s="51" t="s">
        <v>554</v>
      </c>
      <c r="L3359" s="35" t="s">
        <v>42</v>
      </c>
      <c r="M3359" s="35" t="s">
        <v>61</v>
      </c>
      <c r="N3359" s="35" t="s">
        <v>109</v>
      </c>
      <c r="O3359" s="35" t="s">
        <v>110</v>
      </c>
      <c r="P3359" s="35">
        <v>166</v>
      </c>
      <c r="Q3359" s="35" t="s">
        <v>103</v>
      </c>
      <c r="R3359" s="143">
        <v>47</v>
      </c>
      <c r="S3359" s="77">
        <v>1655</v>
      </c>
      <c r="T3359" s="62">
        <f t="shared" si="360"/>
        <v>77785</v>
      </c>
      <c r="U3359" s="77">
        <f t="shared" si="361"/>
        <v>87119.200000000012</v>
      </c>
      <c r="V3359" s="35" t="s">
        <v>47</v>
      </c>
      <c r="W3359" s="51">
        <v>2017</v>
      </c>
      <c r="X3359" s="51"/>
    </row>
    <row r="3360" spans="1:24" ht="50.1" customHeight="1">
      <c r="A3360" s="45" t="s">
        <v>10254</v>
      </c>
      <c r="B3360" s="35" t="s">
        <v>35</v>
      </c>
      <c r="C3360" s="93" t="s">
        <v>2090</v>
      </c>
      <c r="D3360" s="93" t="s">
        <v>2086</v>
      </c>
      <c r="E3360" s="93" t="s">
        <v>2091</v>
      </c>
      <c r="F3360" s="78"/>
      <c r="G3360" s="35" t="s">
        <v>39</v>
      </c>
      <c r="H3360" s="35">
        <v>0</v>
      </c>
      <c r="I3360" s="35">
        <v>590000000</v>
      </c>
      <c r="J3360" s="35" t="s">
        <v>40</v>
      </c>
      <c r="K3360" s="51" t="s">
        <v>554</v>
      </c>
      <c r="L3360" s="35" t="s">
        <v>42</v>
      </c>
      <c r="M3360" s="35" t="s">
        <v>61</v>
      </c>
      <c r="N3360" s="35" t="s">
        <v>109</v>
      </c>
      <c r="O3360" s="35" t="s">
        <v>110</v>
      </c>
      <c r="P3360" s="35">
        <v>166</v>
      </c>
      <c r="Q3360" s="35" t="s">
        <v>103</v>
      </c>
      <c r="R3360" s="143">
        <v>1626</v>
      </c>
      <c r="S3360" s="77">
        <v>235</v>
      </c>
      <c r="T3360" s="62">
        <f t="shared" si="360"/>
        <v>382110</v>
      </c>
      <c r="U3360" s="77">
        <f t="shared" si="361"/>
        <v>427963.2</v>
      </c>
      <c r="V3360" s="35" t="s">
        <v>47</v>
      </c>
      <c r="W3360" s="51">
        <v>2017</v>
      </c>
      <c r="X3360" s="51"/>
    </row>
    <row r="3361" spans="1:24" ht="50.1" customHeight="1">
      <c r="A3361" s="45" t="s">
        <v>10255</v>
      </c>
      <c r="B3361" s="46" t="s">
        <v>35</v>
      </c>
      <c r="C3361" s="50" t="s">
        <v>2094</v>
      </c>
      <c r="D3361" s="145" t="s">
        <v>2086</v>
      </c>
      <c r="E3361" s="50" t="s">
        <v>2095</v>
      </c>
      <c r="F3361" s="50"/>
      <c r="G3361" s="49" t="s">
        <v>39</v>
      </c>
      <c r="H3361" s="52">
        <v>0</v>
      </c>
      <c r="I3361" s="136">
        <v>590000000</v>
      </c>
      <c r="J3361" s="35" t="s">
        <v>40</v>
      </c>
      <c r="K3361" s="51" t="s">
        <v>554</v>
      </c>
      <c r="L3361" s="35" t="s">
        <v>42</v>
      </c>
      <c r="M3361" s="46" t="s">
        <v>61</v>
      </c>
      <c r="N3361" s="49" t="s">
        <v>109</v>
      </c>
      <c r="O3361" s="35" t="s">
        <v>110</v>
      </c>
      <c r="P3361" s="35">
        <v>166</v>
      </c>
      <c r="Q3361" s="49" t="s">
        <v>103</v>
      </c>
      <c r="R3361" s="143">
        <v>1137</v>
      </c>
      <c r="S3361" s="77">
        <v>197</v>
      </c>
      <c r="T3361" s="100">
        <f t="shared" si="360"/>
        <v>223989</v>
      </c>
      <c r="U3361" s="147">
        <f t="shared" si="361"/>
        <v>250867.68000000002</v>
      </c>
      <c r="V3361" s="149"/>
      <c r="W3361" s="51">
        <v>2017</v>
      </c>
      <c r="X3361" s="46" t="s">
        <v>47</v>
      </c>
    </row>
    <row r="3362" spans="1:24" ht="50.1" customHeight="1">
      <c r="A3362" s="45" t="s">
        <v>10256</v>
      </c>
      <c r="B3362" s="35" t="s">
        <v>35</v>
      </c>
      <c r="C3362" s="78" t="s">
        <v>2212</v>
      </c>
      <c r="D3362" s="78" t="s">
        <v>2086</v>
      </c>
      <c r="E3362" s="78" t="s">
        <v>2213</v>
      </c>
      <c r="F3362" s="78"/>
      <c r="G3362" s="49" t="s">
        <v>39</v>
      </c>
      <c r="H3362" s="34">
        <v>0</v>
      </c>
      <c r="I3362" s="34">
        <v>590000000</v>
      </c>
      <c r="J3362" s="35" t="s">
        <v>40</v>
      </c>
      <c r="K3362" s="51" t="s">
        <v>554</v>
      </c>
      <c r="L3362" s="35" t="s">
        <v>42</v>
      </c>
      <c r="M3362" s="34" t="s">
        <v>61</v>
      </c>
      <c r="N3362" s="35" t="s">
        <v>109</v>
      </c>
      <c r="O3362" s="35" t="s">
        <v>110</v>
      </c>
      <c r="P3362" s="125">
        <v>168</v>
      </c>
      <c r="Q3362" s="49" t="s">
        <v>117</v>
      </c>
      <c r="R3362" s="144">
        <v>1.4E-2</v>
      </c>
      <c r="S3362" s="100">
        <v>3450000</v>
      </c>
      <c r="T3362" s="100">
        <f t="shared" si="360"/>
        <v>48300</v>
      </c>
      <c r="U3362" s="147">
        <f t="shared" si="361"/>
        <v>54096.000000000007</v>
      </c>
      <c r="V3362" s="98"/>
      <c r="W3362" s="51">
        <v>2017</v>
      </c>
      <c r="X3362" s="34" t="s">
        <v>47</v>
      </c>
    </row>
    <row r="3363" spans="1:24" ht="50.1" customHeight="1">
      <c r="A3363" s="45" t="s">
        <v>10257</v>
      </c>
      <c r="B3363" s="46" t="s">
        <v>35</v>
      </c>
      <c r="C3363" s="50" t="s">
        <v>2187</v>
      </c>
      <c r="D3363" s="145" t="s">
        <v>2086</v>
      </c>
      <c r="E3363" s="50" t="s">
        <v>2188</v>
      </c>
      <c r="F3363" s="50" t="s">
        <v>47</v>
      </c>
      <c r="G3363" s="49" t="s">
        <v>39</v>
      </c>
      <c r="H3363" s="52">
        <v>0</v>
      </c>
      <c r="I3363" s="136">
        <v>590000000</v>
      </c>
      <c r="J3363" s="35" t="s">
        <v>40</v>
      </c>
      <c r="K3363" s="51" t="s">
        <v>554</v>
      </c>
      <c r="L3363" s="35" t="s">
        <v>42</v>
      </c>
      <c r="M3363" s="46" t="s">
        <v>61</v>
      </c>
      <c r="N3363" s="49" t="s">
        <v>109</v>
      </c>
      <c r="O3363" s="35" t="s">
        <v>110</v>
      </c>
      <c r="P3363" s="125">
        <v>168</v>
      </c>
      <c r="Q3363" s="49" t="s">
        <v>117</v>
      </c>
      <c r="R3363" s="144">
        <v>2.8559999999999999</v>
      </c>
      <c r="S3363" s="100">
        <v>213000</v>
      </c>
      <c r="T3363" s="100">
        <f t="shared" si="360"/>
        <v>608328</v>
      </c>
      <c r="U3363" s="147">
        <f t="shared" si="361"/>
        <v>681327.3600000001</v>
      </c>
      <c r="V3363" s="149"/>
      <c r="W3363" s="51">
        <v>2017</v>
      </c>
      <c r="X3363" s="46" t="s">
        <v>47</v>
      </c>
    </row>
    <row r="3364" spans="1:24" ht="50.1" customHeight="1">
      <c r="A3364" s="45" t="s">
        <v>10258</v>
      </c>
      <c r="B3364" s="35" t="s">
        <v>35</v>
      </c>
      <c r="C3364" s="93" t="s">
        <v>2090</v>
      </c>
      <c r="D3364" s="93" t="s">
        <v>2086</v>
      </c>
      <c r="E3364" s="93" t="s">
        <v>2091</v>
      </c>
      <c r="F3364" s="78" t="s">
        <v>6435</v>
      </c>
      <c r="G3364" s="35" t="s">
        <v>39</v>
      </c>
      <c r="H3364" s="35">
        <v>0</v>
      </c>
      <c r="I3364" s="35">
        <v>590000000</v>
      </c>
      <c r="J3364" s="35" t="s">
        <v>40</v>
      </c>
      <c r="K3364" s="51" t="s">
        <v>554</v>
      </c>
      <c r="L3364" s="35" t="s">
        <v>42</v>
      </c>
      <c r="M3364" s="35" t="s">
        <v>61</v>
      </c>
      <c r="N3364" s="35" t="s">
        <v>109</v>
      </c>
      <c r="O3364" s="35" t="s">
        <v>110</v>
      </c>
      <c r="P3364" s="35">
        <v>166</v>
      </c>
      <c r="Q3364" s="35" t="s">
        <v>103</v>
      </c>
      <c r="R3364" s="143">
        <v>3420</v>
      </c>
      <c r="S3364" s="77">
        <v>403</v>
      </c>
      <c r="T3364" s="62">
        <f t="shared" si="360"/>
        <v>1378260</v>
      </c>
      <c r="U3364" s="77">
        <f t="shared" si="361"/>
        <v>1543651.2000000002</v>
      </c>
      <c r="V3364" s="35" t="s">
        <v>47</v>
      </c>
      <c r="W3364" s="51">
        <v>2017</v>
      </c>
      <c r="X3364" s="51"/>
    </row>
    <row r="3365" spans="1:24" ht="50.1" customHeight="1">
      <c r="A3365" s="45" t="s">
        <v>10259</v>
      </c>
      <c r="B3365" s="35" t="s">
        <v>35</v>
      </c>
      <c r="C3365" s="78" t="s">
        <v>2113</v>
      </c>
      <c r="D3365" s="78" t="s">
        <v>2086</v>
      </c>
      <c r="E3365" s="78" t="s">
        <v>2114</v>
      </c>
      <c r="F3365" s="78" t="s">
        <v>47</v>
      </c>
      <c r="G3365" s="49" t="s">
        <v>39</v>
      </c>
      <c r="H3365" s="34">
        <v>0</v>
      </c>
      <c r="I3365" s="34">
        <v>590000000</v>
      </c>
      <c r="J3365" s="35" t="s">
        <v>40</v>
      </c>
      <c r="K3365" s="51" t="s">
        <v>554</v>
      </c>
      <c r="L3365" s="35" t="s">
        <v>42</v>
      </c>
      <c r="M3365" s="34" t="s">
        <v>61</v>
      </c>
      <c r="N3365" s="35" t="s">
        <v>109</v>
      </c>
      <c r="O3365" s="35" t="s">
        <v>110</v>
      </c>
      <c r="P3365" s="125">
        <v>168</v>
      </c>
      <c r="Q3365" s="49" t="s">
        <v>117</v>
      </c>
      <c r="R3365" s="144">
        <v>0.245</v>
      </c>
      <c r="S3365" s="100">
        <v>213000</v>
      </c>
      <c r="T3365" s="100">
        <f t="shared" si="360"/>
        <v>52185</v>
      </c>
      <c r="U3365" s="147">
        <f t="shared" si="361"/>
        <v>58447.200000000004</v>
      </c>
      <c r="V3365" s="149"/>
      <c r="W3365" s="51">
        <v>2017</v>
      </c>
      <c r="X3365" s="34" t="s">
        <v>47</v>
      </c>
    </row>
    <row r="3366" spans="1:24" ht="50.1" customHeight="1">
      <c r="A3366" s="45" t="s">
        <v>10260</v>
      </c>
      <c r="B3366" s="46" t="s">
        <v>35</v>
      </c>
      <c r="C3366" s="50" t="s">
        <v>2194</v>
      </c>
      <c r="D3366" s="145" t="s">
        <v>2086</v>
      </c>
      <c r="E3366" s="50" t="s">
        <v>2195</v>
      </c>
      <c r="F3366" s="50" t="s">
        <v>47</v>
      </c>
      <c r="G3366" s="49" t="s">
        <v>39</v>
      </c>
      <c r="H3366" s="52">
        <v>0</v>
      </c>
      <c r="I3366" s="136">
        <v>590000000</v>
      </c>
      <c r="J3366" s="35" t="s">
        <v>40</v>
      </c>
      <c r="K3366" s="51" t="s">
        <v>554</v>
      </c>
      <c r="L3366" s="35" t="s">
        <v>42</v>
      </c>
      <c r="M3366" s="46" t="s">
        <v>61</v>
      </c>
      <c r="N3366" s="49" t="s">
        <v>109</v>
      </c>
      <c r="O3366" s="35" t="s">
        <v>110</v>
      </c>
      <c r="P3366" s="125">
        <v>168</v>
      </c>
      <c r="Q3366" s="49" t="s">
        <v>117</v>
      </c>
      <c r="R3366" s="144">
        <v>0.57199999999999995</v>
      </c>
      <c r="S3366" s="325">
        <v>221000</v>
      </c>
      <c r="T3366" s="100">
        <f t="shared" si="360"/>
        <v>126411.99999999999</v>
      </c>
      <c r="U3366" s="147">
        <f t="shared" si="361"/>
        <v>141581.44</v>
      </c>
      <c r="V3366" s="463"/>
      <c r="W3366" s="51">
        <v>2017</v>
      </c>
      <c r="X3366" s="46" t="s">
        <v>47</v>
      </c>
    </row>
    <row r="3367" spans="1:24" ht="50.1" customHeight="1">
      <c r="A3367" s="45" t="s">
        <v>10261</v>
      </c>
      <c r="B3367" s="46" t="s">
        <v>35</v>
      </c>
      <c r="C3367" s="50" t="s">
        <v>2128</v>
      </c>
      <c r="D3367" s="145" t="s">
        <v>2086</v>
      </c>
      <c r="E3367" s="50" t="s">
        <v>2129</v>
      </c>
      <c r="F3367" s="50" t="s">
        <v>47</v>
      </c>
      <c r="G3367" s="49" t="s">
        <v>39</v>
      </c>
      <c r="H3367" s="52">
        <v>0</v>
      </c>
      <c r="I3367" s="136">
        <v>590000000</v>
      </c>
      <c r="J3367" s="35" t="s">
        <v>40</v>
      </c>
      <c r="K3367" s="51" t="s">
        <v>554</v>
      </c>
      <c r="L3367" s="35" t="s">
        <v>42</v>
      </c>
      <c r="M3367" s="46" t="s">
        <v>61</v>
      </c>
      <c r="N3367" s="49" t="s">
        <v>109</v>
      </c>
      <c r="O3367" s="35" t="s">
        <v>110</v>
      </c>
      <c r="P3367" s="125">
        <v>168</v>
      </c>
      <c r="Q3367" s="49" t="s">
        <v>117</v>
      </c>
      <c r="R3367" s="143">
        <v>2.2599999999999998</v>
      </c>
      <c r="S3367" s="100">
        <v>267000</v>
      </c>
      <c r="T3367" s="100">
        <f t="shared" si="360"/>
        <v>603420</v>
      </c>
      <c r="U3367" s="147">
        <f t="shared" si="361"/>
        <v>675830.4</v>
      </c>
      <c r="V3367" s="149"/>
      <c r="W3367" s="51">
        <v>2017</v>
      </c>
      <c r="X3367" s="46" t="s">
        <v>47</v>
      </c>
    </row>
    <row r="3368" spans="1:24" ht="50.1" customHeight="1">
      <c r="A3368" s="45" t="s">
        <v>10262</v>
      </c>
      <c r="B3368" s="35" t="s">
        <v>35</v>
      </c>
      <c r="C3368" s="78" t="s">
        <v>2131</v>
      </c>
      <c r="D3368" s="78" t="s">
        <v>2086</v>
      </c>
      <c r="E3368" s="78" t="s">
        <v>2132</v>
      </c>
      <c r="F3368" s="78" t="s">
        <v>47</v>
      </c>
      <c r="G3368" s="49" t="s">
        <v>39</v>
      </c>
      <c r="H3368" s="35">
        <v>0</v>
      </c>
      <c r="I3368" s="35">
        <v>590000000</v>
      </c>
      <c r="J3368" s="35" t="s">
        <v>40</v>
      </c>
      <c r="K3368" s="51" t="s">
        <v>554</v>
      </c>
      <c r="L3368" s="35" t="s">
        <v>42</v>
      </c>
      <c r="M3368" s="35" t="s">
        <v>61</v>
      </c>
      <c r="N3368" s="35" t="s">
        <v>109</v>
      </c>
      <c r="O3368" s="35" t="s">
        <v>110</v>
      </c>
      <c r="P3368" s="125">
        <v>168</v>
      </c>
      <c r="Q3368" s="49" t="s">
        <v>117</v>
      </c>
      <c r="R3368" s="143">
        <v>9.4629999999999992</v>
      </c>
      <c r="S3368" s="77">
        <v>267000</v>
      </c>
      <c r="T3368" s="77">
        <f t="shared" si="360"/>
        <v>2526621</v>
      </c>
      <c r="U3368" s="146">
        <f t="shared" si="361"/>
        <v>2829815.5200000005</v>
      </c>
      <c r="V3368" s="462"/>
      <c r="W3368" s="51">
        <v>2017</v>
      </c>
      <c r="X3368" s="35" t="s">
        <v>47</v>
      </c>
    </row>
    <row r="3369" spans="1:24" ht="50.1" customHeight="1">
      <c r="A3369" s="45" t="s">
        <v>10263</v>
      </c>
      <c r="B3369" s="49" t="s">
        <v>35</v>
      </c>
      <c r="C3369" s="50" t="s">
        <v>10264</v>
      </c>
      <c r="D3369" s="50" t="s">
        <v>3567</v>
      </c>
      <c r="E3369" s="38" t="s">
        <v>10265</v>
      </c>
      <c r="F3369" s="183"/>
      <c r="G3369" s="35" t="s">
        <v>39</v>
      </c>
      <c r="H3369" s="49">
        <v>0</v>
      </c>
      <c r="I3369" s="35">
        <v>590000000</v>
      </c>
      <c r="J3369" s="35" t="s">
        <v>40</v>
      </c>
      <c r="K3369" s="35" t="s">
        <v>554</v>
      </c>
      <c r="L3369" s="35" t="s">
        <v>42</v>
      </c>
      <c r="M3369" s="35" t="s">
        <v>61</v>
      </c>
      <c r="N3369" s="35" t="s">
        <v>109</v>
      </c>
      <c r="O3369" s="35" t="s">
        <v>110</v>
      </c>
      <c r="P3369" s="125">
        <v>168</v>
      </c>
      <c r="Q3369" s="49" t="s">
        <v>117</v>
      </c>
      <c r="R3369" s="143">
        <v>0.24</v>
      </c>
      <c r="S3369" s="77">
        <v>347000</v>
      </c>
      <c r="T3369" s="77">
        <f t="shared" si="360"/>
        <v>83280</v>
      </c>
      <c r="U3369" s="77">
        <f t="shared" si="361"/>
        <v>93273.600000000006</v>
      </c>
      <c r="V3369" s="35"/>
      <c r="W3369" s="35">
        <v>2017</v>
      </c>
      <c r="X3369" s="93"/>
    </row>
    <row r="3370" spans="1:24" ht="50.1" customHeight="1">
      <c r="A3370" s="45" t="s">
        <v>10266</v>
      </c>
      <c r="B3370" s="46" t="s">
        <v>35</v>
      </c>
      <c r="C3370" s="50" t="s">
        <v>3643</v>
      </c>
      <c r="D3370" s="145" t="s">
        <v>3628</v>
      </c>
      <c r="E3370" s="50" t="s">
        <v>3644</v>
      </c>
      <c r="F3370" s="50" t="s">
        <v>47</v>
      </c>
      <c r="G3370" s="49" t="s">
        <v>39</v>
      </c>
      <c r="H3370" s="52">
        <v>0</v>
      </c>
      <c r="I3370" s="82">
        <v>590000000</v>
      </c>
      <c r="J3370" s="35" t="s">
        <v>40</v>
      </c>
      <c r="K3370" s="51" t="s">
        <v>554</v>
      </c>
      <c r="L3370" s="35" t="s">
        <v>42</v>
      </c>
      <c r="M3370" s="46" t="s">
        <v>61</v>
      </c>
      <c r="N3370" s="49" t="s">
        <v>109</v>
      </c>
      <c r="O3370" s="35" t="s">
        <v>110</v>
      </c>
      <c r="P3370" s="125">
        <v>168</v>
      </c>
      <c r="Q3370" s="49" t="s">
        <v>117</v>
      </c>
      <c r="R3370" s="143">
        <v>0.23300000000000001</v>
      </c>
      <c r="S3370" s="77">
        <v>2890000</v>
      </c>
      <c r="T3370" s="100">
        <f t="shared" si="360"/>
        <v>673370</v>
      </c>
      <c r="U3370" s="100">
        <f t="shared" si="361"/>
        <v>754174.4</v>
      </c>
      <c r="V3370" s="46" t="s">
        <v>47</v>
      </c>
      <c r="W3370" s="51">
        <v>2017</v>
      </c>
      <c r="X3370" s="149"/>
    </row>
    <row r="3371" spans="1:24" ht="50.1" customHeight="1">
      <c r="A3371" s="45" t="s">
        <v>10267</v>
      </c>
      <c r="B3371" s="70" t="s">
        <v>35</v>
      </c>
      <c r="C3371" s="50" t="s">
        <v>3627</v>
      </c>
      <c r="D3371" s="145" t="s">
        <v>3628</v>
      </c>
      <c r="E3371" s="50" t="s">
        <v>3629</v>
      </c>
      <c r="F3371" s="50" t="s">
        <v>47</v>
      </c>
      <c r="G3371" s="49" t="s">
        <v>39</v>
      </c>
      <c r="H3371" s="52">
        <v>0</v>
      </c>
      <c r="I3371" s="82">
        <v>590000000</v>
      </c>
      <c r="J3371" s="35" t="s">
        <v>40</v>
      </c>
      <c r="K3371" s="51" t="s">
        <v>554</v>
      </c>
      <c r="L3371" s="35" t="s">
        <v>42</v>
      </c>
      <c r="M3371" s="46" t="s">
        <v>61</v>
      </c>
      <c r="N3371" s="49" t="s">
        <v>109</v>
      </c>
      <c r="O3371" s="35" t="s">
        <v>110</v>
      </c>
      <c r="P3371" s="125">
        <v>168</v>
      </c>
      <c r="Q3371" s="49" t="s">
        <v>117</v>
      </c>
      <c r="R3371" s="143">
        <v>1.0999999999999999E-2</v>
      </c>
      <c r="S3371" s="77">
        <v>3500000</v>
      </c>
      <c r="T3371" s="100">
        <f t="shared" si="360"/>
        <v>38500</v>
      </c>
      <c r="U3371" s="100">
        <f t="shared" si="361"/>
        <v>43120.000000000007</v>
      </c>
      <c r="V3371" s="46" t="s">
        <v>47</v>
      </c>
      <c r="W3371" s="51">
        <v>2017</v>
      </c>
      <c r="X3371" s="149"/>
    </row>
    <row r="3372" spans="1:24" ht="50.1" customHeight="1">
      <c r="A3372" s="45" t="s">
        <v>10268</v>
      </c>
      <c r="B3372" s="46" t="s">
        <v>35</v>
      </c>
      <c r="C3372" s="50" t="s">
        <v>3637</v>
      </c>
      <c r="D3372" s="145" t="s">
        <v>3628</v>
      </c>
      <c r="E3372" s="50" t="s">
        <v>3638</v>
      </c>
      <c r="F3372" s="50" t="s">
        <v>47</v>
      </c>
      <c r="G3372" s="49" t="s">
        <v>39</v>
      </c>
      <c r="H3372" s="52">
        <v>0</v>
      </c>
      <c r="I3372" s="82">
        <v>590000000</v>
      </c>
      <c r="J3372" s="35" t="s">
        <v>40</v>
      </c>
      <c r="K3372" s="51" t="s">
        <v>554</v>
      </c>
      <c r="L3372" s="35" t="s">
        <v>42</v>
      </c>
      <c r="M3372" s="46" t="s">
        <v>61</v>
      </c>
      <c r="N3372" s="49" t="s">
        <v>109</v>
      </c>
      <c r="O3372" s="35" t="s">
        <v>110</v>
      </c>
      <c r="P3372" s="125">
        <v>168</v>
      </c>
      <c r="Q3372" s="49" t="s">
        <v>117</v>
      </c>
      <c r="R3372" s="143">
        <v>0.03</v>
      </c>
      <c r="S3372" s="77">
        <v>2890000</v>
      </c>
      <c r="T3372" s="100">
        <f t="shared" si="360"/>
        <v>86700</v>
      </c>
      <c r="U3372" s="100">
        <f t="shared" si="361"/>
        <v>97104.000000000015</v>
      </c>
      <c r="V3372" s="46" t="s">
        <v>47</v>
      </c>
      <c r="W3372" s="51">
        <v>2017</v>
      </c>
      <c r="X3372" s="149"/>
    </row>
    <row r="3373" spans="1:24" ht="50.1" customHeight="1">
      <c r="A3373" s="45" t="s">
        <v>10269</v>
      </c>
      <c r="B3373" s="35" t="s">
        <v>35</v>
      </c>
      <c r="C3373" s="78" t="s">
        <v>10270</v>
      </c>
      <c r="D3373" s="78" t="s">
        <v>3628</v>
      </c>
      <c r="E3373" s="78" t="s">
        <v>10271</v>
      </c>
      <c r="F3373" s="78" t="s">
        <v>47</v>
      </c>
      <c r="G3373" s="49" t="s">
        <v>39</v>
      </c>
      <c r="H3373" s="34">
        <v>0</v>
      </c>
      <c r="I3373" s="82">
        <v>590000000</v>
      </c>
      <c r="J3373" s="35" t="s">
        <v>40</v>
      </c>
      <c r="K3373" s="51" t="s">
        <v>554</v>
      </c>
      <c r="L3373" s="35" t="s">
        <v>42</v>
      </c>
      <c r="M3373" s="34" t="s">
        <v>61</v>
      </c>
      <c r="N3373" s="35" t="s">
        <v>109</v>
      </c>
      <c r="O3373" s="35" t="s">
        <v>110</v>
      </c>
      <c r="P3373" s="125">
        <v>166</v>
      </c>
      <c r="Q3373" s="49" t="s">
        <v>103</v>
      </c>
      <c r="R3373" s="144">
        <v>164.9</v>
      </c>
      <c r="S3373" s="100">
        <v>2890</v>
      </c>
      <c r="T3373" s="100">
        <f t="shared" si="360"/>
        <v>476561</v>
      </c>
      <c r="U3373" s="100">
        <f t="shared" si="361"/>
        <v>533748.32000000007</v>
      </c>
      <c r="V3373" s="34" t="s">
        <v>47</v>
      </c>
      <c r="W3373" s="51">
        <v>2017</v>
      </c>
      <c r="X3373" s="149"/>
    </row>
    <row r="3374" spans="1:24" ht="50.1" customHeight="1">
      <c r="A3374" s="45" t="s">
        <v>10272</v>
      </c>
      <c r="B3374" s="35" t="s">
        <v>35</v>
      </c>
      <c r="C3374" s="318" t="s">
        <v>4474</v>
      </c>
      <c r="D3374" s="318" t="s">
        <v>4465</v>
      </c>
      <c r="E3374" s="318" t="s">
        <v>4475</v>
      </c>
      <c r="F3374" s="78"/>
      <c r="G3374" s="49" t="s">
        <v>39</v>
      </c>
      <c r="H3374" s="34">
        <v>0</v>
      </c>
      <c r="I3374" s="82">
        <v>590000000</v>
      </c>
      <c r="J3374" s="35" t="s">
        <v>40</v>
      </c>
      <c r="K3374" s="51" t="s">
        <v>554</v>
      </c>
      <c r="L3374" s="35" t="s">
        <v>42</v>
      </c>
      <c r="M3374" s="34" t="s">
        <v>61</v>
      </c>
      <c r="N3374" s="35" t="s">
        <v>109</v>
      </c>
      <c r="O3374" s="35" t="s">
        <v>110</v>
      </c>
      <c r="P3374" s="125">
        <v>168</v>
      </c>
      <c r="Q3374" s="49" t="s">
        <v>117</v>
      </c>
      <c r="R3374" s="144">
        <v>0.45700000000000002</v>
      </c>
      <c r="S3374" s="100">
        <v>292000</v>
      </c>
      <c r="T3374" s="100">
        <f t="shared" si="360"/>
        <v>133444</v>
      </c>
      <c r="U3374" s="100">
        <f t="shared" si="361"/>
        <v>149457.28000000003</v>
      </c>
      <c r="V3374" s="34" t="s">
        <v>47</v>
      </c>
      <c r="W3374" s="51">
        <v>2017</v>
      </c>
      <c r="X3374" s="149"/>
    </row>
    <row r="3375" spans="1:24" ht="50.1" customHeight="1">
      <c r="A3375" s="45" t="s">
        <v>10273</v>
      </c>
      <c r="B3375" s="35" t="s">
        <v>35</v>
      </c>
      <c r="C3375" s="78" t="s">
        <v>4477</v>
      </c>
      <c r="D3375" s="78" t="s">
        <v>4465</v>
      </c>
      <c r="E3375" s="78" t="s">
        <v>4478</v>
      </c>
      <c r="F3375" s="78"/>
      <c r="G3375" s="49" t="s">
        <v>39</v>
      </c>
      <c r="H3375" s="34">
        <v>0</v>
      </c>
      <c r="I3375" s="82">
        <v>590000000</v>
      </c>
      <c r="J3375" s="35" t="s">
        <v>40</v>
      </c>
      <c r="K3375" s="51" t="s">
        <v>554</v>
      </c>
      <c r="L3375" s="35" t="s">
        <v>42</v>
      </c>
      <c r="M3375" s="34" t="s">
        <v>61</v>
      </c>
      <c r="N3375" s="35" t="s">
        <v>109</v>
      </c>
      <c r="O3375" s="35" t="s">
        <v>110</v>
      </c>
      <c r="P3375" s="125">
        <v>168</v>
      </c>
      <c r="Q3375" s="49" t="s">
        <v>117</v>
      </c>
      <c r="R3375" s="144">
        <v>0.93400000000000005</v>
      </c>
      <c r="S3375" s="100">
        <v>292000</v>
      </c>
      <c r="T3375" s="100">
        <f t="shared" si="360"/>
        <v>272728</v>
      </c>
      <c r="U3375" s="100">
        <f t="shared" si="361"/>
        <v>305455.36000000004</v>
      </c>
      <c r="V3375" s="34" t="s">
        <v>47</v>
      </c>
      <c r="W3375" s="51">
        <v>2017</v>
      </c>
      <c r="X3375" s="149"/>
    </row>
    <row r="3376" spans="1:24" ht="50.1" customHeight="1">
      <c r="A3376" s="45" t="s">
        <v>10274</v>
      </c>
      <c r="B3376" s="35" t="s">
        <v>35</v>
      </c>
      <c r="C3376" s="547" t="s">
        <v>10275</v>
      </c>
      <c r="D3376" s="548" t="s">
        <v>4465</v>
      </c>
      <c r="E3376" s="548" t="s">
        <v>10276</v>
      </c>
      <c r="F3376" s="78"/>
      <c r="G3376" s="49" t="s">
        <v>39</v>
      </c>
      <c r="H3376" s="34">
        <v>0</v>
      </c>
      <c r="I3376" s="82">
        <v>590000000</v>
      </c>
      <c r="J3376" s="35" t="s">
        <v>40</v>
      </c>
      <c r="K3376" s="51" t="s">
        <v>554</v>
      </c>
      <c r="L3376" s="35" t="s">
        <v>42</v>
      </c>
      <c r="M3376" s="34" t="s">
        <v>61</v>
      </c>
      <c r="N3376" s="35" t="s">
        <v>109</v>
      </c>
      <c r="O3376" s="35" t="s">
        <v>110</v>
      </c>
      <c r="P3376" s="125">
        <v>168</v>
      </c>
      <c r="Q3376" s="49" t="s">
        <v>117</v>
      </c>
      <c r="R3376" s="144">
        <v>1.3460000000000001</v>
      </c>
      <c r="S3376" s="100">
        <v>332000</v>
      </c>
      <c r="T3376" s="100">
        <f t="shared" si="360"/>
        <v>446872</v>
      </c>
      <c r="U3376" s="100">
        <f t="shared" si="361"/>
        <v>500496.64000000007</v>
      </c>
      <c r="V3376" s="34" t="s">
        <v>47</v>
      </c>
      <c r="W3376" s="51">
        <v>2017</v>
      </c>
      <c r="X3376" s="149"/>
    </row>
    <row r="3377" spans="1:24" ht="50.1" customHeight="1">
      <c r="A3377" s="45" t="s">
        <v>10277</v>
      </c>
      <c r="B3377" s="46" t="s">
        <v>35</v>
      </c>
      <c r="C3377" s="50" t="s">
        <v>4509</v>
      </c>
      <c r="D3377" s="549" t="s">
        <v>4465</v>
      </c>
      <c r="E3377" s="38" t="s">
        <v>4510</v>
      </c>
      <c r="F3377" s="50" t="s">
        <v>47</v>
      </c>
      <c r="G3377" s="49" t="s">
        <v>39</v>
      </c>
      <c r="H3377" s="52">
        <v>0</v>
      </c>
      <c r="I3377" s="82">
        <v>590000000</v>
      </c>
      <c r="J3377" s="35" t="s">
        <v>40</v>
      </c>
      <c r="K3377" s="51" t="s">
        <v>554</v>
      </c>
      <c r="L3377" s="35" t="s">
        <v>42</v>
      </c>
      <c r="M3377" s="46" t="s">
        <v>61</v>
      </c>
      <c r="N3377" s="49" t="s">
        <v>109</v>
      </c>
      <c r="O3377" s="35" t="s">
        <v>110</v>
      </c>
      <c r="P3377" s="125">
        <v>168</v>
      </c>
      <c r="Q3377" s="49" t="s">
        <v>117</v>
      </c>
      <c r="R3377" s="143">
        <v>1</v>
      </c>
      <c r="S3377" s="77">
        <v>770000</v>
      </c>
      <c r="T3377" s="100">
        <f t="shared" si="360"/>
        <v>770000</v>
      </c>
      <c r="U3377" s="100">
        <f t="shared" si="361"/>
        <v>862400.00000000012</v>
      </c>
      <c r="V3377" s="46" t="s">
        <v>47</v>
      </c>
      <c r="W3377" s="51">
        <v>2017</v>
      </c>
      <c r="X3377" s="149"/>
    </row>
    <row r="3378" spans="1:24" ht="50.1" customHeight="1">
      <c r="A3378" s="45" t="s">
        <v>10278</v>
      </c>
      <c r="B3378" s="46" t="s">
        <v>35</v>
      </c>
      <c r="C3378" s="547" t="s">
        <v>10279</v>
      </c>
      <c r="D3378" s="548" t="s">
        <v>4465</v>
      </c>
      <c r="E3378" s="548" t="s">
        <v>10280</v>
      </c>
      <c r="F3378" s="50" t="s">
        <v>47</v>
      </c>
      <c r="G3378" s="49" t="s">
        <v>39</v>
      </c>
      <c r="H3378" s="52">
        <v>0</v>
      </c>
      <c r="I3378" s="82">
        <v>590000000</v>
      </c>
      <c r="J3378" s="35" t="s">
        <v>40</v>
      </c>
      <c r="K3378" s="51" t="s">
        <v>554</v>
      </c>
      <c r="L3378" s="35" t="s">
        <v>42</v>
      </c>
      <c r="M3378" s="46" t="s">
        <v>61</v>
      </c>
      <c r="N3378" s="49" t="s">
        <v>109</v>
      </c>
      <c r="O3378" s="35" t="s">
        <v>110</v>
      </c>
      <c r="P3378" s="125">
        <v>168</v>
      </c>
      <c r="Q3378" s="49" t="s">
        <v>117</v>
      </c>
      <c r="R3378" s="143">
        <v>2.0329999999999999</v>
      </c>
      <c r="S3378" s="77">
        <v>292000</v>
      </c>
      <c r="T3378" s="100">
        <f t="shared" si="360"/>
        <v>593636</v>
      </c>
      <c r="U3378" s="100">
        <f t="shared" si="361"/>
        <v>664872.32000000007</v>
      </c>
      <c r="V3378" s="46" t="s">
        <v>47</v>
      </c>
      <c r="W3378" s="51">
        <v>2017</v>
      </c>
      <c r="X3378" s="149"/>
    </row>
    <row r="3379" spans="1:24" ht="50.1" customHeight="1">
      <c r="A3379" s="45" t="s">
        <v>10281</v>
      </c>
      <c r="B3379" s="46" t="s">
        <v>35</v>
      </c>
      <c r="C3379" s="50" t="s">
        <v>4521</v>
      </c>
      <c r="D3379" s="145" t="s">
        <v>4465</v>
      </c>
      <c r="E3379" s="50" t="s">
        <v>4522</v>
      </c>
      <c r="F3379" s="50" t="s">
        <v>47</v>
      </c>
      <c r="G3379" s="49" t="s">
        <v>39</v>
      </c>
      <c r="H3379" s="52">
        <v>0</v>
      </c>
      <c r="I3379" s="82">
        <v>590000000</v>
      </c>
      <c r="J3379" s="35" t="s">
        <v>40</v>
      </c>
      <c r="K3379" s="51" t="s">
        <v>554</v>
      </c>
      <c r="L3379" s="35" t="s">
        <v>42</v>
      </c>
      <c r="M3379" s="46" t="s">
        <v>61</v>
      </c>
      <c r="N3379" s="49" t="s">
        <v>109</v>
      </c>
      <c r="O3379" s="35" t="s">
        <v>110</v>
      </c>
      <c r="P3379" s="125">
        <v>168</v>
      </c>
      <c r="Q3379" s="49" t="s">
        <v>117</v>
      </c>
      <c r="R3379" s="143">
        <v>1.98</v>
      </c>
      <c r="S3379" s="77">
        <v>498000</v>
      </c>
      <c r="T3379" s="100">
        <f t="shared" si="360"/>
        <v>986040</v>
      </c>
      <c r="U3379" s="100">
        <f t="shared" si="361"/>
        <v>1104364.8</v>
      </c>
      <c r="V3379" s="46" t="s">
        <v>47</v>
      </c>
      <c r="W3379" s="51">
        <v>2017</v>
      </c>
      <c r="X3379" s="149"/>
    </row>
    <row r="3380" spans="1:24" ht="50.1" customHeight="1">
      <c r="A3380" s="45" t="s">
        <v>10282</v>
      </c>
      <c r="B3380" s="35" t="s">
        <v>35</v>
      </c>
      <c r="C3380" s="78" t="s">
        <v>4524</v>
      </c>
      <c r="D3380" s="78" t="s">
        <v>4465</v>
      </c>
      <c r="E3380" s="78" t="s">
        <v>4525</v>
      </c>
      <c r="F3380" s="78" t="s">
        <v>47</v>
      </c>
      <c r="G3380" s="49" t="s">
        <v>39</v>
      </c>
      <c r="H3380" s="34">
        <v>0</v>
      </c>
      <c r="I3380" s="82">
        <v>590000000</v>
      </c>
      <c r="J3380" s="35" t="s">
        <v>40</v>
      </c>
      <c r="K3380" s="51" t="s">
        <v>554</v>
      </c>
      <c r="L3380" s="35" t="s">
        <v>42</v>
      </c>
      <c r="M3380" s="34" t="s">
        <v>61</v>
      </c>
      <c r="N3380" s="35" t="s">
        <v>109</v>
      </c>
      <c r="O3380" s="35" t="s">
        <v>110</v>
      </c>
      <c r="P3380" s="125">
        <v>168</v>
      </c>
      <c r="Q3380" s="49" t="s">
        <v>117</v>
      </c>
      <c r="R3380" s="144">
        <v>0.95899999999999996</v>
      </c>
      <c r="S3380" s="77">
        <v>427000</v>
      </c>
      <c r="T3380" s="100">
        <f t="shared" si="360"/>
        <v>409493</v>
      </c>
      <c r="U3380" s="100">
        <f t="shared" si="361"/>
        <v>458632.16000000003</v>
      </c>
      <c r="V3380" s="34" t="s">
        <v>47</v>
      </c>
      <c r="W3380" s="51">
        <v>2017</v>
      </c>
      <c r="X3380" s="149"/>
    </row>
    <row r="3381" spans="1:24" ht="50.1" customHeight="1">
      <c r="A3381" s="45" t="s">
        <v>10283</v>
      </c>
      <c r="B3381" s="46" t="s">
        <v>35</v>
      </c>
      <c r="C3381" s="50" t="s">
        <v>4530</v>
      </c>
      <c r="D3381" s="145" t="s">
        <v>4465</v>
      </c>
      <c r="E3381" s="50" t="s">
        <v>4531</v>
      </c>
      <c r="F3381" s="50" t="s">
        <v>47</v>
      </c>
      <c r="G3381" s="49" t="s">
        <v>39</v>
      </c>
      <c r="H3381" s="52">
        <v>0</v>
      </c>
      <c r="I3381" s="82">
        <v>590000000</v>
      </c>
      <c r="J3381" s="35" t="s">
        <v>40</v>
      </c>
      <c r="K3381" s="51" t="s">
        <v>554</v>
      </c>
      <c r="L3381" s="35" t="s">
        <v>42</v>
      </c>
      <c r="M3381" s="46" t="s">
        <v>61</v>
      </c>
      <c r="N3381" s="49" t="s">
        <v>109</v>
      </c>
      <c r="O3381" s="35" t="s">
        <v>110</v>
      </c>
      <c r="P3381" s="125">
        <v>168</v>
      </c>
      <c r="Q3381" s="49" t="s">
        <v>117</v>
      </c>
      <c r="R3381" s="143">
        <v>1.4550000000000001</v>
      </c>
      <c r="S3381" s="77">
        <v>292000</v>
      </c>
      <c r="T3381" s="100">
        <f t="shared" si="360"/>
        <v>424860</v>
      </c>
      <c r="U3381" s="100">
        <f t="shared" si="361"/>
        <v>475843.20000000007</v>
      </c>
      <c r="V3381" s="46" t="s">
        <v>47</v>
      </c>
      <c r="W3381" s="51">
        <v>2017</v>
      </c>
      <c r="X3381" s="149"/>
    </row>
    <row r="3382" spans="1:24" ht="50.1" customHeight="1">
      <c r="A3382" s="45" t="s">
        <v>10284</v>
      </c>
      <c r="B3382" s="35" t="s">
        <v>35</v>
      </c>
      <c r="C3382" s="318" t="s">
        <v>4471</v>
      </c>
      <c r="D3382" s="318" t="s">
        <v>4465</v>
      </c>
      <c r="E3382" s="318" t="s">
        <v>4472</v>
      </c>
      <c r="F3382" s="78"/>
      <c r="G3382" s="49" t="s">
        <v>39</v>
      </c>
      <c r="H3382" s="34">
        <v>0</v>
      </c>
      <c r="I3382" s="82">
        <v>590000000</v>
      </c>
      <c r="J3382" s="35" t="s">
        <v>40</v>
      </c>
      <c r="K3382" s="51" t="s">
        <v>554</v>
      </c>
      <c r="L3382" s="35" t="s">
        <v>42</v>
      </c>
      <c r="M3382" s="34" t="s">
        <v>61</v>
      </c>
      <c r="N3382" s="35" t="s">
        <v>109</v>
      </c>
      <c r="O3382" s="35" t="s">
        <v>110</v>
      </c>
      <c r="P3382" s="125">
        <v>168</v>
      </c>
      <c r="Q3382" s="49" t="s">
        <v>117</v>
      </c>
      <c r="R3382" s="144">
        <v>1.024</v>
      </c>
      <c r="S3382" s="100">
        <v>292000</v>
      </c>
      <c r="T3382" s="100">
        <f t="shared" si="360"/>
        <v>299008</v>
      </c>
      <c r="U3382" s="100">
        <f t="shared" si="361"/>
        <v>334888.96000000002</v>
      </c>
      <c r="V3382" s="34" t="s">
        <v>47</v>
      </c>
      <c r="W3382" s="51">
        <v>2017</v>
      </c>
      <c r="X3382" s="149"/>
    </row>
    <row r="3383" spans="1:24" ht="50.1" customHeight="1">
      <c r="A3383" s="45" t="s">
        <v>10285</v>
      </c>
      <c r="B3383" s="46" t="s">
        <v>35</v>
      </c>
      <c r="C3383" s="186" t="s">
        <v>4550</v>
      </c>
      <c r="D3383" s="186" t="s">
        <v>4465</v>
      </c>
      <c r="E3383" s="186" t="s">
        <v>4551</v>
      </c>
      <c r="F3383" s="50" t="s">
        <v>47</v>
      </c>
      <c r="G3383" s="49" t="s">
        <v>39</v>
      </c>
      <c r="H3383" s="52">
        <v>0</v>
      </c>
      <c r="I3383" s="59">
        <v>590000000</v>
      </c>
      <c r="J3383" s="35" t="s">
        <v>40</v>
      </c>
      <c r="K3383" s="51" t="s">
        <v>554</v>
      </c>
      <c r="L3383" s="35" t="s">
        <v>42</v>
      </c>
      <c r="M3383" s="46" t="s">
        <v>61</v>
      </c>
      <c r="N3383" s="49" t="s">
        <v>109</v>
      </c>
      <c r="O3383" s="35" t="s">
        <v>110</v>
      </c>
      <c r="P3383" s="125">
        <v>168</v>
      </c>
      <c r="Q3383" s="49" t="s">
        <v>117</v>
      </c>
      <c r="R3383" s="143">
        <v>0.11700000000000001</v>
      </c>
      <c r="S3383" s="77">
        <v>292000</v>
      </c>
      <c r="T3383" s="100">
        <f t="shared" si="360"/>
        <v>34164</v>
      </c>
      <c r="U3383" s="100">
        <f t="shared" si="361"/>
        <v>38263.68</v>
      </c>
      <c r="V3383" s="46" t="s">
        <v>47</v>
      </c>
      <c r="W3383" s="51">
        <v>2017</v>
      </c>
      <c r="X3383" s="98"/>
    </row>
    <row r="3384" spans="1:24" ht="50.1" customHeight="1">
      <c r="A3384" s="45" t="s">
        <v>10286</v>
      </c>
      <c r="B3384" s="35" t="s">
        <v>35</v>
      </c>
      <c r="C3384" s="78" t="s">
        <v>4489</v>
      </c>
      <c r="D3384" s="78" t="s">
        <v>4465</v>
      </c>
      <c r="E3384" s="78" t="s">
        <v>4490</v>
      </c>
      <c r="F3384" s="78" t="s">
        <v>47</v>
      </c>
      <c r="G3384" s="49" t="s">
        <v>39</v>
      </c>
      <c r="H3384" s="34">
        <v>0</v>
      </c>
      <c r="I3384" s="82">
        <v>590000000</v>
      </c>
      <c r="J3384" s="35" t="s">
        <v>40</v>
      </c>
      <c r="K3384" s="51" t="s">
        <v>554</v>
      </c>
      <c r="L3384" s="35" t="s">
        <v>42</v>
      </c>
      <c r="M3384" s="34" t="s">
        <v>61</v>
      </c>
      <c r="N3384" s="35" t="s">
        <v>109</v>
      </c>
      <c r="O3384" s="35" t="s">
        <v>110</v>
      </c>
      <c r="P3384" s="125">
        <v>168</v>
      </c>
      <c r="Q3384" s="49" t="s">
        <v>117</v>
      </c>
      <c r="R3384" s="144">
        <v>0.378</v>
      </c>
      <c r="S3384" s="100">
        <v>245000</v>
      </c>
      <c r="T3384" s="100">
        <f t="shared" si="360"/>
        <v>92610</v>
      </c>
      <c r="U3384" s="100">
        <f t="shared" si="361"/>
        <v>103723.20000000001</v>
      </c>
      <c r="V3384" s="34" t="s">
        <v>47</v>
      </c>
      <c r="W3384" s="51">
        <v>2017</v>
      </c>
      <c r="X3384" s="149"/>
    </row>
    <row r="3385" spans="1:24" ht="50.1" customHeight="1">
      <c r="A3385" s="45" t="s">
        <v>10287</v>
      </c>
      <c r="B3385" s="51" t="s">
        <v>35</v>
      </c>
      <c r="C3385" s="38" t="s">
        <v>5930</v>
      </c>
      <c r="D3385" s="38" t="s">
        <v>206</v>
      </c>
      <c r="E3385" s="38" t="s">
        <v>5931</v>
      </c>
      <c r="F3385" s="38" t="s">
        <v>5932</v>
      </c>
      <c r="G3385" s="51" t="s">
        <v>39</v>
      </c>
      <c r="H3385" s="51">
        <v>0</v>
      </c>
      <c r="I3385" s="125">
        <v>590000000</v>
      </c>
      <c r="J3385" s="51" t="s">
        <v>225</v>
      </c>
      <c r="K3385" s="51" t="s">
        <v>554</v>
      </c>
      <c r="L3385" s="51" t="s">
        <v>42</v>
      </c>
      <c r="M3385" s="51" t="s">
        <v>61</v>
      </c>
      <c r="N3385" s="51" t="s">
        <v>7236</v>
      </c>
      <c r="O3385" s="46" t="s">
        <v>503</v>
      </c>
      <c r="P3385" s="51">
        <v>5111</v>
      </c>
      <c r="Q3385" s="38" t="s">
        <v>210</v>
      </c>
      <c r="R3385" s="228">
        <v>30</v>
      </c>
      <c r="S3385" s="228">
        <v>1100</v>
      </c>
      <c r="T3385" s="346">
        <f>S3385*R3385</f>
        <v>33000</v>
      </c>
      <c r="U3385" s="228">
        <f t="shared" si="361"/>
        <v>36960</v>
      </c>
      <c r="V3385" s="193"/>
      <c r="W3385" s="35">
        <v>2017</v>
      </c>
      <c r="X3385" s="156"/>
    </row>
    <row r="3386" spans="1:24" ht="50.1" customHeight="1">
      <c r="A3386" s="45" t="s">
        <v>10288</v>
      </c>
      <c r="B3386" s="35" t="s">
        <v>35</v>
      </c>
      <c r="C3386" s="50" t="s">
        <v>3808</v>
      </c>
      <c r="D3386" s="78" t="s">
        <v>3750</v>
      </c>
      <c r="E3386" s="78" t="s">
        <v>3809</v>
      </c>
      <c r="F3386" s="78" t="s">
        <v>10289</v>
      </c>
      <c r="G3386" s="35" t="s">
        <v>39</v>
      </c>
      <c r="H3386" s="35">
        <v>0</v>
      </c>
      <c r="I3386" s="35">
        <v>590000000</v>
      </c>
      <c r="J3386" s="35" t="s">
        <v>40</v>
      </c>
      <c r="K3386" s="35" t="s">
        <v>554</v>
      </c>
      <c r="L3386" s="46" t="s">
        <v>53</v>
      </c>
      <c r="M3386" s="35" t="s">
        <v>61</v>
      </c>
      <c r="N3386" s="35" t="s">
        <v>268</v>
      </c>
      <c r="O3386" s="49" t="s">
        <v>110</v>
      </c>
      <c r="P3386" s="35">
        <v>796</v>
      </c>
      <c r="Q3386" s="35" t="s">
        <v>46</v>
      </c>
      <c r="R3386" s="77">
        <v>100</v>
      </c>
      <c r="S3386" s="77">
        <v>450</v>
      </c>
      <c r="T3386" s="77">
        <f t="shared" ref="T3386:T3392" si="362">R3386*S3386</f>
        <v>45000</v>
      </c>
      <c r="U3386" s="77">
        <f t="shared" si="361"/>
        <v>50400.000000000007</v>
      </c>
      <c r="V3386" s="47"/>
      <c r="W3386" s="35">
        <v>2017</v>
      </c>
      <c r="X3386" s="47"/>
    </row>
    <row r="3387" spans="1:24" ht="50.1" customHeight="1">
      <c r="A3387" s="45" t="s">
        <v>10290</v>
      </c>
      <c r="B3387" s="35" t="s">
        <v>35</v>
      </c>
      <c r="C3387" s="50" t="s">
        <v>3808</v>
      </c>
      <c r="D3387" s="78" t="s">
        <v>3750</v>
      </c>
      <c r="E3387" s="78" t="s">
        <v>3809</v>
      </c>
      <c r="F3387" s="78" t="s">
        <v>10291</v>
      </c>
      <c r="G3387" s="35" t="s">
        <v>39</v>
      </c>
      <c r="H3387" s="35">
        <v>0</v>
      </c>
      <c r="I3387" s="35">
        <v>590000000</v>
      </c>
      <c r="J3387" s="35" t="s">
        <v>40</v>
      </c>
      <c r="K3387" s="35" t="s">
        <v>554</v>
      </c>
      <c r="L3387" s="46" t="s">
        <v>53</v>
      </c>
      <c r="M3387" s="35" t="s">
        <v>61</v>
      </c>
      <c r="N3387" s="35" t="s">
        <v>268</v>
      </c>
      <c r="O3387" s="49" t="s">
        <v>110</v>
      </c>
      <c r="P3387" s="35">
        <v>796</v>
      </c>
      <c r="Q3387" s="35" t="s">
        <v>46</v>
      </c>
      <c r="R3387" s="77">
        <v>50</v>
      </c>
      <c r="S3387" s="77">
        <v>450</v>
      </c>
      <c r="T3387" s="77">
        <f t="shared" si="362"/>
        <v>22500</v>
      </c>
      <c r="U3387" s="77">
        <f t="shared" si="361"/>
        <v>25200.000000000004</v>
      </c>
      <c r="V3387" s="47"/>
      <c r="W3387" s="35">
        <v>2017</v>
      </c>
      <c r="X3387" s="47"/>
    </row>
    <row r="3388" spans="1:24" ht="50.1" customHeight="1">
      <c r="A3388" s="45" t="s">
        <v>10292</v>
      </c>
      <c r="B3388" s="35" t="s">
        <v>35</v>
      </c>
      <c r="C3388" s="50" t="s">
        <v>10293</v>
      </c>
      <c r="D3388" s="78" t="s">
        <v>3750</v>
      </c>
      <c r="E3388" s="78" t="s">
        <v>10294</v>
      </c>
      <c r="F3388" s="78" t="s">
        <v>10295</v>
      </c>
      <c r="G3388" s="35" t="s">
        <v>39</v>
      </c>
      <c r="H3388" s="35">
        <v>0</v>
      </c>
      <c r="I3388" s="35">
        <v>590000000</v>
      </c>
      <c r="J3388" s="35" t="s">
        <v>40</v>
      </c>
      <c r="K3388" s="35" t="s">
        <v>554</v>
      </c>
      <c r="L3388" s="46" t="s">
        <v>53</v>
      </c>
      <c r="M3388" s="35" t="s">
        <v>61</v>
      </c>
      <c r="N3388" s="35" t="s">
        <v>268</v>
      </c>
      <c r="O3388" s="49" t="s">
        <v>110</v>
      </c>
      <c r="P3388" s="35">
        <v>796</v>
      </c>
      <c r="Q3388" s="35" t="s">
        <v>46</v>
      </c>
      <c r="R3388" s="77">
        <v>100</v>
      </c>
      <c r="S3388" s="77">
        <v>415</v>
      </c>
      <c r="T3388" s="77">
        <f t="shared" si="362"/>
        <v>41500</v>
      </c>
      <c r="U3388" s="77">
        <f t="shared" si="361"/>
        <v>46480.000000000007</v>
      </c>
      <c r="V3388" s="47"/>
      <c r="W3388" s="35">
        <v>2017</v>
      </c>
      <c r="X3388" s="47"/>
    </row>
    <row r="3389" spans="1:24" ht="50.1" customHeight="1">
      <c r="A3389" s="45" t="s">
        <v>10296</v>
      </c>
      <c r="B3389" s="35" t="s">
        <v>35</v>
      </c>
      <c r="C3389" s="50" t="s">
        <v>10293</v>
      </c>
      <c r="D3389" s="78" t="s">
        <v>3750</v>
      </c>
      <c r="E3389" s="78" t="s">
        <v>10294</v>
      </c>
      <c r="F3389" s="78" t="s">
        <v>10297</v>
      </c>
      <c r="G3389" s="35" t="s">
        <v>39</v>
      </c>
      <c r="H3389" s="35">
        <v>0</v>
      </c>
      <c r="I3389" s="35">
        <v>590000000</v>
      </c>
      <c r="J3389" s="35" t="s">
        <v>40</v>
      </c>
      <c r="K3389" s="35" t="s">
        <v>554</v>
      </c>
      <c r="L3389" s="46" t="s">
        <v>53</v>
      </c>
      <c r="M3389" s="35" t="s">
        <v>61</v>
      </c>
      <c r="N3389" s="35" t="s">
        <v>268</v>
      </c>
      <c r="O3389" s="49" t="s">
        <v>110</v>
      </c>
      <c r="P3389" s="35">
        <v>796</v>
      </c>
      <c r="Q3389" s="35" t="s">
        <v>46</v>
      </c>
      <c r="R3389" s="77">
        <v>100</v>
      </c>
      <c r="S3389" s="77">
        <v>415</v>
      </c>
      <c r="T3389" s="77">
        <f t="shared" si="362"/>
        <v>41500</v>
      </c>
      <c r="U3389" s="77">
        <f t="shared" si="361"/>
        <v>46480.000000000007</v>
      </c>
      <c r="V3389" s="47"/>
      <c r="W3389" s="35">
        <v>2017</v>
      </c>
      <c r="X3389" s="47"/>
    </row>
    <row r="3390" spans="1:24" ht="50.1" customHeight="1">
      <c r="A3390" s="45" t="s">
        <v>10298</v>
      </c>
      <c r="B3390" s="35" t="s">
        <v>35</v>
      </c>
      <c r="C3390" s="50" t="s">
        <v>3749</v>
      </c>
      <c r="D3390" s="78" t="s">
        <v>3750</v>
      </c>
      <c r="E3390" s="78" t="s">
        <v>3751</v>
      </c>
      <c r="F3390" s="78" t="s">
        <v>10299</v>
      </c>
      <c r="G3390" s="35" t="s">
        <v>39</v>
      </c>
      <c r="H3390" s="35">
        <v>0</v>
      </c>
      <c r="I3390" s="35">
        <v>590000000</v>
      </c>
      <c r="J3390" s="35" t="s">
        <v>40</v>
      </c>
      <c r="K3390" s="35" t="s">
        <v>554</v>
      </c>
      <c r="L3390" s="46" t="s">
        <v>53</v>
      </c>
      <c r="M3390" s="35" t="s">
        <v>61</v>
      </c>
      <c r="N3390" s="35" t="s">
        <v>268</v>
      </c>
      <c r="O3390" s="49" t="s">
        <v>110</v>
      </c>
      <c r="P3390" s="35">
        <v>796</v>
      </c>
      <c r="Q3390" s="35" t="s">
        <v>46</v>
      </c>
      <c r="R3390" s="77">
        <v>100</v>
      </c>
      <c r="S3390" s="77">
        <v>355</v>
      </c>
      <c r="T3390" s="77">
        <f t="shared" si="362"/>
        <v>35500</v>
      </c>
      <c r="U3390" s="77">
        <f t="shared" si="361"/>
        <v>39760.000000000007</v>
      </c>
      <c r="V3390" s="47"/>
      <c r="W3390" s="35">
        <v>2017</v>
      </c>
      <c r="X3390" s="47"/>
    </row>
    <row r="3391" spans="1:24" ht="50.1" customHeight="1">
      <c r="A3391" s="45" t="s">
        <v>10300</v>
      </c>
      <c r="B3391" s="35" t="s">
        <v>35</v>
      </c>
      <c r="C3391" s="50" t="s">
        <v>3749</v>
      </c>
      <c r="D3391" s="78" t="s">
        <v>3750</v>
      </c>
      <c r="E3391" s="78" t="s">
        <v>3751</v>
      </c>
      <c r="F3391" s="78" t="s">
        <v>10301</v>
      </c>
      <c r="G3391" s="35" t="s">
        <v>39</v>
      </c>
      <c r="H3391" s="35">
        <v>0</v>
      </c>
      <c r="I3391" s="35">
        <v>590000000</v>
      </c>
      <c r="J3391" s="35" t="s">
        <v>40</v>
      </c>
      <c r="K3391" s="35" t="s">
        <v>554</v>
      </c>
      <c r="L3391" s="46" t="s">
        <v>53</v>
      </c>
      <c r="M3391" s="35" t="s">
        <v>61</v>
      </c>
      <c r="N3391" s="35" t="s">
        <v>268</v>
      </c>
      <c r="O3391" s="49" t="s">
        <v>110</v>
      </c>
      <c r="P3391" s="35">
        <v>796</v>
      </c>
      <c r="Q3391" s="35" t="s">
        <v>46</v>
      </c>
      <c r="R3391" s="77">
        <v>50</v>
      </c>
      <c r="S3391" s="77">
        <v>355</v>
      </c>
      <c r="T3391" s="77">
        <f t="shared" si="362"/>
        <v>17750</v>
      </c>
      <c r="U3391" s="77">
        <f t="shared" si="361"/>
        <v>19880.000000000004</v>
      </c>
      <c r="V3391" s="47"/>
      <c r="W3391" s="35">
        <v>2017</v>
      </c>
      <c r="X3391" s="47"/>
    </row>
    <row r="3392" spans="1:24" ht="50.1" customHeight="1">
      <c r="A3392" s="45" t="s">
        <v>10302</v>
      </c>
      <c r="B3392" s="35" t="s">
        <v>35</v>
      </c>
      <c r="C3392" s="50" t="s">
        <v>3781</v>
      </c>
      <c r="D3392" s="78" t="s">
        <v>3750</v>
      </c>
      <c r="E3392" s="78" t="s">
        <v>3782</v>
      </c>
      <c r="F3392" s="78" t="s">
        <v>10303</v>
      </c>
      <c r="G3392" s="35" t="s">
        <v>39</v>
      </c>
      <c r="H3392" s="35">
        <v>0</v>
      </c>
      <c r="I3392" s="35">
        <v>590000000</v>
      </c>
      <c r="J3392" s="35" t="s">
        <v>40</v>
      </c>
      <c r="K3392" s="35" t="s">
        <v>554</v>
      </c>
      <c r="L3392" s="46" t="s">
        <v>53</v>
      </c>
      <c r="M3392" s="35" t="s">
        <v>61</v>
      </c>
      <c r="N3392" s="35" t="s">
        <v>268</v>
      </c>
      <c r="O3392" s="49" t="s">
        <v>110</v>
      </c>
      <c r="P3392" s="35">
        <v>796</v>
      </c>
      <c r="Q3392" s="35" t="s">
        <v>46</v>
      </c>
      <c r="R3392" s="77">
        <v>50</v>
      </c>
      <c r="S3392" s="77">
        <v>480</v>
      </c>
      <c r="T3392" s="77">
        <f t="shared" si="362"/>
        <v>24000</v>
      </c>
      <c r="U3392" s="77">
        <f t="shared" si="361"/>
        <v>26880.000000000004</v>
      </c>
      <c r="V3392" s="47"/>
      <c r="W3392" s="35">
        <v>2017</v>
      </c>
      <c r="X3392" s="47"/>
    </row>
    <row r="3393" spans="1:24" ht="50.1" customHeight="1">
      <c r="A3393" s="45" t="s">
        <v>10304</v>
      </c>
      <c r="B3393" s="348" t="s">
        <v>35</v>
      </c>
      <c r="C3393" s="50" t="s">
        <v>10305</v>
      </c>
      <c r="D3393" s="50" t="s">
        <v>9148</v>
      </c>
      <c r="E3393" s="50" t="s">
        <v>10306</v>
      </c>
      <c r="F3393" s="50" t="s">
        <v>10307</v>
      </c>
      <c r="G3393" s="49" t="s">
        <v>39</v>
      </c>
      <c r="H3393" s="52">
        <v>0</v>
      </c>
      <c r="I3393" s="82">
        <v>590000000</v>
      </c>
      <c r="J3393" s="35" t="s">
        <v>225</v>
      </c>
      <c r="K3393" s="35" t="s">
        <v>554</v>
      </c>
      <c r="L3393" s="35" t="s">
        <v>53</v>
      </c>
      <c r="M3393" s="43" t="s">
        <v>84</v>
      </c>
      <c r="N3393" s="49" t="s">
        <v>5652</v>
      </c>
      <c r="O3393" s="35" t="s">
        <v>503</v>
      </c>
      <c r="P3393" s="349">
        <v>625</v>
      </c>
      <c r="Q3393" s="49" t="s">
        <v>2086</v>
      </c>
      <c r="R3393" s="100">
        <v>9</v>
      </c>
      <c r="S3393" s="77">
        <v>28500</v>
      </c>
      <c r="T3393" s="100">
        <f>R3393*S3393</f>
        <v>256500</v>
      </c>
      <c r="U3393" s="147">
        <f>T3393*1.12</f>
        <v>287280</v>
      </c>
      <c r="V3393" s="46"/>
      <c r="W3393" s="55">
        <v>2017</v>
      </c>
      <c r="X3393" s="98"/>
    </row>
    <row r="3394" spans="1:24" ht="50.1" customHeight="1">
      <c r="A3394" s="45" t="s">
        <v>10308</v>
      </c>
      <c r="B3394" s="348" t="s">
        <v>35</v>
      </c>
      <c r="C3394" s="50" t="s">
        <v>10309</v>
      </c>
      <c r="D3394" s="50" t="s">
        <v>10310</v>
      </c>
      <c r="E3394" s="50" t="s">
        <v>798</v>
      </c>
      <c r="F3394" s="50" t="s">
        <v>10311</v>
      </c>
      <c r="G3394" s="49" t="s">
        <v>39</v>
      </c>
      <c r="H3394" s="52">
        <v>0</v>
      </c>
      <c r="I3394" s="82">
        <v>590000000</v>
      </c>
      <c r="J3394" s="35" t="s">
        <v>225</v>
      </c>
      <c r="K3394" s="35" t="s">
        <v>554</v>
      </c>
      <c r="L3394" s="35" t="s">
        <v>53</v>
      </c>
      <c r="M3394" s="43" t="s">
        <v>84</v>
      </c>
      <c r="N3394" s="49" t="s">
        <v>5652</v>
      </c>
      <c r="O3394" s="35" t="s">
        <v>503</v>
      </c>
      <c r="P3394" s="349">
        <v>796</v>
      </c>
      <c r="Q3394" s="49" t="s">
        <v>46</v>
      </c>
      <c r="R3394" s="100">
        <v>18</v>
      </c>
      <c r="S3394" s="77">
        <v>340</v>
      </c>
      <c r="T3394" s="100">
        <f t="shared" ref="T3394:T3396" si="363">R3394*S3394</f>
        <v>6120</v>
      </c>
      <c r="U3394" s="147">
        <f t="shared" ref="U3394:U3398" si="364">T3394*1.12</f>
        <v>6854.4000000000005</v>
      </c>
      <c r="V3394" s="46"/>
      <c r="W3394" s="55">
        <v>2017</v>
      </c>
      <c r="X3394" s="98"/>
    </row>
    <row r="3395" spans="1:24" ht="50.1" customHeight="1">
      <c r="A3395" s="45" t="s">
        <v>10312</v>
      </c>
      <c r="B3395" s="348" t="s">
        <v>35</v>
      </c>
      <c r="C3395" s="50" t="s">
        <v>10309</v>
      </c>
      <c r="D3395" s="50" t="s">
        <v>10310</v>
      </c>
      <c r="E3395" s="50" t="s">
        <v>798</v>
      </c>
      <c r="F3395" s="50" t="s">
        <v>10313</v>
      </c>
      <c r="G3395" s="49" t="s">
        <v>39</v>
      </c>
      <c r="H3395" s="52">
        <v>0</v>
      </c>
      <c r="I3395" s="82">
        <v>590000000</v>
      </c>
      <c r="J3395" s="35" t="s">
        <v>225</v>
      </c>
      <c r="K3395" s="35" t="s">
        <v>554</v>
      </c>
      <c r="L3395" s="35" t="s">
        <v>53</v>
      </c>
      <c r="M3395" s="43" t="s">
        <v>84</v>
      </c>
      <c r="N3395" s="49" t="s">
        <v>5652</v>
      </c>
      <c r="O3395" s="35" t="s">
        <v>503</v>
      </c>
      <c r="P3395" s="349">
        <v>796</v>
      </c>
      <c r="Q3395" s="49" t="s">
        <v>46</v>
      </c>
      <c r="R3395" s="100">
        <v>8</v>
      </c>
      <c r="S3395" s="77">
        <v>2400</v>
      </c>
      <c r="T3395" s="100">
        <f t="shared" si="363"/>
        <v>19200</v>
      </c>
      <c r="U3395" s="147">
        <f t="shared" si="364"/>
        <v>21504.000000000004</v>
      </c>
      <c r="V3395" s="46"/>
      <c r="W3395" s="55">
        <v>2017</v>
      </c>
      <c r="X3395" s="98"/>
    </row>
    <row r="3396" spans="1:24" ht="50.1" customHeight="1">
      <c r="A3396" s="45" t="s">
        <v>10314</v>
      </c>
      <c r="B3396" s="348" t="s">
        <v>35</v>
      </c>
      <c r="C3396" s="50" t="s">
        <v>10315</v>
      </c>
      <c r="D3396" s="50" t="s">
        <v>10316</v>
      </c>
      <c r="E3396" s="50" t="s">
        <v>10317</v>
      </c>
      <c r="F3396" s="50" t="s">
        <v>10318</v>
      </c>
      <c r="G3396" s="49" t="s">
        <v>39</v>
      </c>
      <c r="H3396" s="52">
        <v>0</v>
      </c>
      <c r="I3396" s="82">
        <v>590000000</v>
      </c>
      <c r="J3396" s="35" t="s">
        <v>225</v>
      </c>
      <c r="K3396" s="35" t="s">
        <v>554</v>
      </c>
      <c r="L3396" s="35" t="s">
        <v>53</v>
      </c>
      <c r="M3396" s="43" t="s">
        <v>84</v>
      </c>
      <c r="N3396" s="49" t="s">
        <v>5652</v>
      </c>
      <c r="O3396" s="35" t="s">
        <v>503</v>
      </c>
      <c r="P3396" s="349">
        <v>796</v>
      </c>
      <c r="Q3396" s="49" t="s">
        <v>46</v>
      </c>
      <c r="R3396" s="100">
        <v>455</v>
      </c>
      <c r="S3396" s="77">
        <v>37</v>
      </c>
      <c r="T3396" s="100">
        <f t="shared" si="363"/>
        <v>16835</v>
      </c>
      <c r="U3396" s="147">
        <f t="shared" si="364"/>
        <v>18855.2</v>
      </c>
      <c r="V3396" s="46"/>
      <c r="W3396" s="55">
        <v>2017</v>
      </c>
      <c r="X3396" s="98"/>
    </row>
    <row r="3397" spans="1:24" ht="50.1" customHeight="1">
      <c r="A3397" s="45" t="s">
        <v>10319</v>
      </c>
      <c r="B3397" s="51" t="s">
        <v>35</v>
      </c>
      <c r="C3397" s="93" t="s">
        <v>2982</v>
      </c>
      <c r="D3397" s="93" t="s">
        <v>2983</v>
      </c>
      <c r="E3397" s="93" t="s">
        <v>2984</v>
      </c>
      <c r="F3397" s="93" t="s">
        <v>10320</v>
      </c>
      <c r="G3397" s="51" t="s">
        <v>39</v>
      </c>
      <c r="H3397" s="51">
        <v>0</v>
      </c>
      <c r="I3397" s="125">
        <v>590000000</v>
      </c>
      <c r="J3397" s="51" t="s">
        <v>53</v>
      </c>
      <c r="K3397" s="51" t="s">
        <v>3798</v>
      </c>
      <c r="L3397" s="51" t="s">
        <v>53</v>
      </c>
      <c r="M3397" s="51" t="s">
        <v>61</v>
      </c>
      <c r="N3397" s="51" t="s">
        <v>44</v>
      </c>
      <c r="O3397" s="46" t="s">
        <v>1424</v>
      </c>
      <c r="P3397" s="35">
        <v>625</v>
      </c>
      <c r="Q3397" s="35" t="s">
        <v>2086</v>
      </c>
      <c r="R3397" s="77">
        <v>200</v>
      </c>
      <c r="S3397" s="77">
        <v>1400</v>
      </c>
      <c r="T3397" s="77">
        <f>R3397*S3397</f>
        <v>280000</v>
      </c>
      <c r="U3397" s="146">
        <f t="shared" si="364"/>
        <v>313600.00000000006</v>
      </c>
      <c r="V3397" s="193"/>
      <c r="W3397" s="35">
        <v>2017</v>
      </c>
      <c r="X3397" s="156"/>
    </row>
    <row r="3398" spans="1:24" ht="50.1" customHeight="1">
      <c r="A3398" s="45" t="s">
        <v>10321</v>
      </c>
      <c r="B3398" s="51" t="s">
        <v>35</v>
      </c>
      <c r="C3398" s="50" t="s">
        <v>9182</v>
      </c>
      <c r="D3398" s="50" t="s">
        <v>2253</v>
      </c>
      <c r="E3398" s="50" t="s">
        <v>9183</v>
      </c>
      <c r="F3398" s="50" t="s">
        <v>10322</v>
      </c>
      <c r="G3398" s="51" t="s">
        <v>39</v>
      </c>
      <c r="H3398" s="51">
        <v>0</v>
      </c>
      <c r="I3398" s="125">
        <v>590000000</v>
      </c>
      <c r="J3398" s="51" t="s">
        <v>53</v>
      </c>
      <c r="K3398" s="51" t="s">
        <v>554</v>
      </c>
      <c r="L3398" s="51" t="s">
        <v>53</v>
      </c>
      <c r="M3398" s="51" t="s">
        <v>84</v>
      </c>
      <c r="N3398" s="51" t="s">
        <v>44</v>
      </c>
      <c r="O3398" s="176" t="s">
        <v>5275</v>
      </c>
      <c r="P3398" s="52" t="s">
        <v>9185</v>
      </c>
      <c r="Q3398" s="49" t="s">
        <v>129</v>
      </c>
      <c r="R3398" s="77">
        <v>649.5</v>
      </c>
      <c r="S3398" s="237">
        <v>700</v>
      </c>
      <c r="T3398" s="237">
        <f>S3398*R3398</f>
        <v>454650</v>
      </c>
      <c r="U3398" s="77">
        <f t="shared" si="364"/>
        <v>509208.00000000006</v>
      </c>
      <c r="V3398" s="193"/>
      <c r="W3398" s="35">
        <v>2017</v>
      </c>
      <c r="X3398" s="156"/>
    </row>
    <row r="3399" spans="1:24" ht="50.1" customHeight="1">
      <c r="A3399" s="45" t="s">
        <v>10323</v>
      </c>
      <c r="B3399" s="126" t="s">
        <v>35</v>
      </c>
      <c r="C3399" s="38" t="s">
        <v>10324</v>
      </c>
      <c r="D3399" s="38" t="s">
        <v>10325</v>
      </c>
      <c r="E3399" s="38" t="s">
        <v>10326</v>
      </c>
      <c r="F3399" s="212" t="s">
        <v>10327</v>
      </c>
      <c r="G3399" s="49" t="s">
        <v>39</v>
      </c>
      <c r="H3399" s="49">
        <v>0</v>
      </c>
      <c r="I3399" s="46">
        <v>590000000</v>
      </c>
      <c r="J3399" s="35" t="s">
        <v>225</v>
      </c>
      <c r="K3399" s="49" t="s">
        <v>554</v>
      </c>
      <c r="L3399" s="35" t="s">
        <v>225</v>
      </c>
      <c r="M3399" s="49" t="s">
        <v>61</v>
      </c>
      <c r="N3399" s="49" t="s">
        <v>5283</v>
      </c>
      <c r="O3399" s="49" t="s">
        <v>6903</v>
      </c>
      <c r="P3399" s="35">
        <v>796</v>
      </c>
      <c r="Q3399" s="49" t="s">
        <v>46</v>
      </c>
      <c r="R3399" s="77">
        <v>5</v>
      </c>
      <c r="S3399" s="81">
        <v>400000</v>
      </c>
      <c r="T3399" s="81">
        <f>S3399*R3399</f>
        <v>2000000</v>
      </c>
      <c r="U3399" s="81">
        <f>T3399*1.12</f>
        <v>2240000</v>
      </c>
      <c r="V3399" s="102"/>
      <c r="W3399" s="35">
        <v>2017</v>
      </c>
      <c r="X3399" s="98"/>
    </row>
    <row r="3400" spans="1:24" ht="50.1" customHeight="1">
      <c r="A3400" s="45" t="s">
        <v>10328</v>
      </c>
      <c r="B3400" s="58" t="s">
        <v>35</v>
      </c>
      <c r="C3400" s="38" t="s">
        <v>2689</v>
      </c>
      <c r="D3400" s="233" t="s">
        <v>2690</v>
      </c>
      <c r="E3400" s="38" t="s">
        <v>2691</v>
      </c>
      <c r="F3400" s="38" t="s">
        <v>10329</v>
      </c>
      <c r="G3400" s="49" t="s">
        <v>39</v>
      </c>
      <c r="H3400" s="105">
        <v>0</v>
      </c>
      <c r="I3400" s="80">
        <v>590000000</v>
      </c>
      <c r="J3400" s="51" t="s">
        <v>9304</v>
      </c>
      <c r="K3400" s="49" t="s">
        <v>188</v>
      </c>
      <c r="L3400" s="51" t="s">
        <v>1042</v>
      </c>
      <c r="M3400" s="49" t="s">
        <v>43</v>
      </c>
      <c r="N3400" s="49" t="s">
        <v>143</v>
      </c>
      <c r="O3400" s="49" t="s">
        <v>227</v>
      </c>
      <c r="P3400" s="49">
        <v>796</v>
      </c>
      <c r="Q3400" s="49" t="s">
        <v>46</v>
      </c>
      <c r="R3400" s="81">
        <v>3</v>
      </c>
      <c r="S3400" s="81">
        <v>187000</v>
      </c>
      <c r="T3400" s="323">
        <f>R3400*S3400</f>
        <v>561000</v>
      </c>
      <c r="U3400" s="323">
        <f>T3400*1.12</f>
        <v>628320.00000000012</v>
      </c>
      <c r="V3400" s="43"/>
      <c r="W3400" s="51">
        <v>2017</v>
      </c>
      <c r="X3400" s="43"/>
    </row>
    <row r="3401" spans="1:24" ht="50.1" customHeight="1">
      <c r="A3401" s="45" t="s">
        <v>10330</v>
      </c>
      <c r="B3401" s="58" t="s">
        <v>35</v>
      </c>
      <c r="C3401" s="233" t="s">
        <v>10331</v>
      </c>
      <c r="D3401" s="233" t="s">
        <v>4921</v>
      </c>
      <c r="E3401" s="233" t="s">
        <v>10332</v>
      </c>
      <c r="F3401" s="38" t="s">
        <v>10333</v>
      </c>
      <c r="G3401" s="49" t="s">
        <v>39</v>
      </c>
      <c r="H3401" s="105">
        <v>50</v>
      </c>
      <c r="I3401" s="80">
        <v>590000000</v>
      </c>
      <c r="J3401" s="51" t="s">
        <v>9304</v>
      </c>
      <c r="K3401" s="49" t="s">
        <v>188</v>
      </c>
      <c r="L3401" s="51" t="s">
        <v>1042</v>
      </c>
      <c r="M3401" s="49" t="s">
        <v>43</v>
      </c>
      <c r="N3401" s="49" t="s">
        <v>4449</v>
      </c>
      <c r="O3401" s="49" t="s">
        <v>1424</v>
      </c>
      <c r="P3401" s="49">
        <v>796</v>
      </c>
      <c r="Q3401" s="49" t="s">
        <v>46</v>
      </c>
      <c r="R3401" s="81">
        <v>10</v>
      </c>
      <c r="S3401" s="81">
        <v>83000</v>
      </c>
      <c r="T3401" s="106">
        <f>R3401*S3401</f>
        <v>830000</v>
      </c>
      <c r="U3401" s="106">
        <f>T3401*1.12</f>
        <v>929600.00000000012</v>
      </c>
      <c r="V3401" s="98"/>
      <c r="W3401" s="51">
        <v>2017</v>
      </c>
      <c r="X3401" s="98"/>
    </row>
    <row r="3402" spans="1:24" ht="50.1" customHeight="1">
      <c r="A3402" s="45" t="s">
        <v>10334</v>
      </c>
      <c r="B3402" s="58" t="s">
        <v>35</v>
      </c>
      <c r="C3402" s="233" t="s">
        <v>10335</v>
      </c>
      <c r="D3402" s="308" t="s">
        <v>6149</v>
      </c>
      <c r="E3402" s="233" t="s">
        <v>10336</v>
      </c>
      <c r="F3402" s="38" t="s">
        <v>10337</v>
      </c>
      <c r="G3402" s="49" t="s">
        <v>39</v>
      </c>
      <c r="H3402" s="105">
        <v>50</v>
      </c>
      <c r="I3402" s="80">
        <v>590000000</v>
      </c>
      <c r="J3402" s="51" t="s">
        <v>9304</v>
      </c>
      <c r="K3402" s="49" t="s">
        <v>188</v>
      </c>
      <c r="L3402" s="51" t="s">
        <v>1042</v>
      </c>
      <c r="M3402" s="49" t="s">
        <v>43</v>
      </c>
      <c r="N3402" s="49" t="s">
        <v>4449</v>
      </c>
      <c r="O3402" s="49" t="s">
        <v>1424</v>
      </c>
      <c r="P3402" s="49">
        <v>796</v>
      </c>
      <c r="Q3402" s="49" t="s">
        <v>46</v>
      </c>
      <c r="R3402" s="81">
        <v>20</v>
      </c>
      <c r="S3402" s="81">
        <v>16500</v>
      </c>
      <c r="T3402" s="106">
        <f t="shared" ref="T3402:T3403" si="365">R3402*S3402</f>
        <v>330000</v>
      </c>
      <c r="U3402" s="106">
        <f t="shared" ref="U3402:U3403" si="366">T3402*1.12</f>
        <v>369600.00000000006</v>
      </c>
      <c r="V3402" s="98"/>
      <c r="W3402" s="51">
        <v>2017</v>
      </c>
      <c r="X3402" s="98"/>
    </row>
    <row r="3403" spans="1:24" ht="50.1" customHeight="1">
      <c r="A3403" s="45" t="s">
        <v>10338</v>
      </c>
      <c r="B3403" s="58" t="s">
        <v>35</v>
      </c>
      <c r="C3403" s="38" t="s">
        <v>10339</v>
      </c>
      <c r="D3403" s="233" t="s">
        <v>6047</v>
      </c>
      <c r="E3403" s="38" t="s">
        <v>10340</v>
      </c>
      <c r="F3403" s="38" t="s">
        <v>10341</v>
      </c>
      <c r="G3403" s="49" t="s">
        <v>39</v>
      </c>
      <c r="H3403" s="105">
        <v>50</v>
      </c>
      <c r="I3403" s="80">
        <v>590000000</v>
      </c>
      <c r="J3403" s="51" t="s">
        <v>9304</v>
      </c>
      <c r="K3403" s="49" t="s">
        <v>188</v>
      </c>
      <c r="L3403" s="51" t="s">
        <v>1042</v>
      </c>
      <c r="M3403" s="49" t="s">
        <v>43</v>
      </c>
      <c r="N3403" s="49" t="s">
        <v>4449</v>
      </c>
      <c r="O3403" s="49" t="s">
        <v>1424</v>
      </c>
      <c r="P3403" s="49">
        <v>796</v>
      </c>
      <c r="Q3403" s="49" t="s">
        <v>46</v>
      </c>
      <c r="R3403" s="81">
        <v>10</v>
      </c>
      <c r="S3403" s="81">
        <v>28000</v>
      </c>
      <c r="T3403" s="106">
        <f t="shared" si="365"/>
        <v>280000</v>
      </c>
      <c r="U3403" s="106">
        <f t="shared" si="366"/>
        <v>313600.00000000006</v>
      </c>
      <c r="V3403" s="98"/>
      <c r="W3403" s="51">
        <v>2017</v>
      </c>
      <c r="X3403" s="98"/>
    </row>
    <row r="3404" spans="1:24" ht="50.1" customHeight="1">
      <c r="A3404" s="45" t="s">
        <v>10342</v>
      </c>
      <c r="B3404" s="35" t="s">
        <v>35</v>
      </c>
      <c r="C3404" s="93" t="s">
        <v>943</v>
      </c>
      <c r="D3404" s="93" t="s">
        <v>944</v>
      </c>
      <c r="E3404" s="93" t="s">
        <v>332</v>
      </c>
      <c r="F3404" s="93" t="s">
        <v>945</v>
      </c>
      <c r="G3404" s="49" t="s">
        <v>39</v>
      </c>
      <c r="H3404" s="105">
        <v>0</v>
      </c>
      <c r="I3404" s="80">
        <v>590000000</v>
      </c>
      <c r="J3404" s="51" t="s">
        <v>293</v>
      </c>
      <c r="K3404" s="49" t="s">
        <v>554</v>
      </c>
      <c r="L3404" s="49" t="s">
        <v>295</v>
      </c>
      <c r="M3404" s="49" t="s">
        <v>84</v>
      </c>
      <c r="N3404" s="49" t="s">
        <v>102</v>
      </c>
      <c r="O3404" s="49" t="s">
        <v>1424</v>
      </c>
      <c r="P3404" s="35">
        <v>796</v>
      </c>
      <c r="Q3404" s="35" t="s">
        <v>46</v>
      </c>
      <c r="R3404" s="81">
        <v>20</v>
      </c>
      <c r="S3404" s="81">
        <v>6500</v>
      </c>
      <c r="T3404" s="81">
        <f>R3404*S3404</f>
        <v>130000</v>
      </c>
      <c r="U3404" s="81">
        <f>T3404*1.12</f>
        <v>145600</v>
      </c>
      <c r="V3404" s="98"/>
      <c r="W3404" s="51">
        <v>2017</v>
      </c>
      <c r="X3404" s="98"/>
    </row>
    <row r="3405" spans="1:24" ht="50.1" customHeight="1">
      <c r="A3405" s="45" t="s">
        <v>10343</v>
      </c>
      <c r="B3405" s="35" t="s">
        <v>35</v>
      </c>
      <c r="C3405" s="93" t="s">
        <v>1399</v>
      </c>
      <c r="D3405" s="93" t="s">
        <v>1400</v>
      </c>
      <c r="E3405" s="93" t="s">
        <v>1401</v>
      </c>
      <c r="F3405" s="93" t="s">
        <v>1402</v>
      </c>
      <c r="G3405" s="49" t="s">
        <v>39</v>
      </c>
      <c r="H3405" s="105">
        <v>0</v>
      </c>
      <c r="I3405" s="80">
        <v>590000000</v>
      </c>
      <c r="J3405" s="51" t="s">
        <v>293</v>
      </c>
      <c r="K3405" s="49" t="s">
        <v>554</v>
      </c>
      <c r="L3405" s="49" t="s">
        <v>295</v>
      </c>
      <c r="M3405" s="49" t="s">
        <v>84</v>
      </c>
      <c r="N3405" s="49" t="s">
        <v>102</v>
      </c>
      <c r="O3405" s="49" t="s">
        <v>1424</v>
      </c>
      <c r="P3405" s="35">
        <v>796</v>
      </c>
      <c r="Q3405" s="35" t="s">
        <v>46</v>
      </c>
      <c r="R3405" s="81">
        <v>75</v>
      </c>
      <c r="S3405" s="106">
        <v>360</v>
      </c>
      <c r="T3405" s="81">
        <f>R3405*S3405</f>
        <v>27000</v>
      </c>
      <c r="U3405" s="81">
        <f>T3405*1.12</f>
        <v>30240.000000000004</v>
      </c>
      <c r="V3405" s="98"/>
      <c r="W3405" s="51">
        <v>2017</v>
      </c>
      <c r="X3405" s="98"/>
    </row>
    <row r="3406" spans="1:24" ht="50.1" customHeight="1">
      <c r="A3406" s="45" t="s">
        <v>10344</v>
      </c>
      <c r="B3406" s="35" t="s">
        <v>35</v>
      </c>
      <c r="C3406" s="93" t="s">
        <v>1405</v>
      </c>
      <c r="D3406" s="93" t="s">
        <v>1400</v>
      </c>
      <c r="E3406" s="93" t="s">
        <v>1406</v>
      </c>
      <c r="F3406" s="93" t="s">
        <v>1407</v>
      </c>
      <c r="G3406" s="49" t="s">
        <v>39</v>
      </c>
      <c r="H3406" s="105">
        <v>0</v>
      </c>
      <c r="I3406" s="80">
        <v>590000000</v>
      </c>
      <c r="J3406" s="51" t="s">
        <v>293</v>
      </c>
      <c r="K3406" s="49" t="s">
        <v>554</v>
      </c>
      <c r="L3406" s="49" t="s">
        <v>295</v>
      </c>
      <c r="M3406" s="49" t="s">
        <v>84</v>
      </c>
      <c r="N3406" s="49" t="s">
        <v>102</v>
      </c>
      <c r="O3406" s="49" t="s">
        <v>1424</v>
      </c>
      <c r="P3406" s="35">
        <v>796</v>
      </c>
      <c r="Q3406" s="35" t="s">
        <v>46</v>
      </c>
      <c r="R3406" s="81">
        <v>170</v>
      </c>
      <c r="S3406" s="106">
        <v>550</v>
      </c>
      <c r="T3406" s="81">
        <f>R3406*S3406</f>
        <v>93500</v>
      </c>
      <c r="U3406" s="81">
        <f>T3406*1.12</f>
        <v>104720.00000000001</v>
      </c>
      <c r="V3406" s="98"/>
      <c r="W3406" s="51">
        <v>2017</v>
      </c>
      <c r="X3406" s="98"/>
    </row>
    <row r="3407" spans="1:24" ht="50.1" customHeight="1">
      <c r="A3407" s="45" t="s">
        <v>10345</v>
      </c>
      <c r="B3407" s="49" t="s">
        <v>35</v>
      </c>
      <c r="C3407" s="38" t="s">
        <v>2701</v>
      </c>
      <c r="D3407" s="38" t="s">
        <v>2690</v>
      </c>
      <c r="E3407" s="38" t="s">
        <v>2702</v>
      </c>
      <c r="F3407" s="38" t="s">
        <v>2705</v>
      </c>
      <c r="G3407" s="35" t="s">
        <v>39</v>
      </c>
      <c r="H3407" s="49">
        <v>50</v>
      </c>
      <c r="I3407" s="52">
        <v>590000000</v>
      </c>
      <c r="J3407" s="35" t="s">
        <v>53</v>
      </c>
      <c r="K3407" s="35" t="s">
        <v>554</v>
      </c>
      <c r="L3407" s="35" t="s">
        <v>42</v>
      </c>
      <c r="M3407" s="35" t="s">
        <v>84</v>
      </c>
      <c r="N3407" s="35" t="s">
        <v>5652</v>
      </c>
      <c r="O3407" s="35" t="s">
        <v>1424</v>
      </c>
      <c r="P3407" s="35">
        <v>796</v>
      </c>
      <c r="Q3407" s="35" t="s">
        <v>46</v>
      </c>
      <c r="R3407" s="100">
        <v>77</v>
      </c>
      <c r="S3407" s="100">
        <v>71000</v>
      </c>
      <c r="T3407" s="100">
        <f t="shared" ref="T3407" si="367">R3407*S3407</f>
        <v>5467000</v>
      </c>
      <c r="U3407" s="100">
        <f t="shared" ref="U3407:U3409" si="368">T3407*1.12</f>
        <v>6123040.0000000009</v>
      </c>
      <c r="V3407" s="34" t="s">
        <v>47</v>
      </c>
      <c r="W3407" s="35">
        <v>2017</v>
      </c>
      <c r="X3407" s="82"/>
    </row>
    <row r="3408" spans="1:24" ht="50.1" customHeight="1">
      <c r="A3408" s="45" t="s">
        <v>10346</v>
      </c>
      <c r="B3408" s="51" t="s">
        <v>35</v>
      </c>
      <c r="C3408" s="38" t="s">
        <v>10347</v>
      </c>
      <c r="D3408" s="38" t="s">
        <v>5940</v>
      </c>
      <c r="E3408" s="356" t="s">
        <v>10348</v>
      </c>
      <c r="F3408" s="342"/>
      <c r="G3408" s="51" t="s">
        <v>39</v>
      </c>
      <c r="H3408" s="51">
        <v>0</v>
      </c>
      <c r="I3408" s="125">
        <v>590000000</v>
      </c>
      <c r="J3408" s="51" t="s">
        <v>53</v>
      </c>
      <c r="K3408" s="51" t="s">
        <v>554</v>
      </c>
      <c r="L3408" s="51" t="s">
        <v>53</v>
      </c>
      <c r="M3408" s="51" t="s">
        <v>61</v>
      </c>
      <c r="N3408" s="51" t="s">
        <v>102</v>
      </c>
      <c r="O3408" s="46" t="s">
        <v>1424</v>
      </c>
      <c r="P3408" s="46" t="s">
        <v>865</v>
      </c>
      <c r="Q3408" s="49" t="s">
        <v>866</v>
      </c>
      <c r="R3408" s="77">
        <v>1950</v>
      </c>
      <c r="S3408" s="77">
        <v>230</v>
      </c>
      <c r="T3408" s="237">
        <f>S3408*R3408</f>
        <v>448500</v>
      </c>
      <c r="U3408" s="77">
        <f t="shared" si="368"/>
        <v>502320.00000000006</v>
      </c>
      <c r="V3408" s="193"/>
      <c r="W3408" s="35">
        <v>2017</v>
      </c>
      <c r="X3408" s="156"/>
    </row>
    <row r="3409" spans="1:24" ht="50.1" customHeight="1">
      <c r="A3409" s="45" t="s">
        <v>10349</v>
      </c>
      <c r="B3409" s="51" t="s">
        <v>35</v>
      </c>
      <c r="C3409" s="38" t="s">
        <v>10350</v>
      </c>
      <c r="D3409" s="38" t="s">
        <v>5940</v>
      </c>
      <c r="E3409" s="356" t="s">
        <v>10351</v>
      </c>
      <c r="F3409" s="342"/>
      <c r="G3409" s="51" t="s">
        <v>39</v>
      </c>
      <c r="H3409" s="51">
        <v>0</v>
      </c>
      <c r="I3409" s="125">
        <v>590000000</v>
      </c>
      <c r="J3409" s="51" t="s">
        <v>53</v>
      </c>
      <c r="K3409" s="51" t="s">
        <v>554</v>
      </c>
      <c r="L3409" s="51" t="s">
        <v>53</v>
      </c>
      <c r="M3409" s="51" t="s">
        <v>61</v>
      </c>
      <c r="N3409" s="51" t="s">
        <v>102</v>
      </c>
      <c r="O3409" s="46" t="s">
        <v>1424</v>
      </c>
      <c r="P3409" s="46" t="s">
        <v>865</v>
      </c>
      <c r="Q3409" s="49" t="s">
        <v>866</v>
      </c>
      <c r="R3409" s="237">
        <v>1300</v>
      </c>
      <c r="S3409" s="237">
        <v>370</v>
      </c>
      <c r="T3409" s="62">
        <f>S3409*R3409</f>
        <v>481000</v>
      </c>
      <c r="U3409" s="237">
        <f t="shared" si="368"/>
        <v>538720</v>
      </c>
      <c r="V3409" s="193"/>
      <c r="W3409" s="35">
        <v>2017</v>
      </c>
      <c r="X3409" s="156"/>
    </row>
    <row r="3410" spans="1:24" ht="50.1" customHeight="1">
      <c r="A3410" s="45" t="s">
        <v>10352</v>
      </c>
      <c r="B3410" s="49" t="s">
        <v>35</v>
      </c>
      <c r="C3410" s="50" t="s">
        <v>1019</v>
      </c>
      <c r="D3410" s="50" t="s">
        <v>1020</v>
      </c>
      <c r="E3410" s="50" t="s">
        <v>1021</v>
      </c>
      <c r="F3410" s="50"/>
      <c r="G3410" s="49" t="s">
        <v>39</v>
      </c>
      <c r="H3410" s="49">
        <v>0</v>
      </c>
      <c r="I3410" s="49">
        <v>590000000</v>
      </c>
      <c r="J3410" s="49" t="s">
        <v>40</v>
      </c>
      <c r="K3410" s="49" t="s">
        <v>188</v>
      </c>
      <c r="L3410" s="49" t="s">
        <v>40</v>
      </c>
      <c r="M3410" s="49" t="s">
        <v>43</v>
      </c>
      <c r="N3410" s="49" t="s">
        <v>44</v>
      </c>
      <c r="O3410" s="49" t="s">
        <v>110</v>
      </c>
      <c r="P3410" s="49">
        <v>166</v>
      </c>
      <c r="Q3410" s="49" t="s">
        <v>103</v>
      </c>
      <c r="R3410" s="81">
        <v>234</v>
      </c>
      <c r="S3410" s="81">
        <v>400</v>
      </c>
      <c r="T3410" s="81">
        <f>R3410*S3410</f>
        <v>93600</v>
      </c>
      <c r="U3410" s="81">
        <f>T3410*1.12</f>
        <v>104832.00000000001</v>
      </c>
      <c r="V3410" s="49"/>
      <c r="W3410" s="49">
        <v>2017</v>
      </c>
      <c r="X3410" s="49"/>
    </row>
    <row r="3411" spans="1:24" ht="50.1" customHeight="1">
      <c r="A3411" s="45" t="s">
        <v>10353</v>
      </c>
      <c r="B3411" s="49" t="s">
        <v>35</v>
      </c>
      <c r="C3411" s="50" t="s">
        <v>7572</v>
      </c>
      <c r="D3411" s="50" t="s">
        <v>4383</v>
      </c>
      <c r="E3411" s="50" t="s">
        <v>7573</v>
      </c>
      <c r="F3411" s="50" t="s">
        <v>10354</v>
      </c>
      <c r="G3411" s="49" t="s">
        <v>196</v>
      </c>
      <c r="H3411" s="49">
        <v>0</v>
      </c>
      <c r="I3411" s="35">
        <v>590000000</v>
      </c>
      <c r="J3411" s="35" t="s">
        <v>40</v>
      </c>
      <c r="K3411" s="49" t="s">
        <v>188</v>
      </c>
      <c r="L3411" s="35" t="s">
        <v>40</v>
      </c>
      <c r="M3411" s="49" t="s">
        <v>61</v>
      </c>
      <c r="N3411" s="35" t="s">
        <v>10156</v>
      </c>
      <c r="O3411" s="35" t="s">
        <v>7132</v>
      </c>
      <c r="P3411" s="35">
        <v>166</v>
      </c>
      <c r="Q3411" s="46" t="s">
        <v>103</v>
      </c>
      <c r="R3411" s="81">
        <v>115</v>
      </c>
      <c r="S3411" s="81">
        <v>441.07</v>
      </c>
      <c r="T3411" s="81">
        <v>0</v>
      </c>
      <c r="U3411" s="81">
        <f t="shared" ref="U3411:U3434" si="369">T3411*1.12</f>
        <v>0</v>
      </c>
      <c r="V3411" s="98"/>
      <c r="W3411" s="49">
        <v>2017</v>
      </c>
      <c r="X3411" s="49">
        <v>19</v>
      </c>
    </row>
    <row r="3412" spans="1:24" ht="50.1" customHeight="1">
      <c r="A3412" s="45" t="s">
        <v>10355</v>
      </c>
      <c r="B3412" s="49" t="s">
        <v>35</v>
      </c>
      <c r="C3412" s="50" t="s">
        <v>7572</v>
      </c>
      <c r="D3412" s="50" t="s">
        <v>4383</v>
      </c>
      <c r="E3412" s="50" t="s">
        <v>7573</v>
      </c>
      <c r="F3412" s="50" t="s">
        <v>10354</v>
      </c>
      <c r="G3412" s="49" t="s">
        <v>196</v>
      </c>
      <c r="H3412" s="49">
        <v>0</v>
      </c>
      <c r="I3412" s="35">
        <v>590000000</v>
      </c>
      <c r="J3412" s="35" t="s">
        <v>40</v>
      </c>
      <c r="K3412" s="49" t="s">
        <v>188</v>
      </c>
      <c r="L3412" s="35" t="s">
        <v>40</v>
      </c>
      <c r="M3412" s="49" t="s">
        <v>61</v>
      </c>
      <c r="N3412" s="35" t="s">
        <v>10156</v>
      </c>
      <c r="O3412" s="35" t="s">
        <v>7132</v>
      </c>
      <c r="P3412" s="35">
        <v>166</v>
      </c>
      <c r="Q3412" s="46" t="s">
        <v>103</v>
      </c>
      <c r="R3412" s="81">
        <v>115</v>
      </c>
      <c r="S3412" s="81">
        <v>432.14</v>
      </c>
      <c r="T3412" s="81">
        <f t="shared" ref="T3412" si="370">S3412*R3412</f>
        <v>49696.1</v>
      </c>
      <c r="U3412" s="81">
        <f t="shared" si="369"/>
        <v>55659.632000000005</v>
      </c>
      <c r="V3412" s="98"/>
      <c r="W3412" s="49">
        <v>2017</v>
      </c>
      <c r="X3412" s="49"/>
    </row>
    <row r="3413" spans="1:24" ht="50.1" customHeight="1">
      <c r="A3413" s="45" t="s">
        <v>10356</v>
      </c>
      <c r="B3413" s="49" t="s">
        <v>35</v>
      </c>
      <c r="C3413" s="50" t="s">
        <v>7572</v>
      </c>
      <c r="D3413" s="50" t="s">
        <v>4383</v>
      </c>
      <c r="E3413" s="50" t="s">
        <v>7573</v>
      </c>
      <c r="F3413" s="50" t="s">
        <v>10357</v>
      </c>
      <c r="G3413" s="49" t="s">
        <v>196</v>
      </c>
      <c r="H3413" s="49">
        <v>0</v>
      </c>
      <c r="I3413" s="35">
        <v>590000000</v>
      </c>
      <c r="J3413" s="35" t="s">
        <v>40</v>
      </c>
      <c r="K3413" s="49" t="s">
        <v>188</v>
      </c>
      <c r="L3413" s="35" t="s">
        <v>40</v>
      </c>
      <c r="M3413" s="49" t="s">
        <v>61</v>
      </c>
      <c r="N3413" s="35" t="s">
        <v>10156</v>
      </c>
      <c r="O3413" s="35" t="s">
        <v>7132</v>
      </c>
      <c r="P3413" s="35">
        <v>166</v>
      </c>
      <c r="Q3413" s="46" t="s">
        <v>103</v>
      </c>
      <c r="R3413" s="81">
        <v>50</v>
      </c>
      <c r="S3413" s="81">
        <v>441.07</v>
      </c>
      <c r="T3413" s="81">
        <v>0</v>
      </c>
      <c r="U3413" s="81">
        <f t="shared" si="369"/>
        <v>0</v>
      </c>
      <c r="V3413" s="98"/>
      <c r="W3413" s="49">
        <v>2017</v>
      </c>
      <c r="X3413" s="49">
        <v>19</v>
      </c>
    </row>
    <row r="3414" spans="1:24" ht="50.1" customHeight="1">
      <c r="A3414" s="45" t="s">
        <v>10358</v>
      </c>
      <c r="B3414" s="49" t="s">
        <v>35</v>
      </c>
      <c r="C3414" s="50" t="s">
        <v>7572</v>
      </c>
      <c r="D3414" s="50" t="s">
        <v>4383</v>
      </c>
      <c r="E3414" s="50" t="s">
        <v>7573</v>
      </c>
      <c r="F3414" s="50" t="s">
        <v>10357</v>
      </c>
      <c r="G3414" s="49" t="s">
        <v>196</v>
      </c>
      <c r="H3414" s="49">
        <v>0</v>
      </c>
      <c r="I3414" s="35">
        <v>590000000</v>
      </c>
      <c r="J3414" s="35" t="s">
        <v>40</v>
      </c>
      <c r="K3414" s="49" t="s">
        <v>188</v>
      </c>
      <c r="L3414" s="35" t="s">
        <v>40</v>
      </c>
      <c r="M3414" s="49" t="s">
        <v>61</v>
      </c>
      <c r="N3414" s="35" t="s">
        <v>10156</v>
      </c>
      <c r="O3414" s="35" t="s">
        <v>7132</v>
      </c>
      <c r="P3414" s="35">
        <v>166</v>
      </c>
      <c r="Q3414" s="46" t="s">
        <v>103</v>
      </c>
      <c r="R3414" s="81">
        <v>50</v>
      </c>
      <c r="S3414" s="81">
        <v>432.14</v>
      </c>
      <c r="T3414" s="81">
        <f t="shared" ref="T3414" si="371">S3414*R3414</f>
        <v>21607</v>
      </c>
      <c r="U3414" s="81">
        <f t="shared" si="369"/>
        <v>24199.840000000004</v>
      </c>
      <c r="V3414" s="98"/>
      <c r="W3414" s="49">
        <v>2017</v>
      </c>
      <c r="X3414" s="49"/>
    </row>
    <row r="3415" spans="1:24" ht="50.1" customHeight="1">
      <c r="A3415" s="45" t="s">
        <v>10359</v>
      </c>
      <c r="B3415" s="49" t="s">
        <v>35</v>
      </c>
      <c r="C3415" s="50" t="s">
        <v>7572</v>
      </c>
      <c r="D3415" s="50" t="s">
        <v>4383</v>
      </c>
      <c r="E3415" s="50" t="s">
        <v>7573</v>
      </c>
      <c r="F3415" s="50" t="s">
        <v>10360</v>
      </c>
      <c r="G3415" s="49" t="s">
        <v>196</v>
      </c>
      <c r="H3415" s="49">
        <v>0</v>
      </c>
      <c r="I3415" s="35">
        <v>590000000</v>
      </c>
      <c r="J3415" s="35" t="s">
        <v>40</v>
      </c>
      <c r="K3415" s="49" t="s">
        <v>188</v>
      </c>
      <c r="L3415" s="35" t="s">
        <v>40</v>
      </c>
      <c r="M3415" s="49" t="s">
        <v>61</v>
      </c>
      <c r="N3415" s="35" t="s">
        <v>10156</v>
      </c>
      <c r="O3415" s="35" t="s">
        <v>7132</v>
      </c>
      <c r="P3415" s="35">
        <v>166</v>
      </c>
      <c r="Q3415" s="46" t="s">
        <v>103</v>
      </c>
      <c r="R3415" s="81">
        <v>395</v>
      </c>
      <c r="S3415" s="81">
        <v>441.07</v>
      </c>
      <c r="T3415" s="81">
        <v>0</v>
      </c>
      <c r="U3415" s="81">
        <f t="shared" si="369"/>
        <v>0</v>
      </c>
      <c r="V3415" s="98"/>
      <c r="W3415" s="49">
        <v>2017</v>
      </c>
      <c r="X3415" s="49">
        <v>19</v>
      </c>
    </row>
    <row r="3416" spans="1:24" ht="50.1" customHeight="1">
      <c r="A3416" s="45" t="s">
        <v>10361</v>
      </c>
      <c r="B3416" s="49" t="s">
        <v>35</v>
      </c>
      <c r="C3416" s="50" t="s">
        <v>7572</v>
      </c>
      <c r="D3416" s="50" t="s">
        <v>4383</v>
      </c>
      <c r="E3416" s="50" t="s">
        <v>7573</v>
      </c>
      <c r="F3416" s="50" t="s">
        <v>10360</v>
      </c>
      <c r="G3416" s="49" t="s">
        <v>196</v>
      </c>
      <c r="H3416" s="49">
        <v>0</v>
      </c>
      <c r="I3416" s="35">
        <v>590000000</v>
      </c>
      <c r="J3416" s="35" t="s">
        <v>40</v>
      </c>
      <c r="K3416" s="49" t="s">
        <v>188</v>
      </c>
      <c r="L3416" s="35" t="s">
        <v>40</v>
      </c>
      <c r="M3416" s="49" t="s">
        <v>61</v>
      </c>
      <c r="N3416" s="35" t="s">
        <v>10156</v>
      </c>
      <c r="O3416" s="35" t="s">
        <v>7132</v>
      </c>
      <c r="P3416" s="35">
        <v>166</v>
      </c>
      <c r="Q3416" s="46" t="s">
        <v>103</v>
      </c>
      <c r="R3416" s="81">
        <v>395</v>
      </c>
      <c r="S3416" s="81">
        <v>432.14</v>
      </c>
      <c r="T3416" s="81">
        <f t="shared" ref="T3416" si="372">S3416*R3416</f>
        <v>170695.3</v>
      </c>
      <c r="U3416" s="81">
        <f t="shared" si="369"/>
        <v>191178.736</v>
      </c>
      <c r="V3416" s="98"/>
      <c r="W3416" s="49">
        <v>2017</v>
      </c>
      <c r="X3416" s="49"/>
    </row>
    <row r="3417" spans="1:24" ht="50.1" customHeight="1">
      <c r="A3417" s="45" t="s">
        <v>10362</v>
      </c>
      <c r="B3417" s="49" t="s">
        <v>35</v>
      </c>
      <c r="C3417" s="50" t="s">
        <v>7572</v>
      </c>
      <c r="D3417" s="50" t="s">
        <v>4383</v>
      </c>
      <c r="E3417" s="50" t="s">
        <v>7573</v>
      </c>
      <c r="F3417" s="50" t="s">
        <v>10363</v>
      </c>
      <c r="G3417" s="49" t="s">
        <v>196</v>
      </c>
      <c r="H3417" s="49">
        <v>0</v>
      </c>
      <c r="I3417" s="35">
        <v>590000000</v>
      </c>
      <c r="J3417" s="35" t="s">
        <v>40</v>
      </c>
      <c r="K3417" s="49" t="s">
        <v>188</v>
      </c>
      <c r="L3417" s="35" t="s">
        <v>40</v>
      </c>
      <c r="M3417" s="49" t="s">
        <v>61</v>
      </c>
      <c r="N3417" s="35" t="s">
        <v>10156</v>
      </c>
      <c r="O3417" s="35" t="s">
        <v>7132</v>
      </c>
      <c r="P3417" s="35">
        <v>166</v>
      </c>
      <c r="Q3417" s="46" t="s">
        <v>103</v>
      </c>
      <c r="R3417" s="81">
        <v>60</v>
      </c>
      <c r="S3417" s="81">
        <v>441.07</v>
      </c>
      <c r="T3417" s="81">
        <v>0</v>
      </c>
      <c r="U3417" s="81">
        <f t="shared" si="369"/>
        <v>0</v>
      </c>
      <c r="V3417" s="98"/>
      <c r="W3417" s="49">
        <v>2017</v>
      </c>
      <c r="X3417" s="49">
        <v>19</v>
      </c>
    </row>
    <row r="3418" spans="1:24" ht="50.1" customHeight="1">
      <c r="A3418" s="45" t="s">
        <v>10364</v>
      </c>
      <c r="B3418" s="49" t="s">
        <v>35</v>
      </c>
      <c r="C3418" s="50" t="s">
        <v>7572</v>
      </c>
      <c r="D3418" s="50" t="s">
        <v>4383</v>
      </c>
      <c r="E3418" s="50" t="s">
        <v>7573</v>
      </c>
      <c r="F3418" s="50" t="s">
        <v>10363</v>
      </c>
      <c r="G3418" s="49" t="s">
        <v>196</v>
      </c>
      <c r="H3418" s="49">
        <v>0</v>
      </c>
      <c r="I3418" s="35">
        <v>590000000</v>
      </c>
      <c r="J3418" s="35" t="s">
        <v>40</v>
      </c>
      <c r="K3418" s="49" t="s">
        <v>188</v>
      </c>
      <c r="L3418" s="35" t="s">
        <v>40</v>
      </c>
      <c r="M3418" s="49" t="s">
        <v>61</v>
      </c>
      <c r="N3418" s="35" t="s">
        <v>10156</v>
      </c>
      <c r="O3418" s="35" t="s">
        <v>7132</v>
      </c>
      <c r="P3418" s="35">
        <v>166</v>
      </c>
      <c r="Q3418" s="46" t="s">
        <v>103</v>
      </c>
      <c r="R3418" s="81">
        <v>60</v>
      </c>
      <c r="S3418" s="81">
        <v>432.14</v>
      </c>
      <c r="T3418" s="81">
        <f t="shared" ref="T3418" si="373">S3418*R3418</f>
        <v>25928.399999999998</v>
      </c>
      <c r="U3418" s="81">
        <f t="shared" si="369"/>
        <v>29039.808000000001</v>
      </c>
      <c r="V3418" s="98"/>
      <c r="W3418" s="49">
        <v>2017</v>
      </c>
      <c r="X3418" s="49"/>
    </row>
    <row r="3419" spans="1:24" ht="50.1" customHeight="1">
      <c r="A3419" s="45" t="s">
        <v>10365</v>
      </c>
      <c r="B3419" s="49" t="s">
        <v>35</v>
      </c>
      <c r="C3419" s="50" t="s">
        <v>7572</v>
      </c>
      <c r="D3419" s="50" t="s">
        <v>4383</v>
      </c>
      <c r="E3419" s="50" t="s">
        <v>7573</v>
      </c>
      <c r="F3419" s="50" t="s">
        <v>10366</v>
      </c>
      <c r="G3419" s="49" t="s">
        <v>196</v>
      </c>
      <c r="H3419" s="49">
        <v>0</v>
      </c>
      <c r="I3419" s="35">
        <v>590000000</v>
      </c>
      <c r="J3419" s="35" t="s">
        <v>40</v>
      </c>
      <c r="K3419" s="49" t="s">
        <v>188</v>
      </c>
      <c r="L3419" s="35" t="s">
        <v>40</v>
      </c>
      <c r="M3419" s="49" t="s">
        <v>61</v>
      </c>
      <c r="N3419" s="35" t="s">
        <v>10156</v>
      </c>
      <c r="O3419" s="35" t="s">
        <v>7132</v>
      </c>
      <c r="P3419" s="35">
        <v>166</v>
      </c>
      <c r="Q3419" s="46" t="s">
        <v>103</v>
      </c>
      <c r="R3419" s="81">
        <v>320</v>
      </c>
      <c r="S3419" s="81">
        <v>441.07</v>
      </c>
      <c r="T3419" s="81">
        <v>0</v>
      </c>
      <c r="U3419" s="81">
        <f t="shared" si="369"/>
        <v>0</v>
      </c>
      <c r="V3419" s="98"/>
      <c r="W3419" s="49">
        <v>2017</v>
      </c>
      <c r="X3419" s="49">
        <v>19</v>
      </c>
    </row>
    <row r="3420" spans="1:24" ht="50.1" customHeight="1">
      <c r="A3420" s="45" t="s">
        <v>10367</v>
      </c>
      <c r="B3420" s="49" t="s">
        <v>35</v>
      </c>
      <c r="C3420" s="50" t="s">
        <v>7572</v>
      </c>
      <c r="D3420" s="50" t="s">
        <v>4383</v>
      </c>
      <c r="E3420" s="50" t="s">
        <v>7573</v>
      </c>
      <c r="F3420" s="50" t="s">
        <v>10366</v>
      </c>
      <c r="G3420" s="49" t="s">
        <v>196</v>
      </c>
      <c r="H3420" s="49">
        <v>0</v>
      </c>
      <c r="I3420" s="35">
        <v>590000000</v>
      </c>
      <c r="J3420" s="35" t="s">
        <v>40</v>
      </c>
      <c r="K3420" s="49" t="s">
        <v>188</v>
      </c>
      <c r="L3420" s="35" t="s">
        <v>40</v>
      </c>
      <c r="M3420" s="49" t="s">
        <v>61</v>
      </c>
      <c r="N3420" s="35" t="s">
        <v>10156</v>
      </c>
      <c r="O3420" s="35" t="s">
        <v>7132</v>
      </c>
      <c r="P3420" s="35">
        <v>166</v>
      </c>
      <c r="Q3420" s="46" t="s">
        <v>103</v>
      </c>
      <c r="R3420" s="81">
        <v>320</v>
      </c>
      <c r="S3420" s="81">
        <v>432.14</v>
      </c>
      <c r="T3420" s="81">
        <f t="shared" ref="T3420" si="374">S3420*R3420</f>
        <v>138284.79999999999</v>
      </c>
      <c r="U3420" s="81">
        <f t="shared" si="369"/>
        <v>154878.976</v>
      </c>
      <c r="V3420" s="98"/>
      <c r="W3420" s="49">
        <v>2017</v>
      </c>
      <c r="X3420" s="49"/>
    </row>
    <row r="3421" spans="1:24" ht="50.1" customHeight="1">
      <c r="A3421" s="45" t="s">
        <v>10368</v>
      </c>
      <c r="B3421" s="35" t="s">
        <v>35</v>
      </c>
      <c r="C3421" s="38" t="s">
        <v>10369</v>
      </c>
      <c r="D3421" s="38" t="s">
        <v>10370</v>
      </c>
      <c r="E3421" s="38" t="s">
        <v>332</v>
      </c>
      <c r="F3421" s="38" t="s">
        <v>10371</v>
      </c>
      <c r="G3421" s="49" t="s">
        <v>39</v>
      </c>
      <c r="H3421" s="105">
        <v>0</v>
      </c>
      <c r="I3421" s="80">
        <v>590000000</v>
      </c>
      <c r="J3421" s="51" t="s">
        <v>293</v>
      </c>
      <c r="K3421" s="49" t="s">
        <v>554</v>
      </c>
      <c r="L3421" s="49" t="s">
        <v>295</v>
      </c>
      <c r="M3421" s="49" t="s">
        <v>84</v>
      </c>
      <c r="N3421" s="49" t="s">
        <v>10372</v>
      </c>
      <c r="O3421" s="49" t="s">
        <v>1424</v>
      </c>
      <c r="P3421" s="35">
        <v>796</v>
      </c>
      <c r="Q3421" s="35" t="s">
        <v>46</v>
      </c>
      <c r="R3421" s="81">
        <v>62</v>
      </c>
      <c r="S3421" s="81">
        <v>700</v>
      </c>
      <c r="T3421" s="81">
        <f t="shared" ref="T3421:T3434" si="375">R3421*S3421</f>
        <v>43400</v>
      </c>
      <c r="U3421" s="81">
        <f t="shared" si="369"/>
        <v>48608.000000000007</v>
      </c>
      <c r="V3421" s="90"/>
      <c r="W3421" s="51">
        <v>2017</v>
      </c>
      <c r="X3421" s="90"/>
    </row>
    <row r="3422" spans="1:24" ht="50.1" customHeight="1">
      <c r="A3422" s="45" t="s">
        <v>10373</v>
      </c>
      <c r="B3422" s="35" t="s">
        <v>35</v>
      </c>
      <c r="C3422" s="38" t="s">
        <v>10369</v>
      </c>
      <c r="D3422" s="38" t="s">
        <v>10370</v>
      </c>
      <c r="E3422" s="38" t="s">
        <v>332</v>
      </c>
      <c r="F3422" s="38" t="s">
        <v>10374</v>
      </c>
      <c r="G3422" s="49" t="s">
        <v>39</v>
      </c>
      <c r="H3422" s="105">
        <v>0</v>
      </c>
      <c r="I3422" s="80">
        <v>590000000</v>
      </c>
      <c r="J3422" s="51" t="s">
        <v>293</v>
      </c>
      <c r="K3422" s="49" t="s">
        <v>554</v>
      </c>
      <c r="L3422" s="49" t="s">
        <v>295</v>
      </c>
      <c r="M3422" s="49" t="s">
        <v>84</v>
      </c>
      <c r="N3422" s="49" t="s">
        <v>10372</v>
      </c>
      <c r="O3422" s="49" t="s">
        <v>1424</v>
      </c>
      <c r="P3422" s="35">
        <v>796</v>
      </c>
      <c r="Q3422" s="35" t="s">
        <v>46</v>
      </c>
      <c r="R3422" s="81">
        <v>26</v>
      </c>
      <c r="S3422" s="81">
        <v>700</v>
      </c>
      <c r="T3422" s="81">
        <f t="shared" si="375"/>
        <v>18200</v>
      </c>
      <c r="U3422" s="81">
        <f t="shared" si="369"/>
        <v>20384.000000000004</v>
      </c>
      <c r="V3422" s="98"/>
      <c r="W3422" s="51">
        <v>2017</v>
      </c>
      <c r="X3422" s="98"/>
    </row>
    <row r="3423" spans="1:24" ht="50.1" customHeight="1">
      <c r="A3423" s="45" t="s">
        <v>10375</v>
      </c>
      <c r="B3423" s="35" t="s">
        <v>35</v>
      </c>
      <c r="C3423" s="93" t="s">
        <v>4150</v>
      </c>
      <c r="D3423" s="93" t="s">
        <v>4151</v>
      </c>
      <c r="E3423" s="93" t="s">
        <v>4152</v>
      </c>
      <c r="F3423" s="38" t="s">
        <v>10376</v>
      </c>
      <c r="G3423" s="49" t="s">
        <v>39</v>
      </c>
      <c r="H3423" s="105">
        <v>0</v>
      </c>
      <c r="I3423" s="80">
        <v>590000000</v>
      </c>
      <c r="J3423" s="51" t="s">
        <v>293</v>
      </c>
      <c r="K3423" s="49" t="s">
        <v>554</v>
      </c>
      <c r="L3423" s="49" t="s">
        <v>295</v>
      </c>
      <c r="M3423" s="49" t="s">
        <v>84</v>
      </c>
      <c r="N3423" s="49" t="s">
        <v>10372</v>
      </c>
      <c r="O3423" s="49" t="s">
        <v>1424</v>
      </c>
      <c r="P3423" s="35">
        <v>796</v>
      </c>
      <c r="Q3423" s="35" t="s">
        <v>46</v>
      </c>
      <c r="R3423" s="81">
        <v>10</v>
      </c>
      <c r="S3423" s="81">
        <v>4200</v>
      </c>
      <c r="T3423" s="81">
        <f t="shared" si="375"/>
        <v>42000</v>
      </c>
      <c r="U3423" s="81">
        <f t="shared" si="369"/>
        <v>47040.000000000007</v>
      </c>
      <c r="V3423" s="98"/>
      <c r="W3423" s="51">
        <v>2017</v>
      </c>
      <c r="X3423" s="98"/>
    </row>
    <row r="3424" spans="1:24" ht="50.1" customHeight="1">
      <c r="A3424" s="45" t="s">
        <v>10377</v>
      </c>
      <c r="B3424" s="35" t="s">
        <v>35</v>
      </c>
      <c r="C3424" s="38" t="s">
        <v>5973</v>
      </c>
      <c r="D3424" s="38" t="s">
        <v>4649</v>
      </c>
      <c r="E3424" s="38" t="s">
        <v>5974</v>
      </c>
      <c r="F3424" s="38" t="s">
        <v>10378</v>
      </c>
      <c r="G3424" s="49" t="s">
        <v>39</v>
      </c>
      <c r="H3424" s="105">
        <v>0</v>
      </c>
      <c r="I3424" s="80">
        <v>590000000</v>
      </c>
      <c r="J3424" s="51" t="s">
        <v>293</v>
      </c>
      <c r="K3424" s="49" t="s">
        <v>554</v>
      </c>
      <c r="L3424" s="49" t="s">
        <v>295</v>
      </c>
      <c r="M3424" s="49" t="s">
        <v>84</v>
      </c>
      <c r="N3424" s="49" t="s">
        <v>10372</v>
      </c>
      <c r="O3424" s="49" t="s">
        <v>1424</v>
      </c>
      <c r="P3424" s="35">
        <v>796</v>
      </c>
      <c r="Q3424" s="35" t="s">
        <v>46</v>
      </c>
      <c r="R3424" s="81">
        <v>5</v>
      </c>
      <c r="S3424" s="81">
        <v>7500</v>
      </c>
      <c r="T3424" s="81">
        <f t="shared" si="375"/>
        <v>37500</v>
      </c>
      <c r="U3424" s="81">
        <f t="shared" si="369"/>
        <v>42000.000000000007</v>
      </c>
      <c r="V3424" s="98"/>
      <c r="W3424" s="51">
        <v>2017</v>
      </c>
      <c r="X3424" s="98"/>
    </row>
    <row r="3425" spans="1:24" ht="50.1" customHeight="1">
      <c r="A3425" s="45" t="s">
        <v>10379</v>
      </c>
      <c r="B3425" s="35" t="s">
        <v>35</v>
      </c>
      <c r="C3425" s="93" t="s">
        <v>2899</v>
      </c>
      <c r="D3425" s="93" t="s">
        <v>2900</v>
      </c>
      <c r="E3425" s="93" t="s">
        <v>2901</v>
      </c>
      <c r="F3425" s="235" t="s">
        <v>10380</v>
      </c>
      <c r="G3425" s="49" t="s">
        <v>39</v>
      </c>
      <c r="H3425" s="105">
        <v>0</v>
      </c>
      <c r="I3425" s="80">
        <v>590000000</v>
      </c>
      <c r="J3425" s="51" t="s">
        <v>293</v>
      </c>
      <c r="K3425" s="49" t="s">
        <v>554</v>
      </c>
      <c r="L3425" s="49" t="s">
        <v>295</v>
      </c>
      <c r="M3425" s="49" t="s">
        <v>84</v>
      </c>
      <c r="N3425" s="49" t="s">
        <v>10372</v>
      </c>
      <c r="O3425" s="49" t="s">
        <v>1424</v>
      </c>
      <c r="P3425" s="35">
        <v>796</v>
      </c>
      <c r="Q3425" s="35" t="s">
        <v>46</v>
      </c>
      <c r="R3425" s="81">
        <v>16</v>
      </c>
      <c r="S3425" s="106">
        <v>5300</v>
      </c>
      <c r="T3425" s="81">
        <f t="shared" si="375"/>
        <v>84800</v>
      </c>
      <c r="U3425" s="81">
        <f t="shared" si="369"/>
        <v>94976.000000000015</v>
      </c>
      <c r="V3425" s="98"/>
      <c r="W3425" s="51">
        <v>2017</v>
      </c>
      <c r="X3425" s="98"/>
    </row>
    <row r="3426" spans="1:24" ht="50.1" customHeight="1">
      <c r="A3426" s="45" t="s">
        <v>10381</v>
      </c>
      <c r="B3426" s="35" t="s">
        <v>35</v>
      </c>
      <c r="C3426" s="473" t="s">
        <v>317</v>
      </c>
      <c r="D3426" s="473" t="s">
        <v>318</v>
      </c>
      <c r="E3426" s="473" t="s">
        <v>319</v>
      </c>
      <c r="F3426" s="38" t="s">
        <v>10382</v>
      </c>
      <c r="G3426" s="49" t="s">
        <v>39</v>
      </c>
      <c r="H3426" s="105">
        <v>0</v>
      </c>
      <c r="I3426" s="80">
        <v>590000000</v>
      </c>
      <c r="J3426" s="51" t="s">
        <v>293</v>
      </c>
      <c r="K3426" s="49" t="s">
        <v>554</v>
      </c>
      <c r="L3426" s="49" t="s">
        <v>295</v>
      </c>
      <c r="M3426" s="49" t="s">
        <v>84</v>
      </c>
      <c r="N3426" s="49" t="s">
        <v>10372</v>
      </c>
      <c r="O3426" s="49" t="s">
        <v>1424</v>
      </c>
      <c r="P3426" s="35">
        <v>796</v>
      </c>
      <c r="Q3426" s="35" t="s">
        <v>46</v>
      </c>
      <c r="R3426" s="81">
        <v>9</v>
      </c>
      <c r="S3426" s="81">
        <v>5600</v>
      </c>
      <c r="T3426" s="81">
        <f t="shared" si="375"/>
        <v>50400</v>
      </c>
      <c r="U3426" s="81">
        <f t="shared" si="369"/>
        <v>56448.000000000007</v>
      </c>
      <c r="V3426" s="98"/>
      <c r="W3426" s="51">
        <v>2017</v>
      </c>
      <c r="X3426" s="98"/>
    </row>
    <row r="3427" spans="1:24" ht="50.1" customHeight="1">
      <c r="A3427" s="45" t="s">
        <v>10383</v>
      </c>
      <c r="B3427" s="35" t="s">
        <v>35</v>
      </c>
      <c r="C3427" s="93" t="s">
        <v>317</v>
      </c>
      <c r="D3427" s="93" t="s">
        <v>318</v>
      </c>
      <c r="E3427" s="93" t="s">
        <v>319</v>
      </c>
      <c r="F3427" s="38" t="s">
        <v>10384</v>
      </c>
      <c r="G3427" s="49" t="s">
        <v>39</v>
      </c>
      <c r="H3427" s="105">
        <v>0</v>
      </c>
      <c r="I3427" s="80">
        <v>590000000</v>
      </c>
      <c r="J3427" s="51" t="s">
        <v>293</v>
      </c>
      <c r="K3427" s="49" t="s">
        <v>554</v>
      </c>
      <c r="L3427" s="49" t="s">
        <v>295</v>
      </c>
      <c r="M3427" s="49" t="s">
        <v>84</v>
      </c>
      <c r="N3427" s="49" t="s">
        <v>10372</v>
      </c>
      <c r="O3427" s="49" t="s">
        <v>1424</v>
      </c>
      <c r="P3427" s="35">
        <v>796</v>
      </c>
      <c r="Q3427" s="35" t="s">
        <v>46</v>
      </c>
      <c r="R3427" s="81">
        <v>9</v>
      </c>
      <c r="S3427" s="81">
        <v>5600</v>
      </c>
      <c r="T3427" s="81">
        <f t="shared" si="375"/>
        <v>50400</v>
      </c>
      <c r="U3427" s="81">
        <f t="shared" si="369"/>
        <v>56448.000000000007</v>
      </c>
      <c r="V3427" s="98"/>
      <c r="W3427" s="51">
        <v>2017</v>
      </c>
      <c r="X3427" s="98"/>
    </row>
    <row r="3428" spans="1:24" ht="50.1" customHeight="1">
      <c r="A3428" s="45" t="s">
        <v>10385</v>
      </c>
      <c r="B3428" s="58" t="s">
        <v>35</v>
      </c>
      <c r="C3428" s="145" t="s">
        <v>8098</v>
      </c>
      <c r="D3428" s="145" t="s">
        <v>7528</v>
      </c>
      <c r="E3428" s="145" t="s">
        <v>8099</v>
      </c>
      <c r="F3428" s="145" t="s">
        <v>10386</v>
      </c>
      <c r="G3428" s="49" t="s">
        <v>39</v>
      </c>
      <c r="H3428" s="105">
        <v>0</v>
      </c>
      <c r="I3428" s="80">
        <v>590000000</v>
      </c>
      <c r="J3428" s="51" t="s">
        <v>293</v>
      </c>
      <c r="K3428" s="49" t="s">
        <v>554</v>
      </c>
      <c r="L3428" s="49" t="s">
        <v>189</v>
      </c>
      <c r="M3428" s="49" t="s">
        <v>84</v>
      </c>
      <c r="N3428" s="49" t="s">
        <v>143</v>
      </c>
      <c r="O3428" s="49" t="s">
        <v>6246</v>
      </c>
      <c r="P3428" s="43">
        <v>796</v>
      </c>
      <c r="Q3428" s="49" t="s">
        <v>46</v>
      </c>
      <c r="R3428" s="81">
        <v>104</v>
      </c>
      <c r="S3428" s="81">
        <v>15850</v>
      </c>
      <c r="T3428" s="81">
        <f t="shared" si="375"/>
        <v>1648400</v>
      </c>
      <c r="U3428" s="81">
        <f t="shared" si="369"/>
        <v>1846208.0000000002</v>
      </c>
      <c r="V3428" s="98"/>
      <c r="W3428" s="51">
        <v>2017</v>
      </c>
      <c r="X3428" s="49"/>
    </row>
    <row r="3429" spans="1:24" ht="50.1" customHeight="1">
      <c r="A3429" s="45" t="s">
        <v>10387</v>
      </c>
      <c r="B3429" s="58" t="s">
        <v>35</v>
      </c>
      <c r="C3429" s="145" t="s">
        <v>8379</v>
      </c>
      <c r="D3429" s="145" t="s">
        <v>57</v>
      </c>
      <c r="E3429" s="145" t="s">
        <v>8380</v>
      </c>
      <c r="F3429" s="145" t="s">
        <v>57</v>
      </c>
      <c r="G3429" s="49" t="s">
        <v>39</v>
      </c>
      <c r="H3429" s="105">
        <v>0</v>
      </c>
      <c r="I3429" s="80">
        <v>590000000</v>
      </c>
      <c r="J3429" s="51" t="s">
        <v>293</v>
      </c>
      <c r="K3429" s="49" t="s">
        <v>554</v>
      </c>
      <c r="L3429" s="49" t="s">
        <v>189</v>
      </c>
      <c r="M3429" s="49" t="s">
        <v>84</v>
      </c>
      <c r="N3429" s="49" t="s">
        <v>143</v>
      </c>
      <c r="O3429" s="49" t="s">
        <v>6246</v>
      </c>
      <c r="P3429" s="43">
        <v>796</v>
      </c>
      <c r="Q3429" s="49" t="s">
        <v>46</v>
      </c>
      <c r="R3429" s="81">
        <v>104</v>
      </c>
      <c r="S3429" s="81">
        <v>2700</v>
      </c>
      <c r="T3429" s="81">
        <f t="shared" si="375"/>
        <v>280800</v>
      </c>
      <c r="U3429" s="81">
        <f t="shared" si="369"/>
        <v>314496.00000000006</v>
      </c>
      <c r="V3429" s="98"/>
      <c r="W3429" s="51">
        <v>2017</v>
      </c>
      <c r="X3429" s="49"/>
    </row>
    <row r="3430" spans="1:24" ht="50.1" customHeight="1">
      <c r="A3430" s="45" t="s">
        <v>10388</v>
      </c>
      <c r="B3430" s="58" t="s">
        <v>35</v>
      </c>
      <c r="C3430" s="50" t="s">
        <v>10389</v>
      </c>
      <c r="D3430" s="50" t="s">
        <v>5255</v>
      </c>
      <c r="E3430" s="50" t="s">
        <v>10390</v>
      </c>
      <c r="F3430" s="212" t="s">
        <v>10391</v>
      </c>
      <c r="G3430" s="49" t="s">
        <v>39</v>
      </c>
      <c r="H3430" s="105">
        <v>0</v>
      </c>
      <c r="I3430" s="80">
        <v>590000000</v>
      </c>
      <c r="J3430" s="51" t="s">
        <v>293</v>
      </c>
      <c r="K3430" s="49" t="s">
        <v>554</v>
      </c>
      <c r="L3430" s="49" t="s">
        <v>189</v>
      </c>
      <c r="M3430" s="49" t="s">
        <v>84</v>
      </c>
      <c r="N3430" s="49" t="s">
        <v>143</v>
      </c>
      <c r="O3430" s="49" t="s">
        <v>4918</v>
      </c>
      <c r="P3430" s="46" t="s">
        <v>865</v>
      </c>
      <c r="Q3430" s="126" t="s">
        <v>866</v>
      </c>
      <c r="R3430" s="81">
        <v>5200</v>
      </c>
      <c r="S3430" s="564">
        <v>90</v>
      </c>
      <c r="T3430" s="346">
        <f t="shared" si="375"/>
        <v>468000</v>
      </c>
      <c r="U3430" s="347">
        <f t="shared" si="369"/>
        <v>524160.00000000006</v>
      </c>
      <c r="V3430" s="98"/>
      <c r="W3430" s="51">
        <v>2017</v>
      </c>
      <c r="X3430" s="49"/>
    </row>
    <row r="3431" spans="1:24" ht="50.1" customHeight="1">
      <c r="A3431" s="45" t="s">
        <v>10392</v>
      </c>
      <c r="B3431" s="58" t="s">
        <v>35</v>
      </c>
      <c r="C3431" s="50" t="s">
        <v>5254</v>
      </c>
      <c r="D3431" s="50" t="s">
        <v>5255</v>
      </c>
      <c r="E3431" s="50" t="s">
        <v>5256</v>
      </c>
      <c r="F3431" s="212" t="s">
        <v>10393</v>
      </c>
      <c r="G3431" s="49" t="s">
        <v>39</v>
      </c>
      <c r="H3431" s="105">
        <v>0</v>
      </c>
      <c r="I3431" s="80">
        <v>590000000</v>
      </c>
      <c r="J3431" s="51" t="s">
        <v>293</v>
      </c>
      <c r="K3431" s="49" t="s">
        <v>554</v>
      </c>
      <c r="L3431" s="49" t="s">
        <v>189</v>
      </c>
      <c r="M3431" s="49" t="s">
        <v>84</v>
      </c>
      <c r="N3431" s="49" t="s">
        <v>143</v>
      </c>
      <c r="O3431" s="49" t="s">
        <v>4918</v>
      </c>
      <c r="P3431" s="46" t="s">
        <v>865</v>
      </c>
      <c r="Q3431" s="126" t="s">
        <v>866</v>
      </c>
      <c r="R3431" s="81">
        <v>2600</v>
      </c>
      <c r="S3431" s="564">
        <v>180</v>
      </c>
      <c r="T3431" s="346">
        <f t="shared" si="375"/>
        <v>468000</v>
      </c>
      <c r="U3431" s="347">
        <f t="shared" si="369"/>
        <v>524160.00000000006</v>
      </c>
      <c r="V3431" s="98"/>
      <c r="W3431" s="51">
        <v>2017</v>
      </c>
      <c r="X3431" s="49"/>
    </row>
    <row r="3432" spans="1:24" ht="50.1" customHeight="1">
      <c r="A3432" s="45" t="s">
        <v>10394</v>
      </c>
      <c r="B3432" s="58" t="s">
        <v>35</v>
      </c>
      <c r="C3432" s="50" t="s">
        <v>10395</v>
      </c>
      <c r="D3432" s="50" t="s">
        <v>5255</v>
      </c>
      <c r="E3432" s="50" t="s">
        <v>10396</v>
      </c>
      <c r="F3432" s="212" t="s">
        <v>10397</v>
      </c>
      <c r="G3432" s="49" t="s">
        <v>39</v>
      </c>
      <c r="H3432" s="105">
        <v>0</v>
      </c>
      <c r="I3432" s="80">
        <v>590000000</v>
      </c>
      <c r="J3432" s="51" t="s">
        <v>293</v>
      </c>
      <c r="K3432" s="49" t="s">
        <v>554</v>
      </c>
      <c r="L3432" s="49" t="s">
        <v>189</v>
      </c>
      <c r="M3432" s="49" t="s">
        <v>84</v>
      </c>
      <c r="N3432" s="49" t="s">
        <v>143</v>
      </c>
      <c r="O3432" s="49" t="s">
        <v>4918</v>
      </c>
      <c r="P3432" s="46" t="s">
        <v>865</v>
      </c>
      <c r="Q3432" s="126" t="s">
        <v>866</v>
      </c>
      <c r="R3432" s="106">
        <v>2080</v>
      </c>
      <c r="S3432" s="106">
        <v>1325</v>
      </c>
      <c r="T3432" s="346">
        <f t="shared" si="375"/>
        <v>2756000</v>
      </c>
      <c r="U3432" s="347">
        <f t="shared" si="369"/>
        <v>3086720.0000000005</v>
      </c>
      <c r="V3432" s="98"/>
      <c r="W3432" s="51">
        <v>2017</v>
      </c>
      <c r="X3432" s="49"/>
    </row>
    <row r="3433" spans="1:24" ht="50.1" customHeight="1">
      <c r="A3433" s="45" t="s">
        <v>10398</v>
      </c>
      <c r="B3433" s="58" t="s">
        <v>35</v>
      </c>
      <c r="C3433" s="50" t="s">
        <v>10399</v>
      </c>
      <c r="D3433" s="50" t="s">
        <v>4465</v>
      </c>
      <c r="E3433" s="50" t="s">
        <v>10400</v>
      </c>
      <c r="F3433" s="212" t="s">
        <v>10401</v>
      </c>
      <c r="G3433" s="49" t="s">
        <v>39</v>
      </c>
      <c r="H3433" s="105">
        <v>0</v>
      </c>
      <c r="I3433" s="80">
        <v>590000000</v>
      </c>
      <c r="J3433" s="51" t="s">
        <v>293</v>
      </c>
      <c r="K3433" s="49" t="s">
        <v>554</v>
      </c>
      <c r="L3433" s="49" t="s">
        <v>189</v>
      </c>
      <c r="M3433" s="49" t="s">
        <v>84</v>
      </c>
      <c r="N3433" s="49" t="s">
        <v>143</v>
      </c>
      <c r="O3433" s="49" t="s">
        <v>4918</v>
      </c>
      <c r="P3433" s="46" t="s">
        <v>865</v>
      </c>
      <c r="Q3433" s="126" t="s">
        <v>866</v>
      </c>
      <c r="R3433" s="106">
        <v>1300</v>
      </c>
      <c r="S3433" s="106">
        <v>135</v>
      </c>
      <c r="T3433" s="346">
        <f t="shared" si="375"/>
        <v>175500</v>
      </c>
      <c r="U3433" s="347">
        <f t="shared" si="369"/>
        <v>196560.00000000003</v>
      </c>
      <c r="V3433" s="98"/>
      <c r="W3433" s="51">
        <v>2017</v>
      </c>
      <c r="X3433" s="49"/>
    </row>
    <row r="3434" spans="1:24" ht="50.1" customHeight="1">
      <c r="A3434" s="45" t="s">
        <v>10402</v>
      </c>
      <c r="B3434" s="58" t="s">
        <v>35</v>
      </c>
      <c r="C3434" s="50" t="s">
        <v>10403</v>
      </c>
      <c r="D3434" s="50" t="s">
        <v>4465</v>
      </c>
      <c r="E3434" s="50" t="s">
        <v>10404</v>
      </c>
      <c r="F3434" s="212" t="s">
        <v>10405</v>
      </c>
      <c r="G3434" s="49" t="s">
        <v>39</v>
      </c>
      <c r="H3434" s="105">
        <v>0</v>
      </c>
      <c r="I3434" s="80">
        <v>590000000</v>
      </c>
      <c r="J3434" s="51" t="s">
        <v>293</v>
      </c>
      <c r="K3434" s="49" t="s">
        <v>554</v>
      </c>
      <c r="L3434" s="49" t="s">
        <v>189</v>
      </c>
      <c r="M3434" s="49" t="s">
        <v>84</v>
      </c>
      <c r="N3434" s="49" t="s">
        <v>143</v>
      </c>
      <c r="O3434" s="49" t="s">
        <v>4918</v>
      </c>
      <c r="P3434" s="46" t="s">
        <v>865</v>
      </c>
      <c r="Q3434" s="126" t="s">
        <v>866</v>
      </c>
      <c r="R3434" s="106">
        <v>1300</v>
      </c>
      <c r="S3434" s="106">
        <v>265</v>
      </c>
      <c r="T3434" s="346">
        <f t="shared" si="375"/>
        <v>344500</v>
      </c>
      <c r="U3434" s="347">
        <f t="shared" si="369"/>
        <v>385840.00000000006</v>
      </c>
      <c r="V3434" s="98"/>
      <c r="W3434" s="51">
        <v>2017</v>
      </c>
      <c r="X3434" s="49"/>
    </row>
    <row r="3435" spans="1:24" ht="50.1" customHeight="1">
      <c r="A3435" s="45" t="s">
        <v>10406</v>
      </c>
      <c r="B3435" s="58" t="s">
        <v>35</v>
      </c>
      <c r="C3435" s="93" t="s">
        <v>2015</v>
      </c>
      <c r="D3435" s="93" t="s">
        <v>2016</v>
      </c>
      <c r="E3435" s="221" t="s">
        <v>2017</v>
      </c>
      <c r="F3435" s="38" t="s">
        <v>10407</v>
      </c>
      <c r="G3435" s="49" t="s">
        <v>196</v>
      </c>
      <c r="H3435" s="105">
        <v>0</v>
      </c>
      <c r="I3435" s="80">
        <v>590000000</v>
      </c>
      <c r="J3435" s="51" t="s">
        <v>293</v>
      </c>
      <c r="K3435" s="49" t="s">
        <v>554</v>
      </c>
      <c r="L3435" s="49" t="s">
        <v>189</v>
      </c>
      <c r="M3435" s="49" t="s">
        <v>84</v>
      </c>
      <c r="N3435" s="49" t="s">
        <v>10099</v>
      </c>
      <c r="O3435" s="49" t="s">
        <v>10408</v>
      </c>
      <c r="P3435" s="43">
        <v>796</v>
      </c>
      <c r="Q3435" s="49" t="s">
        <v>46</v>
      </c>
      <c r="R3435" s="77">
        <v>10</v>
      </c>
      <c r="S3435" s="352">
        <v>42500</v>
      </c>
      <c r="T3435" s="62">
        <f>R3435*S3435</f>
        <v>425000</v>
      </c>
      <c r="U3435" s="62">
        <f>T3435*1.12</f>
        <v>476000.00000000006</v>
      </c>
      <c r="V3435" s="98"/>
      <c r="W3435" s="51">
        <v>2017</v>
      </c>
      <c r="X3435" s="49"/>
    </row>
    <row r="3436" spans="1:24" ht="50.1" customHeight="1">
      <c r="A3436" s="45" t="s">
        <v>10409</v>
      </c>
      <c r="B3436" s="58" t="s">
        <v>35</v>
      </c>
      <c r="C3436" s="93" t="s">
        <v>2015</v>
      </c>
      <c r="D3436" s="93" t="s">
        <v>2016</v>
      </c>
      <c r="E3436" s="221" t="s">
        <v>2017</v>
      </c>
      <c r="F3436" s="38" t="s">
        <v>10410</v>
      </c>
      <c r="G3436" s="49" t="s">
        <v>196</v>
      </c>
      <c r="H3436" s="105">
        <v>0</v>
      </c>
      <c r="I3436" s="80">
        <v>590000000</v>
      </c>
      <c r="J3436" s="51" t="s">
        <v>293</v>
      </c>
      <c r="K3436" s="49" t="s">
        <v>554</v>
      </c>
      <c r="L3436" s="49" t="s">
        <v>189</v>
      </c>
      <c r="M3436" s="49" t="s">
        <v>84</v>
      </c>
      <c r="N3436" s="49" t="s">
        <v>10099</v>
      </c>
      <c r="O3436" s="49" t="s">
        <v>10408</v>
      </c>
      <c r="P3436" s="43">
        <v>796</v>
      </c>
      <c r="Q3436" s="49" t="s">
        <v>46</v>
      </c>
      <c r="R3436" s="77">
        <v>50</v>
      </c>
      <c r="S3436" s="352">
        <v>44000</v>
      </c>
      <c r="T3436" s="62">
        <f>R3436*S3436</f>
        <v>2200000</v>
      </c>
      <c r="U3436" s="62">
        <f>T3436*1.12</f>
        <v>2464000.0000000005</v>
      </c>
      <c r="V3436" s="98"/>
      <c r="W3436" s="51">
        <v>2017</v>
      </c>
      <c r="X3436" s="49"/>
    </row>
    <row r="3437" spans="1:24" ht="50.1" customHeight="1">
      <c r="A3437" s="45" t="s">
        <v>10411</v>
      </c>
      <c r="B3437" s="58" t="s">
        <v>35</v>
      </c>
      <c r="C3437" s="93" t="s">
        <v>2015</v>
      </c>
      <c r="D3437" s="93" t="s">
        <v>2016</v>
      </c>
      <c r="E3437" s="221" t="s">
        <v>2017</v>
      </c>
      <c r="F3437" s="38" t="s">
        <v>10412</v>
      </c>
      <c r="G3437" s="49" t="s">
        <v>196</v>
      </c>
      <c r="H3437" s="105">
        <v>0</v>
      </c>
      <c r="I3437" s="80">
        <v>590000000</v>
      </c>
      <c r="J3437" s="51" t="s">
        <v>293</v>
      </c>
      <c r="K3437" s="49" t="s">
        <v>554</v>
      </c>
      <c r="L3437" s="49" t="s">
        <v>189</v>
      </c>
      <c r="M3437" s="49" t="s">
        <v>84</v>
      </c>
      <c r="N3437" s="49" t="s">
        <v>10099</v>
      </c>
      <c r="O3437" s="49" t="s">
        <v>10408</v>
      </c>
      <c r="P3437" s="43">
        <v>796</v>
      </c>
      <c r="Q3437" s="49" t="s">
        <v>46</v>
      </c>
      <c r="R3437" s="77">
        <v>30</v>
      </c>
      <c r="S3437" s="352">
        <v>45000</v>
      </c>
      <c r="T3437" s="62">
        <f>R3437*S3437</f>
        <v>1350000</v>
      </c>
      <c r="U3437" s="62">
        <f>T3437*1.12</f>
        <v>1512000.0000000002</v>
      </c>
      <c r="V3437" s="98"/>
      <c r="W3437" s="51">
        <v>2017</v>
      </c>
      <c r="X3437" s="98"/>
    </row>
    <row r="3438" spans="1:24" ht="50.1" customHeight="1">
      <c r="A3438" s="45" t="s">
        <v>10413</v>
      </c>
      <c r="B3438" s="58" t="s">
        <v>35</v>
      </c>
      <c r="C3438" s="38" t="s">
        <v>1266</v>
      </c>
      <c r="D3438" s="38" t="s">
        <v>1267</v>
      </c>
      <c r="E3438" s="93" t="s">
        <v>1268</v>
      </c>
      <c r="F3438" s="474" t="s">
        <v>1269</v>
      </c>
      <c r="G3438" s="49" t="s">
        <v>196</v>
      </c>
      <c r="H3438" s="105">
        <v>0</v>
      </c>
      <c r="I3438" s="80">
        <v>590000000</v>
      </c>
      <c r="J3438" s="51" t="s">
        <v>293</v>
      </c>
      <c r="K3438" s="49" t="s">
        <v>554</v>
      </c>
      <c r="L3438" s="49" t="s">
        <v>189</v>
      </c>
      <c r="M3438" s="49" t="s">
        <v>84</v>
      </c>
      <c r="N3438" s="49" t="s">
        <v>10099</v>
      </c>
      <c r="O3438" s="49" t="s">
        <v>10408</v>
      </c>
      <c r="P3438" s="43">
        <v>839</v>
      </c>
      <c r="Q3438" s="49" t="s">
        <v>612</v>
      </c>
      <c r="R3438" s="77">
        <v>75</v>
      </c>
      <c r="S3438" s="284">
        <v>3650</v>
      </c>
      <c r="T3438" s="62">
        <f>R3438*S3438</f>
        <v>273750</v>
      </c>
      <c r="U3438" s="62">
        <f>T3438*1.12</f>
        <v>306600.00000000006</v>
      </c>
      <c r="V3438" s="98"/>
      <c r="W3438" s="51">
        <v>2017</v>
      </c>
      <c r="X3438" s="98"/>
    </row>
    <row r="3439" spans="1:24" ht="50.1" customHeight="1">
      <c r="A3439" s="45" t="s">
        <v>10414</v>
      </c>
      <c r="B3439" s="49" t="s">
        <v>35</v>
      </c>
      <c r="C3439" s="38" t="s">
        <v>2520</v>
      </c>
      <c r="D3439" s="38" t="s">
        <v>2521</v>
      </c>
      <c r="E3439" s="38" t="s">
        <v>2522</v>
      </c>
      <c r="F3439" s="38" t="s">
        <v>10195</v>
      </c>
      <c r="G3439" s="49" t="s">
        <v>196</v>
      </c>
      <c r="H3439" s="43">
        <v>0</v>
      </c>
      <c r="I3439" s="35">
        <v>590000000</v>
      </c>
      <c r="J3439" s="35" t="s">
        <v>40</v>
      </c>
      <c r="K3439" s="49" t="s">
        <v>554</v>
      </c>
      <c r="L3439" s="35" t="s">
        <v>40</v>
      </c>
      <c r="M3439" s="49" t="s">
        <v>84</v>
      </c>
      <c r="N3439" s="49" t="s">
        <v>6191</v>
      </c>
      <c r="O3439" s="49" t="s">
        <v>2052</v>
      </c>
      <c r="P3439" s="49">
        <v>796</v>
      </c>
      <c r="Q3439" s="49" t="s">
        <v>46</v>
      </c>
      <c r="R3439" s="100">
        <v>31</v>
      </c>
      <c r="S3439" s="100">
        <v>45625</v>
      </c>
      <c r="T3439" s="100">
        <f>R3439*S3439</f>
        <v>1414375</v>
      </c>
      <c r="U3439" s="100">
        <f>T3439*1.12</f>
        <v>1584100.0000000002</v>
      </c>
      <c r="V3439" s="98"/>
      <c r="W3439" s="43">
        <v>2017</v>
      </c>
      <c r="X3439" s="98"/>
    </row>
    <row r="3440" spans="1:24" ht="50.1" customHeight="1">
      <c r="A3440" s="45" t="s">
        <v>10415</v>
      </c>
      <c r="B3440" s="49" t="s">
        <v>35</v>
      </c>
      <c r="C3440" s="38" t="s">
        <v>6046</v>
      </c>
      <c r="D3440" s="38" t="s">
        <v>6047</v>
      </c>
      <c r="E3440" s="38" t="s">
        <v>6048</v>
      </c>
      <c r="F3440" s="38" t="s">
        <v>10197</v>
      </c>
      <c r="G3440" s="49" t="s">
        <v>196</v>
      </c>
      <c r="H3440" s="43">
        <v>0</v>
      </c>
      <c r="I3440" s="35">
        <v>590000000</v>
      </c>
      <c r="J3440" s="35" t="s">
        <v>40</v>
      </c>
      <c r="K3440" s="49" t="s">
        <v>554</v>
      </c>
      <c r="L3440" s="35" t="s">
        <v>40</v>
      </c>
      <c r="M3440" s="49" t="s">
        <v>84</v>
      </c>
      <c r="N3440" s="49" t="s">
        <v>6191</v>
      </c>
      <c r="O3440" s="49" t="s">
        <v>2052</v>
      </c>
      <c r="P3440" s="49">
        <v>796</v>
      </c>
      <c r="Q3440" s="49" t="s">
        <v>46</v>
      </c>
      <c r="R3440" s="100">
        <v>31</v>
      </c>
      <c r="S3440" s="100">
        <v>3485</v>
      </c>
      <c r="T3440" s="100">
        <f t="shared" ref="T3440:T3461" si="376">R3440*S3440</f>
        <v>108035</v>
      </c>
      <c r="U3440" s="100">
        <f t="shared" ref="U3440:U3472" si="377">T3440*1.12</f>
        <v>120999.20000000001</v>
      </c>
      <c r="V3440" s="98"/>
      <c r="W3440" s="43">
        <v>2017</v>
      </c>
      <c r="X3440" s="98"/>
    </row>
    <row r="3441" spans="1:24" ht="50.1" customHeight="1">
      <c r="A3441" s="45" t="s">
        <v>10416</v>
      </c>
      <c r="B3441" s="49" t="s">
        <v>35</v>
      </c>
      <c r="C3441" s="38" t="s">
        <v>6052</v>
      </c>
      <c r="D3441" s="38" t="s">
        <v>6053</v>
      </c>
      <c r="E3441" s="38" t="s">
        <v>6054</v>
      </c>
      <c r="F3441" s="38" t="s">
        <v>6055</v>
      </c>
      <c r="G3441" s="49" t="s">
        <v>196</v>
      </c>
      <c r="H3441" s="43">
        <v>0</v>
      </c>
      <c r="I3441" s="35">
        <v>590000000</v>
      </c>
      <c r="J3441" s="35" t="s">
        <v>40</v>
      </c>
      <c r="K3441" s="49" t="s">
        <v>554</v>
      </c>
      <c r="L3441" s="35" t="s">
        <v>40</v>
      </c>
      <c r="M3441" s="49" t="s">
        <v>84</v>
      </c>
      <c r="N3441" s="49" t="s">
        <v>6191</v>
      </c>
      <c r="O3441" s="49" t="s">
        <v>2052</v>
      </c>
      <c r="P3441" s="49">
        <v>796</v>
      </c>
      <c r="Q3441" s="49" t="s">
        <v>46</v>
      </c>
      <c r="R3441" s="100">
        <v>14</v>
      </c>
      <c r="S3441" s="100">
        <v>40625</v>
      </c>
      <c r="T3441" s="100">
        <f t="shared" si="376"/>
        <v>568750</v>
      </c>
      <c r="U3441" s="100">
        <f t="shared" si="377"/>
        <v>637000.00000000012</v>
      </c>
      <c r="V3441" s="98"/>
      <c r="W3441" s="43">
        <v>2017</v>
      </c>
      <c r="X3441" s="98"/>
    </row>
    <row r="3442" spans="1:24" ht="50.1" customHeight="1">
      <c r="A3442" s="45" t="s">
        <v>10417</v>
      </c>
      <c r="B3442" s="58" t="s">
        <v>35</v>
      </c>
      <c r="C3442" s="550" t="s">
        <v>10418</v>
      </c>
      <c r="D3442" s="550" t="s">
        <v>10419</v>
      </c>
      <c r="E3442" s="550" t="s">
        <v>10420</v>
      </c>
      <c r="F3442" s="550" t="s">
        <v>10420</v>
      </c>
      <c r="G3442" s="51" t="s">
        <v>39</v>
      </c>
      <c r="H3442" s="35">
        <v>0</v>
      </c>
      <c r="I3442" s="125">
        <v>590000000</v>
      </c>
      <c r="J3442" s="51" t="s">
        <v>53</v>
      </c>
      <c r="K3442" s="229" t="s">
        <v>554</v>
      </c>
      <c r="L3442" s="51" t="s">
        <v>295</v>
      </c>
      <c r="M3442" s="51" t="s">
        <v>61</v>
      </c>
      <c r="N3442" s="51" t="s">
        <v>280</v>
      </c>
      <c r="O3442" s="176" t="s">
        <v>503</v>
      </c>
      <c r="P3442" s="49">
        <v>796</v>
      </c>
      <c r="Q3442" s="49" t="s">
        <v>46</v>
      </c>
      <c r="R3442" s="321">
        <v>70</v>
      </c>
      <c r="S3442" s="321">
        <v>6000</v>
      </c>
      <c r="T3442" s="323">
        <f t="shared" si="376"/>
        <v>420000</v>
      </c>
      <c r="U3442" s="323">
        <f t="shared" si="377"/>
        <v>470400.00000000006</v>
      </c>
      <c r="V3442" s="195"/>
      <c r="W3442" s="297">
        <v>2017</v>
      </c>
      <c r="X3442" s="277"/>
    </row>
    <row r="3443" spans="1:24" ht="50.1" customHeight="1">
      <c r="A3443" s="45" t="s">
        <v>10421</v>
      </c>
      <c r="B3443" s="58" t="s">
        <v>35</v>
      </c>
      <c r="C3443" s="550" t="s">
        <v>10422</v>
      </c>
      <c r="D3443" s="550" t="s">
        <v>10423</v>
      </c>
      <c r="E3443" s="550" t="s">
        <v>10424</v>
      </c>
      <c r="F3443" s="550" t="s">
        <v>10425</v>
      </c>
      <c r="G3443" s="51" t="s">
        <v>39</v>
      </c>
      <c r="H3443" s="35">
        <v>0</v>
      </c>
      <c r="I3443" s="125">
        <v>590000000</v>
      </c>
      <c r="J3443" s="51" t="s">
        <v>53</v>
      </c>
      <c r="K3443" s="229" t="s">
        <v>554</v>
      </c>
      <c r="L3443" s="51" t="s">
        <v>295</v>
      </c>
      <c r="M3443" s="51" t="s">
        <v>61</v>
      </c>
      <c r="N3443" s="51" t="s">
        <v>280</v>
      </c>
      <c r="O3443" s="176" t="s">
        <v>503</v>
      </c>
      <c r="P3443" s="49">
        <v>839</v>
      </c>
      <c r="Q3443" s="49" t="s">
        <v>612</v>
      </c>
      <c r="R3443" s="321">
        <v>50</v>
      </c>
      <c r="S3443" s="321">
        <v>9700</v>
      </c>
      <c r="T3443" s="323">
        <f t="shared" si="376"/>
        <v>485000</v>
      </c>
      <c r="U3443" s="323">
        <f t="shared" si="377"/>
        <v>543200</v>
      </c>
      <c r="V3443" s="195"/>
      <c r="W3443" s="297">
        <v>2017</v>
      </c>
      <c r="X3443" s="277"/>
    </row>
    <row r="3444" spans="1:24" ht="50.1" customHeight="1">
      <c r="A3444" s="45" t="s">
        <v>10426</v>
      </c>
      <c r="B3444" s="58" t="s">
        <v>35</v>
      </c>
      <c r="C3444" s="550" t="s">
        <v>10427</v>
      </c>
      <c r="D3444" s="550" t="s">
        <v>10428</v>
      </c>
      <c r="E3444" s="550" t="s">
        <v>10429</v>
      </c>
      <c r="F3444" s="550" t="s">
        <v>10429</v>
      </c>
      <c r="G3444" s="51" t="s">
        <v>39</v>
      </c>
      <c r="H3444" s="35">
        <v>0</v>
      </c>
      <c r="I3444" s="125">
        <v>590000000</v>
      </c>
      <c r="J3444" s="51" t="s">
        <v>53</v>
      </c>
      <c r="K3444" s="229" t="s">
        <v>554</v>
      </c>
      <c r="L3444" s="51" t="s">
        <v>295</v>
      </c>
      <c r="M3444" s="51" t="s">
        <v>61</v>
      </c>
      <c r="N3444" s="51" t="s">
        <v>280</v>
      </c>
      <c r="O3444" s="176" t="s">
        <v>503</v>
      </c>
      <c r="P3444" s="49">
        <v>166</v>
      </c>
      <c r="Q3444" s="49" t="s">
        <v>103</v>
      </c>
      <c r="R3444" s="321">
        <v>22</v>
      </c>
      <c r="S3444" s="321">
        <v>585</v>
      </c>
      <c r="T3444" s="323">
        <f t="shared" si="376"/>
        <v>12870</v>
      </c>
      <c r="U3444" s="323">
        <f t="shared" si="377"/>
        <v>14414.400000000001</v>
      </c>
      <c r="V3444" s="195"/>
      <c r="W3444" s="297">
        <v>2017</v>
      </c>
      <c r="X3444" s="277"/>
    </row>
    <row r="3445" spans="1:24" ht="50.1" customHeight="1">
      <c r="A3445" s="45" t="s">
        <v>10430</v>
      </c>
      <c r="B3445" s="58" t="s">
        <v>35</v>
      </c>
      <c r="C3445" s="550" t="s">
        <v>10431</v>
      </c>
      <c r="D3445" s="550" t="s">
        <v>5112</v>
      </c>
      <c r="E3445" s="550" t="s">
        <v>10432</v>
      </c>
      <c r="F3445" s="550" t="s">
        <v>10432</v>
      </c>
      <c r="G3445" s="51" t="s">
        <v>39</v>
      </c>
      <c r="H3445" s="35">
        <v>0</v>
      </c>
      <c r="I3445" s="125">
        <v>590000000</v>
      </c>
      <c r="J3445" s="51" t="s">
        <v>53</v>
      </c>
      <c r="K3445" s="229" t="s">
        <v>554</v>
      </c>
      <c r="L3445" s="51" t="s">
        <v>295</v>
      </c>
      <c r="M3445" s="51" t="s">
        <v>61</v>
      </c>
      <c r="N3445" s="51" t="s">
        <v>280</v>
      </c>
      <c r="O3445" s="176" t="s">
        <v>503</v>
      </c>
      <c r="P3445" s="49">
        <v>113</v>
      </c>
      <c r="Q3445" s="49" t="s">
        <v>54</v>
      </c>
      <c r="R3445" s="321">
        <v>30</v>
      </c>
      <c r="S3445" s="321">
        <v>4600</v>
      </c>
      <c r="T3445" s="323">
        <f t="shared" si="376"/>
        <v>138000</v>
      </c>
      <c r="U3445" s="323">
        <f t="shared" si="377"/>
        <v>154560.00000000003</v>
      </c>
      <c r="V3445" s="195"/>
      <c r="W3445" s="297">
        <v>2017</v>
      </c>
      <c r="X3445" s="277"/>
    </row>
    <row r="3446" spans="1:24" ht="50.1" customHeight="1">
      <c r="A3446" s="45" t="s">
        <v>10433</v>
      </c>
      <c r="B3446" s="58" t="s">
        <v>35</v>
      </c>
      <c r="C3446" s="50" t="s">
        <v>10389</v>
      </c>
      <c r="D3446" s="50" t="s">
        <v>5255</v>
      </c>
      <c r="E3446" s="50" t="s">
        <v>10390</v>
      </c>
      <c r="F3446" s="212" t="s">
        <v>10391</v>
      </c>
      <c r="G3446" s="49" t="s">
        <v>39</v>
      </c>
      <c r="H3446" s="79">
        <v>0</v>
      </c>
      <c r="I3446" s="80">
        <v>590000000</v>
      </c>
      <c r="J3446" s="51" t="s">
        <v>293</v>
      </c>
      <c r="K3446" s="49" t="s">
        <v>188</v>
      </c>
      <c r="L3446" s="49" t="s">
        <v>189</v>
      </c>
      <c r="M3446" s="49" t="s">
        <v>84</v>
      </c>
      <c r="N3446" s="49" t="s">
        <v>143</v>
      </c>
      <c r="O3446" s="49" t="s">
        <v>4918</v>
      </c>
      <c r="P3446" s="46" t="s">
        <v>865</v>
      </c>
      <c r="Q3446" s="49" t="s">
        <v>866</v>
      </c>
      <c r="R3446" s="77">
        <v>610</v>
      </c>
      <c r="S3446" s="284">
        <v>90</v>
      </c>
      <c r="T3446" s="62">
        <f t="shared" si="376"/>
        <v>54900</v>
      </c>
      <c r="U3446" s="339">
        <f t="shared" si="377"/>
        <v>61488.000000000007</v>
      </c>
      <c r="V3446" s="47"/>
      <c r="W3446" s="51">
        <v>2017</v>
      </c>
      <c r="X3446" s="49"/>
    </row>
    <row r="3447" spans="1:24" ht="50.1" customHeight="1">
      <c r="A3447" s="45" t="s">
        <v>10434</v>
      </c>
      <c r="B3447" s="58" t="s">
        <v>35</v>
      </c>
      <c r="C3447" s="50" t="s">
        <v>5254</v>
      </c>
      <c r="D3447" s="50" t="s">
        <v>5255</v>
      </c>
      <c r="E3447" s="50" t="s">
        <v>5256</v>
      </c>
      <c r="F3447" s="212" t="s">
        <v>10393</v>
      </c>
      <c r="G3447" s="49" t="s">
        <v>39</v>
      </c>
      <c r="H3447" s="79">
        <v>0</v>
      </c>
      <c r="I3447" s="80">
        <v>590000000</v>
      </c>
      <c r="J3447" s="51" t="s">
        <v>293</v>
      </c>
      <c r="K3447" s="49" t="s">
        <v>188</v>
      </c>
      <c r="L3447" s="49" t="s">
        <v>189</v>
      </c>
      <c r="M3447" s="49" t="s">
        <v>84</v>
      </c>
      <c r="N3447" s="49" t="s">
        <v>143</v>
      </c>
      <c r="O3447" s="49" t="s">
        <v>4918</v>
      </c>
      <c r="P3447" s="46" t="s">
        <v>865</v>
      </c>
      <c r="Q3447" s="49" t="s">
        <v>866</v>
      </c>
      <c r="R3447" s="77">
        <v>350</v>
      </c>
      <c r="S3447" s="284">
        <v>180</v>
      </c>
      <c r="T3447" s="62">
        <f t="shared" si="376"/>
        <v>63000</v>
      </c>
      <c r="U3447" s="339">
        <f t="shared" si="377"/>
        <v>70560</v>
      </c>
      <c r="V3447" s="47"/>
      <c r="W3447" s="51">
        <v>2017</v>
      </c>
      <c r="X3447" s="49"/>
    </row>
    <row r="3448" spans="1:24" ht="50.1" customHeight="1">
      <c r="A3448" s="45" t="s">
        <v>10435</v>
      </c>
      <c r="B3448" s="58" t="s">
        <v>35</v>
      </c>
      <c r="C3448" s="50" t="s">
        <v>10395</v>
      </c>
      <c r="D3448" s="50" t="s">
        <v>5255</v>
      </c>
      <c r="E3448" s="50" t="s">
        <v>10396</v>
      </c>
      <c r="F3448" s="212" t="s">
        <v>10397</v>
      </c>
      <c r="G3448" s="49" t="s">
        <v>39</v>
      </c>
      <c r="H3448" s="79">
        <v>0</v>
      </c>
      <c r="I3448" s="80">
        <v>590000000</v>
      </c>
      <c r="J3448" s="51" t="s">
        <v>293</v>
      </c>
      <c r="K3448" s="49" t="s">
        <v>188</v>
      </c>
      <c r="L3448" s="49" t="s">
        <v>189</v>
      </c>
      <c r="M3448" s="49" t="s">
        <v>84</v>
      </c>
      <c r="N3448" s="49" t="s">
        <v>143</v>
      </c>
      <c r="O3448" s="49" t="s">
        <v>4918</v>
      </c>
      <c r="P3448" s="46" t="s">
        <v>865</v>
      </c>
      <c r="Q3448" s="49" t="s">
        <v>866</v>
      </c>
      <c r="R3448" s="77">
        <v>200</v>
      </c>
      <c r="S3448" s="284">
        <v>1325</v>
      </c>
      <c r="T3448" s="62">
        <f t="shared" si="376"/>
        <v>265000</v>
      </c>
      <c r="U3448" s="339">
        <f t="shared" si="377"/>
        <v>296800</v>
      </c>
      <c r="V3448" s="47"/>
      <c r="W3448" s="51">
        <v>2017</v>
      </c>
      <c r="X3448" s="47"/>
    </row>
    <row r="3449" spans="1:24" ht="50.1" customHeight="1">
      <c r="A3449" s="45" t="s">
        <v>10436</v>
      </c>
      <c r="B3449" s="58" t="s">
        <v>35</v>
      </c>
      <c r="C3449" s="50" t="s">
        <v>10403</v>
      </c>
      <c r="D3449" s="50" t="s">
        <v>4465</v>
      </c>
      <c r="E3449" s="50" t="s">
        <v>10404</v>
      </c>
      <c r="F3449" s="212" t="s">
        <v>10405</v>
      </c>
      <c r="G3449" s="49" t="s">
        <v>39</v>
      </c>
      <c r="H3449" s="79">
        <v>0</v>
      </c>
      <c r="I3449" s="80">
        <v>590000000</v>
      </c>
      <c r="J3449" s="51" t="s">
        <v>293</v>
      </c>
      <c r="K3449" s="49" t="s">
        <v>188</v>
      </c>
      <c r="L3449" s="49" t="s">
        <v>189</v>
      </c>
      <c r="M3449" s="49" t="s">
        <v>84</v>
      </c>
      <c r="N3449" s="49" t="s">
        <v>143</v>
      </c>
      <c r="O3449" s="49" t="s">
        <v>4918</v>
      </c>
      <c r="P3449" s="46" t="s">
        <v>865</v>
      </c>
      <c r="Q3449" s="49" t="s">
        <v>866</v>
      </c>
      <c r="R3449" s="77">
        <v>200</v>
      </c>
      <c r="S3449" s="284">
        <v>265</v>
      </c>
      <c r="T3449" s="62">
        <f t="shared" si="376"/>
        <v>53000</v>
      </c>
      <c r="U3449" s="339">
        <f t="shared" si="377"/>
        <v>59360.000000000007</v>
      </c>
      <c r="V3449" s="47"/>
      <c r="W3449" s="51">
        <v>2017</v>
      </c>
      <c r="X3449" s="47"/>
    </row>
    <row r="3450" spans="1:24" ht="50.1" customHeight="1">
      <c r="A3450" s="45" t="s">
        <v>10437</v>
      </c>
      <c r="B3450" s="58" t="s">
        <v>35</v>
      </c>
      <c r="C3450" s="50" t="s">
        <v>3816</v>
      </c>
      <c r="D3450" s="50" t="s">
        <v>3817</v>
      </c>
      <c r="E3450" s="50" t="s">
        <v>3818</v>
      </c>
      <c r="F3450" s="50" t="s">
        <v>10438</v>
      </c>
      <c r="G3450" s="49" t="s">
        <v>39</v>
      </c>
      <c r="H3450" s="79">
        <v>0</v>
      </c>
      <c r="I3450" s="80">
        <v>590000000</v>
      </c>
      <c r="J3450" s="51" t="s">
        <v>293</v>
      </c>
      <c r="K3450" s="49" t="s">
        <v>188</v>
      </c>
      <c r="L3450" s="49" t="s">
        <v>189</v>
      </c>
      <c r="M3450" s="49" t="s">
        <v>84</v>
      </c>
      <c r="N3450" s="49" t="s">
        <v>143</v>
      </c>
      <c r="O3450" s="49" t="s">
        <v>4918</v>
      </c>
      <c r="P3450" s="46" t="s">
        <v>8338</v>
      </c>
      <c r="Q3450" s="49" t="s">
        <v>46</v>
      </c>
      <c r="R3450" s="77">
        <v>192</v>
      </c>
      <c r="S3450" s="77">
        <v>180</v>
      </c>
      <c r="T3450" s="62">
        <f t="shared" si="376"/>
        <v>34560</v>
      </c>
      <c r="U3450" s="339">
        <f t="shared" si="377"/>
        <v>38707.200000000004</v>
      </c>
      <c r="V3450" s="47"/>
      <c r="W3450" s="51">
        <v>2017</v>
      </c>
      <c r="X3450" s="47"/>
    </row>
    <row r="3451" spans="1:24" ht="50.1" customHeight="1">
      <c r="A3451" s="45" t="s">
        <v>10439</v>
      </c>
      <c r="B3451" s="58" t="s">
        <v>35</v>
      </c>
      <c r="C3451" s="50" t="s">
        <v>6577</v>
      </c>
      <c r="D3451" s="50" t="s">
        <v>6578</v>
      </c>
      <c r="E3451" s="50" t="s">
        <v>6579</v>
      </c>
      <c r="F3451" s="50" t="s">
        <v>10440</v>
      </c>
      <c r="G3451" s="49" t="s">
        <v>39</v>
      </c>
      <c r="H3451" s="79">
        <v>0</v>
      </c>
      <c r="I3451" s="80">
        <v>590000000</v>
      </c>
      <c r="J3451" s="51" t="s">
        <v>293</v>
      </c>
      <c r="K3451" s="49" t="s">
        <v>188</v>
      </c>
      <c r="L3451" s="49" t="s">
        <v>189</v>
      </c>
      <c r="M3451" s="49" t="s">
        <v>84</v>
      </c>
      <c r="N3451" s="49" t="s">
        <v>2249</v>
      </c>
      <c r="O3451" s="49" t="s">
        <v>542</v>
      </c>
      <c r="P3451" s="49">
        <v>796</v>
      </c>
      <c r="Q3451" s="49" t="s">
        <v>46</v>
      </c>
      <c r="R3451" s="77">
        <v>116</v>
      </c>
      <c r="S3451" s="77">
        <v>3900</v>
      </c>
      <c r="T3451" s="62">
        <f t="shared" si="376"/>
        <v>452400</v>
      </c>
      <c r="U3451" s="62">
        <f t="shared" si="377"/>
        <v>506688.00000000006</v>
      </c>
      <c r="V3451" s="47"/>
      <c r="W3451" s="51">
        <v>2017</v>
      </c>
      <c r="X3451" s="49"/>
    </row>
    <row r="3452" spans="1:24" ht="50.1" customHeight="1">
      <c r="A3452" s="45" t="s">
        <v>10441</v>
      </c>
      <c r="B3452" s="58" t="s">
        <v>35</v>
      </c>
      <c r="C3452" s="50" t="s">
        <v>6577</v>
      </c>
      <c r="D3452" s="50" t="s">
        <v>6578</v>
      </c>
      <c r="E3452" s="50" t="s">
        <v>6579</v>
      </c>
      <c r="F3452" s="50" t="s">
        <v>10442</v>
      </c>
      <c r="G3452" s="49" t="s">
        <v>39</v>
      </c>
      <c r="H3452" s="79">
        <v>0</v>
      </c>
      <c r="I3452" s="80">
        <v>590000000</v>
      </c>
      <c r="J3452" s="51" t="s">
        <v>293</v>
      </c>
      <c r="K3452" s="49" t="s">
        <v>188</v>
      </c>
      <c r="L3452" s="49" t="s">
        <v>189</v>
      </c>
      <c r="M3452" s="49" t="s">
        <v>84</v>
      </c>
      <c r="N3452" s="49" t="s">
        <v>2249</v>
      </c>
      <c r="O3452" s="49" t="s">
        <v>542</v>
      </c>
      <c r="P3452" s="49">
        <v>796</v>
      </c>
      <c r="Q3452" s="49" t="s">
        <v>46</v>
      </c>
      <c r="R3452" s="77">
        <v>71</v>
      </c>
      <c r="S3452" s="77">
        <v>3200</v>
      </c>
      <c r="T3452" s="62">
        <f t="shared" si="376"/>
        <v>227200</v>
      </c>
      <c r="U3452" s="62">
        <f t="shared" si="377"/>
        <v>254464.00000000003</v>
      </c>
      <c r="V3452" s="47"/>
      <c r="W3452" s="51">
        <v>2017</v>
      </c>
      <c r="X3452" s="49"/>
    </row>
    <row r="3453" spans="1:24" ht="50.1" customHeight="1">
      <c r="A3453" s="45" t="s">
        <v>10443</v>
      </c>
      <c r="B3453" s="58" t="s">
        <v>35</v>
      </c>
      <c r="C3453" s="78" t="s">
        <v>1365</v>
      </c>
      <c r="D3453" s="78" t="s">
        <v>1342</v>
      </c>
      <c r="E3453" s="78" t="s">
        <v>1366</v>
      </c>
      <c r="F3453" s="50" t="s">
        <v>8070</v>
      </c>
      <c r="G3453" s="49" t="s">
        <v>39</v>
      </c>
      <c r="H3453" s="79">
        <v>0</v>
      </c>
      <c r="I3453" s="80">
        <v>590000000</v>
      </c>
      <c r="J3453" s="51" t="s">
        <v>293</v>
      </c>
      <c r="K3453" s="49" t="s">
        <v>188</v>
      </c>
      <c r="L3453" s="49" t="s">
        <v>189</v>
      </c>
      <c r="M3453" s="49" t="s">
        <v>84</v>
      </c>
      <c r="N3453" s="49" t="s">
        <v>2249</v>
      </c>
      <c r="O3453" s="49" t="s">
        <v>542</v>
      </c>
      <c r="P3453" s="49">
        <v>796</v>
      </c>
      <c r="Q3453" s="49" t="s">
        <v>46</v>
      </c>
      <c r="R3453" s="77">
        <v>624</v>
      </c>
      <c r="S3453" s="77">
        <v>300</v>
      </c>
      <c r="T3453" s="62">
        <f t="shared" si="376"/>
        <v>187200</v>
      </c>
      <c r="U3453" s="62">
        <f t="shared" si="377"/>
        <v>209664.00000000003</v>
      </c>
      <c r="V3453" s="47"/>
      <c r="W3453" s="51">
        <v>2017</v>
      </c>
      <c r="X3453" s="47"/>
    </row>
    <row r="3454" spans="1:24" ht="50.1" customHeight="1">
      <c r="A3454" s="45" t="s">
        <v>10444</v>
      </c>
      <c r="B3454" s="58" t="s">
        <v>35</v>
      </c>
      <c r="C3454" s="50" t="s">
        <v>10445</v>
      </c>
      <c r="D3454" s="50" t="s">
        <v>10446</v>
      </c>
      <c r="E3454" s="50" t="s">
        <v>10447</v>
      </c>
      <c r="F3454" s="50" t="s">
        <v>8113</v>
      </c>
      <c r="G3454" s="49" t="s">
        <v>39</v>
      </c>
      <c r="H3454" s="79">
        <v>0</v>
      </c>
      <c r="I3454" s="80">
        <v>590000000</v>
      </c>
      <c r="J3454" s="51" t="s">
        <v>293</v>
      </c>
      <c r="K3454" s="49" t="s">
        <v>188</v>
      </c>
      <c r="L3454" s="49" t="s">
        <v>189</v>
      </c>
      <c r="M3454" s="49" t="s">
        <v>84</v>
      </c>
      <c r="N3454" s="49" t="s">
        <v>2249</v>
      </c>
      <c r="O3454" s="49" t="s">
        <v>542</v>
      </c>
      <c r="P3454" s="49">
        <v>796</v>
      </c>
      <c r="Q3454" s="49" t="s">
        <v>46</v>
      </c>
      <c r="R3454" s="77">
        <v>156</v>
      </c>
      <c r="S3454" s="77">
        <v>4000</v>
      </c>
      <c r="T3454" s="62">
        <f t="shared" si="376"/>
        <v>624000</v>
      </c>
      <c r="U3454" s="62">
        <f t="shared" si="377"/>
        <v>698880.00000000012</v>
      </c>
      <c r="V3454" s="47"/>
      <c r="W3454" s="51">
        <v>2017</v>
      </c>
      <c r="X3454" s="47"/>
    </row>
    <row r="3455" spans="1:24" ht="50.1" customHeight="1">
      <c r="A3455" s="45" t="s">
        <v>10448</v>
      </c>
      <c r="B3455" s="58" t="s">
        <v>35</v>
      </c>
      <c r="C3455" s="50" t="s">
        <v>10449</v>
      </c>
      <c r="D3455" s="50" t="s">
        <v>5945</v>
      </c>
      <c r="E3455" s="50" t="s">
        <v>10450</v>
      </c>
      <c r="F3455" s="50" t="s">
        <v>10451</v>
      </c>
      <c r="G3455" s="49" t="s">
        <v>39</v>
      </c>
      <c r="H3455" s="79">
        <v>0</v>
      </c>
      <c r="I3455" s="80">
        <v>590000000</v>
      </c>
      <c r="J3455" s="51" t="s">
        <v>293</v>
      </c>
      <c r="K3455" s="49" t="s">
        <v>188</v>
      </c>
      <c r="L3455" s="49" t="s">
        <v>189</v>
      </c>
      <c r="M3455" s="49" t="s">
        <v>84</v>
      </c>
      <c r="N3455" s="49" t="s">
        <v>2249</v>
      </c>
      <c r="O3455" s="49" t="s">
        <v>542</v>
      </c>
      <c r="P3455" s="49">
        <v>796</v>
      </c>
      <c r="Q3455" s="49" t="s">
        <v>46</v>
      </c>
      <c r="R3455" s="77">
        <v>156</v>
      </c>
      <c r="S3455" s="77">
        <v>10000</v>
      </c>
      <c r="T3455" s="62">
        <f t="shared" si="376"/>
        <v>1560000</v>
      </c>
      <c r="U3455" s="62">
        <f t="shared" si="377"/>
        <v>1747200.0000000002</v>
      </c>
      <c r="V3455" s="47"/>
      <c r="W3455" s="51">
        <v>2017</v>
      </c>
      <c r="X3455" s="47"/>
    </row>
    <row r="3456" spans="1:24" ht="50.1" customHeight="1">
      <c r="A3456" s="45" t="s">
        <v>10452</v>
      </c>
      <c r="B3456" s="58" t="s">
        <v>35</v>
      </c>
      <c r="C3456" s="50" t="s">
        <v>10453</v>
      </c>
      <c r="D3456" s="50" t="s">
        <v>6655</v>
      </c>
      <c r="E3456" s="50" t="s">
        <v>10454</v>
      </c>
      <c r="F3456" s="50" t="s">
        <v>10455</v>
      </c>
      <c r="G3456" s="49" t="s">
        <v>39</v>
      </c>
      <c r="H3456" s="79">
        <v>0</v>
      </c>
      <c r="I3456" s="80">
        <v>590000000</v>
      </c>
      <c r="J3456" s="51" t="s">
        <v>293</v>
      </c>
      <c r="K3456" s="49" t="s">
        <v>188</v>
      </c>
      <c r="L3456" s="49" t="s">
        <v>189</v>
      </c>
      <c r="M3456" s="49" t="s">
        <v>84</v>
      </c>
      <c r="N3456" s="49" t="s">
        <v>2249</v>
      </c>
      <c r="O3456" s="49" t="s">
        <v>542</v>
      </c>
      <c r="P3456" s="46" t="s">
        <v>865</v>
      </c>
      <c r="Q3456" s="49" t="s">
        <v>866</v>
      </c>
      <c r="R3456" s="77">
        <v>28600</v>
      </c>
      <c r="S3456" s="77">
        <v>65</v>
      </c>
      <c r="T3456" s="62">
        <f t="shared" si="376"/>
        <v>1859000</v>
      </c>
      <c r="U3456" s="62">
        <f t="shared" si="377"/>
        <v>2082080.0000000002</v>
      </c>
      <c r="V3456" s="47"/>
      <c r="W3456" s="51">
        <v>2017</v>
      </c>
      <c r="X3456" s="47"/>
    </row>
    <row r="3457" spans="1:24" ht="50.1" customHeight="1">
      <c r="A3457" s="45" t="s">
        <v>10456</v>
      </c>
      <c r="B3457" s="58" t="s">
        <v>35</v>
      </c>
      <c r="C3457" s="50" t="s">
        <v>10457</v>
      </c>
      <c r="D3457" s="50" t="s">
        <v>3722</v>
      </c>
      <c r="E3457" s="50" t="s">
        <v>10458</v>
      </c>
      <c r="F3457" s="50" t="s">
        <v>10459</v>
      </c>
      <c r="G3457" s="49" t="s">
        <v>39</v>
      </c>
      <c r="H3457" s="79">
        <v>0</v>
      </c>
      <c r="I3457" s="80">
        <v>590000000</v>
      </c>
      <c r="J3457" s="51" t="s">
        <v>293</v>
      </c>
      <c r="K3457" s="49" t="s">
        <v>188</v>
      </c>
      <c r="L3457" s="49" t="s">
        <v>189</v>
      </c>
      <c r="M3457" s="49" t="s">
        <v>84</v>
      </c>
      <c r="N3457" s="49" t="s">
        <v>2249</v>
      </c>
      <c r="O3457" s="49" t="s">
        <v>542</v>
      </c>
      <c r="P3457" s="49">
        <v>796</v>
      </c>
      <c r="Q3457" s="49" t="s">
        <v>46</v>
      </c>
      <c r="R3457" s="77">
        <v>464</v>
      </c>
      <c r="S3457" s="77">
        <v>180</v>
      </c>
      <c r="T3457" s="62">
        <f t="shared" si="376"/>
        <v>83520</v>
      </c>
      <c r="U3457" s="62">
        <f t="shared" si="377"/>
        <v>93542.400000000009</v>
      </c>
      <c r="V3457" s="47"/>
      <c r="W3457" s="51">
        <v>2017</v>
      </c>
      <c r="X3457" s="47"/>
    </row>
    <row r="3458" spans="1:24" ht="50.1" customHeight="1">
      <c r="A3458" s="45" t="s">
        <v>10460</v>
      </c>
      <c r="B3458" s="58" t="s">
        <v>35</v>
      </c>
      <c r="C3458" s="50" t="s">
        <v>8673</v>
      </c>
      <c r="D3458" s="50" t="s">
        <v>8674</v>
      </c>
      <c r="E3458" s="50" t="s">
        <v>8675</v>
      </c>
      <c r="F3458" s="50" t="s">
        <v>10461</v>
      </c>
      <c r="G3458" s="49" t="s">
        <v>39</v>
      </c>
      <c r="H3458" s="79">
        <v>0</v>
      </c>
      <c r="I3458" s="80">
        <v>590000000</v>
      </c>
      <c r="J3458" s="51" t="s">
        <v>293</v>
      </c>
      <c r="K3458" s="49" t="s">
        <v>188</v>
      </c>
      <c r="L3458" s="49" t="s">
        <v>189</v>
      </c>
      <c r="M3458" s="49" t="s">
        <v>84</v>
      </c>
      <c r="N3458" s="49" t="s">
        <v>4449</v>
      </c>
      <c r="O3458" s="49" t="s">
        <v>10408</v>
      </c>
      <c r="P3458" s="49">
        <v>839</v>
      </c>
      <c r="Q3458" s="49" t="s">
        <v>612</v>
      </c>
      <c r="R3458" s="77">
        <v>7</v>
      </c>
      <c r="S3458" s="77">
        <v>2100000</v>
      </c>
      <c r="T3458" s="62">
        <f t="shared" si="376"/>
        <v>14700000</v>
      </c>
      <c r="U3458" s="62">
        <f t="shared" si="377"/>
        <v>16464000.000000002</v>
      </c>
      <c r="V3458" s="47"/>
      <c r="W3458" s="51">
        <v>2017</v>
      </c>
      <c r="X3458" s="49"/>
    </row>
    <row r="3459" spans="1:24" ht="50.1" customHeight="1">
      <c r="A3459" s="45" t="s">
        <v>10462</v>
      </c>
      <c r="B3459" s="58" t="s">
        <v>35</v>
      </c>
      <c r="C3459" s="50" t="s">
        <v>8678</v>
      </c>
      <c r="D3459" s="50" t="s">
        <v>8679</v>
      </c>
      <c r="E3459" s="50" t="s">
        <v>8680</v>
      </c>
      <c r="F3459" s="50" t="s">
        <v>10463</v>
      </c>
      <c r="G3459" s="49" t="s">
        <v>39</v>
      </c>
      <c r="H3459" s="79">
        <v>0</v>
      </c>
      <c r="I3459" s="80">
        <v>590000000</v>
      </c>
      <c r="J3459" s="51" t="s">
        <v>293</v>
      </c>
      <c r="K3459" s="49" t="s">
        <v>188</v>
      </c>
      <c r="L3459" s="49" t="s">
        <v>189</v>
      </c>
      <c r="M3459" s="49" t="s">
        <v>84</v>
      </c>
      <c r="N3459" s="49" t="s">
        <v>4449</v>
      </c>
      <c r="O3459" s="49" t="s">
        <v>10408</v>
      </c>
      <c r="P3459" s="49">
        <v>796</v>
      </c>
      <c r="Q3459" s="49" t="s">
        <v>46</v>
      </c>
      <c r="R3459" s="77">
        <v>7</v>
      </c>
      <c r="S3459" s="77">
        <v>130000</v>
      </c>
      <c r="T3459" s="62">
        <f t="shared" si="376"/>
        <v>910000</v>
      </c>
      <c r="U3459" s="62">
        <f t="shared" si="377"/>
        <v>1019200.0000000001</v>
      </c>
      <c r="V3459" s="47"/>
      <c r="W3459" s="51">
        <v>2017</v>
      </c>
      <c r="X3459" s="49"/>
    </row>
    <row r="3460" spans="1:24" ht="50.1" customHeight="1">
      <c r="A3460" s="45" t="s">
        <v>10464</v>
      </c>
      <c r="B3460" s="58" t="s">
        <v>35</v>
      </c>
      <c r="C3460" s="50" t="s">
        <v>8673</v>
      </c>
      <c r="D3460" s="50" t="s">
        <v>8674</v>
      </c>
      <c r="E3460" s="50" t="s">
        <v>8675</v>
      </c>
      <c r="F3460" s="50" t="s">
        <v>10465</v>
      </c>
      <c r="G3460" s="49" t="s">
        <v>39</v>
      </c>
      <c r="H3460" s="79">
        <v>0</v>
      </c>
      <c r="I3460" s="80">
        <v>590000000</v>
      </c>
      <c r="J3460" s="51" t="s">
        <v>293</v>
      </c>
      <c r="K3460" s="49" t="s">
        <v>188</v>
      </c>
      <c r="L3460" s="49" t="s">
        <v>189</v>
      </c>
      <c r="M3460" s="49" t="s">
        <v>84</v>
      </c>
      <c r="N3460" s="49" t="s">
        <v>4449</v>
      </c>
      <c r="O3460" s="49" t="s">
        <v>10408</v>
      </c>
      <c r="P3460" s="49">
        <v>839</v>
      </c>
      <c r="Q3460" s="49" t="s">
        <v>612</v>
      </c>
      <c r="R3460" s="77">
        <v>2</v>
      </c>
      <c r="S3460" s="77">
        <v>1390000</v>
      </c>
      <c r="T3460" s="62">
        <f t="shared" si="376"/>
        <v>2780000</v>
      </c>
      <c r="U3460" s="62">
        <f t="shared" si="377"/>
        <v>3113600.0000000005</v>
      </c>
      <c r="V3460" s="47"/>
      <c r="W3460" s="51">
        <v>2017</v>
      </c>
      <c r="X3460" s="47"/>
    </row>
    <row r="3461" spans="1:24" ht="50.1" customHeight="1">
      <c r="A3461" s="45" t="s">
        <v>10466</v>
      </c>
      <c r="B3461" s="58" t="s">
        <v>35</v>
      </c>
      <c r="C3461" s="50" t="s">
        <v>8678</v>
      </c>
      <c r="D3461" s="50" t="s">
        <v>8679</v>
      </c>
      <c r="E3461" s="50" t="s">
        <v>8680</v>
      </c>
      <c r="F3461" s="50" t="s">
        <v>10467</v>
      </c>
      <c r="G3461" s="49" t="s">
        <v>39</v>
      </c>
      <c r="H3461" s="79">
        <v>0</v>
      </c>
      <c r="I3461" s="80">
        <v>590000000</v>
      </c>
      <c r="J3461" s="51" t="s">
        <v>293</v>
      </c>
      <c r="K3461" s="49" t="s">
        <v>188</v>
      </c>
      <c r="L3461" s="49" t="s">
        <v>189</v>
      </c>
      <c r="M3461" s="49" t="s">
        <v>84</v>
      </c>
      <c r="N3461" s="49" t="s">
        <v>4449</v>
      </c>
      <c r="O3461" s="49" t="s">
        <v>10408</v>
      </c>
      <c r="P3461" s="49">
        <v>796</v>
      </c>
      <c r="Q3461" s="49" t="s">
        <v>46</v>
      </c>
      <c r="R3461" s="77">
        <v>2</v>
      </c>
      <c r="S3461" s="77">
        <v>130000</v>
      </c>
      <c r="T3461" s="62">
        <f t="shared" si="376"/>
        <v>260000</v>
      </c>
      <c r="U3461" s="62">
        <f t="shared" si="377"/>
        <v>291200</v>
      </c>
      <c r="V3461" s="47"/>
      <c r="W3461" s="51">
        <v>2017</v>
      </c>
      <c r="X3461" s="47"/>
    </row>
    <row r="3462" spans="1:24" ht="50.1" customHeight="1">
      <c r="A3462" s="45" t="s">
        <v>10468</v>
      </c>
      <c r="B3462" s="35" t="s">
        <v>35</v>
      </c>
      <c r="C3462" s="50" t="s">
        <v>10469</v>
      </c>
      <c r="D3462" s="50" t="s">
        <v>10470</v>
      </c>
      <c r="E3462" s="50" t="s">
        <v>10471</v>
      </c>
      <c r="F3462" s="212" t="s">
        <v>10472</v>
      </c>
      <c r="G3462" s="49" t="s">
        <v>39</v>
      </c>
      <c r="H3462" s="105">
        <v>0</v>
      </c>
      <c r="I3462" s="80">
        <v>590000000</v>
      </c>
      <c r="J3462" s="51" t="s">
        <v>293</v>
      </c>
      <c r="K3462" s="49" t="s">
        <v>554</v>
      </c>
      <c r="L3462" s="49" t="s">
        <v>295</v>
      </c>
      <c r="M3462" s="49" t="s">
        <v>84</v>
      </c>
      <c r="N3462" s="49" t="s">
        <v>143</v>
      </c>
      <c r="O3462" s="49" t="s">
        <v>1424</v>
      </c>
      <c r="P3462" s="35">
        <v>796</v>
      </c>
      <c r="Q3462" s="35" t="s">
        <v>46</v>
      </c>
      <c r="R3462" s="81">
        <v>10</v>
      </c>
      <c r="S3462" s="81">
        <v>95000</v>
      </c>
      <c r="T3462" s="81">
        <f>R3462*S3462</f>
        <v>950000</v>
      </c>
      <c r="U3462" s="81">
        <f t="shared" si="377"/>
        <v>1064000</v>
      </c>
      <c r="V3462" s="90"/>
      <c r="W3462" s="51">
        <v>2017</v>
      </c>
      <c r="X3462" s="90"/>
    </row>
    <row r="3463" spans="1:24" ht="50.1" customHeight="1">
      <c r="A3463" s="45" t="s">
        <v>10473</v>
      </c>
      <c r="B3463" s="49" t="s">
        <v>35</v>
      </c>
      <c r="C3463" s="213" t="s">
        <v>7162</v>
      </c>
      <c r="D3463" s="210" t="s">
        <v>7163</v>
      </c>
      <c r="E3463" s="50" t="s">
        <v>7164</v>
      </c>
      <c r="F3463" s="50" t="s">
        <v>10474</v>
      </c>
      <c r="G3463" s="49" t="s">
        <v>39</v>
      </c>
      <c r="H3463" s="49">
        <v>0</v>
      </c>
      <c r="I3463" s="35">
        <v>590000000</v>
      </c>
      <c r="J3463" s="35" t="s">
        <v>5999</v>
      </c>
      <c r="K3463" s="49" t="s">
        <v>188</v>
      </c>
      <c r="L3463" s="35" t="s">
        <v>42</v>
      </c>
      <c r="M3463" s="49" t="s">
        <v>84</v>
      </c>
      <c r="N3463" s="35" t="s">
        <v>44</v>
      </c>
      <c r="O3463" s="35" t="s">
        <v>110</v>
      </c>
      <c r="P3463" s="35">
        <v>166</v>
      </c>
      <c r="Q3463" s="35" t="s">
        <v>103</v>
      </c>
      <c r="R3463" s="459">
        <v>7.0000000000000007E-2</v>
      </c>
      <c r="S3463" s="459">
        <v>6300</v>
      </c>
      <c r="T3463" s="77">
        <f>S3463*R3463</f>
        <v>441.00000000000006</v>
      </c>
      <c r="U3463" s="77">
        <f t="shared" si="377"/>
        <v>493.92000000000013</v>
      </c>
      <c r="V3463" s="98"/>
      <c r="W3463" s="43">
        <v>2017</v>
      </c>
      <c r="X3463" s="98"/>
    </row>
    <row r="3464" spans="1:24" ht="50.1" customHeight="1">
      <c r="A3464" s="45" t="s">
        <v>10475</v>
      </c>
      <c r="B3464" s="49" t="s">
        <v>35</v>
      </c>
      <c r="C3464" s="50" t="s">
        <v>8243</v>
      </c>
      <c r="D3464" s="210" t="s">
        <v>7163</v>
      </c>
      <c r="E3464" s="50" t="s">
        <v>8244</v>
      </c>
      <c r="F3464" s="78" t="s">
        <v>8245</v>
      </c>
      <c r="G3464" s="49" t="s">
        <v>39</v>
      </c>
      <c r="H3464" s="49">
        <v>0</v>
      </c>
      <c r="I3464" s="35">
        <v>590000000</v>
      </c>
      <c r="J3464" s="35" t="s">
        <v>5999</v>
      </c>
      <c r="K3464" s="49" t="s">
        <v>188</v>
      </c>
      <c r="L3464" s="35" t="s">
        <v>42</v>
      </c>
      <c r="M3464" s="49" t="s">
        <v>84</v>
      </c>
      <c r="N3464" s="35" t="s">
        <v>44</v>
      </c>
      <c r="O3464" s="35" t="s">
        <v>110</v>
      </c>
      <c r="P3464" s="35">
        <v>166</v>
      </c>
      <c r="Q3464" s="35" t="s">
        <v>103</v>
      </c>
      <c r="R3464" s="77">
        <v>0.3</v>
      </c>
      <c r="S3464" s="77">
        <v>6300</v>
      </c>
      <c r="T3464" s="77">
        <f>S3464*R3464</f>
        <v>1890</v>
      </c>
      <c r="U3464" s="77">
        <f t="shared" si="377"/>
        <v>2116.8000000000002</v>
      </c>
      <c r="V3464" s="98"/>
      <c r="W3464" s="43">
        <v>2017</v>
      </c>
      <c r="X3464" s="98"/>
    </row>
    <row r="3465" spans="1:24" ht="50.1" customHeight="1">
      <c r="A3465" s="45" t="s">
        <v>10476</v>
      </c>
      <c r="B3465" s="49" t="s">
        <v>35</v>
      </c>
      <c r="C3465" s="50" t="s">
        <v>8247</v>
      </c>
      <c r="D3465" s="210" t="s">
        <v>7163</v>
      </c>
      <c r="E3465" s="50" t="s">
        <v>8248</v>
      </c>
      <c r="F3465" s="78" t="s">
        <v>8249</v>
      </c>
      <c r="G3465" s="49" t="s">
        <v>39</v>
      </c>
      <c r="H3465" s="49">
        <v>0</v>
      </c>
      <c r="I3465" s="35">
        <v>590000000</v>
      </c>
      <c r="J3465" s="35" t="s">
        <v>5999</v>
      </c>
      <c r="K3465" s="49" t="s">
        <v>188</v>
      </c>
      <c r="L3465" s="35" t="s">
        <v>42</v>
      </c>
      <c r="M3465" s="49" t="s">
        <v>84</v>
      </c>
      <c r="N3465" s="35" t="s">
        <v>44</v>
      </c>
      <c r="O3465" s="35" t="s">
        <v>110</v>
      </c>
      <c r="P3465" s="35">
        <v>166</v>
      </c>
      <c r="Q3465" s="35" t="s">
        <v>103</v>
      </c>
      <c r="R3465" s="77">
        <v>0.4</v>
      </c>
      <c r="S3465" s="77">
        <v>6300</v>
      </c>
      <c r="T3465" s="77">
        <f>S3465*R3465</f>
        <v>2520</v>
      </c>
      <c r="U3465" s="77">
        <f t="shared" si="377"/>
        <v>2822.4</v>
      </c>
      <c r="V3465" s="98"/>
      <c r="W3465" s="43">
        <v>2017</v>
      </c>
      <c r="X3465" s="98"/>
    </row>
    <row r="3466" spans="1:24" ht="50.1" customHeight="1">
      <c r="A3466" s="45" t="s">
        <v>10477</v>
      </c>
      <c r="B3466" s="49" t="s">
        <v>35</v>
      </c>
      <c r="C3466" s="50" t="s">
        <v>7176</v>
      </c>
      <c r="D3466" s="210" t="s">
        <v>7163</v>
      </c>
      <c r="E3466" s="50" t="s">
        <v>7177</v>
      </c>
      <c r="F3466" s="78" t="s">
        <v>10478</v>
      </c>
      <c r="G3466" s="49" t="s">
        <v>39</v>
      </c>
      <c r="H3466" s="49">
        <v>0</v>
      </c>
      <c r="I3466" s="35">
        <v>590000000</v>
      </c>
      <c r="J3466" s="35" t="s">
        <v>5999</v>
      </c>
      <c r="K3466" s="49" t="s">
        <v>188</v>
      </c>
      <c r="L3466" s="35" t="s">
        <v>42</v>
      </c>
      <c r="M3466" s="49" t="s">
        <v>84</v>
      </c>
      <c r="N3466" s="35" t="s">
        <v>44</v>
      </c>
      <c r="O3466" s="35" t="s">
        <v>110</v>
      </c>
      <c r="P3466" s="35">
        <v>166</v>
      </c>
      <c r="Q3466" s="35" t="s">
        <v>103</v>
      </c>
      <c r="R3466" s="77">
        <v>1.6</v>
      </c>
      <c r="S3466" s="77">
        <v>6300</v>
      </c>
      <c r="T3466" s="77">
        <f>S3466*R3466</f>
        <v>10080</v>
      </c>
      <c r="U3466" s="77">
        <f t="shared" si="377"/>
        <v>11289.6</v>
      </c>
      <c r="V3466" s="98"/>
      <c r="W3466" s="43">
        <v>2017</v>
      </c>
      <c r="X3466" s="98"/>
    </row>
    <row r="3467" spans="1:24" ht="50.1" customHeight="1">
      <c r="A3467" s="45" t="s">
        <v>10479</v>
      </c>
      <c r="B3467" s="49" t="s">
        <v>35</v>
      </c>
      <c r="C3467" s="50" t="s">
        <v>7172</v>
      </c>
      <c r="D3467" s="210" t="s">
        <v>7163</v>
      </c>
      <c r="E3467" s="50" t="s">
        <v>7173</v>
      </c>
      <c r="F3467" s="78" t="s">
        <v>10480</v>
      </c>
      <c r="G3467" s="49" t="s">
        <v>39</v>
      </c>
      <c r="H3467" s="49">
        <v>0</v>
      </c>
      <c r="I3467" s="35">
        <v>590000000</v>
      </c>
      <c r="J3467" s="35" t="s">
        <v>5999</v>
      </c>
      <c r="K3467" s="49" t="s">
        <v>188</v>
      </c>
      <c r="L3467" s="35" t="s">
        <v>42</v>
      </c>
      <c r="M3467" s="49" t="s">
        <v>84</v>
      </c>
      <c r="N3467" s="35" t="s">
        <v>44</v>
      </c>
      <c r="O3467" s="35" t="s">
        <v>110</v>
      </c>
      <c r="P3467" s="35">
        <v>166</v>
      </c>
      <c r="Q3467" s="35" t="s">
        <v>103</v>
      </c>
      <c r="R3467" s="77">
        <v>1.45</v>
      </c>
      <c r="S3467" s="77">
        <v>6300</v>
      </c>
      <c r="T3467" s="77">
        <f>S3467*R3467</f>
        <v>9135</v>
      </c>
      <c r="U3467" s="77">
        <f t="shared" si="377"/>
        <v>10231.200000000001</v>
      </c>
      <c r="V3467" s="98"/>
      <c r="W3467" s="43">
        <v>2017</v>
      </c>
      <c r="X3467" s="98"/>
    </row>
    <row r="3468" spans="1:24" ht="50.1" customHeight="1">
      <c r="A3468" s="45" t="s">
        <v>10481</v>
      </c>
      <c r="B3468" s="58" t="s">
        <v>35</v>
      </c>
      <c r="C3468" s="78" t="s">
        <v>304</v>
      </c>
      <c r="D3468" s="37" t="s">
        <v>305</v>
      </c>
      <c r="E3468" s="78" t="s">
        <v>306</v>
      </c>
      <c r="F3468" s="78" t="s">
        <v>6025</v>
      </c>
      <c r="G3468" s="49" t="s">
        <v>39</v>
      </c>
      <c r="H3468" s="105">
        <v>0</v>
      </c>
      <c r="I3468" s="80">
        <v>590000000</v>
      </c>
      <c r="J3468" s="51" t="s">
        <v>293</v>
      </c>
      <c r="K3468" s="49" t="s">
        <v>554</v>
      </c>
      <c r="L3468" s="49" t="s">
        <v>189</v>
      </c>
      <c r="M3468" s="49" t="s">
        <v>84</v>
      </c>
      <c r="N3468" s="49" t="s">
        <v>1363</v>
      </c>
      <c r="O3468" s="49" t="s">
        <v>10482</v>
      </c>
      <c r="P3468" s="43">
        <v>796</v>
      </c>
      <c r="Q3468" s="49" t="s">
        <v>46</v>
      </c>
      <c r="R3468" s="81">
        <v>5</v>
      </c>
      <c r="S3468" s="81">
        <v>8850</v>
      </c>
      <c r="T3468" s="81">
        <f t="shared" ref="T3468:T3472" si="378">R3468*S3468</f>
        <v>44250</v>
      </c>
      <c r="U3468" s="81">
        <f t="shared" si="377"/>
        <v>49560.000000000007</v>
      </c>
      <c r="V3468" s="98"/>
      <c r="W3468" s="51">
        <v>2017</v>
      </c>
      <c r="X3468" s="49"/>
    </row>
    <row r="3469" spans="1:24" ht="50.1" customHeight="1">
      <c r="A3469" s="45" t="s">
        <v>10483</v>
      </c>
      <c r="B3469" s="58" t="s">
        <v>35</v>
      </c>
      <c r="C3469" s="78" t="s">
        <v>428</v>
      </c>
      <c r="D3469" s="78" t="s">
        <v>361</v>
      </c>
      <c r="E3469" s="78" t="s">
        <v>429</v>
      </c>
      <c r="F3469" s="50" t="s">
        <v>6027</v>
      </c>
      <c r="G3469" s="49" t="s">
        <v>39</v>
      </c>
      <c r="H3469" s="105">
        <v>0</v>
      </c>
      <c r="I3469" s="80">
        <v>590000000</v>
      </c>
      <c r="J3469" s="51" t="s">
        <v>293</v>
      </c>
      <c r="K3469" s="49" t="s">
        <v>554</v>
      </c>
      <c r="L3469" s="49" t="s">
        <v>189</v>
      </c>
      <c r="M3469" s="49" t="s">
        <v>84</v>
      </c>
      <c r="N3469" s="49" t="s">
        <v>1363</v>
      </c>
      <c r="O3469" s="49" t="s">
        <v>10482</v>
      </c>
      <c r="P3469" s="43">
        <v>796</v>
      </c>
      <c r="Q3469" s="49" t="s">
        <v>46</v>
      </c>
      <c r="R3469" s="81">
        <v>15</v>
      </c>
      <c r="S3469" s="81">
        <v>16900</v>
      </c>
      <c r="T3469" s="81">
        <f t="shared" si="378"/>
        <v>253500</v>
      </c>
      <c r="U3469" s="81">
        <f t="shared" si="377"/>
        <v>283920</v>
      </c>
      <c r="V3469" s="98"/>
      <c r="W3469" s="51">
        <v>2017</v>
      </c>
      <c r="X3469" s="49"/>
    </row>
    <row r="3470" spans="1:24" ht="50.1" customHeight="1">
      <c r="A3470" s="45" t="s">
        <v>10484</v>
      </c>
      <c r="B3470" s="58" t="s">
        <v>35</v>
      </c>
      <c r="C3470" s="50" t="s">
        <v>1360</v>
      </c>
      <c r="D3470" s="50" t="s">
        <v>1342</v>
      </c>
      <c r="E3470" s="50" t="s">
        <v>1361</v>
      </c>
      <c r="F3470" s="50" t="s">
        <v>10485</v>
      </c>
      <c r="G3470" s="49" t="s">
        <v>39</v>
      </c>
      <c r="H3470" s="105">
        <v>0</v>
      </c>
      <c r="I3470" s="80">
        <v>590000000</v>
      </c>
      <c r="J3470" s="51" t="s">
        <v>293</v>
      </c>
      <c r="K3470" s="49" t="s">
        <v>554</v>
      </c>
      <c r="L3470" s="49" t="s">
        <v>189</v>
      </c>
      <c r="M3470" s="49" t="s">
        <v>84</v>
      </c>
      <c r="N3470" s="49" t="s">
        <v>1363</v>
      </c>
      <c r="O3470" s="49" t="s">
        <v>10482</v>
      </c>
      <c r="P3470" s="43">
        <v>796</v>
      </c>
      <c r="Q3470" s="49" t="s">
        <v>46</v>
      </c>
      <c r="R3470" s="81">
        <v>5</v>
      </c>
      <c r="S3470" s="81">
        <v>9650</v>
      </c>
      <c r="T3470" s="81">
        <f t="shared" si="378"/>
        <v>48250</v>
      </c>
      <c r="U3470" s="81">
        <f t="shared" si="377"/>
        <v>54040.000000000007</v>
      </c>
      <c r="V3470" s="98"/>
      <c r="W3470" s="51">
        <v>2017</v>
      </c>
      <c r="X3470" s="49"/>
    </row>
    <row r="3471" spans="1:24" ht="50.1" customHeight="1">
      <c r="A3471" s="45" t="s">
        <v>10486</v>
      </c>
      <c r="B3471" s="58" t="s">
        <v>35</v>
      </c>
      <c r="C3471" s="78" t="s">
        <v>3412</v>
      </c>
      <c r="D3471" s="78" t="s">
        <v>3413</v>
      </c>
      <c r="E3471" s="78" t="s">
        <v>3414</v>
      </c>
      <c r="F3471" s="50" t="s">
        <v>6033</v>
      </c>
      <c r="G3471" s="49" t="s">
        <v>39</v>
      </c>
      <c r="H3471" s="105">
        <v>0</v>
      </c>
      <c r="I3471" s="80">
        <v>590000000</v>
      </c>
      <c r="J3471" s="51" t="s">
        <v>293</v>
      </c>
      <c r="K3471" s="49" t="s">
        <v>554</v>
      </c>
      <c r="L3471" s="49" t="s">
        <v>189</v>
      </c>
      <c r="M3471" s="49" t="s">
        <v>84</v>
      </c>
      <c r="N3471" s="49" t="s">
        <v>1363</v>
      </c>
      <c r="O3471" s="49" t="s">
        <v>10482</v>
      </c>
      <c r="P3471" s="43">
        <v>796</v>
      </c>
      <c r="Q3471" s="49" t="s">
        <v>46</v>
      </c>
      <c r="R3471" s="81">
        <v>5</v>
      </c>
      <c r="S3471" s="81">
        <v>28300</v>
      </c>
      <c r="T3471" s="81">
        <f t="shared" si="378"/>
        <v>141500</v>
      </c>
      <c r="U3471" s="81">
        <f t="shared" si="377"/>
        <v>158480.00000000003</v>
      </c>
      <c r="V3471" s="98"/>
      <c r="W3471" s="51">
        <v>2017</v>
      </c>
      <c r="X3471" s="49"/>
    </row>
    <row r="3472" spans="1:24" ht="50.1" customHeight="1">
      <c r="A3472" s="45" t="s">
        <v>10487</v>
      </c>
      <c r="B3472" s="58" t="s">
        <v>35</v>
      </c>
      <c r="C3472" s="78" t="s">
        <v>5198</v>
      </c>
      <c r="D3472" s="78" t="s">
        <v>5199</v>
      </c>
      <c r="E3472" s="78" t="s">
        <v>5200</v>
      </c>
      <c r="F3472" s="50" t="s">
        <v>6035</v>
      </c>
      <c r="G3472" s="49" t="s">
        <v>39</v>
      </c>
      <c r="H3472" s="105">
        <v>0</v>
      </c>
      <c r="I3472" s="80">
        <v>590000000</v>
      </c>
      <c r="J3472" s="51" t="s">
        <v>293</v>
      </c>
      <c r="K3472" s="49" t="s">
        <v>554</v>
      </c>
      <c r="L3472" s="49" t="s">
        <v>189</v>
      </c>
      <c r="M3472" s="49" t="s">
        <v>84</v>
      </c>
      <c r="N3472" s="49" t="s">
        <v>1363</v>
      </c>
      <c r="O3472" s="49" t="s">
        <v>10482</v>
      </c>
      <c r="P3472" s="43">
        <v>796</v>
      </c>
      <c r="Q3472" s="49" t="s">
        <v>46</v>
      </c>
      <c r="R3472" s="81">
        <v>10</v>
      </c>
      <c r="S3472" s="81">
        <v>9700</v>
      </c>
      <c r="T3472" s="81">
        <f t="shared" si="378"/>
        <v>97000</v>
      </c>
      <c r="U3472" s="81">
        <f t="shared" si="377"/>
        <v>108640.00000000001</v>
      </c>
      <c r="V3472" s="98"/>
      <c r="W3472" s="51">
        <v>2017</v>
      </c>
      <c r="X3472" s="49"/>
    </row>
    <row r="3473" spans="1:24" ht="50.1" customHeight="1">
      <c r="A3473" s="45" t="s">
        <v>10488</v>
      </c>
      <c r="B3473" s="58" t="s">
        <v>35</v>
      </c>
      <c r="C3473" s="78" t="s">
        <v>10489</v>
      </c>
      <c r="D3473" s="37" t="s">
        <v>6278</v>
      </c>
      <c r="E3473" s="78" t="s">
        <v>6279</v>
      </c>
      <c r="F3473" s="78" t="s">
        <v>6280</v>
      </c>
      <c r="G3473" s="49" t="s">
        <v>39</v>
      </c>
      <c r="H3473" s="105">
        <v>0</v>
      </c>
      <c r="I3473" s="80">
        <v>590000000</v>
      </c>
      <c r="J3473" s="51" t="s">
        <v>293</v>
      </c>
      <c r="K3473" s="49" t="s">
        <v>554</v>
      </c>
      <c r="L3473" s="49" t="s">
        <v>189</v>
      </c>
      <c r="M3473" s="49" t="s">
        <v>84</v>
      </c>
      <c r="N3473" s="49" t="s">
        <v>143</v>
      </c>
      <c r="O3473" s="49" t="s">
        <v>6246</v>
      </c>
      <c r="P3473" s="43">
        <v>796</v>
      </c>
      <c r="Q3473" s="49" t="s">
        <v>46</v>
      </c>
      <c r="R3473" s="77">
        <v>5</v>
      </c>
      <c r="S3473" s="77">
        <v>17800</v>
      </c>
      <c r="T3473" s="77">
        <f>S3473*R3473</f>
        <v>89000</v>
      </c>
      <c r="U3473" s="77">
        <f>T3473*1.12</f>
        <v>99680.000000000015</v>
      </c>
      <c r="V3473" s="98"/>
      <c r="W3473" s="51">
        <v>2017</v>
      </c>
      <c r="X3473" s="49"/>
    </row>
    <row r="3474" spans="1:24" ht="50.1" customHeight="1">
      <c r="A3474" s="45" t="s">
        <v>10490</v>
      </c>
      <c r="B3474" s="58" t="s">
        <v>35</v>
      </c>
      <c r="C3474" s="78" t="s">
        <v>10489</v>
      </c>
      <c r="D3474" s="37" t="s">
        <v>6278</v>
      </c>
      <c r="E3474" s="78" t="s">
        <v>6279</v>
      </c>
      <c r="F3474" s="50" t="s">
        <v>6282</v>
      </c>
      <c r="G3474" s="49" t="s">
        <v>39</v>
      </c>
      <c r="H3474" s="105">
        <v>0</v>
      </c>
      <c r="I3474" s="80">
        <v>590000000</v>
      </c>
      <c r="J3474" s="51" t="s">
        <v>293</v>
      </c>
      <c r="K3474" s="49" t="s">
        <v>554</v>
      </c>
      <c r="L3474" s="49" t="s">
        <v>189</v>
      </c>
      <c r="M3474" s="49" t="s">
        <v>84</v>
      </c>
      <c r="N3474" s="49" t="s">
        <v>143</v>
      </c>
      <c r="O3474" s="49" t="s">
        <v>6246</v>
      </c>
      <c r="P3474" s="43">
        <v>796</v>
      </c>
      <c r="Q3474" s="49" t="s">
        <v>46</v>
      </c>
      <c r="R3474" s="77">
        <v>5</v>
      </c>
      <c r="S3474" s="77">
        <v>17800</v>
      </c>
      <c r="T3474" s="77">
        <f>S3474*R3474</f>
        <v>89000</v>
      </c>
      <c r="U3474" s="77">
        <f>T3474*1.12</f>
        <v>99680.000000000015</v>
      </c>
      <c r="V3474" s="98"/>
      <c r="W3474" s="51">
        <v>2017</v>
      </c>
      <c r="X3474" s="49"/>
    </row>
    <row r="3475" spans="1:24" ht="50.1" customHeight="1">
      <c r="A3475" s="45" t="s">
        <v>10491</v>
      </c>
      <c r="B3475" s="58" t="s">
        <v>35</v>
      </c>
      <c r="C3475" s="50" t="s">
        <v>304</v>
      </c>
      <c r="D3475" s="50" t="s">
        <v>305</v>
      </c>
      <c r="E3475" s="50" t="s">
        <v>306</v>
      </c>
      <c r="F3475" s="50" t="s">
        <v>10492</v>
      </c>
      <c r="G3475" s="49" t="s">
        <v>39</v>
      </c>
      <c r="H3475" s="105">
        <v>0</v>
      </c>
      <c r="I3475" s="80">
        <v>590000000</v>
      </c>
      <c r="J3475" s="51" t="s">
        <v>293</v>
      </c>
      <c r="K3475" s="49" t="s">
        <v>554</v>
      </c>
      <c r="L3475" s="49" t="s">
        <v>189</v>
      </c>
      <c r="M3475" s="49" t="s">
        <v>84</v>
      </c>
      <c r="N3475" s="49" t="s">
        <v>143</v>
      </c>
      <c r="O3475" s="49" t="s">
        <v>6246</v>
      </c>
      <c r="P3475" s="43">
        <v>796</v>
      </c>
      <c r="Q3475" s="49" t="s">
        <v>46</v>
      </c>
      <c r="R3475" s="77">
        <v>5</v>
      </c>
      <c r="S3475" s="77">
        <v>3000</v>
      </c>
      <c r="T3475" s="77">
        <f>S3475*R3475</f>
        <v>15000</v>
      </c>
      <c r="U3475" s="77">
        <f>T3475*1.12</f>
        <v>16800</v>
      </c>
      <c r="V3475" s="98"/>
      <c r="W3475" s="51">
        <v>2017</v>
      </c>
      <c r="X3475" s="49"/>
    </row>
    <row r="3476" spans="1:24" ht="50.1" customHeight="1">
      <c r="A3476" s="45" t="s">
        <v>10493</v>
      </c>
      <c r="B3476" s="58" t="s">
        <v>35</v>
      </c>
      <c r="C3476" s="78" t="s">
        <v>5198</v>
      </c>
      <c r="D3476" s="78" t="s">
        <v>5199</v>
      </c>
      <c r="E3476" s="78" t="s">
        <v>5200</v>
      </c>
      <c r="F3476" s="50" t="s">
        <v>5205</v>
      </c>
      <c r="G3476" s="49" t="s">
        <v>39</v>
      </c>
      <c r="H3476" s="105">
        <v>0</v>
      </c>
      <c r="I3476" s="80">
        <v>590000000</v>
      </c>
      <c r="J3476" s="51" t="s">
        <v>293</v>
      </c>
      <c r="K3476" s="49" t="s">
        <v>554</v>
      </c>
      <c r="L3476" s="49" t="s">
        <v>189</v>
      </c>
      <c r="M3476" s="49" t="s">
        <v>84</v>
      </c>
      <c r="N3476" s="49" t="s">
        <v>143</v>
      </c>
      <c r="O3476" s="49" t="s">
        <v>6246</v>
      </c>
      <c r="P3476" s="43">
        <v>796</v>
      </c>
      <c r="Q3476" s="49" t="s">
        <v>46</v>
      </c>
      <c r="R3476" s="77">
        <v>5</v>
      </c>
      <c r="S3476" s="77">
        <v>3000</v>
      </c>
      <c r="T3476" s="77">
        <f>S3476*R3476</f>
        <v>15000</v>
      </c>
      <c r="U3476" s="77">
        <f>T3476*1.12</f>
        <v>16800</v>
      </c>
      <c r="V3476" s="98"/>
      <c r="W3476" s="51">
        <v>2017</v>
      </c>
      <c r="X3476" s="49"/>
    </row>
    <row r="3477" spans="1:24" ht="50.1" customHeight="1">
      <c r="A3477" s="45" t="s">
        <v>10494</v>
      </c>
      <c r="B3477" s="49" t="s">
        <v>35</v>
      </c>
      <c r="C3477" s="38" t="s">
        <v>2701</v>
      </c>
      <c r="D3477" s="38" t="s">
        <v>2690</v>
      </c>
      <c r="E3477" s="38" t="s">
        <v>2702</v>
      </c>
      <c r="F3477" s="38" t="s">
        <v>2703</v>
      </c>
      <c r="G3477" s="35" t="s">
        <v>39</v>
      </c>
      <c r="H3477" s="49">
        <v>30</v>
      </c>
      <c r="I3477" s="52">
        <v>590000000</v>
      </c>
      <c r="J3477" s="35" t="s">
        <v>53</v>
      </c>
      <c r="K3477" s="35" t="s">
        <v>188</v>
      </c>
      <c r="L3477" s="35" t="s">
        <v>42</v>
      </c>
      <c r="M3477" s="160" t="s">
        <v>61</v>
      </c>
      <c r="N3477" s="35" t="s">
        <v>9735</v>
      </c>
      <c r="O3477" s="35" t="s">
        <v>962</v>
      </c>
      <c r="P3477" s="35">
        <v>796</v>
      </c>
      <c r="Q3477" s="35" t="s">
        <v>46</v>
      </c>
      <c r="R3477" s="100">
        <v>3</v>
      </c>
      <c r="S3477" s="100">
        <v>355600</v>
      </c>
      <c r="T3477" s="100">
        <f t="shared" ref="T3477" si="379">R3477*S3477</f>
        <v>1066800</v>
      </c>
      <c r="U3477" s="147">
        <f t="shared" ref="U3477" si="380">T3477*1.12</f>
        <v>1194816</v>
      </c>
      <c r="V3477" s="45" t="s">
        <v>47</v>
      </c>
      <c r="W3477" s="35">
        <v>2017</v>
      </c>
      <c r="X3477" s="82"/>
    </row>
    <row r="3478" spans="1:24" ht="50.1" customHeight="1">
      <c r="A3478" s="45" t="s">
        <v>10495</v>
      </c>
      <c r="B3478" s="157" t="s">
        <v>35</v>
      </c>
      <c r="C3478" s="278" t="s">
        <v>3370</v>
      </c>
      <c r="D3478" s="280" t="s">
        <v>3371</v>
      </c>
      <c r="E3478" s="280" t="s">
        <v>3372</v>
      </c>
      <c r="F3478" s="281" t="s">
        <v>10496</v>
      </c>
      <c r="G3478" s="157" t="s">
        <v>39</v>
      </c>
      <c r="H3478" s="160">
        <v>30</v>
      </c>
      <c r="I3478" s="326">
        <v>590000000</v>
      </c>
      <c r="J3478" s="46" t="s">
        <v>446</v>
      </c>
      <c r="K3478" s="35" t="s">
        <v>188</v>
      </c>
      <c r="L3478" s="35" t="s">
        <v>42</v>
      </c>
      <c r="M3478" s="160" t="s">
        <v>61</v>
      </c>
      <c r="N3478" s="35" t="s">
        <v>9735</v>
      </c>
      <c r="O3478" s="35" t="s">
        <v>962</v>
      </c>
      <c r="P3478" s="160">
        <v>796</v>
      </c>
      <c r="Q3478" s="35" t="s">
        <v>46</v>
      </c>
      <c r="R3478" s="77">
        <v>3</v>
      </c>
      <c r="S3478" s="100">
        <v>220000</v>
      </c>
      <c r="T3478" s="100">
        <f>S3478*R3478</f>
        <v>660000</v>
      </c>
      <c r="U3478" s="100">
        <f>T3478*1.12</f>
        <v>739200.00000000012</v>
      </c>
      <c r="V3478" s="282"/>
      <c r="W3478" s="160">
        <v>2017</v>
      </c>
      <c r="X3478" s="160"/>
    </row>
    <row r="3479" spans="1:24" ht="50.1" customHeight="1">
      <c r="A3479" s="45" t="s">
        <v>10497</v>
      </c>
      <c r="B3479" s="49" t="s">
        <v>35</v>
      </c>
      <c r="C3479" s="38" t="s">
        <v>8327</v>
      </c>
      <c r="D3479" s="38" t="s">
        <v>558</v>
      </c>
      <c r="E3479" s="38" t="s">
        <v>10498</v>
      </c>
      <c r="F3479" s="38" t="s">
        <v>10499</v>
      </c>
      <c r="G3479" s="49" t="s">
        <v>39</v>
      </c>
      <c r="H3479" s="43">
        <v>0</v>
      </c>
      <c r="I3479" s="35">
        <v>590000000</v>
      </c>
      <c r="J3479" s="35" t="s">
        <v>40</v>
      </c>
      <c r="K3479" s="49" t="s">
        <v>188</v>
      </c>
      <c r="L3479" s="35" t="s">
        <v>40</v>
      </c>
      <c r="M3479" s="49" t="s">
        <v>43</v>
      </c>
      <c r="N3479" s="49" t="s">
        <v>226</v>
      </c>
      <c r="O3479" s="49" t="s">
        <v>1424</v>
      </c>
      <c r="P3479" s="49">
        <v>796</v>
      </c>
      <c r="Q3479" s="49" t="s">
        <v>46</v>
      </c>
      <c r="R3479" s="100">
        <v>3</v>
      </c>
      <c r="S3479" s="100">
        <v>4300</v>
      </c>
      <c r="T3479" s="100">
        <f>R3479*S3479</f>
        <v>12900</v>
      </c>
      <c r="U3479" s="100">
        <f>T3479*1.12</f>
        <v>14448.000000000002</v>
      </c>
      <c r="V3479" s="98"/>
      <c r="W3479" s="43">
        <v>2017</v>
      </c>
      <c r="X3479" s="98"/>
    </row>
    <row r="3480" spans="1:24" ht="50.1" customHeight="1">
      <c r="A3480" s="45" t="s">
        <v>10500</v>
      </c>
      <c r="B3480" s="49" t="s">
        <v>35</v>
      </c>
      <c r="C3480" s="38" t="s">
        <v>8820</v>
      </c>
      <c r="D3480" s="38" t="s">
        <v>5064</v>
      </c>
      <c r="E3480" s="38" t="s">
        <v>8821</v>
      </c>
      <c r="F3480" s="38" t="s">
        <v>10501</v>
      </c>
      <c r="G3480" s="49" t="s">
        <v>39</v>
      </c>
      <c r="H3480" s="43">
        <v>0</v>
      </c>
      <c r="I3480" s="35">
        <v>590000000</v>
      </c>
      <c r="J3480" s="35" t="s">
        <v>40</v>
      </c>
      <c r="K3480" s="49" t="s">
        <v>188</v>
      </c>
      <c r="L3480" s="35" t="s">
        <v>40</v>
      </c>
      <c r="M3480" s="49" t="s">
        <v>43</v>
      </c>
      <c r="N3480" s="49" t="s">
        <v>226</v>
      </c>
      <c r="O3480" s="49" t="s">
        <v>1424</v>
      </c>
      <c r="P3480" s="46" t="s">
        <v>865</v>
      </c>
      <c r="Q3480" s="49" t="s">
        <v>866</v>
      </c>
      <c r="R3480" s="100">
        <v>80</v>
      </c>
      <c r="S3480" s="100">
        <v>270</v>
      </c>
      <c r="T3480" s="100">
        <f t="shared" ref="T3480:T3481" si="381">R3480*S3480</f>
        <v>21600</v>
      </c>
      <c r="U3480" s="100">
        <f t="shared" ref="U3480:U3481" si="382">T3480*1.12</f>
        <v>24192.000000000004</v>
      </c>
      <c r="V3480" s="98"/>
      <c r="W3480" s="43">
        <v>2017</v>
      </c>
      <c r="X3480" s="98"/>
    </row>
    <row r="3481" spans="1:24" ht="50.1" customHeight="1">
      <c r="A3481" s="45" t="s">
        <v>10502</v>
      </c>
      <c r="B3481" s="49" t="s">
        <v>35</v>
      </c>
      <c r="C3481" s="38" t="s">
        <v>10503</v>
      </c>
      <c r="D3481" s="38" t="s">
        <v>4839</v>
      </c>
      <c r="E3481" s="38" t="s">
        <v>10504</v>
      </c>
      <c r="F3481" s="38" t="s">
        <v>10505</v>
      </c>
      <c r="G3481" s="49" t="s">
        <v>39</v>
      </c>
      <c r="H3481" s="43">
        <v>0</v>
      </c>
      <c r="I3481" s="35">
        <v>590000000</v>
      </c>
      <c r="J3481" s="35" t="s">
        <v>40</v>
      </c>
      <c r="K3481" s="49" t="s">
        <v>188</v>
      </c>
      <c r="L3481" s="35" t="s">
        <v>40</v>
      </c>
      <c r="M3481" s="49" t="s">
        <v>43</v>
      </c>
      <c r="N3481" s="49" t="s">
        <v>226</v>
      </c>
      <c r="O3481" s="49" t="s">
        <v>1424</v>
      </c>
      <c r="P3481" s="49">
        <v>796</v>
      </c>
      <c r="Q3481" s="49" t="s">
        <v>46</v>
      </c>
      <c r="R3481" s="100">
        <v>30</v>
      </c>
      <c r="S3481" s="100">
        <v>50</v>
      </c>
      <c r="T3481" s="100">
        <f t="shared" si="381"/>
        <v>1500</v>
      </c>
      <c r="U3481" s="100">
        <f t="shared" si="382"/>
        <v>1680.0000000000002</v>
      </c>
      <c r="V3481" s="98"/>
      <c r="W3481" s="43">
        <v>2017</v>
      </c>
      <c r="X3481" s="98"/>
    </row>
    <row r="3482" spans="1:24" ht="50.1" customHeight="1">
      <c r="A3482" s="45" t="s">
        <v>10506</v>
      </c>
      <c r="B3482" s="58" t="s">
        <v>35</v>
      </c>
      <c r="C3482" s="38" t="s">
        <v>5245</v>
      </c>
      <c r="D3482" s="38" t="s">
        <v>1102</v>
      </c>
      <c r="E3482" s="38" t="s">
        <v>5246</v>
      </c>
      <c r="F3482" s="227" t="s">
        <v>5247</v>
      </c>
      <c r="G3482" s="49" t="s">
        <v>39</v>
      </c>
      <c r="H3482" s="105">
        <v>0</v>
      </c>
      <c r="I3482" s="80">
        <v>590000000</v>
      </c>
      <c r="J3482" s="51" t="s">
        <v>293</v>
      </c>
      <c r="K3482" s="49" t="s">
        <v>188</v>
      </c>
      <c r="L3482" s="49" t="s">
        <v>189</v>
      </c>
      <c r="M3482" s="49" t="s">
        <v>61</v>
      </c>
      <c r="N3482" s="49" t="s">
        <v>143</v>
      </c>
      <c r="O3482" s="49" t="s">
        <v>4918</v>
      </c>
      <c r="P3482" s="43">
        <v>796</v>
      </c>
      <c r="Q3482" s="49" t="s">
        <v>46</v>
      </c>
      <c r="R3482" s="77">
        <v>10</v>
      </c>
      <c r="S3482" s="77">
        <v>17000</v>
      </c>
      <c r="T3482" s="343">
        <f>S3482*R3482</f>
        <v>170000</v>
      </c>
      <c r="U3482" s="343">
        <f>T3482*1.12</f>
        <v>190400.00000000003</v>
      </c>
      <c r="V3482" s="98"/>
      <c r="W3482" s="51">
        <v>2017</v>
      </c>
      <c r="X3482" s="49"/>
    </row>
    <row r="3483" spans="1:24" ht="50.1" customHeight="1">
      <c r="A3483" s="45" t="s">
        <v>10507</v>
      </c>
      <c r="B3483" s="58" t="s">
        <v>35</v>
      </c>
      <c r="C3483" s="38" t="s">
        <v>5245</v>
      </c>
      <c r="D3483" s="38" t="s">
        <v>1102</v>
      </c>
      <c r="E3483" s="38" t="s">
        <v>5246</v>
      </c>
      <c r="F3483" s="227" t="s">
        <v>5250</v>
      </c>
      <c r="G3483" s="49" t="s">
        <v>39</v>
      </c>
      <c r="H3483" s="105">
        <v>0</v>
      </c>
      <c r="I3483" s="80">
        <v>590000000</v>
      </c>
      <c r="J3483" s="51" t="s">
        <v>293</v>
      </c>
      <c r="K3483" s="49" t="s">
        <v>188</v>
      </c>
      <c r="L3483" s="49" t="s">
        <v>189</v>
      </c>
      <c r="M3483" s="49" t="s">
        <v>61</v>
      </c>
      <c r="N3483" s="49" t="s">
        <v>143</v>
      </c>
      <c r="O3483" s="49" t="s">
        <v>4918</v>
      </c>
      <c r="P3483" s="43">
        <v>796</v>
      </c>
      <c r="Q3483" s="49" t="s">
        <v>46</v>
      </c>
      <c r="R3483" s="77">
        <v>10</v>
      </c>
      <c r="S3483" s="77">
        <v>24400</v>
      </c>
      <c r="T3483" s="343">
        <f>S3483*R3483</f>
        <v>244000</v>
      </c>
      <c r="U3483" s="343">
        <f>T3483*1.12</f>
        <v>273280</v>
      </c>
      <c r="V3483" s="98"/>
      <c r="W3483" s="51">
        <v>2017</v>
      </c>
      <c r="X3483" s="49"/>
    </row>
    <row r="3484" spans="1:24" ht="50.1" customHeight="1">
      <c r="A3484" s="45" t="s">
        <v>10508</v>
      </c>
      <c r="B3484" s="58" t="s">
        <v>35</v>
      </c>
      <c r="C3484" s="38" t="s">
        <v>5245</v>
      </c>
      <c r="D3484" s="38" t="s">
        <v>1102</v>
      </c>
      <c r="E3484" s="38" t="s">
        <v>5246</v>
      </c>
      <c r="F3484" s="227" t="s">
        <v>5252</v>
      </c>
      <c r="G3484" s="43" t="s">
        <v>39</v>
      </c>
      <c r="H3484" s="105">
        <v>0</v>
      </c>
      <c r="I3484" s="80">
        <v>590000000</v>
      </c>
      <c r="J3484" s="51" t="s">
        <v>293</v>
      </c>
      <c r="K3484" s="49" t="s">
        <v>188</v>
      </c>
      <c r="L3484" s="49" t="s">
        <v>189</v>
      </c>
      <c r="M3484" s="49" t="s">
        <v>61</v>
      </c>
      <c r="N3484" s="49" t="s">
        <v>143</v>
      </c>
      <c r="O3484" s="49" t="s">
        <v>4918</v>
      </c>
      <c r="P3484" s="43">
        <v>796</v>
      </c>
      <c r="Q3484" s="49" t="s">
        <v>46</v>
      </c>
      <c r="R3484" s="77">
        <v>10</v>
      </c>
      <c r="S3484" s="77">
        <v>37800</v>
      </c>
      <c r="T3484" s="343">
        <f>S3484*R3484</f>
        <v>378000</v>
      </c>
      <c r="U3484" s="343">
        <f>T3484*1.12</f>
        <v>423360.00000000006</v>
      </c>
      <c r="V3484" s="98"/>
      <c r="W3484" s="51">
        <v>2017</v>
      </c>
      <c r="X3484" s="98"/>
    </row>
    <row r="3485" spans="1:24" ht="50.1" customHeight="1">
      <c r="A3485" s="45" t="s">
        <v>10509</v>
      </c>
      <c r="B3485" s="49" t="s">
        <v>35</v>
      </c>
      <c r="C3485" s="50" t="s">
        <v>10510</v>
      </c>
      <c r="D3485" s="50" t="s">
        <v>10511</v>
      </c>
      <c r="E3485" s="50" t="s">
        <v>10512</v>
      </c>
      <c r="F3485" s="50"/>
      <c r="G3485" s="49" t="s">
        <v>39</v>
      </c>
      <c r="H3485" s="49">
        <v>0</v>
      </c>
      <c r="I3485" s="35">
        <v>590000000</v>
      </c>
      <c r="J3485" s="35" t="s">
        <v>40</v>
      </c>
      <c r="K3485" s="49" t="s">
        <v>554</v>
      </c>
      <c r="L3485" s="35" t="s">
        <v>42</v>
      </c>
      <c r="M3485" s="49" t="s">
        <v>61</v>
      </c>
      <c r="N3485" s="35" t="s">
        <v>85</v>
      </c>
      <c r="O3485" s="35" t="s">
        <v>2052</v>
      </c>
      <c r="P3485" s="35">
        <v>796</v>
      </c>
      <c r="Q3485" s="46" t="s">
        <v>46</v>
      </c>
      <c r="R3485" s="81">
        <v>10</v>
      </c>
      <c r="S3485" s="81">
        <v>355</v>
      </c>
      <c r="T3485" s="81">
        <f t="shared" ref="T3485:T3486" si="383">S3485*R3485</f>
        <v>3550</v>
      </c>
      <c r="U3485" s="81">
        <f t="shared" ref="U3485:U3548" si="384">T3485*1.12</f>
        <v>3976.0000000000005</v>
      </c>
      <c r="V3485" s="98"/>
      <c r="W3485" s="49">
        <v>2017</v>
      </c>
      <c r="X3485" s="49"/>
    </row>
    <row r="3486" spans="1:24" ht="50.1" customHeight="1">
      <c r="A3486" s="45" t="s">
        <v>10513</v>
      </c>
      <c r="B3486" s="49" t="s">
        <v>35</v>
      </c>
      <c r="C3486" s="50" t="s">
        <v>10514</v>
      </c>
      <c r="D3486" s="50" t="s">
        <v>7052</v>
      </c>
      <c r="E3486" s="50" t="s">
        <v>10515</v>
      </c>
      <c r="F3486" s="50"/>
      <c r="G3486" s="49" t="s">
        <v>39</v>
      </c>
      <c r="H3486" s="49">
        <v>0</v>
      </c>
      <c r="I3486" s="35">
        <v>590000000</v>
      </c>
      <c r="J3486" s="35" t="s">
        <v>40</v>
      </c>
      <c r="K3486" s="49" t="s">
        <v>188</v>
      </c>
      <c r="L3486" s="35" t="s">
        <v>1042</v>
      </c>
      <c r="M3486" s="49" t="s">
        <v>101</v>
      </c>
      <c r="N3486" s="35" t="s">
        <v>7055</v>
      </c>
      <c r="O3486" s="35" t="s">
        <v>227</v>
      </c>
      <c r="P3486" s="35">
        <v>166</v>
      </c>
      <c r="Q3486" s="46" t="s">
        <v>103</v>
      </c>
      <c r="R3486" s="81">
        <v>5000</v>
      </c>
      <c r="S3486" s="81">
        <v>236</v>
      </c>
      <c r="T3486" s="81">
        <f t="shared" si="383"/>
        <v>1180000</v>
      </c>
      <c r="U3486" s="81">
        <f t="shared" si="384"/>
        <v>1321600.0000000002</v>
      </c>
      <c r="V3486" s="98"/>
      <c r="W3486" s="49">
        <v>2017</v>
      </c>
      <c r="X3486" s="49"/>
    </row>
    <row r="3487" spans="1:24" ht="50.1" customHeight="1">
      <c r="A3487" s="45" t="s">
        <v>10516</v>
      </c>
      <c r="B3487" s="58" t="s">
        <v>35</v>
      </c>
      <c r="C3487" s="272" t="s">
        <v>10517</v>
      </c>
      <c r="D3487" s="272" t="s">
        <v>9563</v>
      </c>
      <c r="E3487" s="272" t="s">
        <v>10518</v>
      </c>
      <c r="F3487" s="272" t="s">
        <v>7588</v>
      </c>
      <c r="G3487" s="51" t="s">
        <v>39</v>
      </c>
      <c r="H3487" s="35">
        <v>0</v>
      </c>
      <c r="I3487" s="125">
        <v>590000000</v>
      </c>
      <c r="J3487" s="51" t="s">
        <v>53</v>
      </c>
      <c r="K3487" s="229" t="s">
        <v>188</v>
      </c>
      <c r="L3487" s="51" t="s">
        <v>295</v>
      </c>
      <c r="M3487" s="51" t="s">
        <v>61</v>
      </c>
      <c r="N3487" s="51" t="s">
        <v>280</v>
      </c>
      <c r="O3487" s="176" t="s">
        <v>1424</v>
      </c>
      <c r="P3487" s="51">
        <v>796</v>
      </c>
      <c r="Q3487" s="58" t="s">
        <v>46</v>
      </c>
      <c r="R3487" s="275">
        <v>2</v>
      </c>
      <c r="S3487" s="275">
        <v>48000</v>
      </c>
      <c r="T3487" s="343">
        <f>R3487*S3487</f>
        <v>96000</v>
      </c>
      <c r="U3487" s="275">
        <f t="shared" si="384"/>
        <v>107520.00000000001</v>
      </c>
      <c r="V3487" s="195"/>
      <c r="W3487" s="195">
        <v>2017</v>
      </c>
      <c r="X3487" s="277"/>
    </row>
    <row r="3488" spans="1:24" ht="50.1" customHeight="1">
      <c r="A3488" s="45" t="s">
        <v>10519</v>
      </c>
      <c r="B3488" s="58" t="s">
        <v>35</v>
      </c>
      <c r="C3488" s="272" t="s">
        <v>9462</v>
      </c>
      <c r="D3488" s="272" t="s">
        <v>5857</v>
      </c>
      <c r="E3488" s="272" t="s">
        <v>9463</v>
      </c>
      <c r="F3488" s="272" t="s">
        <v>10520</v>
      </c>
      <c r="G3488" s="51" t="s">
        <v>39</v>
      </c>
      <c r="H3488" s="35">
        <v>0</v>
      </c>
      <c r="I3488" s="125">
        <v>590000000</v>
      </c>
      <c r="J3488" s="51" t="s">
        <v>53</v>
      </c>
      <c r="K3488" s="229" t="s">
        <v>188</v>
      </c>
      <c r="L3488" s="51" t="s">
        <v>295</v>
      </c>
      <c r="M3488" s="51" t="s">
        <v>61</v>
      </c>
      <c r="N3488" s="51" t="s">
        <v>280</v>
      </c>
      <c r="O3488" s="176" t="s">
        <v>1424</v>
      </c>
      <c r="P3488" s="51">
        <v>796</v>
      </c>
      <c r="Q3488" s="58" t="s">
        <v>46</v>
      </c>
      <c r="R3488" s="77">
        <v>2</v>
      </c>
      <c r="S3488" s="275">
        <v>42000</v>
      </c>
      <c r="T3488" s="77">
        <f>R3488*S3488</f>
        <v>84000</v>
      </c>
      <c r="U3488" s="77">
        <f t="shared" si="384"/>
        <v>94080.000000000015</v>
      </c>
      <c r="V3488" s="195"/>
      <c r="W3488" s="195">
        <v>2017</v>
      </c>
      <c r="X3488" s="277"/>
    </row>
    <row r="3489" spans="1:24" ht="50.1" customHeight="1">
      <c r="A3489" s="45" t="s">
        <v>10521</v>
      </c>
      <c r="B3489" s="58" t="s">
        <v>35</v>
      </c>
      <c r="C3489" s="272" t="s">
        <v>10522</v>
      </c>
      <c r="D3489" s="272" t="s">
        <v>4262</v>
      </c>
      <c r="E3489" s="272" t="s">
        <v>10523</v>
      </c>
      <c r="F3489" s="272" t="s">
        <v>7588</v>
      </c>
      <c r="G3489" s="51" t="s">
        <v>39</v>
      </c>
      <c r="H3489" s="35">
        <v>0</v>
      </c>
      <c r="I3489" s="125">
        <v>590000000</v>
      </c>
      <c r="J3489" s="51" t="s">
        <v>53</v>
      </c>
      <c r="K3489" s="229" t="s">
        <v>188</v>
      </c>
      <c r="L3489" s="51" t="s">
        <v>295</v>
      </c>
      <c r="M3489" s="51" t="s">
        <v>61</v>
      </c>
      <c r="N3489" s="51" t="s">
        <v>280</v>
      </c>
      <c r="O3489" s="176" t="s">
        <v>1424</v>
      </c>
      <c r="P3489" s="51">
        <v>796</v>
      </c>
      <c r="Q3489" s="58" t="s">
        <v>46</v>
      </c>
      <c r="R3489" s="77">
        <v>1</v>
      </c>
      <c r="S3489" s="77">
        <v>17500</v>
      </c>
      <c r="T3489" s="77">
        <f>R3489*S3489</f>
        <v>17500</v>
      </c>
      <c r="U3489" s="77">
        <f t="shared" si="384"/>
        <v>19600.000000000004</v>
      </c>
      <c r="V3489" s="195"/>
      <c r="W3489" s="195">
        <v>2017</v>
      </c>
      <c r="X3489" s="277"/>
    </row>
    <row r="3490" spans="1:24" ht="50.1" customHeight="1">
      <c r="A3490" s="45" t="s">
        <v>10524</v>
      </c>
      <c r="B3490" s="58" t="s">
        <v>35</v>
      </c>
      <c r="C3490" s="272" t="s">
        <v>5832</v>
      </c>
      <c r="D3490" s="272" t="s">
        <v>5833</v>
      </c>
      <c r="E3490" s="272" t="s">
        <v>5834</v>
      </c>
      <c r="F3490" s="272" t="s">
        <v>7588</v>
      </c>
      <c r="G3490" s="51" t="s">
        <v>39</v>
      </c>
      <c r="H3490" s="35">
        <v>0</v>
      </c>
      <c r="I3490" s="125">
        <v>590000000</v>
      </c>
      <c r="J3490" s="51" t="s">
        <v>53</v>
      </c>
      <c r="K3490" s="229" t="s">
        <v>188</v>
      </c>
      <c r="L3490" s="51" t="s">
        <v>295</v>
      </c>
      <c r="M3490" s="51" t="s">
        <v>61</v>
      </c>
      <c r="N3490" s="51" t="s">
        <v>280</v>
      </c>
      <c r="O3490" s="176" t="s">
        <v>1424</v>
      </c>
      <c r="P3490" s="51">
        <v>796</v>
      </c>
      <c r="Q3490" s="58" t="s">
        <v>46</v>
      </c>
      <c r="R3490" s="77">
        <v>1</v>
      </c>
      <c r="S3490" s="77">
        <v>12000</v>
      </c>
      <c r="T3490" s="77">
        <f>R3490*S3490</f>
        <v>12000</v>
      </c>
      <c r="U3490" s="77">
        <f t="shared" si="384"/>
        <v>13440.000000000002</v>
      </c>
      <c r="V3490" s="195"/>
      <c r="W3490" s="195">
        <v>2017</v>
      </c>
      <c r="X3490" s="277"/>
    </row>
    <row r="3491" spans="1:24" ht="50.1" customHeight="1">
      <c r="A3491" s="45" t="s">
        <v>10525</v>
      </c>
      <c r="B3491" s="58" t="s">
        <v>35</v>
      </c>
      <c r="C3491" s="50" t="s">
        <v>5305</v>
      </c>
      <c r="D3491" s="78" t="s">
        <v>5306</v>
      </c>
      <c r="E3491" s="78" t="s">
        <v>5307</v>
      </c>
      <c r="F3491" s="78" t="s">
        <v>10526</v>
      </c>
      <c r="G3491" s="49" t="s">
        <v>39</v>
      </c>
      <c r="H3491" s="105">
        <v>0</v>
      </c>
      <c r="I3491" s="80">
        <v>590000000</v>
      </c>
      <c r="J3491" s="51" t="s">
        <v>293</v>
      </c>
      <c r="K3491" s="49" t="s">
        <v>188</v>
      </c>
      <c r="L3491" s="49" t="s">
        <v>1042</v>
      </c>
      <c r="M3491" s="49" t="s">
        <v>101</v>
      </c>
      <c r="N3491" s="49" t="s">
        <v>4449</v>
      </c>
      <c r="O3491" s="49" t="s">
        <v>542</v>
      </c>
      <c r="P3491" s="43">
        <v>796</v>
      </c>
      <c r="Q3491" s="49" t="s">
        <v>46</v>
      </c>
      <c r="R3491" s="77">
        <v>5</v>
      </c>
      <c r="S3491" s="77">
        <v>250000</v>
      </c>
      <c r="T3491" s="77">
        <f>R3491*S3491</f>
        <v>1250000</v>
      </c>
      <c r="U3491" s="77">
        <f t="shared" si="384"/>
        <v>1400000.0000000002</v>
      </c>
      <c r="V3491" s="98"/>
      <c r="W3491" s="51">
        <v>2017</v>
      </c>
      <c r="X3491" s="49"/>
    </row>
    <row r="3492" spans="1:24" ht="50.1" customHeight="1">
      <c r="A3492" s="45" t="s">
        <v>10527</v>
      </c>
      <c r="B3492" s="51" t="s">
        <v>35</v>
      </c>
      <c r="C3492" s="50" t="s">
        <v>9280</v>
      </c>
      <c r="D3492" s="50" t="s">
        <v>9281</v>
      </c>
      <c r="E3492" s="50" t="s">
        <v>9282</v>
      </c>
      <c r="F3492" s="50"/>
      <c r="G3492" s="51" t="s">
        <v>39</v>
      </c>
      <c r="H3492" s="51">
        <v>0</v>
      </c>
      <c r="I3492" s="125">
        <v>590000000</v>
      </c>
      <c r="J3492" s="51" t="s">
        <v>53</v>
      </c>
      <c r="K3492" s="51" t="s">
        <v>188</v>
      </c>
      <c r="L3492" s="51" t="s">
        <v>53</v>
      </c>
      <c r="M3492" s="51" t="s">
        <v>43</v>
      </c>
      <c r="N3492" s="51" t="s">
        <v>5990</v>
      </c>
      <c r="O3492" s="176" t="s">
        <v>9318</v>
      </c>
      <c r="P3492" s="46" t="s">
        <v>865</v>
      </c>
      <c r="Q3492" s="49" t="s">
        <v>866</v>
      </c>
      <c r="R3492" s="77">
        <v>100</v>
      </c>
      <c r="S3492" s="77">
        <v>380</v>
      </c>
      <c r="T3492" s="77">
        <f>S3492*R3492</f>
        <v>38000</v>
      </c>
      <c r="U3492" s="77">
        <f t="shared" si="384"/>
        <v>42560.000000000007</v>
      </c>
      <c r="V3492" s="193"/>
      <c r="W3492" s="35">
        <v>2017</v>
      </c>
      <c r="X3492" s="156"/>
    </row>
    <row r="3493" spans="1:24" ht="50.1" customHeight="1">
      <c r="A3493" s="45" t="s">
        <v>10528</v>
      </c>
      <c r="B3493" s="58" t="s">
        <v>35</v>
      </c>
      <c r="C3493" s="565" t="s">
        <v>5129</v>
      </c>
      <c r="D3493" s="565" t="s">
        <v>5117</v>
      </c>
      <c r="E3493" s="565" t="s">
        <v>5130</v>
      </c>
      <c r="F3493" s="50" t="s">
        <v>10529</v>
      </c>
      <c r="G3493" s="51" t="s">
        <v>39</v>
      </c>
      <c r="H3493" s="35">
        <v>0</v>
      </c>
      <c r="I3493" s="125">
        <v>590000000</v>
      </c>
      <c r="J3493" s="51" t="s">
        <v>53</v>
      </c>
      <c r="K3493" s="229" t="s">
        <v>188</v>
      </c>
      <c r="L3493" s="51" t="s">
        <v>295</v>
      </c>
      <c r="M3493" s="51" t="s">
        <v>61</v>
      </c>
      <c r="N3493" s="51" t="s">
        <v>280</v>
      </c>
      <c r="O3493" s="176" t="s">
        <v>227</v>
      </c>
      <c r="P3493" s="51">
        <v>796</v>
      </c>
      <c r="Q3493" s="58" t="s">
        <v>46</v>
      </c>
      <c r="R3493" s="275">
        <v>92</v>
      </c>
      <c r="S3493" s="275">
        <v>700</v>
      </c>
      <c r="T3493" s="343">
        <f>R3493*S3493</f>
        <v>64400</v>
      </c>
      <c r="U3493" s="276">
        <f t="shared" si="384"/>
        <v>72128</v>
      </c>
      <c r="V3493" s="195"/>
      <c r="W3493" s="195">
        <v>2017</v>
      </c>
      <c r="X3493" s="277"/>
    </row>
    <row r="3494" spans="1:24" ht="50.1" customHeight="1">
      <c r="A3494" s="45" t="s">
        <v>10530</v>
      </c>
      <c r="B3494" s="49" t="s">
        <v>35</v>
      </c>
      <c r="C3494" s="50" t="s">
        <v>5606</v>
      </c>
      <c r="D3494" s="50" t="s">
        <v>1370</v>
      </c>
      <c r="E3494" s="50" t="s">
        <v>5607</v>
      </c>
      <c r="F3494" s="50" t="s">
        <v>5608</v>
      </c>
      <c r="G3494" s="49" t="s">
        <v>39</v>
      </c>
      <c r="H3494" s="49">
        <v>0</v>
      </c>
      <c r="I3494" s="35">
        <v>590000000</v>
      </c>
      <c r="J3494" s="35" t="s">
        <v>40</v>
      </c>
      <c r="K3494" s="49" t="s">
        <v>9485</v>
      </c>
      <c r="L3494" s="35" t="s">
        <v>42</v>
      </c>
      <c r="M3494" s="49" t="s">
        <v>84</v>
      </c>
      <c r="N3494" s="35" t="s">
        <v>310</v>
      </c>
      <c r="O3494" s="35" t="s">
        <v>1424</v>
      </c>
      <c r="P3494" s="35">
        <v>796</v>
      </c>
      <c r="Q3494" s="46" t="s">
        <v>46</v>
      </c>
      <c r="R3494" s="81">
        <v>8</v>
      </c>
      <c r="S3494" s="81">
        <v>1500000</v>
      </c>
      <c r="T3494" s="81">
        <f t="shared" ref="T3494" si="385">S3494*R3494</f>
        <v>12000000</v>
      </c>
      <c r="U3494" s="81">
        <f t="shared" si="384"/>
        <v>13440000.000000002</v>
      </c>
      <c r="V3494" s="98"/>
      <c r="W3494" s="49">
        <v>2017</v>
      </c>
      <c r="X3494" s="49"/>
    </row>
    <row r="3495" spans="1:24" ht="50.1" customHeight="1">
      <c r="A3495" s="45" t="s">
        <v>10531</v>
      </c>
      <c r="B3495" s="35" t="s">
        <v>35</v>
      </c>
      <c r="C3495" s="78" t="s">
        <v>536</v>
      </c>
      <c r="D3495" s="78" t="s">
        <v>537</v>
      </c>
      <c r="E3495" s="78" t="s">
        <v>538</v>
      </c>
      <c r="F3495" s="50" t="s">
        <v>10532</v>
      </c>
      <c r="G3495" s="34" t="s">
        <v>39</v>
      </c>
      <c r="H3495" s="34">
        <v>0</v>
      </c>
      <c r="I3495" s="34">
        <v>590000000</v>
      </c>
      <c r="J3495" s="35" t="s">
        <v>53</v>
      </c>
      <c r="K3495" s="49" t="s">
        <v>188</v>
      </c>
      <c r="L3495" s="49" t="s">
        <v>189</v>
      </c>
      <c r="M3495" s="34" t="s">
        <v>84</v>
      </c>
      <c r="N3495" s="49" t="s">
        <v>102</v>
      </c>
      <c r="O3495" s="51" t="s">
        <v>190</v>
      </c>
      <c r="P3495" s="34">
        <v>796</v>
      </c>
      <c r="Q3495" s="34" t="s">
        <v>46</v>
      </c>
      <c r="R3495" s="77">
        <v>659</v>
      </c>
      <c r="S3495" s="77">
        <v>70</v>
      </c>
      <c r="T3495" s="237">
        <f t="shared" ref="T3495:T3539" si="386">R3495*S3495</f>
        <v>46130</v>
      </c>
      <c r="U3495" s="77">
        <f t="shared" si="384"/>
        <v>51665.600000000006</v>
      </c>
      <c r="V3495" s="34"/>
      <c r="W3495" s="34">
        <v>2017</v>
      </c>
      <c r="X3495" s="35"/>
    </row>
    <row r="3496" spans="1:24" ht="50.1" customHeight="1">
      <c r="A3496" s="45" t="s">
        <v>10533</v>
      </c>
      <c r="B3496" s="35" t="s">
        <v>35</v>
      </c>
      <c r="C3496" s="78" t="s">
        <v>845</v>
      </c>
      <c r="D3496" s="78" t="s">
        <v>846</v>
      </c>
      <c r="E3496" s="78" t="s">
        <v>847</v>
      </c>
      <c r="F3496" s="50" t="s">
        <v>10534</v>
      </c>
      <c r="G3496" s="34" t="s">
        <v>39</v>
      </c>
      <c r="H3496" s="34">
        <v>0</v>
      </c>
      <c r="I3496" s="34">
        <v>590000000</v>
      </c>
      <c r="J3496" s="35" t="s">
        <v>53</v>
      </c>
      <c r="K3496" s="49" t="s">
        <v>188</v>
      </c>
      <c r="L3496" s="49" t="s">
        <v>189</v>
      </c>
      <c r="M3496" s="34" t="s">
        <v>84</v>
      </c>
      <c r="N3496" s="49" t="s">
        <v>102</v>
      </c>
      <c r="O3496" s="51" t="s">
        <v>190</v>
      </c>
      <c r="P3496" s="34">
        <v>796</v>
      </c>
      <c r="Q3496" s="34" t="s">
        <v>46</v>
      </c>
      <c r="R3496" s="77">
        <v>20</v>
      </c>
      <c r="S3496" s="77">
        <v>1300</v>
      </c>
      <c r="T3496" s="237">
        <f t="shared" si="386"/>
        <v>26000</v>
      </c>
      <c r="U3496" s="77">
        <f t="shared" si="384"/>
        <v>29120.000000000004</v>
      </c>
      <c r="V3496" s="34"/>
      <c r="W3496" s="34">
        <v>2017</v>
      </c>
      <c r="X3496" s="35"/>
    </row>
    <row r="3497" spans="1:24" ht="50.1" customHeight="1">
      <c r="A3497" s="45" t="s">
        <v>10535</v>
      </c>
      <c r="B3497" s="58" t="s">
        <v>35</v>
      </c>
      <c r="C3497" s="50" t="s">
        <v>770</v>
      </c>
      <c r="D3497" s="50" t="s">
        <v>771</v>
      </c>
      <c r="E3497" s="50" t="s">
        <v>772</v>
      </c>
      <c r="F3497" s="50" t="s">
        <v>10536</v>
      </c>
      <c r="G3497" s="49" t="s">
        <v>39</v>
      </c>
      <c r="H3497" s="105">
        <v>0</v>
      </c>
      <c r="I3497" s="80">
        <v>590000000</v>
      </c>
      <c r="J3497" s="51" t="s">
        <v>293</v>
      </c>
      <c r="K3497" s="49" t="s">
        <v>188</v>
      </c>
      <c r="L3497" s="49" t="s">
        <v>189</v>
      </c>
      <c r="M3497" s="49" t="s">
        <v>84</v>
      </c>
      <c r="N3497" s="49" t="s">
        <v>102</v>
      </c>
      <c r="O3497" s="51" t="s">
        <v>190</v>
      </c>
      <c r="P3497" s="43">
        <v>796</v>
      </c>
      <c r="Q3497" s="49" t="s">
        <v>46</v>
      </c>
      <c r="R3497" s="77">
        <v>10</v>
      </c>
      <c r="S3497" s="77">
        <v>1900</v>
      </c>
      <c r="T3497" s="237">
        <f t="shared" si="386"/>
        <v>19000</v>
      </c>
      <c r="U3497" s="77">
        <f t="shared" si="384"/>
        <v>21280.000000000004</v>
      </c>
      <c r="V3497" s="43"/>
      <c r="W3497" s="51">
        <v>2017</v>
      </c>
      <c r="X3497" s="35"/>
    </row>
    <row r="3498" spans="1:24" ht="50.1" customHeight="1">
      <c r="A3498" s="45" t="s">
        <v>10537</v>
      </c>
      <c r="B3498" s="35" t="s">
        <v>35</v>
      </c>
      <c r="C3498" s="78" t="s">
        <v>2532</v>
      </c>
      <c r="D3498" s="78" t="s">
        <v>2533</v>
      </c>
      <c r="E3498" s="78" t="s">
        <v>2534</v>
      </c>
      <c r="F3498" s="50" t="s">
        <v>10538</v>
      </c>
      <c r="G3498" s="34" t="s">
        <v>39</v>
      </c>
      <c r="H3498" s="34">
        <v>0</v>
      </c>
      <c r="I3498" s="34">
        <v>590000000</v>
      </c>
      <c r="J3498" s="35" t="s">
        <v>53</v>
      </c>
      <c r="K3498" s="49" t="s">
        <v>188</v>
      </c>
      <c r="L3498" s="49" t="s">
        <v>189</v>
      </c>
      <c r="M3498" s="34" t="s">
        <v>84</v>
      </c>
      <c r="N3498" s="49" t="s">
        <v>102</v>
      </c>
      <c r="O3498" s="51" t="s">
        <v>190</v>
      </c>
      <c r="P3498" s="34">
        <v>796</v>
      </c>
      <c r="Q3498" s="34" t="s">
        <v>46</v>
      </c>
      <c r="R3498" s="77">
        <v>3</v>
      </c>
      <c r="S3498" s="77">
        <v>180</v>
      </c>
      <c r="T3498" s="237">
        <f t="shared" si="386"/>
        <v>540</v>
      </c>
      <c r="U3498" s="77">
        <f t="shared" si="384"/>
        <v>604.80000000000007</v>
      </c>
      <c r="V3498" s="34" t="s">
        <v>47</v>
      </c>
      <c r="W3498" s="34">
        <v>2017</v>
      </c>
      <c r="X3498" s="35"/>
    </row>
    <row r="3499" spans="1:24" ht="50.1" customHeight="1">
      <c r="A3499" s="45" t="s">
        <v>10539</v>
      </c>
      <c r="B3499" s="35" t="s">
        <v>35</v>
      </c>
      <c r="C3499" s="78" t="s">
        <v>2532</v>
      </c>
      <c r="D3499" s="78" t="s">
        <v>2533</v>
      </c>
      <c r="E3499" s="78" t="s">
        <v>2534</v>
      </c>
      <c r="F3499" s="50" t="s">
        <v>10540</v>
      </c>
      <c r="G3499" s="34" t="s">
        <v>39</v>
      </c>
      <c r="H3499" s="34">
        <v>0</v>
      </c>
      <c r="I3499" s="34">
        <v>590000000</v>
      </c>
      <c r="J3499" s="35" t="s">
        <v>53</v>
      </c>
      <c r="K3499" s="49" t="s">
        <v>188</v>
      </c>
      <c r="L3499" s="49" t="s">
        <v>189</v>
      </c>
      <c r="M3499" s="34" t="s">
        <v>84</v>
      </c>
      <c r="N3499" s="49" t="s">
        <v>102</v>
      </c>
      <c r="O3499" s="51" t="s">
        <v>190</v>
      </c>
      <c r="P3499" s="34">
        <v>796</v>
      </c>
      <c r="Q3499" s="34" t="s">
        <v>46</v>
      </c>
      <c r="R3499" s="77">
        <v>6</v>
      </c>
      <c r="S3499" s="77">
        <v>220</v>
      </c>
      <c r="T3499" s="237">
        <f t="shared" si="386"/>
        <v>1320</v>
      </c>
      <c r="U3499" s="77">
        <f t="shared" si="384"/>
        <v>1478.4</v>
      </c>
      <c r="V3499" s="34"/>
      <c r="W3499" s="34">
        <v>2017</v>
      </c>
      <c r="X3499" s="488"/>
    </row>
    <row r="3500" spans="1:24" ht="50.1" customHeight="1">
      <c r="A3500" s="45" t="s">
        <v>10541</v>
      </c>
      <c r="B3500" s="35" t="s">
        <v>35</v>
      </c>
      <c r="C3500" s="78" t="s">
        <v>2736</v>
      </c>
      <c r="D3500" s="78" t="s">
        <v>2737</v>
      </c>
      <c r="E3500" s="78" t="s">
        <v>2738</v>
      </c>
      <c r="F3500" s="50" t="s">
        <v>9347</v>
      </c>
      <c r="G3500" s="34" t="s">
        <v>39</v>
      </c>
      <c r="H3500" s="34">
        <v>0</v>
      </c>
      <c r="I3500" s="34">
        <v>590000000</v>
      </c>
      <c r="J3500" s="35" t="s">
        <v>53</v>
      </c>
      <c r="K3500" s="49" t="s">
        <v>188</v>
      </c>
      <c r="L3500" s="49" t="s">
        <v>189</v>
      </c>
      <c r="M3500" s="34" t="s">
        <v>84</v>
      </c>
      <c r="N3500" s="49" t="s">
        <v>102</v>
      </c>
      <c r="O3500" s="51" t="s">
        <v>190</v>
      </c>
      <c r="P3500" s="34">
        <v>796</v>
      </c>
      <c r="Q3500" s="34" t="s">
        <v>46</v>
      </c>
      <c r="R3500" s="77">
        <v>15</v>
      </c>
      <c r="S3500" s="77">
        <v>2600</v>
      </c>
      <c r="T3500" s="237">
        <f t="shared" si="386"/>
        <v>39000</v>
      </c>
      <c r="U3500" s="77">
        <f t="shared" si="384"/>
        <v>43680.000000000007</v>
      </c>
      <c r="V3500" s="55"/>
      <c r="W3500" s="51">
        <v>2017</v>
      </c>
      <c r="X3500" s="35"/>
    </row>
    <row r="3501" spans="1:24" ht="50.1" customHeight="1">
      <c r="A3501" s="45" t="s">
        <v>10542</v>
      </c>
      <c r="B3501" s="35" t="s">
        <v>35</v>
      </c>
      <c r="C3501" s="78" t="s">
        <v>2794</v>
      </c>
      <c r="D3501" s="78" t="s">
        <v>2795</v>
      </c>
      <c r="E3501" s="78" t="s">
        <v>332</v>
      </c>
      <c r="F3501" s="50" t="s">
        <v>10543</v>
      </c>
      <c r="G3501" s="34" t="s">
        <v>39</v>
      </c>
      <c r="H3501" s="34">
        <v>0</v>
      </c>
      <c r="I3501" s="34">
        <v>590000000</v>
      </c>
      <c r="J3501" s="35" t="s">
        <v>53</v>
      </c>
      <c r="K3501" s="49" t="s">
        <v>188</v>
      </c>
      <c r="L3501" s="49" t="s">
        <v>189</v>
      </c>
      <c r="M3501" s="34" t="s">
        <v>84</v>
      </c>
      <c r="N3501" s="49" t="s">
        <v>102</v>
      </c>
      <c r="O3501" s="51" t="s">
        <v>190</v>
      </c>
      <c r="P3501" s="34">
        <v>796</v>
      </c>
      <c r="Q3501" s="34" t="s">
        <v>46</v>
      </c>
      <c r="R3501" s="77">
        <v>20</v>
      </c>
      <c r="S3501" s="77">
        <v>230</v>
      </c>
      <c r="T3501" s="237">
        <f t="shared" si="386"/>
        <v>4600</v>
      </c>
      <c r="U3501" s="77">
        <f t="shared" si="384"/>
        <v>5152.0000000000009</v>
      </c>
      <c r="V3501" s="55"/>
      <c r="W3501" s="51">
        <v>2017</v>
      </c>
      <c r="X3501" s="35"/>
    </row>
    <row r="3502" spans="1:24" ht="50.1" customHeight="1">
      <c r="A3502" s="45" t="s">
        <v>10544</v>
      </c>
      <c r="B3502" s="35" t="s">
        <v>35</v>
      </c>
      <c r="C3502" s="78" t="s">
        <v>3821</v>
      </c>
      <c r="D3502" s="37" t="s">
        <v>3822</v>
      </c>
      <c r="E3502" s="78" t="s">
        <v>3823</v>
      </c>
      <c r="F3502" s="50" t="s">
        <v>10545</v>
      </c>
      <c r="G3502" s="34" t="s">
        <v>39</v>
      </c>
      <c r="H3502" s="34">
        <v>0</v>
      </c>
      <c r="I3502" s="34">
        <v>590000000</v>
      </c>
      <c r="J3502" s="35" t="s">
        <v>53</v>
      </c>
      <c r="K3502" s="49" t="s">
        <v>188</v>
      </c>
      <c r="L3502" s="49" t="s">
        <v>189</v>
      </c>
      <c r="M3502" s="34" t="s">
        <v>84</v>
      </c>
      <c r="N3502" s="49" t="s">
        <v>102</v>
      </c>
      <c r="O3502" s="51" t="s">
        <v>190</v>
      </c>
      <c r="P3502" s="34">
        <v>796</v>
      </c>
      <c r="Q3502" s="34" t="s">
        <v>46</v>
      </c>
      <c r="R3502" s="77">
        <v>8</v>
      </c>
      <c r="S3502" s="77">
        <v>1400</v>
      </c>
      <c r="T3502" s="237">
        <f t="shared" si="386"/>
        <v>11200</v>
      </c>
      <c r="U3502" s="77">
        <f t="shared" si="384"/>
        <v>12544.000000000002</v>
      </c>
      <c r="V3502" s="34"/>
      <c r="W3502" s="34">
        <v>2017</v>
      </c>
      <c r="X3502" s="488"/>
    </row>
    <row r="3503" spans="1:24" ht="50.1" customHeight="1">
      <c r="A3503" s="45" t="s">
        <v>10546</v>
      </c>
      <c r="B3503" s="58" t="s">
        <v>35</v>
      </c>
      <c r="C3503" s="78" t="s">
        <v>3943</v>
      </c>
      <c r="D3503" s="78" t="s">
        <v>3944</v>
      </c>
      <c r="E3503" s="78" t="s">
        <v>3945</v>
      </c>
      <c r="F3503" s="50" t="s">
        <v>10547</v>
      </c>
      <c r="G3503" s="49" t="s">
        <v>39</v>
      </c>
      <c r="H3503" s="105">
        <v>0</v>
      </c>
      <c r="I3503" s="80">
        <v>590000000</v>
      </c>
      <c r="J3503" s="51" t="s">
        <v>293</v>
      </c>
      <c r="K3503" s="49" t="s">
        <v>188</v>
      </c>
      <c r="L3503" s="49" t="s">
        <v>189</v>
      </c>
      <c r="M3503" s="49" t="s">
        <v>84</v>
      </c>
      <c r="N3503" s="49" t="s">
        <v>102</v>
      </c>
      <c r="O3503" s="51" t="s">
        <v>190</v>
      </c>
      <c r="P3503" s="43">
        <v>796</v>
      </c>
      <c r="Q3503" s="49" t="s">
        <v>46</v>
      </c>
      <c r="R3503" s="77">
        <v>3</v>
      </c>
      <c r="S3503" s="77">
        <v>1800</v>
      </c>
      <c r="T3503" s="237">
        <f t="shared" si="386"/>
        <v>5400</v>
      </c>
      <c r="U3503" s="77">
        <f t="shared" si="384"/>
        <v>6048.0000000000009</v>
      </c>
      <c r="V3503" s="49"/>
      <c r="W3503" s="51">
        <v>2017</v>
      </c>
      <c r="X3503" s="49"/>
    </row>
    <row r="3504" spans="1:24" ht="50.1" customHeight="1">
      <c r="A3504" s="45" t="s">
        <v>10548</v>
      </c>
      <c r="B3504" s="58" t="s">
        <v>35</v>
      </c>
      <c r="C3504" s="78" t="s">
        <v>1231</v>
      </c>
      <c r="D3504" s="78" t="s">
        <v>1232</v>
      </c>
      <c r="E3504" s="78" t="s">
        <v>1233</v>
      </c>
      <c r="F3504" s="50" t="s">
        <v>10549</v>
      </c>
      <c r="G3504" s="49" t="s">
        <v>39</v>
      </c>
      <c r="H3504" s="105">
        <v>0</v>
      </c>
      <c r="I3504" s="80">
        <v>590000000</v>
      </c>
      <c r="J3504" s="51" t="s">
        <v>293</v>
      </c>
      <c r="K3504" s="49" t="s">
        <v>188</v>
      </c>
      <c r="L3504" s="49" t="s">
        <v>189</v>
      </c>
      <c r="M3504" s="49" t="s">
        <v>84</v>
      </c>
      <c r="N3504" s="49" t="s">
        <v>102</v>
      </c>
      <c r="O3504" s="51" t="s">
        <v>190</v>
      </c>
      <c r="P3504" s="43">
        <v>796</v>
      </c>
      <c r="Q3504" s="49" t="s">
        <v>46</v>
      </c>
      <c r="R3504" s="77">
        <v>20</v>
      </c>
      <c r="S3504" s="77">
        <v>800</v>
      </c>
      <c r="T3504" s="237">
        <f t="shared" si="386"/>
        <v>16000</v>
      </c>
      <c r="U3504" s="77">
        <f t="shared" si="384"/>
        <v>17920</v>
      </c>
      <c r="V3504" s="43"/>
      <c r="W3504" s="43">
        <v>2017</v>
      </c>
      <c r="X3504" s="49"/>
    </row>
    <row r="3505" spans="1:24" ht="50.1" customHeight="1">
      <c r="A3505" s="45" t="s">
        <v>10550</v>
      </c>
      <c r="B3505" s="35" t="s">
        <v>35</v>
      </c>
      <c r="C3505" s="50" t="s">
        <v>2462</v>
      </c>
      <c r="D3505" s="50" t="s">
        <v>2463</v>
      </c>
      <c r="E3505" s="50" t="s">
        <v>2464</v>
      </c>
      <c r="F3505" s="50" t="s">
        <v>10551</v>
      </c>
      <c r="G3505" s="34" t="s">
        <v>39</v>
      </c>
      <c r="H3505" s="34">
        <v>0</v>
      </c>
      <c r="I3505" s="34">
        <v>590000000</v>
      </c>
      <c r="J3505" s="35" t="s">
        <v>53</v>
      </c>
      <c r="K3505" s="49" t="s">
        <v>188</v>
      </c>
      <c r="L3505" s="49" t="s">
        <v>189</v>
      </c>
      <c r="M3505" s="34" t="s">
        <v>84</v>
      </c>
      <c r="N3505" s="49" t="s">
        <v>102</v>
      </c>
      <c r="O3505" s="51" t="s">
        <v>190</v>
      </c>
      <c r="P3505" s="34">
        <v>796</v>
      </c>
      <c r="Q3505" s="34" t="s">
        <v>46</v>
      </c>
      <c r="R3505" s="77">
        <v>5</v>
      </c>
      <c r="S3505" s="77">
        <v>650</v>
      </c>
      <c r="T3505" s="237">
        <f t="shared" si="386"/>
        <v>3250</v>
      </c>
      <c r="U3505" s="77">
        <f t="shared" si="384"/>
        <v>3640.0000000000005</v>
      </c>
      <c r="V3505" s="43"/>
      <c r="W3505" s="51">
        <v>2017</v>
      </c>
      <c r="X3505" s="363"/>
    </row>
    <row r="3506" spans="1:24" ht="50.1" customHeight="1">
      <c r="A3506" s="45" t="s">
        <v>10552</v>
      </c>
      <c r="B3506" s="35" t="s">
        <v>35</v>
      </c>
      <c r="C3506" s="50" t="s">
        <v>10553</v>
      </c>
      <c r="D3506" s="210" t="s">
        <v>6655</v>
      </c>
      <c r="E3506" s="50" t="s">
        <v>10554</v>
      </c>
      <c r="F3506" s="50" t="s">
        <v>10555</v>
      </c>
      <c r="G3506" s="35" t="s">
        <v>39</v>
      </c>
      <c r="H3506" s="35">
        <v>0</v>
      </c>
      <c r="I3506" s="35">
        <v>590000000</v>
      </c>
      <c r="J3506" s="35" t="s">
        <v>53</v>
      </c>
      <c r="K3506" s="49" t="s">
        <v>188</v>
      </c>
      <c r="L3506" s="35" t="s">
        <v>83</v>
      </c>
      <c r="M3506" s="35" t="s">
        <v>84</v>
      </c>
      <c r="N3506" s="49" t="s">
        <v>102</v>
      </c>
      <c r="O3506" s="51" t="s">
        <v>190</v>
      </c>
      <c r="P3506" s="35">
        <v>796</v>
      </c>
      <c r="Q3506" s="35" t="s">
        <v>46</v>
      </c>
      <c r="R3506" s="77">
        <v>4</v>
      </c>
      <c r="S3506" s="77">
        <v>2550</v>
      </c>
      <c r="T3506" s="237">
        <f t="shared" si="386"/>
        <v>10200</v>
      </c>
      <c r="U3506" s="77">
        <f t="shared" si="384"/>
        <v>11424.000000000002</v>
      </c>
      <c r="V3506" s="43"/>
      <c r="W3506" s="51">
        <v>2017</v>
      </c>
      <c r="X3506" s="363"/>
    </row>
    <row r="3507" spans="1:24" ht="50.1" customHeight="1">
      <c r="A3507" s="45" t="s">
        <v>10556</v>
      </c>
      <c r="B3507" s="35" t="s">
        <v>35</v>
      </c>
      <c r="C3507" s="78" t="s">
        <v>304</v>
      </c>
      <c r="D3507" s="78" t="s">
        <v>305</v>
      </c>
      <c r="E3507" s="78" t="s">
        <v>306</v>
      </c>
      <c r="F3507" s="50" t="s">
        <v>10557</v>
      </c>
      <c r="G3507" s="49" t="s">
        <v>39</v>
      </c>
      <c r="H3507" s="105">
        <v>0</v>
      </c>
      <c r="I3507" s="80">
        <v>590000000</v>
      </c>
      <c r="J3507" s="51" t="s">
        <v>293</v>
      </c>
      <c r="K3507" s="49" t="s">
        <v>188</v>
      </c>
      <c r="L3507" s="49" t="s">
        <v>295</v>
      </c>
      <c r="M3507" s="49" t="s">
        <v>84</v>
      </c>
      <c r="N3507" s="49" t="s">
        <v>102</v>
      </c>
      <c r="O3507" s="51" t="s">
        <v>190</v>
      </c>
      <c r="P3507" s="35">
        <v>796</v>
      </c>
      <c r="Q3507" s="35" t="s">
        <v>46</v>
      </c>
      <c r="R3507" s="77">
        <v>3</v>
      </c>
      <c r="S3507" s="77">
        <v>2000</v>
      </c>
      <c r="T3507" s="237">
        <f t="shared" si="386"/>
        <v>6000</v>
      </c>
      <c r="U3507" s="77">
        <f t="shared" si="384"/>
        <v>6720.0000000000009</v>
      </c>
      <c r="V3507" s="43"/>
      <c r="W3507" s="51">
        <v>2017</v>
      </c>
      <c r="X3507" s="363"/>
    </row>
    <row r="3508" spans="1:24" ht="50.1" customHeight="1">
      <c r="A3508" s="45" t="s">
        <v>10558</v>
      </c>
      <c r="B3508" s="35" t="s">
        <v>35</v>
      </c>
      <c r="C3508" s="78" t="s">
        <v>2736</v>
      </c>
      <c r="D3508" s="78" t="s">
        <v>2737</v>
      </c>
      <c r="E3508" s="78" t="s">
        <v>2738</v>
      </c>
      <c r="F3508" s="50" t="s">
        <v>10559</v>
      </c>
      <c r="G3508" s="49" t="s">
        <v>39</v>
      </c>
      <c r="H3508" s="105">
        <v>0</v>
      </c>
      <c r="I3508" s="80">
        <v>590000000</v>
      </c>
      <c r="J3508" s="51" t="s">
        <v>293</v>
      </c>
      <c r="K3508" s="49" t="s">
        <v>188</v>
      </c>
      <c r="L3508" s="49" t="s">
        <v>295</v>
      </c>
      <c r="M3508" s="49" t="s">
        <v>84</v>
      </c>
      <c r="N3508" s="49" t="s">
        <v>102</v>
      </c>
      <c r="O3508" s="51" t="s">
        <v>190</v>
      </c>
      <c r="P3508" s="35">
        <v>796</v>
      </c>
      <c r="Q3508" s="35" t="s">
        <v>46</v>
      </c>
      <c r="R3508" s="77">
        <v>3</v>
      </c>
      <c r="S3508" s="77">
        <v>2650</v>
      </c>
      <c r="T3508" s="237">
        <f t="shared" si="386"/>
        <v>7950</v>
      </c>
      <c r="U3508" s="77">
        <f t="shared" si="384"/>
        <v>8904</v>
      </c>
      <c r="V3508" s="43"/>
      <c r="W3508" s="51">
        <v>2017</v>
      </c>
      <c r="X3508" s="363"/>
    </row>
    <row r="3509" spans="1:24" ht="50.1" customHeight="1">
      <c r="A3509" s="45" t="s">
        <v>10560</v>
      </c>
      <c r="B3509" s="35" t="s">
        <v>35</v>
      </c>
      <c r="C3509" s="78" t="s">
        <v>2736</v>
      </c>
      <c r="D3509" s="78" t="s">
        <v>2737</v>
      </c>
      <c r="E3509" s="78" t="s">
        <v>2738</v>
      </c>
      <c r="F3509" s="50" t="s">
        <v>10561</v>
      </c>
      <c r="G3509" s="34" t="s">
        <v>39</v>
      </c>
      <c r="H3509" s="34">
        <v>0</v>
      </c>
      <c r="I3509" s="34">
        <v>590000000</v>
      </c>
      <c r="J3509" s="35" t="s">
        <v>53</v>
      </c>
      <c r="K3509" s="49" t="s">
        <v>188</v>
      </c>
      <c r="L3509" s="49" t="s">
        <v>189</v>
      </c>
      <c r="M3509" s="34" t="s">
        <v>84</v>
      </c>
      <c r="N3509" s="49" t="s">
        <v>102</v>
      </c>
      <c r="O3509" s="51" t="s">
        <v>190</v>
      </c>
      <c r="P3509" s="34">
        <v>796</v>
      </c>
      <c r="Q3509" s="34" t="s">
        <v>46</v>
      </c>
      <c r="R3509" s="77">
        <v>10</v>
      </c>
      <c r="S3509" s="77">
        <v>1700</v>
      </c>
      <c r="T3509" s="237">
        <f t="shared" si="386"/>
        <v>17000</v>
      </c>
      <c r="U3509" s="77">
        <f t="shared" si="384"/>
        <v>19040</v>
      </c>
      <c r="V3509" s="43"/>
      <c r="W3509" s="51">
        <v>2017</v>
      </c>
      <c r="X3509" s="363"/>
    </row>
    <row r="3510" spans="1:24" ht="50.1" customHeight="1">
      <c r="A3510" s="45" t="s">
        <v>10562</v>
      </c>
      <c r="B3510" s="35" t="s">
        <v>35</v>
      </c>
      <c r="C3510" s="78" t="s">
        <v>620</v>
      </c>
      <c r="D3510" s="78" t="s">
        <v>615</v>
      </c>
      <c r="E3510" s="78" t="s">
        <v>621</v>
      </c>
      <c r="F3510" s="50" t="s">
        <v>10563</v>
      </c>
      <c r="G3510" s="34" t="s">
        <v>39</v>
      </c>
      <c r="H3510" s="34">
        <v>0</v>
      </c>
      <c r="I3510" s="34">
        <v>590000000</v>
      </c>
      <c r="J3510" s="35" t="s">
        <v>53</v>
      </c>
      <c r="K3510" s="49" t="s">
        <v>188</v>
      </c>
      <c r="L3510" s="49" t="s">
        <v>189</v>
      </c>
      <c r="M3510" s="34" t="s">
        <v>84</v>
      </c>
      <c r="N3510" s="49" t="s">
        <v>102</v>
      </c>
      <c r="O3510" s="51" t="s">
        <v>190</v>
      </c>
      <c r="P3510" s="34">
        <v>796</v>
      </c>
      <c r="Q3510" s="34" t="s">
        <v>46</v>
      </c>
      <c r="R3510" s="77">
        <v>12</v>
      </c>
      <c r="S3510" s="77">
        <v>700</v>
      </c>
      <c r="T3510" s="237">
        <f t="shared" si="386"/>
        <v>8400</v>
      </c>
      <c r="U3510" s="77">
        <f t="shared" si="384"/>
        <v>9408</v>
      </c>
      <c r="V3510" s="43"/>
      <c r="W3510" s="34">
        <v>2017</v>
      </c>
      <c r="X3510" s="363"/>
    </row>
    <row r="3511" spans="1:24" ht="50.1" customHeight="1">
      <c r="A3511" s="45" t="s">
        <v>10564</v>
      </c>
      <c r="B3511" s="35" t="s">
        <v>35</v>
      </c>
      <c r="C3511" s="50" t="s">
        <v>4676</v>
      </c>
      <c r="D3511" s="50" t="s">
        <v>4677</v>
      </c>
      <c r="E3511" s="50" t="s">
        <v>4678</v>
      </c>
      <c r="F3511" s="50" t="s">
        <v>10565</v>
      </c>
      <c r="G3511" s="34" t="s">
        <v>39</v>
      </c>
      <c r="H3511" s="34">
        <v>0</v>
      </c>
      <c r="I3511" s="34">
        <v>590000000</v>
      </c>
      <c r="J3511" s="35" t="s">
        <v>53</v>
      </c>
      <c r="K3511" s="49" t="s">
        <v>188</v>
      </c>
      <c r="L3511" s="49" t="s">
        <v>189</v>
      </c>
      <c r="M3511" s="34" t="s">
        <v>84</v>
      </c>
      <c r="N3511" s="49" t="s">
        <v>102</v>
      </c>
      <c r="O3511" s="51" t="s">
        <v>190</v>
      </c>
      <c r="P3511" s="34">
        <v>796</v>
      </c>
      <c r="Q3511" s="34" t="s">
        <v>46</v>
      </c>
      <c r="R3511" s="77">
        <v>9</v>
      </c>
      <c r="S3511" s="77">
        <v>850</v>
      </c>
      <c r="T3511" s="237">
        <f t="shared" si="386"/>
        <v>7650</v>
      </c>
      <c r="U3511" s="77">
        <f t="shared" si="384"/>
        <v>8568</v>
      </c>
      <c r="V3511" s="43"/>
      <c r="W3511" s="43">
        <v>2017</v>
      </c>
      <c r="X3511" s="363"/>
    </row>
    <row r="3512" spans="1:24" ht="50.1" customHeight="1">
      <c r="A3512" s="45" t="s">
        <v>10566</v>
      </c>
      <c r="B3512" s="35" t="s">
        <v>35</v>
      </c>
      <c r="C3512" s="50" t="s">
        <v>4676</v>
      </c>
      <c r="D3512" s="50" t="s">
        <v>4677</v>
      </c>
      <c r="E3512" s="50" t="s">
        <v>4678</v>
      </c>
      <c r="F3512" s="50" t="s">
        <v>10567</v>
      </c>
      <c r="G3512" s="34" t="s">
        <v>39</v>
      </c>
      <c r="H3512" s="34">
        <v>0</v>
      </c>
      <c r="I3512" s="34">
        <v>590000000</v>
      </c>
      <c r="J3512" s="35" t="s">
        <v>53</v>
      </c>
      <c r="K3512" s="49" t="s">
        <v>188</v>
      </c>
      <c r="L3512" s="49" t="s">
        <v>189</v>
      </c>
      <c r="M3512" s="34" t="s">
        <v>84</v>
      </c>
      <c r="N3512" s="49" t="s">
        <v>102</v>
      </c>
      <c r="O3512" s="51" t="s">
        <v>190</v>
      </c>
      <c r="P3512" s="34">
        <v>796</v>
      </c>
      <c r="Q3512" s="34" t="s">
        <v>46</v>
      </c>
      <c r="R3512" s="77">
        <v>1</v>
      </c>
      <c r="S3512" s="77">
        <v>1800</v>
      </c>
      <c r="T3512" s="237">
        <f t="shared" si="386"/>
        <v>1800</v>
      </c>
      <c r="U3512" s="77">
        <f t="shared" si="384"/>
        <v>2016.0000000000002</v>
      </c>
      <c r="V3512" s="43"/>
      <c r="W3512" s="51">
        <v>2017</v>
      </c>
      <c r="X3512" s="49"/>
    </row>
    <row r="3513" spans="1:24" ht="50.1" customHeight="1">
      <c r="A3513" s="45" t="s">
        <v>10568</v>
      </c>
      <c r="B3513" s="35" t="s">
        <v>35</v>
      </c>
      <c r="C3513" s="50" t="s">
        <v>4676</v>
      </c>
      <c r="D3513" s="50" t="s">
        <v>4677</v>
      </c>
      <c r="E3513" s="50" t="s">
        <v>4678</v>
      </c>
      <c r="F3513" s="50" t="s">
        <v>8202</v>
      </c>
      <c r="G3513" s="34" t="s">
        <v>39</v>
      </c>
      <c r="H3513" s="34">
        <v>0</v>
      </c>
      <c r="I3513" s="34">
        <v>590000000</v>
      </c>
      <c r="J3513" s="35" t="s">
        <v>53</v>
      </c>
      <c r="K3513" s="49" t="s">
        <v>188</v>
      </c>
      <c r="L3513" s="49" t="s">
        <v>189</v>
      </c>
      <c r="M3513" s="34" t="s">
        <v>84</v>
      </c>
      <c r="N3513" s="49" t="s">
        <v>102</v>
      </c>
      <c r="O3513" s="51" t="s">
        <v>190</v>
      </c>
      <c r="P3513" s="34">
        <v>796</v>
      </c>
      <c r="Q3513" s="34" t="s">
        <v>46</v>
      </c>
      <c r="R3513" s="77">
        <v>5</v>
      </c>
      <c r="S3513" s="77">
        <v>950</v>
      </c>
      <c r="T3513" s="237">
        <f t="shared" si="386"/>
        <v>4750</v>
      </c>
      <c r="U3513" s="77">
        <f t="shared" si="384"/>
        <v>5320.0000000000009</v>
      </c>
      <c r="V3513" s="43"/>
      <c r="W3513" s="51">
        <v>2017</v>
      </c>
      <c r="X3513" s="363"/>
    </row>
    <row r="3514" spans="1:24" ht="50.1" customHeight="1">
      <c r="A3514" s="45" t="s">
        <v>10569</v>
      </c>
      <c r="B3514" s="35" t="s">
        <v>35</v>
      </c>
      <c r="C3514" s="78" t="s">
        <v>1450</v>
      </c>
      <c r="D3514" s="78" t="s">
        <v>1410</v>
      </c>
      <c r="E3514" s="78" t="s">
        <v>1451</v>
      </c>
      <c r="F3514" s="50" t="s">
        <v>10570</v>
      </c>
      <c r="G3514" s="34" t="s">
        <v>39</v>
      </c>
      <c r="H3514" s="34">
        <v>0</v>
      </c>
      <c r="I3514" s="34">
        <v>590000000</v>
      </c>
      <c r="J3514" s="35" t="s">
        <v>53</v>
      </c>
      <c r="K3514" s="49" t="s">
        <v>188</v>
      </c>
      <c r="L3514" s="49" t="s">
        <v>189</v>
      </c>
      <c r="M3514" s="34" t="s">
        <v>84</v>
      </c>
      <c r="N3514" s="49" t="s">
        <v>102</v>
      </c>
      <c r="O3514" s="51" t="s">
        <v>190</v>
      </c>
      <c r="P3514" s="34">
        <v>796</v>
      </c>
      <c r="Q3514" s="34" t="s">
        <v>46</v>
      </c>
      <c r="R3514" s="77">
        <v>1</v>
      </c>
      <c r="S3514" s="77">
        <v>5000</v>
      </c>
      <c r="T3514" s="237">
        <f t="shared" si="386"/>
        <v>5000</v>
      </c>
      <c r="U3514" s="77">
        <f t="shared" si="384"/>
        <v>5600.0000000000009</v>
      </c>
      <c r="V3514" s="43"/>
      <c r="W3514" s="51">
        <v>2017</v>
      </c>
      <c r="X3514" s="49"/>
    </row>
    <row r="3515" spans="1:24" ht="50.1" customHeight="1">
      <c r="A3515" s="45" t="s">
        <v>10571</v>
      </c>
      <c r="B3515" s="35" t="s">
        <v>35</v>
      </c>
      <c r="C3515" s="78" t="s">
        <v>1305</v>
      </c>
      <c r="D3515" s="37" t="s">
        <v>1306</v>
      </c>
      <c r="E3515" s="78" t="s">
        <v>1307</v>
      </c>
      <c r="F3515" s="50" t="s">
        <v>10572</v>
      </c>
      <c r="G3515" s="34" t="s">
        <v>39</v>
      </c>
      <c r="H3515" s="34">
        <v>0</v>
      </c>
      <c r="I3515" s="34">
        <v>590000000</v>
      </c>
      <c r="J3515" s="35" t="s">
        <v>53</v>
      </c>
      <c r="K3515" s="49" t="s">
        <v>188</v>
      </c>
      <c r="L3515" s="49" t="s">
        <v>189</v>
      </c>
      <c r="M3515" s="34" t="s">
        <v>84</v>
      </c>
      <c r="N3515" s="49" t="s">
        <v>102</v>
      </c>
      <c r="O3515" s="51" t="s">
        <v>190</v>
      </c>
      <c r="P3515" s="34">
        <v>796</v>
      </c>
      <c r="Q3515" s="34" t="s">
        <v>46</v>
      </c>
      <c r="R3515" s="77">
        <v>10</v>
      </c>
      <c r="S3515" s="77">
        <v>800</v>
      </c>
      <c r="T3515" s="237">
        <f t="shared" si="386"/>
        <v>8000</v>
      </c>
      <c r="U3515" s="77">
        <f t="shared" si="384"/>
        <v>8960</v>
      </c>
      <c r="V3515" s="43"/>
      <c r="W3515" s="51">
        <v>2017</v>
      </c>
      <c r="X3515" s="363"/>
    </row>
    <row r="3516" spans="1:24" ht="50.1" customHeight="1">
      <c r="A3516" s="45" t="s">
        <v>10573</v>
      </c>
      <c r="B3516" s="35" t="s">
        <v>35</v>
      </c>
      <c r="C3516" s="78" t="s">
        <v>1417</v>
      </c>
      <c r="D3516" s="78" t="s">
        <v>1410</v>
      </c>
      <c r="E3516" s="78" t="s">
        <v>1418</v>
      </c>
      <c r="F3516" s="50" t="s">
        <v>10574</v>
      </c>
      <c r="G3516" s="34" t="s">
        <v>39</v>
      </c>
      <c r="H3516" s="34">
        <v>0</v>
      </c>
      <c r="I3516" s="34">
        <v>590000000</v>
      </c>
      <c r="J3516" s="35" t="s">
        <v>53</v>
      </c>
      <c r="K3516" s="49" t="s">
        <v>188</v>
      </c>
      <c r="L3516" s="49" t="s">
        <v>189</v>
      </c>
      <c r="M3516" s="34" t="s">
        <v>84</v>
      </c>
      <c r="N3516" s="49" t="s">
        <v>102</v>
      </c>
      <c r="O3516" s="51" t="s">
        <v>190</v>
      </c>
      <c r="P3516" s="34">
        <v>796</v>
      </c>
      <c r="Q3516" s="34" t="s">
        <v>46</v>
      </c>
      <c r="R3516" s="77">
        <v>25</v>
      </c>
      <c r="S3516" s="77">
        <v>1500</v>
      </c>
      <c r="T3516" s="237">
        <f t="shared" si="386"/>
        <v>37500</v>
      </c>
      <c r="U3516" s="77">
        <f t="shared" si="384"/>
        <v>42000.000000000007</v>
      </c>
      <c r="V3516" s="43"/>
      <c r="W3516" s="51">
        <v>2017</v>
      </c>
      <c r="X3516" s="363"/>
    </row>
    <row r="3517" spans="1:24" ht="50.1" customHeight="1">
      <c r="A3517" s="45" t="s">
        <v>10575</v>
      </c>
      <c r="B3517" s="35" t="s">
        <v>35</v>
      </c>
      <c r="C3517" s="78" t="s">
        <v>1920</v>
      </c>
      <c r="D3517" s="78" t="s">
        <v>1921</v>
      </c>
      <c r="E3517" s="78" t="s">
        <v>1922</v>
      </c>
      <c r="F3517" s="78" t="s">
        <v>1926</v>
      </c>
      <c r="G3517" s="34" t="s">
        <v>39</v>
      </c>
      <c r="H3517" s="34">
        <v>0</v>
      </c>
      <c r="I3517" s="34">
        <v>590000000</v>
      </c>
      <c r="J3517" s="35" t="s">
        <v>53</v>
      </c>
      <c r="K3517" s="49" t="s">
        <v>188</v>
      </c>
      <c r="L3517" s="49" t="s">
        <v>189</v>
      </c>
      <c r="M3517" s="34" t="s">
        <v>84</v>
      </c>
      <c r="N3517" s="49" t="s">
        <v>102</v>
      </c>
      <c r="O3517" s="51" t="s">
        <v>190</v>
      </c>
      <c r="P3517" s="34">
        <v>796</v>
      </c>
      <c r="Q3517" s="34" t="s">
        <v>46</v>
      </c>
      <c r="R3517" s="77">
        <v>32</v>
      </c>
      <c r="S3517" s="77">
        <v>60</v>
      </c>
      <c r="T3517" s="237">
        <f t="shared" si="386"/>
        <v>1920</v>
      </c>
      <c r="U3517" s="77">
        <f t="shared" si="384"/>
        <v>2150.4</v>
      </c>
      <c r="V3517" s="43"/>
      <c r="W3517" s="43">
        <v>2017</v>
      </c>
      <c r="X3517" s="49"/>
    </row>
    <row r="3518" spans="1:24" ht="50.1" customHeight="1">
      <c r="A3518" s="45" t="s">
        <v>10576</v>
      </c>
      <c r="B3518" s="35" t="s">
        <v>35</v>
      </c>
      <c r="C3518" s="78" t="s">
        <v>1936</v>
      </c>
      <c r="D3518" s="78" t="s">
        <v>1921</v>
      </c>
      <c r="E3518" s="78" t="s">
        <v>1937</v>
      </c>
      <c r="F3518" s="50" t="s">
        <v>10577</v>
      </c>
      <c r="G3518" s="49" t="s">
        <v>39</v>
      </c>
      <c r="H3518" s="105">
        <v>0</v>
      </c>
      <c r="I3518" s="80">
        <v>590000000</v>
      </c>
      <c r="J3518" s="51" t="s">
        <v>293</v>
      </c>
      <c r="K3518" s="49" t="s">
        <v>188</v>
      </c>
      <c r="L3518" s="49" t="s">
        <v>189</v>
      </c>
      <c r="M3518" s="49" t="s">
        <v>84</v>
      </c>
      <c r="N3518" s="49" t="s">
        <v>102</v>
      </c>
      <c r="O3518" s="51" t="s">
        <v>190</v>
      </c>
      <c r="P3518" s="43">
        <v>796</v>
      </c>
      <c r="Q3518" s="49" t="s">
        <v>46</v>
      </c>
      <c r="R3518" s="77">
        <v>10</v>
      </c>
      <c r="S3518" s="77">
        <v>1000</v>
      </c>
      <c r="T3518" s="237">
        <f t="shared" si="386"/>
        <v>10000</v>
      </c>
      <c r="U3518" s="77">
        <f t="shared" si="384"/>
        <v>11200.000000000002</v>
      </c>
      <c r="V3518" s="43"/>
      <c r="W3518" s="34">
        <v>2017</v>
      </c>
      <c r="X3518" s="363"/>
    </row>
    <row r="3519" spans="1:24" ht="50.1" customHeight="1">
      <c r="A3519" s="45" t="s">
        <v>10578</v>
      </c>
      <c r="B3519" s="35" t="s">
        <v>35</v>
      </c>
      <c r="C3519" s="78" t="s">
        <v>1936</v>
      </c>
      <c r="D3519" s="78" t="s">
        <v>1921</v>
      </c>
      <c r="E3519" s="78" t="s">
        <v>1937</v>
      </c>
      <c r="F3519" s="50" t="s">
        <v>10579</v>
      </c>
      <c r="G3519" s="49" t="s">
        <v>39</v>
      </c>
      <c r="H3519" s="105">
        <v>0</v>
      </c>
      <c r="I3519" s="80">
        <v>590000000</v>
      </c>
      <c r="J3519" s="51" t="s">
        <v>293</v>
      </c>
      <c r="K3519" s="49" t="s">
        <v>188</v>
      </c>
      <c r="L3519" s="49" t="s">
        <v>189</v>
      </c>
      <c r="M3519" s="49" t="s">
        <v>84</v>
      </c>
      <c r="N3519" s="49" t="s">
        <v>102</v>
      </c>
      <c r="O3519" s="51" t="s">
        <v>190</v>
      </c>
      <c r="P3519" s="43">
        <v>796</v>
      </c>
      <c r="Q3519" s="49" t="s">
        <v>46</v>
      </c>
      <c r="R3519" s="77">
        <v>20</v>
      </c>
      <c r="S3519" s="77">
        <v>90</v>
      </c>
      <c r="T3519" s="237">
        <f t="shared" si="386"/>
        <v>1800</v>
      </c>
      <c r="U3519" s="77">
        <f t="shared" si="384"/>
        <v>2016.0000000000002</v>
      </c>
      <c r="V3519" s="43"/>
      <c r="W3519" s="51">
        <v>2017</v>
      </c>
      <c r="X3519" s="49"/>
    </row>
    <row r="3520" spans="1:24" ht="50.1" customHeight="1">
      <c r="A3520" s="45" t="s">
        <v>10580</v>
      </c>
      <c r="B3520" s="35" t="s">
        <v>35</v>
      </c>
      <c r="C3520" s="78" t="s">
        <v>1936</v>
      </c>
      <c r="D3520" s="78" t="s">
        <v>1921</v>
      </c>
      <c r="E3520" s="78" t="s">
        <v>1937</v>
      </c>
      <c r="F3520" s="50" t="s">
        <v>10581</v>
      </c>
      <c r="G3520" s="49" t="s">
        <v>39</v>
      </c>
      <c r="H3520" s="105">
        <v>0</v>
      </c>
      <c r="I3520" s="80">
        <v>590000000</v>
      </c>
      <c r="J3520" s="51" t="s">
        <v>293</v>
      </c>
      <c r="K3520" s="49" t="s">
        <v>188</v>
      </c>
      <c r="L3520" s="49" t="s">
        <v>189</v>
      </c>
      <c r="M3520" s="49" t="s">
        <v>84</v>
      </c>
      <c r="N3520" s="49" t="s">
        <v>102</v>
      </c>
      <c r="O3520" s="51" t="s">
        <v>190</v>
      </c>
      <c r="P3520" s="43">
        <v>796</v>
      </c>
      <c r="Q3520" s="49" t="s">
        <v>46</v>
      </c>
      <c r="R3520" s="77">
        <v>8</v>
      </c>
      <c r="S3520" s="77">
        <v>190</v>
      </c>
      <c r="T3520" s="237">
        <f t="shared" si="386"/>
        <v>1520</v>
      </c>
      <c r="U3520" s="77">
        <f t="shared" si="384"/>
        <v>1702.4</v>
      </c>
      <c r="V3520" s="43"/>
      <c r="W3520" s="43">
        <v>2017</v>
      </c>
      <c r="X3520" s="49"/>
    </row>
    <row r="3521" spans="1:24" ht="50.1" customHeight="1">
      <c r="A3521" s="45" t="s">
        <v>10582</v>
      </c>
      <c r="B3521" s="35" t="s">
        <v>35</v>
      </c>
      <c r="C3521" s="78" t="s">
        <v>2015</v>
      </c>
      <c r="D3521" s="78" t="s">
        <v>2016</v>
      </c>
      <c r="E3521" s="78" t="s">
        <v>2017</v>
      </c>
      <c r="F3521" s="50" t="s">
        <v>10583</v>
      </c>
      <c r="G3521" s="34" t="s">
        <v>39</v>
      </c>
      <c r="H3521" s="34">
        <v>0</v>
      </c>
      <c r="I3521" s="34">
        <v>590000000</v>
      </c>
      <c r="J3521" s="35" t="s">
        <v>53</v>
      </c>
      <c r="K3521" s="49" t="s">
        <v>188</v>
      </c>
      <c r="L3521" s="49" t="s">
        <v>189</v>
      </c>
      <c r="M3521" s="34" t="s">
        <v>84</v>
      </c>
      <c r="N3521" s="49" t="s">
        <v>102</v>
      </c>
      <c r="O3521" s="51" t="s">
        <v>190</v>
      </c>
      <c r="P3521" s="34">
        <v>796</v>
      </c>
      <c r="Q3521" s="34" t="s">
        <v>46</v>
      </c>
      <c r="R3521" s="77">
        <v>31</v>
      </c>
      <c r="S3521" s="77">
        <v>750</v>
      </c>
      <c r="T3521" s="237">
        <f t="shared" si="386"/>
        <v>23250</v>
      </c>
      <c r="U3521" s="77">
        <f t="shared" si="384"/>
        <v>26040.000000000004</v>
      </c>
      <c r="V3521" s="43"/>
      <c r="W3521" s="51">
        <v>2017</v>
      </c>
      <c r="X3521" s="363"/>
    </row>
    <row r="3522" spans="1:24" ht="50.1" customHeight="1">
      <c r="A3522" s="45" t="s">
        <v>10584</v>
      </c>
      <c r="B3522" s="35" t="s">
        <v>35</v>
      </c>
      <c r="C3522" s="78" t="s">
        <v>2015</v>
      </c>
      <c r="D3522" s="78" t="s">
        <v>2016</v>
      </c>
      <c r="E3522" s="78" t="s">
        <v>2017</v>
      </c>
      <c r="F3522" s="50" t="s">
        <v>10585</v>
      </c>
      <c r="G3522" s="34" t="s">
        <v>39</v>
      </c>
      <c r="H3522" s="34">
        <v>0</v>
      </c>
      <c r="I3522" s="34">
        <v>590000000</v>
      </c>
      <c r="J3522" s="35" t="s">
        <v>53</v>
      </c>
      <c r="K3522" s="49" t="s">
        <v>188</v>
      </c>
      <c r="L3522" s="49" t="s">
        <v>189</v>
      </c>
      <c r="M3522" s="34" t="s">
        <v>84</v>
      </c>
      <c r="N3522" s="49" t="s">
        <v>102</v>
      </c>
      <c r="O3522" s="51" t="s">
        <v>190</v>
      </c>
      <c r="P3522" s="34">
        <v>796</v>
      </c>
      <c r="Q3522" s="34" t="s">
        <v>46</v>
      </c>
      <c r="R3522" s="77">
        <v>4</v>
      </c>
      <c r="S3522" s="77">
        <v>750</v>
      </c>
      <c r="T3522" s="237">
        <f t="shared" si="386"/>
        <v>3000</v>
      </c>
      <c r="U3522" s="77">
        <f t="shared" si="384"/>
        <v>3360.0000000000005</v>
      </c>
      <c r="V3522" s="43"/>
      <c r="W3522" s="51">
        <v>2017</v>
      </c>
      <c r="X3522" s="363"/>
    </row>
    <row r="3523" spans="1:24" ht="50.1" customHeight="1">
      <c r="A3523" s="45" t="s">
        <v>10586</v>
      </c>
      <c r="B3523" s="35" t="s">
        <v>35</v>
      </c>
      <c r="C3523" s="50" t="s">
        <v>4573</v>
      </c>
      <c r="D3523" s="50" t="s">
        <v>4574</v>
      </c>
      <c r="E3523" s="50" t="s">
        <v>538</v>
      </c>
      <c r="F3523" s="50" t="s">
        <v>10587</v>
      </c>
      <c r="G3523" s="34" t="s">
        <v>39</v>
      </c>
      <c r="H3523" s="34">
        <v>0</v>
      </c>
      <c r="I3523" s="34">
        <v>590000000</v>
      </c>
      <c r="J3523" s="35" t="s">
        <v>53</v>
      </c>
      <c r="K3523" s="49" t="s">
        <v>188</v>
      </c>
      <c r="L3523" s="49" t="s">
        <v>189</v>
      </c>
      <c r="M3523" s="34" t="s">
        <v>84</v>
      </c>
      <c r="N3523" s="49" t="s">
        <v>102</v>
      </c>
      <c r="O3523" s="51" t="s">
        <v>190</v>
      </c>
      <c r="P3523" s="34">
        <v>796</v>
      </c>
      <c r="Q3523" s="34" t="s">
        <v>46</v>
      </c>
      <c r="R3523" s="77">
        <v>10</v>
      </c>
      <c r="S3523" s="77">
        <v>4200</v>
      </c>
      <c r="T3523" s="237">
        <f t="shared" si="386"/>
        <v>42000</v>
      </c>
      <c r="U3523" s="77">
        <f t="shared" si="384"/>
        <v>47040.000000000007</v>
      </c>
      <c r="V3523" s="43"/>
      <c r="W3523" s="51">
        <v>2017</v>
      </c>
      <c r="X3523" s="363"/>
    </row>
    <row r="3524" spans="1:24" ht="50.1" customHeight="1">
      <c r="A3524" s="45" t="s">
        <v>10588</v>
      </c>
      <c r="B3524" s="35" t="s">
        <v>35</v>
      </c>
      <c r="C3524" s="78" t="s">
        <v>2337</v>
      </c>
      <c r="D3524" s="50" t="s">
        <v>2338</v>
      </c>
      <c r="E3524" s="78" t="s">
        <v>2339</v>
      </c>
      <c r="F3524" s="50" t="s">
        <v>10589</v>
      </c>
      <c r="G3524" s="34" t="s">
        <v>39</v>
      </c>
      <c r="H3524" s="34">
        <v>0</v>
      </c>
      <c r="I3524" s="34">
        <v>590000000</v>
      </c>
      <c r="J3524" s="35" t="s">
        <v>53</v>
      </c>
      <c r="K3524" s="49" t="s">
        <v>188</v>
      </c>
      <c r="L3524" s="49" t="s">
        <v>189</v>
      </c>
      <c r="M3524" s="34" t="s">
        <v>84</v>
      </c>
      <c r="N3524" s="49" t="s">
        <v>102</v>
      </c>
      <c r="O3524" s="51" t="s">
        <v>190</v>
      </c>
      <c r="P3524" s="34">
        <v>796</v>
      </c>
      <c r="Q3524" s="34" t="s">
        <v>46</v>
      </c>
      <c r="R3524" s="77">
        <v>10</v>
      </c>
      <c r="S3524" s="77">
        <v>650</v>
      </c>
      <c r="T3524" s="237">
        <f t="shared" si="386"/>
        <v>6500</v>
      </c>
      <c r="U3524" s="77">
        <f t="shared" si="384"/>
        <v>7280.0000000000009</v>
      </c>
      <c r="V3524" s="43"/>
      <c r="W3524" s="51">
        <v>2017</v>
      </c>
      <c r="X3524" s="363"/>
    </row>
    <row r="3525" spans="1:24" ht="50.1" customHeight="1">
      <c r="A3525" s="45" t="s">
        <v>10590</v>
      </c>
      <c r="B3525" s="35" t="s">
        <v>35</v>
      </c>
      <c r="C3525" s="50" t="s">
        <v>8189</v>
      </c>
      <c r="D3525" s="50" t="s">
        <v>8190</v>
      </c>
      <c r="E3525" s="50" t="s">
        <v>8191</v>
      </c>
      <c r="F3525" s="50" t="s">
        <v>10591</v>
      </c>
      <c r="G3525" s="35" t="s">
        <v>39</v>
      </c>
      <c r="H3525" s="35">
        <v>0</v>
      </c>
      <c r="I3525" s="35">
        <v>590000000</v>
      </c>
      <c r="J3525" s="35" t="s">
        <v>53</v>
      </c>
      <c r="K3525" s="49" t="s">
        <v>188</v>
      </c>
      <c r="L3525" s="35" t="s">
        <v>83</v>
      </c>
      <c r="M3525" s="35" t="s">
        <v>84</v>
      </c>
      <c r="N3525" s="49" t="s">
        <v>102</v>
      </c>
      <c r="O3525" s="51" t="s">
        <v>190</v>
      </c>
      <c r="P3525" s="35">
        <v>796</v>
      </c>
      <c r="Q3525" s="35" t="s">
        <v>46</v>
      </c>
      <c r="R3525" s="77">
        <v>1100</v>
      </c>
      <c r="S3525" s="77">
        <v>20</v>
      </c>
      <c r="T3525" s="237">
        <f t="shared" si="386"/>
        <v>22000</v>
      </c>
      <c r="U3525" s="77">
        <f t="shared" si="384"/>
        <v>24640.000000000004</v>
      </c>
      <c r="V3525" s="43"/>
      <c r="W3525" s="43">
        <v>2017</v>
      </c>
      <c r="X3525" s="363"/>
    </row>
    <row r="3526" spans="1:24" ht="50.1" customHeight="1">
      <c r="A3526" s="45" t="s">
        <v>10592</v>
      </c>
      <c r="B3526" s="35" t="s">
        <v>35</v>
      </c>
      <c r="C3526" s="50" t="s">
        <v>8189</v>
      </c>
      <c r="D3526" s="50" t="s">
        <v>8190</v>
      </c>
      <c r="E3526" s="50" t="s">
        <v>8191</v>
      </c>
      <c r="F3526" s="50" t="s">
        <v>10593</v>
      </c>
      <c r="G3526" s="49" t="s">
        <v>39</v>
      </c>
      <c r="H3526" s="105">
        <v>0</v>
      </c>
      <c r="I3526" s="80">
        <v>590000000</v>
      </c>
      <c r="J3526" s="51" t="s">
        <v>293</v>
      </c>
      <c r="K3526" s="49" t="s">
        <v>188</v>
      </c>
      <c r="L3526" s="49" t="s">
        <v>295</v>
      </c>
      <c r="M3526" s="49" t="s">
        <v>84</v>
      </c>
      <c r="N3526" s="49" t="s">
        <v>102</v>
      </c>
      <c r="O3526" s="51" t="s">
        <v>190</v>
      </c>
      <c r="P3526" s="35">
        <v>796</v>
      </c>
      <c r="Q3526" s="35" t="s">
        <v>46</v>
      </c>
      <c r="R3526" s="77">
        <v>100</v>
      </c>
      <c r="S3526" s="77">
        <v>25</v>
      </c>
      <c r="T3526" s="237">
        <f t="shared" si="386"/>
        <v>2500</v>
      </c>
      <c r="U3526" s="77">
        <f t="shared" si="384"/>
        <v>2800.0000000000005</v>
      </c>
      <c r="V3526" s="43"/>
      <c r="W3526" s="34">
        <v>2017</v>
      </c>
      <c r="X3526" s="363"/>
    </row>
    <row r="3527" spans="1:24" ht="50.1" customHeight="1">
      <c r="A3527" s="45" t="s">
        <v>10594</v>
      </c>
      <c r="B3527" s="35" t="s">
        <v>35</v>
      </c>
      <c r="C3527" s="50" t="s">
        <v>8189</v>
      </c>
      <c r="D3527" s="50" t="s">
        <v>8190</v>
      </c>
      <c r="E3527" s="50" t="s">
        <v>8191</v>
      </c>
      <c r="F3527" s="50" t="s">
        <v>10595</v>
      </c>
      <c r="G3527" s="49" t="s">
        <v>39</v>
      </c>
      <c r="H3527" s="105">
        <v>0</v>
      </c>
      <c r="I3527" s="80">
        <v>590000000</v>
      </c>
      <c r="J3527" s="51" t="s">
        <v>293</v>
      </c>
      <c r="K3527" s="49" t="s">
        <v>188</v>
      </c>
      <c r="L3527" s="49" t="s">
        <v>295</v>
      </c>
      <c r="M3527" s="49" t="s">
        <v>84</v>
      </c>
      <c r="N3527" s="49" t="s">
        <v>102</v>
      </c>
      <c r="O3527" s="51" t="s">
        <v>190</v>
      </c>
      <c r="P3527" s="35">
        <v>796</v>
      </c>
      <c r="Q3527" s="35" t="s">
        <v>46</v>
      </c>
      <c r="R3527" s="77">
        <v>400</v>
      </c>
      <c r="S3527" s="77">
        <v>25</v>
      </c>
      <c r="T3527" s="237">
        <f t="shared" si="386"/>
        <v>10000</v>
      </c>
      <c r="U3527" s="77">
        <f t="shared" si="384"/>
        <v>11200.000000000002</v>
      </c>
      <c r="V3527" s="43"/>
      <c r="W3527" s="51">
        <v>2017</v>
      </c>
      <c r="X3527" s="363"/>
    </row>
    <row r="3528" spans="1:24" ht="50.1" customHeight="1">
      <c r="A3528" s="45" t="s">
        <v>10596</v>
      </c>
      <c r="B3528" s="35" t="s">
        <v>35</v>
      </c>
      <c r="C3528" s="50" t="s">
        <v>8189</v>
      </c>
      <c r="D3528" s="50" t="s">
        <v>8190</v>
      </c>
      <c r="E3528" s="50" t="s">
        <v>8191</v>
      </c>
      <c r="F3528" s="50" t="s">
        <v>10597</v>
      </c>
      <c r="G3528" s="49" t="s">
        <v>39</v>
      </c>
      <c r="H3528" s="105">
        <v>0</v>
      </c>
      <c r="I3528" s="80">
        <v>590000000</v>
      </c>
      <c r="J3528" s="51" t="s">
        <v>293</v>
      </c>
      <c r="K3528" s="49" t="s">
        <v>188</v>
      </c>
      <c r="L3528" s="49" t="s">
        <v>295</v>
      </c>
      <c r="M3528" s="49" t="s">
        <v>84</v>
      </c>
      <c r="N3528" s="49" t="s">
        <v>102</v>
      </c>
      <c r="O3528" s="51" t="s">
        <v>190</v>
      </c>
      <c r="P3528" s="35">
        <v>796</v>
      </c>
      <c r="Q3528" s="35" t="s">
        <v>46</v>
      </c>
      <c r="R3528" s="77">
        <v>100</v>
      </c>
      <c r="S3528" s="77">
        <v>35</v>
      </c>
      <c r="T3528" s="237">
        <f t="shared" si="386"/>
        <v>3500</v>
      </c>
      <c r="U3528" s="77">
        <f t="shared" si="384"/>
        <v>3920.0000000000005</v>
      </c>
      <c r="V3528" s="43"/>
      <c r="W3528" s="43">
        <v>2017</v>
      </c>
      <c r="X3528" s="363"/>
    </row>
    <row r="3529" spans="1:24" ht="50.1" customHeight="1">
      <c r="A3529" s="45" t="s">
        <v>10598</v>
      </c>
      <c r="B3529" s="35" t="s">
        <v>35</v>
      </c>
      <c r="C3529" s="50" t="s">
        <v>8189</v>
      </c>
      <c r="D3529" s="50" t="s">
        <v>8190</v>
      </c>
      <c r="E3529" s="50" t="s">
        <v>8191</v>
      </c>
      <c r="F3529" s="50" t="s">
        <v>10599</v>
      </c>
      <c r="G3529" s="35" t="s">
        <v>39</v>
      </c>
      <c r="H3529" s="35">
        <v>0</v>
      </c>
      <c r="I3529" s="35">
        <v>590000000</v>
      </c>
      <c r="J3529" s="35" t="s">
        <v>53</v>
      </c>
      <c r="K3529" s="49" t="s">
        <v>188</v>
      </c>
      <c r="L3529" s="35" t="s">
        <v>83</v>
      </c>
      <c r="M3529" s="35" t="s">
        <v>84</v>
      </c>
      <c r="N3529" s="49" t="s">
        <v>102</v>
      </c>
      <c r="O3529" s="51" t="s">
        <v>190</v>
      </c>
      <c r="P3529" s="35">
        <v>796</v>
      </c>
      <c r="Q3529" s="35" t="s">
        <v>46</v>
      </c>
      <c r="R3529" s="77">
        <v>100</v>
      </c>
      <c r="S3529" s="77">
        <v>30</v>
      </c>
      <c r="T3529" s="237">
        <f t="shared" si="386"/>
        <v>3000</v>
      </c>
      <c r="U3529" s="77">
        <f t="shared" si="384"/>
        <v>3360.0000000000005</v>
      </c>
      <c r="V3529" s="43"/>
      <c r="W3529" s="51">
        <v>2017</v>
      </c>
      <c r="X3529" s="363"/>
    </row>
    <row r="3530" spans="1:24" ht="50.1" customHeight="1">
      <c r="A3530" s="45" t="s">
        <v>10600</v>
      </c>
      <c r="B3530" s="35" t="s">
        <v>35</v>
      </c>
      <c r="C3530" s="50" t="s">
        <v>8189</v>
      </c>
      <c r="D3530" s="50" t="s">
        <v>8190</v>
      </c>
      <c r="E3530" s="50" t="s">
        <v>8191</v>
      </c>
      <c r="F3530" s="50" t="s">
        <v>10601</v>
      </c>
      <c r="G3530" s="49" t="s">
        <v>39</v>
      </c>
      <c r="H3530" s="105">
        <v>0</v>
      </c>
      <c r="I3530" s="80">
        <v>590000000</v>
      </c>
      <c r="J3530" s="51" t="s">
        <v>293</v>
      </c>
      <c r="K3530" s="49" t="s">
        <v>188</v>
      </c>
      <c r="L3530" s="49" t="s">
        <v>295</v>
      </c>
      <c r="M3530" s="49" t="s">
        <v>84</v>
      </c>
      <c r="N3530" s="49" t="s">
        <v>102</v>
      </c>
      <c r="O3530" s="51" t="s">
        <v>190</v>
      </c>
      <c r="P3530" s="35">
        <v>796</v>
      </c>
      <c r="Q3530" s="35" t="s">
        <v>46</v>
      </c>
      <c r="R3530" s="77">
        <v>50</v>
      </c>
      <c r="S3530" s="77">
        <v>30</v>
      </c>
      <c r="T3530" s="237">
        <f t="shared" si="386"/>
        <v>1500</v>
      </c>
      <c r="U3530" s="77">
        <f t="shared" si="384"/>
        <v>1680.0000000000002</v>
      </c>
      <c r="V3530" s="43"/>
      <c r="W3530" s="51">
        <v>2017</v>
      </c>
      <c r="X3530" s="363"/>
    </row>
    <row r="3531" spans="1:24" ht="50.1" customHeight="1">
      <c r="A3531" s="45" t="s">
        <v>10602</v>
      </c>
      <c r="B3531" s="35" t="s">
        <v>35</v>
      </c>
      <c r="C3531" s="50" t="s">
        <v>5584</v>
      </c>
      <c r="D3531" s="50" t="s">
        <v>5585</v>
      </c>
      <c r="E3531" s="50" t="s">
        <v>5586</v>
      </c>
      <c r="F3531" s="50" t="s">
        <v>10603</v>
      </c>
      <c r="G3531" s="49" t="s">
        <v>39</v>
      </c>
      <c r="H3531" s="105">
        <v>0</v>
      </c>
      <c r="I3531" s="80">
        <v>590000000</v>
      </c>
      <c r="J3531" s="51" t="s">
        <v>293</v>
      </c>
      <c r="K3531" s="49" t="s">
        <v>188</v>
      </c>
      <c r="L3531" s="49" t="s">
        <v>295</v>
      </c>
      <c r="M3531" s="49" t="s">
        <v>84</v>
      </c>
      <c r="N3531" s="49" t="s">
        <v>102</v>
      </c>
      <c r="O3531" s="51" t="s">
        <v>190</v>
      </c>
      <c r="P3531" s="35">
        <v>796</v>
      </c>
      <c r="Q3531" s="35" t="s">
        <v>46</v>
      </c>
      <c r="R3531" s="77">
        <v>88</v>
      </c>
      <c r="S3531" s="77">
        <v>90</v>
      </c>
      <c r="T3531" s="237">
        <f t="shared" si="386"/>
        <v>7920</v>
      </c>
      <c r="U3531" s="77">
        <f t="shared" si="384"/>
        <v>8870.4000000000015</v>
      </c>
      <c r="V3531" s="43"/>
      <c r="W3531" s="51">
        <v>2017</v>
      </c>
      <c r="X3531" s="363"/>
    </row>
    <row r="3532" spans="1:24" ht="50.1" customHeight="1">
      <c r="A3532" s="45" t="s">
        <v>10604</v>
      </c>
      <c r="B3532" s="35" t="s">
        <v>35</v>
      </c>
      <c r="C3532" s="50" t="s">
        <v>5584</v>
      </c>
      <c r="D3532" s="50" t="s">
        <v>5585</v>
      </c>
      <c r="E3532" s="50" t="s">
        <v>5586</v>
      </c>
      <c r="F3532" s="50" t="s">
        <v>10605</v>
      </c>
      <c r="G3532" s="49" t="s">
        <v>39</v>
      </c>
      <c r="H3532" s="105">
        <v>0</v>
      </c>
      <c r="I3532" s="80">
        <v>590000000</v>
      </c>
      <c r="J3532" s="51" t="s">
        <v>293</v>
      </c>
      <c r="K3532" s="49" t="s">
        <v>188</v>
      </c>
      <c r="L3532" s="49" t="s">
        <v>295</v>
      </c>
      <c r="M3532" s="49" t="s">
        <v>84</v>
      </c>
      <c r="N3532" s="49" t="s">
        <v>102</v>
      </c>
      <c r="O3532" s="51" t="s">
        <v>190</v>
      </c>
      <c r="P3532" s="35">
        <v>796</v>
      </c>
      <c r="Q3532" s="35" t="s">
        <v>46</v>
      </c>
      <c r="R3532" s="77">
        <v>44</v>
      </c>
      <c r="S3532" s="77">
        <v>50</v>
      </c>
      <c r="T3532" s="237">
        <f t="shared" si="386"/>
        <v>2200</v>
      </c>
      <c r="U3532" s="77">
        <f t="shared" si="384"/>
        <v>2464.0000000000005</v>
      </c>
      <c r="V3532" s="43"/>
      <c r="W3532" s="51">
        <v>2017</v>
      </c>
      <c r="X3532" s="363"/>
    </row>
    <row r="3533" spans="1:24" ht="50.1" customHeight="1">
      <c r="A3533" s="45" t="s">
        <v>10606</v>
      </c>
      <c r="B3533" s="35" t="s">
        <v>35</v>
      </c>
      <c r="C3533" s="50" t="s">
        <v>10607</v>
      </c>
      <c r="D3533" s="50" t="s">
        <v>7528</v>
      </c>
      <c r="E3533" s="50" t="s">
        <v>10608</v>
      </c>
      <c r="F3533" s="212" t="s">
        <v>10609</v>
      </c>
      <c r="G3533" s="49" t="s">
        <v>39</v>
      </c>
      <c r="H3533" s="105">
        <v>0</v>
      </c>
      <c r="I3533" s="80">
        <v>590000000</v>
      </c>
      <c r="J3533" s="51" t="s">
        <v>293</v>
      </c>
      <c r="K3533" s="49" t="s">
        <v>188</v>
      </c>
      <c r="L3533" s="49" t="s">
        <v>295</v>
      </c>
      <c r="M3533" s="49" t="s">
        <v>84</v>
      </c>
      <c r="N3533" s="49" t="s">
        <v>328</v>
      </c>
      <c r="O3533" s="49" t="s">
        <v>1424</v>
      </c>
      <c r="P3533" s="35">
        <v>796</v>
      </c>
      <c r="Q3533" s="35" t="s">
        <v>46</v>
      </c>
      <c r="R3533" s="77">
        <v>15</v>
      </c>
      <c r="S3533" s="77">
        <v>101500</v>
      </c>
      <c r="T3533" s="77">
        <f t="shared" si="386"/>
        <v>1522500</v>
      </c>
      <c r="U3533" s="77">
        <f t="shared" si="384"/>
        <v>1705200.0000000002</v>
      </c>
      <c r="V3533" s="90"/>
      <c r="W3533" s="51">
        <v>2017</v>
      </c>
      <c r="X3533" s="90"/>
    </row>
    <row r="3534" spans="1:24" ht="50.1" customHeight="1">
      <c r="A3534" s="45" t="s">
        <v>10610</v>
      </c>
      <c r="B3534" s="49" t="s">
        <v>35</v>
      </c>
      <c r="C3534" s="50" t="s">
        <v>10607</v>
      </c>
      <c r="D3534" s="50" t="s">
        <v>7528</v>
      </c>
      <c r="E3534" s="50" t="s">
        <v>10608</v>
      </c>
      <c r="F3534" s="50" t="s">
        <v>10611</v>
      </c>
      <c r="G3534" s="49" t="s">
        <v>39</v>
      </c>
      <c r="H3534" s="49">
        <v>0</v>
      </c>
      <c r="I3534" s="49">
        <v>590000000</v>
      </c>
      <c r="J3534" s="49" t="s">
        <v>293</v>
      </c>
      <c r="K3534" s="49" t="s">
        <v>188</v>
      </c>
      <c r="L3534" s="49" t="s">
        <v>295</v>
      </c>
      <c r="M3534" s="49" t="s">
        <v>84</v>
      </c>
      <c r="N3534" s="49" t="s">
        <v>8448</v>
      </c>
      <c r="O3534" s="49" t="s">
        <v>503</v>
      </c>
      <c r="P3534" s="49">
        <v>796</v>
      </c>
      <c r="Q3534" s="49" t="s">
        <v>46</v>
      </c>
      <c r="R3534" s="77">
        <v>10</v>
      </c>
      <c r="S3534" s="77">
        <v>101500</v>
      </c>
      <c r="T3534" s="77">
        <f t="shared" si="386"/>
        <v>1015000</v>
      </c>
      <c r="U3534" s="77">
        <f t="shared" si="384"/>
        <v>1136800</v>
      </c>
      <c r="V3534" s="49"/>
      <c r="W3534" s="49">
        <v>2017</v>
      </c>
      <c r="X3534" s="49"/>
    </row>
    <row r="3535" spans="1:24" ht="50.1" customHeight="1">
      <c r="A3535" s="45" t="s">
        <v>10612</v>
      </c>
      <c r="B3535" s="34" t="s">
        <v>35</v>
      </c>
      <c r="C3535" s="50" t="s">
        <v>10613</v>
      </c>
      <c r="D3535" s="50" t="s">
        <v>10614</v>
      </c>
      <c r="E3535" s="50" t="s">
        <v>10615</v>
      </c>
      <c r="F3535" s="50" t="s">
        <v>10616</v>
      </c>
      <c r="G3535" s="34" t="s">
        <v>39</v>
      </c>
      <c r="H3535" s="34">
        <v>0</v>
      </c>
      <c r="I3535" s="34">
        <v>590000000</v>
      </c>
      <c r="J3535" s="35" t="s">
        <v>53</v>
      </c>
      <c r="K3535" s="49" t="s">
        <v>188</v>
      </c>
      <c r="L3535" s="49" t="s">
        <v>189</v>
      </c>
      <c r="M3535" s="34" t="s">
        <v>84</v>
      </c>
      <c r="N3535" s="49" t="s">
        <v>44</v>
      </c>
      <c r="O3535" s="51" t="s">
        <v>110</v>
      </c>
      <c r="P3535" s="34">
        <v>796</v>
      </c>
      <c r="Q3535" s="34" t="s">
        <v>46</v>
      </c>
      <c r="R3535" s="81">
        <v>6</v>
      </c>
      <c r="S3535" s="81">
        <v>2000</v>
      </c>
      <c r="T3535" s="228">
        <f t="shared" si="386"/>
        <v>12000</v>
      </c>
      <c r="U3535" s="81">
        <f t="shared" si="384"/>
        <v>13440.000000000002</v>
      </c>
      <c r="V3535" s="109"/>
      <c r="W3535" s="51">
        <v>2017</v>
      </c>
      <c r="X3535" s="366"/>
    </row>
    <row r="3536" spans="1:24" ht="50.1" customHeight="1">
      <c r="A3536" s="45" t="s">
        <v>10617</v>
      </c>
      <c r="B3536" s="34" t="s">
        <v>35</v>
      </c>
      <c r="C3536" s="50" t="s">
        <v>10618</v>
      </c>
      <c r="D3536" s="50" t="s">
        <v>5323</v>
      </c>
      <c r="E3536" s="50" t="s">
        <v>10619</v>
      </c>
      <c r="F3536" s="50" t="s">
        <v>10620</v>
      </c>
      <c r="G3536" s="34" t="s">
        <v>39</v>
      </c>
      <c r="H3536" s="34">
        <v>0</v>
      </c>
      <c r="I3536" s="34">
        <v>590000000</v>
      </c>
      <c r="J3536" s="35" t="s">
        <v>53</v>
      </c>
      <c r="K3536" s="49" t="s">
        <v>188</v>
      </c>
      <c r="L3536" s="49" t="s">
        <v>189</v>
      </c>
      <c r="M3536" s="34" t="s">
        <v>84</v>
      </c>
      <c r="N3536" s="49" t="s">
        <v>44</v>
      </c>
      <c r="O3536" s="51" t="s">
        <v>110</v>
      </c>
      <c r="P3536" s="34">
        <v>796</v>
      </c>
      <c r="Q3536" s="34" t="s">
        <v>46</v>
      </c>
      <c r="R3536" s="81">
        <v>6</v>
      </c>
      <c r="S3536" s="81">
        <v>250</v>
      </c>
      <c r="T3536" s="228">
        <f t="shared" si="386"/>
        <v>1500</v>
      </c>
      <c r="U3536" s="81">
        <f t="shared" si="384"/>
        <v>1680.0000000000002</v>
      </c>
      <c r="V3536" s="34"/>
      <c r="W3536" s="34">
        <v>2017</v>
      </c>
      <c r="X3536" s="34"/>
    </row>
    <row r="3537" spans="1:24" ht="50.1" customHeight="1">
      <c r="A3537" s="45" t="s">
        <v>10621</v>
      </c>
      <c r="B3537" s="348" t="s">
        <v>35</v>
      </c>
      <c r="C3537" s="50" t="s">
        <v>10305</v>
      </c>
      <c r="D3537" s="50" t="s">
        <v>9148</v>
      </c>
      <c r="E3537" s="50" t="s">
        <v>10306</v>
      </c>
      <c r="F3537" s="50" t="s">
        <v>10622</v>
      </c>
      <c r="G3537" s="49" t="s">
        <v>39</v>
      </c>
      <c r="H3537" s="52">
        <v>0</v>
      </c>
      <c r="I3537" s="82">
        <v>590000000</v>
      </c>
      <c r="J3537" s="35" t="s">
        <v>225</v>
      </c>
      <c r="K3537" s="35" t="s">
        <v>188</v>
      </c>
      <c r="L3537" s="35" t="s">
        <v>53</v>
      </c>
      <c r="M3537" s="43" t="s">
        <v>84</v>
      </c>
      <c r="N3537" s="49" t="s">
        <v>5652</v>
      </c>
      <c r="O3537" s="35" t="s">
        <v>503</v>
      </c>
      <c r="P3537" s="349">
        <v>625</v>
      </c>
      <c r="Q3537" s="49" t="s">
        <v>2086</v>
      </c>
      <c r="R3537" s="100">
        <v>50</v>
      </c>
      <c r="S3537" s="77">
        <v>15000</v>
      </c>
      <c r="T3537" s="100">
        <f t="shared" si="386"/>
        <v>750000</v>
      </c>
      <c r="U3537" s="147">
        <f t="shared" si="384"/>
        <v>840000.00000000012</v>
      </c>
      <c r="V3537" s="46"/>
      <c r="W3537" s="55">
        <v>2017</v>
      </c>
      <c r="X3537" s="98"/>
    </row>
    <row r="3538" spans="1:24" ht="50.1" customHeight="1">
      <c r="A3538" s="840" t="s">
        <v>10623</v>
      </c>
      <c r="B3538" s="58" t="s">
        <v>35</v>
      </c>
      <c r="C3538" s="359" t="s">
        <v>5818</v>
      </c>
      <c r="D3538" s="359" t="s">
        <v>3837</v>
      </c>
      <c r="E3538" s="359" t="s">
        <v>5819</v>
      </c>
      <c r="F3538" s="359" t="s">
        <v>10624</v>
      </c>
      <c r="G3538" s="51" t="s">
        <v>39</v>
      </c>
      <c r="H3538" s="35">
        <v>0</v>
      </c>
      <c r="I3538" s="125">
        <v>590000000</v>
      </c>
      <c r="J3538" s="51" t="s">
        <v>53</v>
      </c>
      <c r="K3538" s="229" t="s">
        <v>188</v>
      </c>
      <c r="L3538" s="51" t="s">
        <v>295</v>
      </c>
      <c r="M3538" s="51" t="s">
        <v>61</v>
      </c>
      <c r="N3538" s="51" t="s">
        <v>280</v>
      </c>
      <c r="O3538" s="176" t="s">
        <v>2052</v>
      </c>
      <c r="P3538" s="51">
        <v>796</v>
      </c>
      <c r="Q3538" s="58" t="s">
        <v>46</v>
      </c>
      <c r="R3538" s="275">
        <v>1</v>
      </c>
      <c r="S3538" s="275">
        <v>15000</v>
      </c>
      <c r="T3538" s="343">
        <f t="shared" si="386"/>
        <v>15000</v>
      </c>
      <c r="U3538" s="343">
        <f t="shared" si="384"/>
        <v>16800</v>
      </c>
      <c r="V3538" s="195"/>
      <c r="W3538" s="195">
        <v>2017</v>
      </c>
      <c r="X3538" s="277"/>
    </row>
    <row r="3539" spans="1:24" ht="50.1" customHeight="1">
      <c r="A3539" s="45" t="s">
        <v>10625</v>
      </c>
      <c r="B3539" s="58" t="s">
        <v>35</v>
      </c>
      <c r="C3539" s="299" t="s">
        <v>10626</v>
      </c>
      <c r="D3539" s="299" t="s">
        <v>10627</v>
      </c>
      <c r="E3539" s="299" t="s">
        <v>10628</v>
      </c>
      <c r="F3539" s="299" t="s">
        <v>10628</v>
      </c>
      <c r="G3539" s="51" t="s">
        <v>39</v>
      </c>
      <c r="H3539" s="35">
        <v>0</v>
      </c>
      <c r="I3539" s="125">
        <v>590000000</v>
      </c>
      <c r="J3539" s="51" t="s">
        <v>53</v>
      </c>
      <c r="K3539" s="229" t="s">
        <v>188</v>
      </c>
      <c r="L3539" s="51" t="s">
        <v>295</v>
      </c>
      <c r="M3539" s="51" t="s">
        <v>61</v>
      </c>
      <c r="N3539" s="51" t="s">
        <v>5525</v>
      </c>
      <c r="O3539" s="176" t="s">
        <v>2052</v>
      </c>
      <c r="P3539" s="51">
        <v>839</v>
      </c>
      <c r="Q3539" s="49" t="s">
        <v>612</v>
      </c>
      <c r="R3539" s="275">
        <v>3</v>
      </c>
      <c r="S3539" s="275">
        <v>13000</v>
      </c>
      <c r="T3539" s="343">
        <f t="shared" si="386"/>
        <v>39000</v>
      </c>
      <c r="U3539" s="343">
        <f t="shared" si="384"/>
        <v>43680.000000000007</v>
      </c>
      <c r="V3539" s="195"/>
      <c r="W3539" s="195">
        <v>2017</v>
      </c>
      <c r="X3539" s="277"/>
    </row>
    <row r="3540" spans="1:24" ht="50.1" customHeight="1">
      <c r="A3540" s="45" t="s">
        <v>10629</v>
      </c>
      <c r="B3540" s="49" t="s">
        <v>35</v>
      </c>
      <c r="C3540" s="50" t="s">
        <v>10630</v>
      </c>
      <c r="D3540" s="50" t="s">
        <v>10631</v>
      </c>
      <c r="E3540" s="50" t="s">
        <v>10632</v>
      </c>
      <c r="F3540" s="50" t="s">
        <v>10633</v>
      </c>
      <c r="G3540" s="49" t="s">
        <v>39</v>
      </c>
      <c r="H3540" s="49">
        <v>0</v>
      </c>
      <c r="I3540" s="35">
        <v>590000000</v>
      </c>
      <c r="J3540" s="35" t="s">
        <v>40</v>
      </c>
      <c r="K3540" s="49" t="s">
        <v>188</v>
      </c>
      <c r="L3540" s="35" t="s">
        <v>42</v>
      </c>
      <c r="M3540" s="49" t="s">
        <v>43</v>
      </c>
      <c r="N3540" s="35" t="s">
        <v>102</v>
      </c>
      <c r="O3540" s="35" t="s">
        <v>227</v>
      </c>
      <c r="P3540" s="35">
        <v>796</v>
      </c>
      <c r="Q3540" s="46" t="s">
        <v>46</v>
      </c>
      <c r="R3540" s="81">
        <v>1</v>
      </c>
      <c r="S3540" s="81">
        <v>181000</v>
      </c>
      <c r="T3540" s="81">
        <f t="shared" ref="T3540" si="387">S3540*R3540</f>
        <v>181000</v>
      </c>
      <c r="U3540" s="81">
        <f t="shared" si="384"/>
        <v>202720.00000000003</v>
      </c>
      <c r="V3540" s="98"/>
      <c r="W3540" s="49">
        <v>2017</v>
      </c>
      <c r="X3540" s="49"/>
    </row>
    <row r="3541" spans="1:24" ht="50.1" customHeight="1">
      <c r="A3541" s="45" t="s">
        <v>10634</v>
      </c>
      <c r="B3541" s="35" t="s">
        <v>35</v>
      </c>
      <c r="C3541" s="78" t="s">
        <v>10635</v>
      </c>
      <c r="D3541" s="50" t="s">
        <v>2690</v>
      </c>
      <c r="E3541" s="50" t="s">
        <v>10636</v>
      </c>
      <c r="F3541" s="50" t="s">
        <v>10637</v>
      </c>
      <c r="G3541" s="49" t="s">
        <v>39</v>
      </c>
      <c r="H3541" s="49">
        <v>0</v>
      </c>
      <c r="I3541" s="82">
        <v>590000000</v>
      </c>
      <c r="J3541" s="35" t="s">
        <v>225</v>
      </c>
      <c r="K3541" s="35" t="s">
        <v>188</v>
      </c>
      <c r="L3541" s="35" t="s">
        <v>10638</v>
      </c>
      <c r="M3541" s="49" t="s">
        <v>61</v>
      </c>
      <c r="N3541" s="58" t="s">
        <v>6464</v>
      </c>
      <c r="O3541" s="35" t="s">
        <v>1424</v>
      </c>
      <c r="P3541" s="49">
        <v>796</v>
      </c>
      <c r="Q3541" s="59" t="s">
        <v>46</v>
      </c>
      <c r="R3541" s="77">
        <v>5</v>
      </c>
      <c r="S3541" s="77">
        <v>1156300</v>
      </c>
      <c r="T3541" s="62">
        <f>S3541*R3541</f>
        <v>5781500</v>
      </c>
      <c r="U3541" s="62">
        <f t="shared" si="384"/>
        <v>6475280.0000000009</v>
      </c>
      <c r="V3541" s="35"/>
      <c r="W3541" s="35">
        <v>2017</v>
      </c>
      <c r="X3541" s="43"/>
    </row>
    <row r="3542" spans="1:24" ht="50.1" customHeight="1">
      <c r="A3542" s="45" t="s">
        <v>10639</v>
      </c>
      <c r="B3542" s="46" t="s">
        <v>35</v>
      </c>
      <c r="C3542" s="50" t="s">
        <v>1622</v>
      </c>
      <c r="D3542" s="50" t="s">
        <v>1516</v>
      </c>
      <c r="E3542" s="50" t="s">
        <v>1623</v>
      </c>
      <c r="F3542" s="50" t="s">
        <v>47</v>
      </c>
      <c r="G3542" s="49" t="s">
        <v>39</v>
      </c>
      <c r="H3542" s="52">
        <v>0</v>
      </c>
      <c r="I3542" s="152">
        <v>590000000</v>
      </c>
      <c r="J3542" s="35" t="s">
        <v>40</v>
      </c>
      <c r="K3542" s="51" t="s">
        <v>188</v>
      </c>
      <c r="L3542" s="35" t="s">
        <v>42</v>
      </c>
      <c r="M3542" s="46" t="s">
        <v>61</v>
      </c>
      <c r="N3542" s="49" t="s">
        <v>109</v>
      </c>
      <c r="O3542" s="35" t="s">
        <v>110</v>
      </c>
      <c r="P3542" s="125">
        <v>168</v>
      </c>
      <c r="Q3542" s="125" t="s">
        <v>117</v>
      </c>
      <c r="R3542" s="143">
        <v>0.1</v>
      </c>
      <c r="S3542" s="77">
        <v>282000</v>
      </c>
      <c r="T3542" s="100">
        <f>R3542*S3542</f>
        <v>28200</v>
      </c>
      <c r="U3542" s="147">
        <f t="shared" si="384"/>
        <v>31584.000000000004</v>
      </c>
      <c r="V3542" s="98"/>
      <c r="W3542" s="51">
        <v>2017</v>
      </c>
      <c r="X3542" s="46" t="s">
        <v>47</v>
      </c>
    </row>
    <row r="3543" spans="1:24" ht="50.1" customHeight="1">
      <c r="A3543" s="45" t="s">
        <v>10640</v>
      </c>
      <c r="B3543" s="35" t="s">
        <v>35</v>
      </c>
      <c r="C3543" s="78" t="s">
        <v>2107</v>
      </c>
      <c r="D3543" s="78" t="s">
        <v>2086</v>
      </c>
      <c r="E3543" s="78" t="s">
        <v>2108</v>
      </c>
      <c r="F3543" s="78"/>
      <c r="G3543" s="49" t="s">
        <v>39</v>
      </c>
      <c r="H3543" s="34">
        <v>0</v>
      </c>
      <c r="I3543" s="37">
        <v>590000000</v>
      </c>
      <c r="J3543" s="35" t="s">
        <v>40</v>
      </c>
      <c r="K3543" s="51" t="s">
        <v>188</v>
      </c>
      <c r="L3543" s="35" t="s">
        <v>42</v>
      </c>
      <c r="M3543" s="34" t="s">
        <v>61</v>
      </c>
      <c r="N3543" s="35" t="s">
        <v>109</v>
      </c>
      <c r="O3543" s="35" t="s">
        <v>110</v>
      </c>
      <c r="P3543" s="125">
        <v>168</v>
      </c>
      <c r="Q3543" s="35" t="s">
        <v>117</v>
      </c>
      <c r="R3543" s="144">
        <v>7.6239999999999997</v>
      </c>
      <c r="S3543" s="77">
        <v>213000</v>
      </c>
      <c r="T3543" s="100">
        <f>R3543*S3543</f>
        <v>1623912</v>
      </c>
      <c r="U3543" s="147">
        <f t="shared" si="384"/>
        <v>1818781.4400000002</v>
      </c>
      <c r="V3543" s="98"/>
      <c r="W3543" s="51">
        <v>2017</v>
      </c>
      <c r="X3543" s="34" t="s">
        <v>47</v>
      </c>
    </row>
    <row r="3544" spans="1:24" ht="50.1" customHeight="1">
      <c r="A3544" s="45" t="s">
        <v>10641</v>
      </c>
      <c r="B3544" s="35" t="s">
        <v>35</v>
      </c>
      <c r="C3544" s="78" t="s">
        <v>2190</v>
      </c>
      <c r="D3544" s="78" t="s">
        <v>2086</v>
      </c>
      <c r="E3544" s="78" t="s">
        <v>2191</v>
      </c>
      <c r="F3544" s="78" t="s">
        <v>47</v>
      </c>
      <c r="G3544" s="49" t="s">
        <v>39</v>
      </c>
      <c r="H3544" s="35">
        <v>0</v>
      </c>
      <c r="I3544" s="78">
        <v>590000000</v>
      </c>
      <c r="J3544" s="35" t="s">
        <v>40</v>
      </c>
      <c r="K3544" s="51" t="s">
        <v>188</v>
      </c>
      <c r="L3544" s="35" t="s">
        <v>42</v>
      </c>
      <c r="M3544" s="35" t="s">
        <v>61</v>
      </c>
      <c r="N3544" s="35" t="s">
        <v>109</v>
      </c>
      <c r="O3544" s="35" t="s">
        <v>110</v>
      </c>
      <c r="P3544" s="125">
        <v>168</v>
      </c>
      <c r="Q3544" s="35" t="s">
        <v>117</v>
      </c>
      <c r="R3544" s="143">
        <v>1.76</v>
      </c>
      <c r="S3544" s="77">
        <v>213000</v>
      </c>
      <c r="T3544" s="77">
        <f>R3544*S3544</f>
        <v>374880</v>
      </c>
      <c r="U3544" s="146">
        <f t="shared" si="384"/>
        <v>419865.60000000003</v>
      </c>
      <c r="V3544" s="98"/>
      <c r="W3544" s="51">
        <v>2017</v>
      </c>
      <c r="X3544" s="35" t="s">
        <v>47</v>
      </c>
    </row>
    <row r="3545" spans="1:24" ht="50.1" customHeight="1">
      <c r="A3545" s="45" t="s">
        <v>10642</v>
      </c>
      <c r="B3545" s="35" t="s">
        <v>35</v>
      </c>
      <c r="C3545" s="78" t="s">
        <v>2212</v>
      </c>
      <c r="D3545" s="78" t="s">
        <v>2086</v>
      </c>
      <c r="E3545" s="78" t="s">
        <v>2213</v>
      </c>
      <c r="F3545" s="78"/>
      <c r="G3545" s="49" t="s">
        <v>39</v>
      </c>
      <c r="H3545" s="34">
        <v>0</v>
      </c>
      <c r="I3545" s="37">
        <v>590000000</v>
      </c>
      <c r="J3545" s="35" t="s">
        <v>40</v>
      </c>
      <c r="K3545" s="51" t="s">
        <v>188</v>
      </c>
      <c r="L3545" s="35" t="s">
        <v>42</v>
      </c>
      <c r="M3545" s="34" t="s">
        <v>61</v>
      </c>
      <c r="N3545" s="35" t="s">
        <v>109</v>
      </c>
      <c r="O3545" s="35" t="s">
        <v>110</v>
      </c>
      <c r="P3545" s="125">
        <v>168</v>
      </c>
      <c r="Q3545" s="49" t="s">
        <v>117</v>
      </c>
      <c r="R3545" s="144">
        <v>3.4000000000000002E-2</v>
      </c>
      <c r="S3545" s="100">
        <v>3399000</v>
      </c>
      <c r="T3545" s="100">
        <f t="shared" ref="T3545:T3553" si="388">R3545*S3545</f>
        <v>115566.00000000001</v>
      </c>
      <c r="U3545" s="147">
        <f t="shared" si="384"/>
        <v>129433.92000000003</v>
      </c>
      <c r="V3545" s="98"/>
      <c r="W3545" s="51">
        <v>2017</v>
      </c>
      <c r="X3545" s="34" t="s">
        <v>47</v>
      </c>
    </row>
    <row r="3546" spans="1:24" ht="50.1" customHeight="1">
      <c r="A3546" s="45" t="s">
        <v>10643</v>
      </c>
      <c r="B3546" s="49" t="s">
        <v>35</v>
      </c>
      <c r="C3546" s="50" t="s">
        <v>5424</v>
      </c>
      <c r="D3546" s="50" t="s">
        <v>3628</v>
      </c>
      <c r="E3546" s="50" t="s">
        <v>5425</v>
      </c>
      <c r="F3546" s="50"/>
      <c r="G3546" s="35" t="s">
        <v>39</v>
      </c>
      <c r="H3546" s="49">
        <v>0</v>
      </c>
      <c r="I3546" s="35">
        <v>590000000</v>
      </c>
      <c r="J3546" s="78" t="s">
        <v>53</v>
      </c>
      <c r="K3546" s="51" t="s">
        <v>188</v>
      </c>
      <c r="L3546" s="35" t="s">
        <v>42</v>
      </c>
      <c r="M3546" s="35" t="s">
        <v>61</v>
      </c>
      <c r="N3546" s="58" t="s">
        <v>109</v>
      </c>
      <c r="O3546" s="35" t="s">
        <v>110</v>
      </c>
      <c r="P3546" s="49">
        <v>166</v>
      </c>
      <c r="Q3546" s="49" t="s">
        <v>103</v>
      </c>
      <c r="R3546" s="336">
        <v>100</v>
      </c>
      <c r="S3546" s="100">
        <v>3399</v>
      </c>
      <c r="T3546" s="62">
        <f t="shared" si="388"/>
        <v>339900</v>
      </c>
      <c r="U3546" s="77">
        <f t="shared" si="384"/>
        <v>380688.00000000006</v>
      </c>
      <c r="V3546" s="93"/>
      <c r="W3546" s="51">
        <v>2017</v>
      </c>
      <c r="X3546" s="93"/>
    </row>
    <row r="3547" spans="1:24" ht="50.1" customHeight="1">
      <c r="A3547" s="45" t="s">
        <v>10644</v>
      </c>
      <c r="B3547" s="49" t="s">
        <v>35</v>
      </c>
      <c r="C3547" s="50" t="s">
        <v>10645</v>
      </c>
      <c r="D3547" s="50" t="s">
        <v>3628</v>
      </c>
      <c r="E3547" s="50" t="s">
        <v>10646</v>
      </c>
      <c r="F3547" s="50"/>
      <c r="G3547" s="35" t="s">
        <v>39</v>
      </c>
      <c r="H3547" s="49">
        <v>0</v>
      </c>
      <c r="I3547" s="35">
        <v>590000000</v>
      </c>
      <c r="J3547" s="78" t="s">
        <v>53</v>
      </c>
      <c r="K3547" s="51" t="s">
        <v>188</v>
      </c>
      <c r="L3547" s="35" t="s">
        <v>42</v>
      </c>
      <c r="M3547" s="35" t="s">
        <v>61</v>
      </c>
      <c r="N3547" s="58" t="s">
        <v>109</v>
      </c>
      <c r="O3547" s="35" t="s">
        <v>110</v>
      </c>
      <c r="P3547" s="35">
        <v>166</v>
      </c>
      <c r="Q3547" s="49" t="s">
        <v>103</v>
      </c>
      <c r="R3547" s="336">
        <v>47.6</v>
      </c>
      <c r="S3547" s="77">
        <v>2900</v>
      </c>
      <c r="T3547" s="77">
        <f t="shared" si="388"/>
        <v>138040</v>
      </c>
      <c r="U3547" s="77">
        <f t="shared" si="384"/>
        <v>154604.80000000002</v>
      </c>
      <c r="V3547" s="38"/>
      <c r="W3547" s="51">
        <v>2017</v>
      </c>
      <c r="X3547" s="38"/>
    </row>
    <row r="3548" spans="1:24" ht="50.1" customHeight="1">
      <c r="A3548" s="45" t="s">
        <v>10647</v>
      </c>
      <c r="B3548" s="49" t="s">
        <v>35</v>
      </c>
      <c r="C3548" s="50" t="s">
        <v>4503</v>
      </c>
      <c r="D3548" s="50" t="s">
        <v>4465</v>
      </c>
      <c r="E3548" s="50" t="s">
        <v>4504</v>
      </c>
      <c r="F3548" s="50"/>
      <c r="G3548" s="35" t="s">
        <v>39</v>
      </c>
      <c r="H3548" s="49">
        <v>0</v>
      </c>
      <c r="I3548" s="35">
        <v>590000000</v>
      </c>
      <c r="J3548" s="78" t="s">
        <v>53</v>
      </c>
      <c r="K3548" s="51" t="s">
        <v>188</v>
      </c>
      <c r="L3548" s="35" t="s">
        <v>42</v>
      </c>
      <c r="M3548" s="35" t="s">
        <v>61</v>
      </c>
      <c r="N3548" s="58" t="s">
        <v>109</v>
      </c>
      <c r="O3548" s="35" t="s">
        <v>110</v>
      </c>
      <c r="P3548" s="35">
        <v>168</v>
      </c>
      <c r="Q3548" s="49" t="s">
        <v>117</v>
      </c>
      <c r="R3548" s="336">
        <v>0.16800000000000001</v>
      </c>
      <c r="S3548" s="77">
        <v>750000</v>
      </c>
      <c r="T3548" s="100">
        <f t="shared" si="388"/>
        <v>126000.00000000001</v>
      </c>
      <c r="U3548" s="147">
        <f t="shared" si="384"/>
        <v>141120.00000000003</v>
      </c>
      <c r="V3548" s="93"/>
      <c r="W3548" s="51">
        <v>2017</v>
      </c>
      <c r="X3548" s="93"/>
    </row>
    <row r="3549" spans="1:24" ht="50.1" customHeight="1">
      <c r="A3549" s="45" t="s">
        <v>10648</v>
      </c>
      <c r="B3549" s="35" t="s">
        <v>35</v>
      </c>
      <c r="C3549" s="318" t="s">
        <v>4464</v>
      </c>
      <c r="D3549" s="318" t="s">
        <v>4465</v>
      </c>
      <c r="E3549" s="318" t="s">
        <v>4466</v>
      </c>
      <c r="F3549" s="78"/>
      <c r="G3549" s="49" t="s">
        <v>39</v>
      </c>
      <c r="H3549" s="34">
        <v>0</v>
      </c>
      <c r="I3549" s="201">
        <v>590000000</v>
      </c>
      <c r="J3549" s="35" t="s">
        <v>40</v>
      </c>
      <c r="K3549" s="51" t="s">
        <v>188</v>
      </c>
      <c r="L3549" s="35" t="s">
        <v>42</v>
      </c>
      <c r="M3549" s="34" t="s">
        <v>61</v>
      </c>
      <c r="N3549" s="35" t="s">
        <v>109</v>
      </c>
      <c r="O3549" s="35" t="s">
        <v>110</v>
      </c>
      <c r="P3549" s="125">
        <v>168</v>
      </c>
      <c r="Q3549" s="35" t="s">
        <v>117</v>
      </c>
      <c r="R3549" s="551">
        <v>0.34100000000000003</v>
      </c>
      <c r="S3549" s="100">
        <v>295000</v>
      </c>
      <c r="T3549" s="100">
        <f t="shared" si="388"/>
        <v>100595.00000000001</v>
      </c>
      <c r="U3549" s="100">
        <f t="shared" ref="U3549:U3553" si="389">T3549*1.12</f>
        <v>112666.40000000002</v>
      </c>
      <c r="V3549" s="34" t="s">
        <v>47</v>
      </c>
      <c r="W3549" s="51">
        <v>2017</v>
      </c>
      <c r="X3549" s="98"/>
    </row>
    <row r="3550" spans="1:24" ht="50.1" customHeight="1">
      <c r="A3550" s="45" t="s">
        <v>10649</v>
      </c>
      <c r="B3550" s="35" t="s">
        <v>35</v>
      </c>
      <c r="C3550" s="78" t="s">
        <v>4477</v>
      </c>
      <c r="D3550" s="78" t="s">
        <v>4465</v>
      </c>
      <c r="E3550" s="78" t="s">
        <v>4478</v>
      </c>
      <c r="F3550" s="78"/>
      <c r="G3550" s="49" t="s">
        <v>39</v>
      </c>
      <c r="H3550" s="34">
        <v>0</v>
      </c>
      <c r="I3550" s="201">
        <v>590000000</v>
      </c>
      <c r="J3550" s="35" t="s">
        <v>40</v>
      </c>
      <c r="K3550" s="51" t="s">
        <v>188</v>
      </c>
      <c r="L3550" s="35" t="s">
        <v>42</v>
      </c>
      <c r="M3550" s="34" t="s">
        <v>61</v>
      </c>
      <c r="N3550" s="35" t="s">
        <v>109</v>
      </c>
      <c r="O3550" s="35" t="s">
        <v>110</v>
      </c>
      <c r="P3550" s="125">
        <v>168</v>
      </c>
      <c r="Q3550" s="49" t="s">
        <v>117</v>
      </c>
      <c r="R3550" s="144">
        <v>0.54600000000000004</v>
      </c>
      <c r="S3550" s="100">
        <v>295000</v>
      </c>
      <c r="T3550" s="100">
        <f t="shared" si="388"/>
        <v>161070</v>
      </c>
      <c r="U3550" s="100">
        <f t="shared" si="389"/>
        <v>180398.40000000002</v>
      </c>
      <c r="V3550" s="34" t="s">
        <v>47</v>
      </c>
      <c r="W3550" s="51">
        <v>2017</v>
      </c>
      <c r="X3550" s="98"/>
    </row>
    <row r="3551" spans="1:24" ht="50.1" customHeight="1">
      <c r="A3551" s="45" t="s">
        <v>10650</v>
      </c>
      <c r="B3551" s="49" t="s">
        <v>35</v>
      </c>
      <c r="C3551" s="50" t="s">
        <v>10651</v>
      </c>
      <c r="D3551" s="50" t="s">
        <v>4465</v>
      </c>
      <c r="E3551" s="50" t="s">
        <v>10652</v>
      </c>
      <c r="F3551" s="50"/>
      <c r="G3551" s="35" t="s">
        <v>39</v>
      </c>
      <c r="H3551" s="49">
        <v>0</v>
      </c>
      <c r="I3551" s="35">
        <v>590000000</v>
      </c>
      <c r="J3551" s="78" t="s">
        <v>53</v>
      </c>
      <c r="K3551" s="51" t="s">
        <v>188</v>
      </c>
      <c r="L3551" s="35" t="s">
        <v>42</v>
      </c>
      <c r="M3551" s="35" t="s">
        <v>61</v>
      </c>
      <c r="N3551" s="58" t="s">
        <v>109</v>
      </c>
      <c r="O3551" s="35" t="s">
        <v>110</v>
      </c>
      <c r="P3551" s="35">
        <v>168</v>
      </c>
      <c r="Q3551" s="49" t="s">
        <v>117</v>
      </c>
      <c r="R3551" s="336">
        <v>5.407</v>
      </c>
      <c r="S3551" s="77">
        <v>310000</v>
      </c>
      <c r="T3551" s="62">
        <f t="shared" si="388"/>
        <v>1676170</v>
      </c>
      <c r="U3551" s="77">
        <f t="shared" si="389"/>
        <v>1877310.4000000001</v>
      </c>
      <c r="V3551" s="93"/>
      <c r="W3551" s="51">
        <v>2017</v>
      </c>
      <c r="X3551" s="93"/>
    </row>
    <row r="3552" spans="1:24" ht="50.1" customHeight="1">
      <c r="A3552" s="45" t="s">
        <v>10653</v>
      </c>
      <c r="B3552" s="49" t="s">
        <v>35</v>
      </c>
      <c r="C3552" s="50" t="s">
        <v>4518</v>
      </c>
      <c r="D3552" s="50" t="s">
        <v>4465</v>
      </c>
      <c r="E3552" s="50" t="s">
        <v>4519</v>
      </c>
      <c r="F3552" s="50"/>
      <c r="G3552" s="35" t="s">
        <v>39</v>
      </c>
      <c r="H3552" s="160">
        <v>0</v>
      </c>
      <c r="I3552" s="35">
        <v>590000000</v>
      </c>
      <c r="J3552" s="78" t="s">
        <v>53</v>
      </c>
      <c r="K3552" s="51" t="s">
        <v>188</v>
      </c>
      <c r="L3552" s="35" t="s">
        <v>42</v>
      </c>
      <c r="M3552" s="35" t="s">
        <v>61</v>
      </c>
      <c r="N3552" s="58" t="s">
        <v>109</v>
      </c>
      <c r="O3552" s="35" t="s">
        <v>110</v>
      </c>
      <c r="P3552" s="35">
        <v>168</v>
      </c>
      <c r="Q3552" s="49" t="s">
        <v>117</v>
      </c>
      <c r="R3552" s="336">
        <v>0.5</v>
      </c>
      <c r="S3552" s="166">
        <v>550000</v>
      </c>
      <c r="T3552" s="62">
        <f t="shared" si="388"/>
        <v>275000</v>
      </c>
      <c r="U3552" s="77">
        <f t="shared" si="389"/>
        <v>308000.00000000006</v>
      </c>
      <c r="V3552" s="93"/>
      <c r="W3552" s="51">
        <v>2017</v>
      </c>
      <c r="X3552" s="93"/>
    </row>
    <row r="3553" spans="1:24" ht="50.1" customHeight="1">
      <c r="A3553" s="45" t="s">
        <v>10654</v>
      </c>
      <c r="B3553" s="49" t="s">
        <v>35</v>
      </c>
      <c r="C3553" s="50" t="s">
        <v>4524</v>
      </c>
      <c r="D3553" s="50" t="s">
        <v>4465</v>
      </c>
      <c r="E3553" s="50" t="s">
        <v>4525</v>
      </c>
      <c r="F3553" s="50"/>
      <c r="G3553" s="35" t="s">
        <v>39</v>
      </c>
      <c r="H3553" s="49">
        <v>0</v>
      </c>
      <c r="I3553" s="35">
        <v>590000000</v>
      </c>
      <c r="J3553" s="78" t="s">
        <v>53</v>
      </c>
      <c r="K3553" s="51" t="s">
        <v>188</v>
      </c>
      <c r="L3553" s="35" t="s">
        <v>42</v>
      </c>
      <c r="M3553" s="35" t="s">
        <v>61</v>
      </c>
      <c r="N3553" s="58" t="s">
        <v>109</v>
      </c>
      <c r="O3553" s="35" t="s">
        <v>110</v>
      </c>
      <c r="P3553" s="35">
        <v>168</v>
      </c>
      <c r="Q3553" s="49" t="s">
        <v>117</v>
      </c>
      <c r="R3553" s="336">
        <v>0.124</v>
      </c>
      <c r="S3553" s="77">
        <v>450000</v>
      </c>
      <c r="T3553" s="62">
        <f t="shared" si="388"/>
        <v>55800</v>
      </c>
      <c r="U3553" s="77">
        <f t="shared" si="389"/>
        <v>62496.000000000007</v>
      </c>
      <c r="V3553" s="93"/>
      <c r="W3553" s="51">
        <v>2017</v>
      </c>
      <c r="X3553" s="93"/>
    </row>
    <row r="3554" spans="1:24" ht="50.1" customHeight="1">
      <c r="A3554" s="45" t="s">
        <v>10655</v>
      </c>
      <c r="B3554" s="49" t="s">
        <v>35</v>
      </c>
      <c r="C3554" s="50" t="s">
        <v>4486</v>
      </c>
      <c r="D3554" s="50" t="s">
        <v>4465</v>
      </c>
      <c r="E3554" s="50" t="s">
        <v>4487</v>
      </c>
      <c r="F3554" s="50"/>
      <c r="G3554" s="35" t="s">
        <v>39</v>
      </c>
      <c r="H3554" s="49">
        <v>0</v>
      </c>
      <c r="I3554" s="35">
        <v>590000000</v>
      </c>
      <c r="J3554" s="78" t="s">
        <v>53</v>
      </c>
      <c r="K3554" s="51" t="s">
        <v>188</v>
      </c>
      <c r="L3554" s="35" t="s">
        <v>42</v>
      </c>
      <c r="M3554" s="35" t="s">
        <v>61</v>
      </c>
      <c r="N3554" s="58" t="s">
        <v>109</v>
      </c>
      <c r="O3554" s="35" t="s">
        <v>110</v>
      </c>
      <c r="P3554" s="49">
        <v>166</v>
      </c>
      <c r="Q3554" s="49" t="s">
        <v>103</v>
      </c>
      <c r="R3554" s="336">
        <v>100</v>
      </c>
      <c r="S3554" s="77">
        <v>250</v>
      </c>
      <c r="T3554" s="62">
        <f>R3554*S3554</f>
        <v>25000</v>
      </c>
      <c r="U3554" s="77">
        <f>T3554*1.12</f>
        <v>28000.000000000004</v>
      </c>
      <c r="V3554" s="93"/>
      <c r="W3554" s="51">
        <v>2017</v>
      </c>
      <c r="X3554" s="93"/>
    </row>
    <row r="3555" spans="1:24" ht="50.1" customHeight="1">
      <c r="A3555" s="45" t="s">
        <v>10656</v>
      </c>
      <c r="B3555" s="49" t="s">
        <v>35</v>
      </c>
      <c r="C3555" s="50" t="s">
        <v>4968</v>
      </c>
      <c r="D3555" s="50" t="s">
        <v>4961</v>
      </c>
      <c r="E3555" s="50" t="s">
        <v>4969</v>
      </c>
      <c r="F3555" s="212"/>
      <c r="G3555" s="35" t="s">
        <v>39</v>
      </c>
      <c r="H3555" s="49">
        <v>0</v>
      </c>
      <c r="I3555" s="35">
        <v>590000000</v>
      </c>
      <c r="J3555" s="78" t="s">
        <v>53</v>
      </c>
      <c r="K3555" s="51" t="s">
        <v>188</v>
      </c>
      <c r="L3555" s="35" t="s">
        <v>42</v>
      </c>
      <c r="M3555" s="35" t="s">
        <v>61</v>
      </c>
      <c r="N3555" s="58" t="s">
        <v>109</v>
      </c>
      <c r="O3555" s="35" t="s">
        <v>110</v>
      </c>
      <c r="P3555" s="35">
        <v>168</v>
      </c>
      <c r="Q3555" s="49" t="s">
        <v>117</v>
      </c>
      <c r="R3555" s="336">
        <v>0.112</v>
      </c>
      <c r="S3555" s="77">
        <v>450000</v>
      </c>
      <c r="T3555" s="62">
        <f t="shared" ref="T3555:T3575" si="390">R3555*S3555</f>
        <v>50400</v>
      </c>
      <c r="U3555" s="77">
        <f t="shared" ref="U3555:U3566" si="391">T3555*1.12</f>
        <v>56448.000000000007</v>
      </c>
      <c r="V3555" s="221"/>
      <c r="W3555" s="51">
        <v>2017</v>
      </c>
      <c r="X3555" s="93"/>
    </row>
    <row r="3556" spans="1:24" ht="50.1" customHeight="1">
      <c r="A3556" s="45" t="s">
        <v>10657</v>
      </c>
      <c r="B3556" s="49" t="s">
        <v>35</v>
      </c>
      <c r="C3556" s="50" t="s">
        <v>4971</v>
      </c>
      <c r="D3556" s="50" t="s">
        <v>4961</v>
      </c>
      <c r="E3556" s="50" t="s">
        <v>4972</v>
      </c>
      <c r="F3556" s="212"/>
      <c r="G3556" s="35" t="s">
        <v>39</v>
      </c>
      <c r="H3556" s="49">
        <v>0</v>
      </c>
      <c r="I3556" s="35">
        <v>590000000</v>
      </c>
      <c r="J3556" s="78" t="s">
        <v>53</v>
      </c>
      <c r="K3556" s="51" t="s">
        <v>188</v>
      </c>
      <c r="L3556" s="35" t="s">
        <v>42</v>
      </c>
      <c r="M3556" s="35" t="s">
        <v>61</v>
      </c>
      <c r="N3556" s="58" t="s">
        <v>109</v>
      </c>
      <c r="O3556" s="35" t="s">
        <v>110</v>
      </c>
      <c r="P3556" s="35">
        <v>168</v>
      </c>
      <c r="Q3556" s="49" t="s">
        <v>117</v>
      </c>
      <c r="R3556" s="336">
        <v>0.24199999999999999</v>
      </c>
      <c r="S3556" s="77">
        <v>420000</v>
      </c>
      <c r="T3556" s="62">
        <f t="shared" si="390"/>
        <v>101640</v>
      </c>
      <c r="U3556" s="77">
        <f t="shared" si="391"/>
        <v>113836.80000000002</v>
      </c>
      <c r="V3556" s="221"/>
      <c r="W3556" s="51">
        <v>2017</v>
      </c>
      <c r="X3556" s="93"/>
    </row>
    <row r="3557" spans="1:24" ht="50.1" customHeight="1">
      <c r="A3557" s="45" t="s">
        <v>10658</v>
      </c>
      <c r="B3557" s="49" t="s">
        <v>35</v>
      </c>
      <c r="C3557" s="50" t="s">
        <v>10659</v>
      </c>
      <c r="D3557" s="50" t="s">
        <v>4961</v>
      </c>
      <c r="E3557" s="50" t="s">
        <v>10660</v>
      </c>
      <c r="F3557" s="212"/>
      <c r="G3557" s="35" t="s">
        <v>39</v>
      </c>
      <c r="H3557" s="49">
        <v>0</v>
      </c>
      <c r="I3557" s="35">
        <v>590000000</v>
      </c>
      <c r="J3557" s="78" t="s">
        <v>53</v>
      </c>
      <c r="K3557" s="51" t="s">
        <v>188</v>
      </c>
      <c r="L3557" s="35" t="s">
        <v>42</v>
      </c>
      <c r="M3557" s="35" t="s">
        <v>61</v>
      </c>
      <c r="N3557" s="58" t="s">
        <v>109</v>
      </c>
      <c r="O3557" s="35" t="s">
        <v>110</v>
      </c>
      <c r="P3557" s="35">
        <v>168</v>
      </c>
      <c r="Q3557" s="49" t="s">
        <v>117</v>
      </c>
      <c r="R3557" s="336">
        <v>0.107</v>
      </c>
      <c r="S3557" s="77">
        <v>450000</v>
      </c>
      <c r="T3557" s="62">
        <f t="shared" si="390"/>
        <v>48150</v>
      </c>
      <c r="U3557" s="77">
        <f t="shared" si="391"/>
        <v>53928.000000000007</v>
      </c>
      <c r="V3557" s="221"/>
      <c r="W3557" s="51">
        <v>2017</v>
      </c>
      <c r="X3557" s="93"/>
    </row>
    <row r="3558" spans="1:24" ht="50.1" customHeight="1">
      <c r="A3558" s="45" t="s">
        <v>10661</v>
      </c>
      <c r="B3558" s="49" t="s">
        <v>35</v>
      </c>
      <c r="C3558" s="50" t="s">
        <v>4974</v>
      </c>
      <c r="D3558" s="50" t="s">
        <v>4961</v>
      </c>
      <c r="E3558" s="50" t="s">
        <v>4975</v>
      </c>
      <c r="F3558" s="212"/>
      <c r="G3558" s="35" t="s">
        <v>39</v>
      </c>
      <c r="H3558" s="49">
        <v>0</v>
      </c>
      <c r="I3558" s="35">
        <v>590000000</v>
      </c>
      <c r="J3558" s="78" t="s">
        <v>53</v>
      </c>
      <c r="K3558" s="51" t="s">
        <v>188</v>
      </c>
      <c r="L3558" s="35" t="s">
        <v>42</v>
      </c>
      <c r="M3558" s="35" t="s">
        <v>61</v>
      </c>
      <c r="N3558" s="58" t="s">
        <v>109</v>
      </c>
      <c r="O3558" s="35" t="s">
        <v>110</v>
      </c>
      <c r="P3558" s="35">
        <v>168</v>
      </c>
      <c r="Q3558" s="49" t="s">
        <v>117</v>
      </c>
      <c r="R3558" s="336">
        <v>0.17</v>
      </c>
      <c r="S3558" s="77">
        <v>450000</v>
      </c>
      <c r="T3558" s="62">
        <f t="shared" si="390"/>
        <v>76500</v>
      </c>
      <c r="U3558" s="77">
        <f t="shared" si="391"/>
        <v>85680.000000000015</v>
      </c>
      <c r="V3558" s="221"/>
      <c r="W3558" s="51">
        <v>2017</v>
      </c>
      <c r="X3558" s="93"/>
    </row>
    <row r="3559" spans="1:24" ht="50.1" customHeight="1">
      <c r="A3559" s="45" t="s">
        <v>10662</v>
      </c>
      <c r="B3559" s="49" t="s">
        <v>35</v>
      </c>
      <c r="C3559" s="50" t="s">
        <v>4981</v>
      </c>
      <c r="D3559" s="50" t="s">
        <v>4961</v>
      </c>
      <c r="E3559" s="50" t="s">
        <v>4982</v>
      </c>
      <c r="F3559" s="212"/>
      <c r="G3559" s="35" t="s">
        <v>39</v>
      </c>
      <c r="H3559" s="49">
        <v>0</v>
      </c>
      <c r="I3559" s="35">
        <v>590000000</v>
      </c>
      <c r="J3559" s="78" t="s">
        <v>53</v>
      </c>
      <c r="K3559" s="51" t="s">
        <v>188</v>
      </c>
      <c r="L3559" s="35" t="s">
        <v>42</v>
      </c>
      <c r="M3559" s="35" t="s">
        <v>61</v>
      </c>
      <c r="N3559" s="58" t="s">
        <v>109</v>
      </c>
      <c r="O3559" s="35" t="s">
        <v>110</v>
      </c>
      <c r="P3559" s="35">
        <v>168</v>
      </c>
      <c r="Q3559" s="49" t="s">
        <v>117</v>
      </c>
      <c r="R3559" s="336">
        <v>0.25</v>
      </c>
      <c r="S3559" s="77">
        <v>400000</v>
      </c>
      <c r="T3559" s="62">
        <f t="shared" si="390"/>
        <v>100000</v>
      </c>
      <c r="U3559" s="77">
        <f t="shared" si="391"/>
        <v>112000.00000000001</v>
      </c>
      <c r="V3559" s="221"/>
      <c r="W3559" s="51">
        <v>2017</v>
      </c>
      <c r="X3559" s="93"/>
    </row>
    <row r="3560" spans="1:24" ht="50.1" customHeight="1">
      <c r="A3560" s="45" t="s">
        <v>10663</v>
      </c>
      <c r="B3560" s="49" t="s">
        <v>35</v>
      </c>
      <c r="C3560" s="50" t="s">
        <v>4984</v>
      </c>
      <c r="D3560" s="50" t="s">
        <v>4961</v>
      </c>
      <c r="E3560" s="50" t="s">
        <v>4985</v>
      </c>
      <c r="F3560" s="212"/>
      <c r="G3560" s="35" t="s">
        <v>39</v>
      </c>
      <c r="H3560" s="49">
        <v>0</v>
      </c>
      <c r="I3560" s="35">
        <v>590000000</v>
      </c>
      <c r="J3560" s="78" t="s">
        <v>53</v>
      </c>
      <c r="K3560" s="51" t="s">
        <v>188</v>
      </c>
      <c r="L3560" s="35" t="s">
        <v>42</v>
      </c>
      <c r="M3560" s="35" t="s">
        <v>61</v>
      </c>
      <c r="N3560" s="58" t="s">
        <v>109</v>
      </c>
      <c r="O3560" s="35" t="s">
        <v>110</v>
      </c>
      <c r="P3560" s="35">
        <v>168</v>
      </c>
      <c r="Q3560" s="49" t="s">
        <v>117</v>
      </c>
      <c r="R3560" s="336">
        <v>0.23300000000000001</v>
      </c>
      <c r="S3560" s="77">
        <v>420000</v>
      </c>
      <c r="T3560" s="62">
        <f t="shared" si="390"/>
        <v>97860</v>
      </c>
      <c r="U3560" s="77">
        <f t="shared" si="391"/>
        <v>109603.20000000001</v>
      </c>
      <c r="V3560" s="221"/>
      <c r="W3560" s="51">
        <v>2017</v>
      </c>
      <c r="X3560" s="93"/>
    </row>
    <row r="3561" spans="1:24" ht="50.1" customHeight="1">
      <c r="A3561" s="45" t="s">
        <v>10664</v>
      </c>
      <c r="B3561" s="49" t="s">
        <v>35</v>
      </c>
      <c r="C3561" s="50" t="s">
        <v>4990</v>
      </c>
      <c r="D3561" s="50" t="s">
        <v>4961</v>
      </c>
      <c r="E3561" s="50" t="s">
        <v>4991</v>
      </c>
      <c r="F3561" s="212"/>
      <c r="G3561" s="35" t="s">
        <v>39</v>
      </c>
      <c r="H3561" s="49">
        <v>0</v>
      </c>
      <c r="I3561" s="35">
        <v>590000000</v>
      </c>
      <c r="J3561" s="78" t="s">
        <v>53</v>
      </c>
      <c r="K3561" s="51" t="s">
        <v>188</v>
      </c>
      <c r="L3561" s="35" t="s">
        <v>42</v>
      </c>
      <c r="M3561" s="35" t="s">
        <v>61</v>
      </c>
      <c r="N3561" s="58" t="s">
        <v>109</v>
      </c>
      <c r="O3561" s="35" t="s">
        <v>110</v>
      </c>
      <c r="P3561" s="35">
        <v>168</v>
      </c>
      <c r="Q3561" s="49" t="s">
        <v>117</v>
      </c>
      <c r="R3561" s="336">
        <v>0.38200000000000001</v>
      </c>
      <c r="S3561" s="77">
        <v>450000</v>
      </c>
      <c r="T3561" s="62">
        <f t="shared" si="390"/>
        <v>171900</v>
      </c>
      <c r="U3561" s="77">
        <f t="shared" si="391"/>
        <v>192528.00000000003</v>
      </c>
      <c r="V3561" s="221"/>
      <c r="W3561" s="51">
        <v>2017</v>
      </c>
      <c r="X3561" s="93"/>
    </row>
    <row r="3562" spans="1:24" ht="50.1" customHeight="1">
      <c r="A3562" s="45" t="s">
        <v>10665</v>
      </c>
      <c r="B3562" s="49" t="s">
        <v>35</v>
      </c>
      <c r="C3562" s="50" t="s">
        <v>4993</v>
      </c>
      <c r="D3562" s="50" t="s">
        <v>4961</v>
      </c>
      <c r="E3562" s="50" t="s">
        <v>4994</v>
      </c>
      <c r="F3562" s="212"/>
      <c r="G3562" s="35" t="s">
        <v>39</v>
      </c>
      <c r="H3562" s="49">
        <v>0</v>
      </c>
      <c r="I3562" s="35">
        <v>590000000</v>
      </c>
      <c r="J3562" s="78" t="s">
        <v>53</v>
      </c>
      <c r="K3562" s="51" t="s">
        <v>188</v>
      </c>
      <c r="L3562" s="35" t="s">
        <v>42</v>
      </c>
      <c r="M3562" s="35" t="s">
        <v>61</v>
      </c>
      <c r="N3562" s="58" t="s">
        <v>109</v>
      </c>
      <c r="O3562" s="35" t="s">
        <v>110</v>
      </c>
      <c r="P3562" s="35">
        <v>168</v>
      </c>
      <c r="Q3562" s="49" t="s">
        <v>117</v>
      </c>
      <c r="R3562" s="336">
        <v>0.21299999999999999</v>
      </c>
      <c r="S3562" s="77">
        <v>420000</v>
      </c>
      <c r="T3562" s="62">
        <f t="shared" si="390"/>
        <v>89460</v>
      </c>
      <c r="U3562" s="77">
        <f t="shared" si="391"/>
        <v>100195.20000000001</v>
      </c>
      <c r="V3562" s="221"/>
      <c r="W3562" s="51">
        <v>2017</v>
      </c>
      <c r="X3562" s="93"/>
    </row>
    <row r="3563" spans="1:24" ht="50.1" customHeight="1">
      <c r="A3563" s="45" t="s">
        <v>10666</v>
      </c>
      <c r="B3563" s="49" t="s">
        <v>35</v>
      </c>
      <c r="C3563" s="50" t="s">
        <v>10667</v>
      </c>
      <c r="D3563" s="50" t="s">
        <v>4961</v>
      </c>
      <c r="E3563" s="50" t="s">
        <v>10668</v>
      </c>
      <c r="F3563" s="212"/>
      <c r="G3563" s="35" t="s">
        <v>39</v>
      </c>
      <c r="H3563" s="49">
        <v>0</v>
      </c>
      <c r="I3563" s="35">
        <v>590000000</v>
      </c>
      <c r="J3563" s="78" t="s">
        <v>53</v>
      </c>
      <c r="K3563" s="51" t="s">
        <v>188</v>
      </c>
      <c r="L3563" s="35" t="s">
        <v>42</v>
      </c>
      <c r="M3563" s="35" t="s">
        <v>61</v>
      </c>
      <c r="N3563" s="58" t="s">
        <v>109</v>
      </c>
      <c r="O3563" s="35" t="s">
        <v>110</v>
      </c>
      <c r="P3563" s="35">
        <v>168</v>
      </c>
      <c r="Q3563" s="49" t="s">
        <v>117</v>
      </c>
      <c r="R3563" s="336">
        <v>0.11700000000000001</v>
      </c>
      <c r="S3563" s="77">
        <v>420000</v>
      </c>
      <c r="T3563" s="62">
        <f t="shared" si="390"/>
        <v>49140</v>
      </c>
      <c r="U3563" s="77">
        <f t="shared" si="391"/>
        <v>55036.800000000003</v>
      </c>
      <c r="V3563" s="221"/>
      <c r="W3563" s="51">
        <v>2017</v>
      </c>
      <c r="X3563" s="93"/>
    </row>
    <row r="3564" spans="1:24" ht="50.1" customHeight="1">
      <c r="A3564" s="45" t="s">
        <v>10669</v>
      </c>
      <c r="B3564" s="49" t="s">
        <v>35</v>
      </c>
      <c r="C3564" s="50" t="s">
        <v>4999</v>
      </c>
      <c r="D3564" s="50" t="s">
        <v>4961</v>
      </c>
      <c r="E3564" s="50" t="s">
        <v>5000</v>
      </c>
      <c r="F3564" s="212"/>
      <c r="G3564" s="35" t="s">
        <v>39</v>
      </c>
      <c r="H3564" s="49">
        <v>0</v>
      </c>
      <c r="I3564" s="35">
        <v>590000000</v>
      </c>
      <c r="J3564" s="78" t="s">
        <v>53</v>
      </c>
      <c r="K3564" s="51" t="s">
        <v>188</v>
      </c>
      <c r="L3564" s="35" t="s">
        <v>42</v>
      </c>
      <c r="M3564" s="35" t="s">
        <v>61</v>
      </c>
      <c r="N3564" s="58" t="s">
        <v>109</v>
      </c>
      <c r="O3564" s="35" t="s">
        <v>110</v>
      </c>
      <c r="P3564" s="35">
        <v>168</v>
      </c>
      <c r="Q3564" s="49" t="s">
        <v>117</v>
      </c>
      <c r="R3564" s="336">
        <v>0.31</v>
      </c>
      <c r="S3564" s="77">
        <v>400000</v>
      </c>
      <c r="T3564" s="62">
        <f t="shared" si="390"/>
        <v>124000</v>
      </c>
      <c r="U3564" s="77">
        <f t="shared" si="391"/>
        <v>138880</v>
      </c>
      <c r="V3564" s="221"/>
      <c r="W3564" s="51">
        <v>2017</v>
      </c>
      <c r="X3564" s="93"/>
    </row>
    <row r="3565" spans="1:24" ht="50.1" customHeight="1">
      <c r="A3565" s="45" t="s">
        <v>10670</v>
      </c>
      <c r="B3565" s="49" t="s">
        <v>35</v>
      </c>
      <c r="C3565" s="50" t="s">
        <v>5002</v>
      </c>
      <c r="D3565" s="50" t="s">
        <v>4961</v>
      </c>
      <c r="E3565" s="50" t="s">
        <v>5003</v>
      </c>
      <c r="F3565" s="212"/>
      <c r="G3565" s="35" t="s">
        <v>39</v>
      </c>
      <c r="H3565" s="49">
        <v>0</v>
      </c>
      <c r="I3565" s="35">
        <v>590000000</v>
      </c>
      <c r="J3565" s="78" t="s">
        <v>53</v>
      </c>
      <c r="K3565" s="51" t="s">
        <v>188</v>
      </c>
      <c r="L3565" s="35" t="s">
        <v>42</v>
      </c>
      <c r="M3565" s="35" t="s">
        <v>61</v>
      </c>
      <c r="N3565" s="58" t="s">
        <v>109</v>
      </c>
      <c r="O3565" s="35" t="s">
        <v>110</v>
      </c>
      <c r="P3565" s="35">
        <v>168</v>
      </c>
      <c r="Q3565" s="49" t="s">
        <v>117</v>
      </c>
      <c r="R3565" s="336">
        <v>0.38900000000000001</v>
      </c>
      <c r="S3565" s="77">
        <v>450000</v>
      </c>
      <c r="T3565" s="62">
        <f t="shared" si="390"/>
        <v>175050</v>
      </c>
      <c r="U3565" s="77">
        <f t="shared" si="391"/>
        <v>196056.00000000003</v>
      </c>
      <c r="V3565" s="221"/>
      <c r="W3565" s="51">
        <v>2017</v>
      </c>
      <c r="X3565" s="93"/>
    </row>
    <row r="3566" spans="1:24" ht="50.1" customHeight="1">
      <c r="A3566" s="45" t="s">
        <v>10671</v>
      </c>
      <c r="B3566" s="49" t="s">
        <v>35</v>
      </c>
      <c r="C3566" s="50" t="s">
        <v>5005</v>
      </c>
      <c r="D3566" s="50" t="s">
        <v>4961</v>
      </c>
      <c r="E3566" s="50" t="s">
        <v>5006</v>
      </c>
      <c r="F3566" s="212"/>
      <c r="G3566" s="35" t="s">
        <v>39</v>
      </c>
      <c r="H3566" s="49">
        <v>0</v>
      </c>
      <c r="I3566" s="35">
        <v>590000000</v>
      </c>
      <c r="J3566" s="78" t="s">
        <v>53</v>
      </c>
      <c r="K3566" s="51" t="s">
        <v>188</v>
      </c>
      <c r="L3566" s="35" t="s">
        <v>42</v>
      </c>
      <c r="M3566" s="35" t="s">
        <v>61</v>
      </c>
      <c r="N3566" s="58" t="s">
        <v>109</v>
      </c>
      <c r="O3566" s="35" t="s">
        <v>110</v>
      </c>
      <c r="P3566" s="35">
        <v>168</v>
      </c>
      <c r="Q3566" s="49" t="s">
        <v>117</v>
      </c>
      <c r="R3566" s="336">
        <v>0.26400000000000001</v>
      </c>
      <c r="S3566" s="77">
        <v>430000</v>
      </c>
      <c r="T3566" s="62">
        <f t="shared" si="390"/>
        <v>113520</v>
      </c>
      <c r="U3566" s="77">
        <f t="shared" si="391"/>
        <v>127142.40000000001</v>
      </c>
      <c r="V3566" s="221"/>
      <c r="W3566" s="51">
        <v>2017</v>
      </c>
      <c r="X3566" s="93"/>
    </row>
    <row r="3567" spans="1:24" ht="50.1" customHeight="1">
      <c r="A3567" s="45" t="s">
        <v>10672</v>
      </c>
      <c r="B3567" s="49" t="s">
        <v>35</v>
      </c>
      <c r="C3567" s="50" t="s">
        <v>6426</v>
      </c>
      <c r="D3567" s="50" t="s">
        <v>4465</v>
      </c>
      <c r="E3567" s="50" t="s">
        <v>6427</v>
      </c>
      <c r="F3567" s="212"/>
      <c r="G3567" s="35" t="s">
        <v>39</v>
      </c>
      <c r="H3567" s="49">
        <v>0</v>
      </c>
      <c r="I3567" s="35">
        <v>590000000</v>
      </c>
      <c r="J3567" s="35" t="s">
        <v>53</v>
      </c>
      <c r="K3567" s="51" t="s">
        <v>188</v>
      </c>
      <c r="L3567" s="35" t="s">
        <v>42</v>
      </c>
      <c r="M3567" s="35" t="s">
        <v>61</v>
      </c>
      <c r="N3567" s="58" t="s">
        <v>109</v>
      </c>
      <c r="O3567" s="35" t="s">
        <v>110</v>
      </c>
      <c r="P3567" s="35">
        <v>168</v>
      </c>
      <c r="Q3567" s="49" t="s">
        <v>117</v>
      </c>
      <c r="R3567" s="143">
        <v>1.03</v>
      </c>
      <c r="S3567" s="77">
        <v>299000</v>
      </c>
      <c r="T3567" s="62">
        <f t="shared" si="390"/>
        <v>307970</v>
      </c>
      <c r="U3567" s="77">
        <f>T3567*1.12</f>
        <v>344926.4</v>
      </c>
      <c r="V3567" s="221"/>
      <c r="W3567" s="51">
        <v>2017</v>
      </c>
      <c r="X3567" s="35"/>
    </row>
    <row r="3568" spans="1:24" ht="50.1" customHeight="1">
      <c r="A3568" s="45" t="s">
        <v>10673</v>
      </c>
      <c r="B3568" s="46" t="s">
        <v>35</v>
      </c>
      <c r="C3568" s="186" t="s">
        <v>4550</v>
      </c>
      <c r="D3568" s="186" t="s">
        <v>4465</v>
      </c>
      <c r="E3568" s="186" t="s">
        <v>4551</v>
      </c>
      <c r="F3568" s="50" t="s">
        <v>47</v>
      </c>
      <c r="G3568" s="49" t="s">
        <v>39</v>
      </c>
      <c r="H3568" s="52">
        <v>0</v>
      </c>
      <c r="I3568" s="301">
        <v>590000000</v>
      </c>
      <c r="J3568" s="35" t="s">
        <v>40</v>
      </c>
      <c r="K3568" s="51" t="s">
        <v>188</v>
      </c>
      <c r="L3568" s="35" t="s">
        <v>42</v>
      </c>
      <c r="M3568" s="46" t="s">
        <v>61</v>
      </c>
      <c r="N3568" s="49" t="s">
        <v>109</v>
      </c>
      <c r="O3568" s="35" t="s">
        <v>110</v>
      </c>
      <c r="P3568" s="125">
        <v>168</v>
      </c>
      <c r="Q3568" s="49" t="s">
        <v>117</v>
      </c>
      <c r="R3568" s="143">
        <v>0.629</v>
      </c>
      <c r="S3568" s="77">
        <v>299000</v>
      </c>
      <c r="T3568" s="100">
        <f t="shared" si="390"/>
        <v>188071</v>
      </c>
      <c r="U3568" s="100">
        <f t="shared" ref="U3568:U3575" si="392">T3568*1.12</f>
        <v>210639.52000000002</v>
      </c>
      <c r="V3568" s="46" t="s">
        <v>47</v>
      </c>
      <c r="W3568" s="51">
        <v>2017</v>
      </c>
      <c r="X3568" s="98"/>
    </row>
    <row r="3569" spans="1:24" ht="50.1" customHeight="1">
      <c r="A3569" s="45" t="s">
        <v>10674</v>
      </c>
      <c r="B3569" s="35" t="s">
        <v>35</v>
      </c>
      <c r="C3569" s="547" t="s">
        <v>10252</v>
      </c>
      <c r="D3569" s="547" t="s">
        <v>1516</v>
      </c>
      <c r="E3569" s="547" t="s">
        <v>10253</v>
      </c>
      <c r="F3569" s="78"/>
      <c r="G3569" s="35" t="s">
        <v>39</v>
      </c>
      <c r="H3569" s="35">
        <v>0</v>
      </c>
      <c r="I3569" s="35">
        <v>590000000</v>
      </c>
      <c r="J3569" s="35" t="s">
        <v>40</v>
      </c>
      <c r="K3569" s="51" t="s">
        <v>188</v>
      </c>
      <c r="L3569" s="35" t="s">
        <v>42</v>
      </c>
      <c r="M3569" s="35" t="s">
        <v>61</v>
      </c>
      <c r="N3569" s="35" t="s">
        <v>109</v>
      </c>
      <c r="O3569" s="35" t="s">
        <v>110</v>
      </c>
      <c r="P3569" s="35">
        <v>166</v>
      </c>
      <c r="Q3569" s="35" t="s">
        <v>103</v>
      </c>
      <c r="R3569" s="143">
        <v>11</v>
      </c>
      <c r="S3569" s="77">
        <v>1700</v>
      </c>
      <c r="T3569" s="62">
        <f t="shared" si="390"/>
        <v>18700</v>
      </c>
      <c r="U3569" s="77">
        <f t="shared" si="392"/>
        <v>20944.000000000004</v>
      </c>
      <c r="V3569" s="35" t="s">
        <v>47</v>
      </c>
      <c r="W3569" s="51">
        <v>2017</v>
      </c>
      <c r="X3569" s="51"/>
    </row>
    <row r="3570" spans="1:24" ht="50.1" customHeight="1">
      <c r="A3570" s="45" t="s">
        <v>10675</v>
      </c>
      <c r="B3570" s="35" t="s">
        <v>35</v>
      </c>
      <c r="C3570" s="78" t="s">
        <v>2090</v>
      </c>
      <c r="D3570" s="78" t="s">
        <v>2086</v>
      </c>
      <c r="E3570" s="78" t="s">
        <v>2091</v>
      </c>
      <c r="F3570" s="78"/>
      <c r="G3570" s="35" t="s">
        <v>39</v>
      </c>
      <c r="H3570" s="35">
        <v>0</v>
      </c>
      <c r="I3570" s="35">
        <v>590000000</v>
      </c>
      <c r="J3570" s="35" t="s">
        <v>40</v>
      </c>
      <c r="K3570" s="51" t="s">
        <v>188</v>
      </c>
      <c r="L3570" s="35" t="s">
        <v>42</v>
      </c>
      <c r="M3570" s="35" t="s">
        <v>61</v>
      </c>
      <c r="N3570" s="35" t="s">
        <v>109</v>
      </c>
      <c r="O3570" s="35" t="s">
        <v>110</v>
      </c>
      <c r="P3570" s="35">
        <v>166</v>
      </c>
      <c r="Q3570" s="35" t="s">
        <v>103</v>
      </c>
      <c r="R3570" s="143">
        <v>16</v>
      </c>
      <c r="S3570" s="77">
        <v>360</v>
      </c>
      <c r="T3570" s="62">
        <f t="shared" si="390"/>
        <v>5760</v>
      </c>
      <c r="U3570" s="77">
        <f t="shared" si="392"/>
        <v>6451.2000000000007</v>
      </c>
      <c r="V3570" s="35" t="s">
        <v>47</v>
      </c>
      <c r="W3570" s="51">
        <v>2017</v>
      </c>
      <c r="X3570" s="51"/>
    </row>
    <row r="3571" spans="1:24" ht="50.1" customHeight="1">
      <c r="A3571" s="45" t="s">
        <v>10676</v>
      </c>
      <c r="B3571" s="49" t="s">
        <v>35</v>
      </c>
      <c r="C3571" s="213" t="s">
        <v>10677</v>
      </c>
      <c r="D3571" s="50" t="s">
        <v>4465</v>
      </c>
      <c r="E3571" s="50" t="s">
        <v>10678</v>
      </c>
      <c r="F3571" s="212"/>
      <c r="G3571" s="35" t="s">
        <v>39</v>
      </c>
      <c r="H3571" s="49">
        <v>0</v>
      </c>
      <c r="I3571" s="35">
        <v>590000000</v>
      </c>
      <c r="J3571" s="35" t="s">
        <v>53</v>
      </c>
      <c r="K3571" s="51" t="s">
        <v>188</v>
      </c>
      <c r="L3571" s="35" t="s">
        <v>42</v>
      </c>
      <c r="M3571" s="35" t="s">
        <v>61</v>
      </c>
      <c r="N3571" s="35" t="s">
        <v>109</v>
      </c>
      <c r="O3571" s="35" t="s">
        <v>110</v>
      </c>
      <c r="P3571" s="35">
        <v>168</v>
      </c>
      <c r="Q3571" s="46" t="s">
        <v>117</v>
      </c>
      <c r="R3571" s="336">
        <v>4.4160000000000004</v>
      </c>
      <c r="S3571" s="77">
        <v>299000</v>
      </c>
      <c r="T3571" s="77">
        <f t="shared" si="390"/>
        <v>1320384</v>
      </c>
      <c r="U3571" s="77">
        <f t="shared" si="392"/>
        <v>1478830.0800000001</v>
      </c>
      <c r="V3571" s="434"/>
      <c r="W3571" s="51">
        <v>2017</v>
      </c>
      <c r="X3571" s="38"/>
    </row>
    <row r="3572" spans="1:24" ht="50.1" customHeight="1">
      <c r="A3572" s="45" t="s">
        <v>10679</v>
      </c>
      <c r="B3572" s="49" t="s">
        <v>35</v>
      </c>
      <c r="C3572" s="50" t="s">
        <v>4515</v>
      </c>
      <c r="D3572" s="50" t="s">
        <v>4465</v>
      </c>
      <c r="E3572" s="50" t="s">
        <v>4516</v>
      </c>
      <c r="F3572" s="50"/>
      <c r="G3572" s="119" t="s">
        <v>39</v>
      </c>
      <c r="H3572" s="49">
        <v>0</v>
      </c>
      <c r="I3572" s="35">
        <v>590000000</v>
      </c>
      <c r="J3572" s="78" t="s">
        <v>53</v>
      </c>
      <c r="K3572" s="51" t="s">
        <v>188</v>
      </c>
      <c r="L3572" s="35" t="s">
        <v>42</v>
      </c>
      <c r="M3572" s="35" t="s">
        <v>61</v>
      </c>
      <c r="N3572" s="58" t="s">
        <v>109</v>
      </c>
      <c r="O3572" s="35" t="s">
        <v>110</v>
      </c>
      <c r="P3572" s="35">
        <v>168</v>
      </c>
      <c r="Q3572" s="49" t="s">
        <v>117</v>
      </c>
      <c r="R3572" s="336">
        <v>0.61399999999999999</v>
      </c>
      <c r="S3572" s="77">
        <v>680000</v>
      </c>
      <c r="T3572" s="77">
        <f t="shared" si="390"/>
        <v>417520</v>
      </c>
      <c r="U3572" s="77">
        <f t="shared" si="392"/>
        <v>467622.40000000002</v>
      </c>
      <c r="V3572" s="93"/>
      <c r="W3572" s="51">
        <v>2017</v>
      </c>
      <c r="X3572" s="93"/>
    </row>
    <row r="3573" spans="1:24" ht="50.1" customHeight="1">
      <c r="A3573" s="45" t="s">
        <v>10680</v>
      </c>
      <c r="B3573" s="35" t="s">
        <v>35</v>
      </c>
      <c r="C3573" s="78" t="s">
        <v>10681</v>
      </c>
      <c r="D3573" s="78" t="s">
        <v>2086</v>
      </c>
      <c r="E3573" s="78" t="s">
        <v>2091</v>
      </c>
      <c r="F3573" s="78"/>
      <c r="G3573" s="35" t="s">
        <v>39</v>
      </c>
      <c r="H3573" s="35">
        <v>0</v>
      </c>
      <c r="I3573" s="35">
        <v>590000000</v>
      </c>
      <c r="J3573" s="35" t="s">
        <v>40</v>
      </c>
      <c r="K3573" s="51" t="s">
        <v>188</v>
      </c>
      <c r="L3573" s="35" t="s">
        <v>42</v>
      </c>
      <c r="M3573" s="35" t="s">
        <v>61</v>
      </c>
      <c r="N3573" s="35" t="s">
        <v>109</v>
      </c>
      <c r="O3573" s="35" t="s">
        <v>110</v>
      </c>
      <c r="P3573" s="35">
        <v>168</v>
      </c>
      <c r="Q3573" s="49" t="s">
        <v>117</v>
      </c>
      <c r="R3573" s="143">
        <v>1.6859999999999999</v>
      </c>
      <c r="S3573" s="77">
        <v>280000</v>
      </c>
      <c r="T3573" s="62">
        <f t="shared" si="390"/>
        <v>472080</v>
      </c>
      <c r="U3573" s="77">
        <f t="shared" si="392"/>
        <v>528729.60000000009</v>
      </c>
      <c r="V3573" s="35" t="s">
        <v>47</v>
      </c>
      <c r="W3573" s="51">
        <v>2017</v>
      </c>
      <c r="X3573" s="51"/>
    </row>
    <row r="3574" spans="1:24" ht="50.1" customHeight="1">
      <c r="A3574" s="45" t="s">
        <v>10682</v>
      </c>
      <c r="B3574" s="49" t="s">
        <v>35</v>
      </c>
      <c r="C3574" s="50" t="s">
        <v>10683</v>
      </c>
      <c r="D3574" s="50" t="s">
        <v>4961</v>
      </c>
      <c r="E3574" s="50" t="s">
        <v>10684</v>
      </c>
      <c r="F3574" s="212"/>
      <c r="G3574" s="35" t="s">
        <v>39</v>
      </c>
      <c r="H3574" s="49">
        <v>0</v>
      </c>
      <c r="I3574" s="35">
        <v>590000000</v>
      </c>
      <c r="J3574" s="78" t="s">
        <v>53</v>
      </c>
      <c r="K3574" s="51" t="s">
        <v>188</v>
      </c>
      <c r="L3574" s="35" t="s">
        <v>42</v>
      </c>
      <c r="M3574" s="35" t="s">
        <v>61</v>
      </c>
      <c r="N3574" s="58" t="s">
        <v>109</v>
      </c>
      <c r="O3574" s="35" t="s">
        <v>110</v>
      </c>
      <c r="P3574" s="35">
        <v>168</v>
      </c>
      <c r="Q3574" s="49" t="s">
        <v>117</v>
      </c>
      <c r="R3574" s="336">
        <v>0.36</v>
      </c>
      <c r="S3574" s="77">
        <v>400000</v>
      </c>
      <c r="T3574" s="62">
        <f t="shared" si="390"/>
        <v>144000</v>
      </c>
      <c r="U3574" s="77">
        <f t="shared" si="392"/>
        <v>161280.00000000003</v>
      </c>
      <c r="V3574" s="221"/>
      <c r="W3574" s="51">
        <v>2017</v>
      </c>
      <c r="X3574" s="93"/>
    </row>
    <row r="3575" spans="1:24" ht="50.1" customHeight="1">
      <c r="A3575" s="45" t="s">
        <v>10685</v>
      </c>
      <c r="B3575" s="49" t="s">
        <v>35</v>
      </c>
      <c r="C3575" s="38" t="s">
        <v>10686</v>
      </c>
      <c r="D3575" s="50" t="s">
        <v>4465</v>
      </c>
      <c r="E3575" s="38" t="s">
        <v>10687</v>
      </c>
      <c r="F3575" s="38"/>
      <c r="G3575" s="35" t="s">
        <v>39</v>
      </c>
      <c r="H3575" s="49">
        <v>0</v>
      </c>
      <c r="I3575" s="35">
        <v>590000000</v>
      </c>
      <c r="J3575" s="78" t="s">
        <v>53</v>
      </c>
      <c r="K3575" s="51" t="s">
        <v>188</v>
      </c>
      <c r="L3575" s="35" t="s">
        <v>42</v>
      </c>
      <c r="M3575" s="35" t="s">
        <v>84</v>
      </c>
      <c r="N3575" s="58" t="s">
        <v>5378</v>
      </c>
      <c r="O3575" s="35" t="s">
        <v>110</v>
      </c>
      <c r="P3575" s="35">
        <v>168</v>
      </c>
      <c r="Q3575" s="49" t="s">
        <v>117</v>
      </c>
      <c r="R3575" s="426">
        <v>1.42</v>
      </c>
      <c r="S3575" s="81">
        <v>796000</v>
      </c>
      <c r="T3575" s="77">
        <f t="shared" si="390"/>
        <v>1130320</v>
      </c>
      <c r="U3575" s="77">
        <f t="shared" si="392"/>
        <v>1265958.4000000001</v>
      </c>
      <c r="V3575" s="38"/>
      <c r="W3575" s="49">
        <v>2017</v>
      </c>
      <c r="X3575" s="38"/>
    </row>
    <row r="3576" spans="1:24" ht="50.1" customHeight="1">
      <c r="A3576" s="834" t="s">
        <v>10688</v>
      </c>
      <c r="B3576" s="625" t="s">
        <v>35</v>
      </c>
      <c r="C3576" s="627" t="s">
        <v>3808</v>
      </c>
      <c r="D3576" s="654" t="s">
        <v>3750</v>
      </c>
      <c r="E3576" s="654" t="s">
        <v>3809</v>
      </c>
      <c r="F3576" s="654" t="s">
        <v>10689</v>
      </c>
      <c r="G3576" s="625" t="s">
        <v>196</v>
      </c>
      <c r="H3576" s="625">
        <v>0</v>
      </c>
      <c r="I3576" s="625">
        <v>590000000</v>
      </c>
      <c r="J3576" s="625" t="s">
        <v>40</v>
      </c>
      <c r="K3576" s="625" t="s">
        <v>188</v>
      </c>
      <c r="L3576" s="626" t="s">
        <v>53</v>
      </c>
      <c r="M3576" s="655" t="s">
        <v>61</v>
      </c>
      <c r="N3576" s="625" t="s">
        <v>328</v>
      </c>
      <c r="O3576" s="625" t="s">
        <v>94</v>
      </c>
      <c r="P3576" s="625">
        <v>796</v>
      </c>
      <c r="Q3576" s="625" t="s">
        <v>46</v>
      </c>
      <c r="R3576" s="633">
        <v>100</v>
      </c>
      <c r="S3576" s="633">
        <v>845</v>
      </c>
      <c r="T3576" s="633">
        <v>0</v>
      </c>
      <c r="U3576" s="633">
        <f t="shared" ref="U3576:U3589" si="393">T3576*1.12</f>
        <v>0</v>
      </c>
      <c r="V3576" s="625"/>
      <c r="W3576" s="625">
        <v>2017</v>
      </c>
      <c r="X3576" s="625">
        <v>11.19</v>
      </c>
    </row>
    <row r="3577" spans="1:24" ht="50.1" customHeight="1">
      <c r="A3577" s="618" t="s">
        <v>13290</v>
      </c>
      <c r="B3577" s="618" t="s">
        <v>35</v>
      </c>
      <c r="C3577" s="835" t="s">
        <v>3808</v>
      </c>
      <c r="D3577" s="824" t="s">
        <v>3750</v>
      </c>
      <c r="E3577" s="824" t="s">
        <v>3809</v>
      </c>
      <c r="F3577" s="824" t="s">
        <v>10689</v>
      </c>
      <c r="G3577" s="618" t="s">
        <v>196</v>
      </c>
      <c r="H3577" s="618">
        <v>0</v>
      </c>
      <c r="I3577" s="618">
        <v>590000000</v>
      </c>
      <c r="J3577" s="618" t="s">
        <v>40</v>
      </c>
      <c r="K3577" s="618" t="s">
        <v>11310</v>
      </c>
      <c r="L3577" s="825" t="s">
        <v>53</v>
      </c>
      <c r="M3577" s="617" t="s">
        <v>61</v>
      </c>
      <c r="N3577" s="618" t="s">
        <v>328</v>
      </c>
      <c r="O3577" s="618" t="s">
        <v>94</v>
      </c>
      <c r="P3577" s="618">
        <v>796</v>
      </c>
      <c r="Q3577" s="618" t="s">
        <v>46</v>
      </c>
      <c r="R3577" s="827">
        <v>100</v>
      </c>
      <c r="S3577" s="827">
        <v>1300</v>
      </c>
      <c r="T3577" s="827">
        <f>R3577*S3577</f>
        <v>130000</v>
      </c>
      <c r="U3577" s="827">
        <f t="shared" si="393"/>
        <v>145600</v>
      </c>
      <c r="V3577" s="618"/>
      <c r="W3577" s="618">
        <v>2017</v>
      </c>
      <c r="X3577" s="832"/>
    </row>
    <row r="3578" spans="1:24" ht="50.1" customHeight="1">
      <c r="A3578" s="834" t="s">
        <v>10690</v>
      </c>
      <c r="B3578" s="625" t="s">
        <v>35</v>
      </c>
      <c r="C3578" s="627" t="s">
        <v>10293</v>
      </c>
      <c r="D3578" s="654" t="s">
        <v>3750</v>
      </c>
      <c r="E3578" s="654" t="s">
        <v>10294</v>
      </c>
      <c r="F3578" s="654" t="s">
        <v>10691</v>
      </c>
      <c r="G3578" s="625" t="s">
        <v>196</v>
      </c>
      <c r="H3578" s="625">
        <v>0</v>
      </c>
      <c r="I3578" s="625">
        <v>590000000</v>
      </c>
      <c r="J3578" s="625" t="s">
        <v>40</v>
      </c>
      <c r="K3578" s="625" t="s">
        <v>188</v>
      </c>
      <c r="L3578" s="626" t="s">
        <v>53</v>
      </c>
      <c r="M3578" s="655" t="s">
        <v>61</v>
      </c>
      <c r="N3578" s="625" t="s">
        <v>328</v>
      </c>
      <c r="O3578" s="625" t="s">
        <v>94</v>
      </c>
      <c r="P3578" s="625">
        <v>796</v>
      </c>
      <c r="Q3578" s="625" t="s">
        <v>46</v>
      </c>
      <c r="R3578" s="633">
        <v>200</v>
      </c>
      <c r="S3578" s="633">
        <v>740</v>
      </c>
      <c r="T3578" s="633">
        <v>0</v>
      </c>
      <c r="U3578" s="633">
        <f t="shared" si="393"/>
        <v>0</v>
      </c>
      <c r="V3578" s="625"/>
      <c r="W3578" s="625">
        <v>2017</v>
      </c>
      <c r="X3578" s="625">
        <v>11.19</v>
      </c>
    </row>
    <row r="3579" spans="1:24" ht="50.1" customHeight="1">
      <c r="A3579" s="618" t="s">
        <v>13291</v>
      </c>
      <c r="B3579" s="618" t="s">
        <v>35</v>
      </c>
      <c r="C3579" s="835" t="s">
        <v>10293</v>
      </c>
      <c r="D3579" s="824" t="s">
        <v>3750</v>
      </c>
      <c r="E3579" s="824" t="s">
        <v>10294</v>
      </c>
      <c r="F3579" s="824" t="s">
        <v>10691</v>
      </c>
      <c r="G3579" s="618" t="s">
        <v>196</v>
      </c>
      <c r="H3579" s="618">
        <v>0</v>
      </c>
      <c r="I3579" s="618">
        <v>590000000</v>
      </c>
      <c r="J3579" s="618" t="s">
        <v>40</v>
      </c>
      <c r="K3579" s="618" t="s">
        <v>11310</v>
      </c>
      <c r="L3579" s="825" t="s">
        <v>53</v>
      </c>
      <c r="M3579" s="617" t="s">
        <v>61</v>
      </c>
      <c r="N3579" s="618" t="s">
        <v>328</v>
      </c>
      <c r="O3579" s="618" t="s">
        <v>94</v>
      </c>
      <c r="P3579" s="618">
        <v>796</v>
      </c>
      <c r="Q3579" s="618" t="s">
        <v>46</v>
      </c>
      <c r="R3579" s="827">
        <v>200</v>
      </c>
      <c r="S3579" s="827">
        <v>1220</v>
      </c>
      <c r="T3579" s="827">
        <f>R3579*S3579</f>
        <v>244000</v>
      </c>
      <c r="U3579" s="827">
        <f t="shared" si="393"/>
        <v>273280</v>
      </c>
      <c r="V3579" s="618"/>
      <c r="W3579" s="618">
        <v>2017</v>
      </c>
      <c r="X3579" s="832"/>
    </row>
    <row r="3580" spans="1:24" ht="50.1" customHeight="1">
      <c r="A3580" s="834" t="s">
        <v>10692</v>
      </c>
      <c r="B3580" s="625" t="s">
        <v>35</v>
      </c>
      <c r="C3580" s="627" t="s">
        <v>10293</v>
      </c>
      <c r="D3580" s="654" t="s">
        <v>3750</v>
      </c>
      <c r="E3580" s="654" t="s">
        <v>10294</v>
      </c>
      <c r="F3580" s="654" t="s">
        <v>10693</v>
      </c>
      <c r="G3580" s="625" t="s">
        <v>196</v>
      </c>
      <c r="H3580" s="625">
        <v>0</v>
      </c>
      <c r="I3580" s="625">
        <v>590000000</v>
      </c>
      <c r="J3580" s="625" t="s">
        <v>40</v>
      </c>
      <c r="K3580" s="625" t="s">
        <v>188</v>
      </c>
      <c r="L3580" s="626" t="s">
        <v>53</v>
      </c>
      <c r="M3580" s="655" t="s">
        <v>61</v>
      </c>
      <c r="N3580" s="625" t="s">
        <v>328</v>
      </c>
      <c r="O3580" s="625" t="s">
        <v>94</v>
      </c>
      <c r="P3580" s="625">
        <v>796</v>
      </c>
      <c r="Q3580" s="625" t="s">
        <v>46</v>
      </c>
      <c r="R3580" s="633">
        <v>100</v>
      </c>
      <c r="S3580" s="633">
        <v>265</v>
      </c>
      <c r="T3580" s="633">
        <v>0</v>
      </c>
      <c r="U3580" s="633">
        <f t="shared" si="393"/>
        <v>0</v>
      </c>
      <c r="V3580" s="625"/>
      <c r="W3580" s="625">
        <v>2017</v>
      </c>
      <c r="X3580" s="625">
        <v>11.19</v>
      </c>
    </row>
    <row r="3581" spans="1:24" ht="50.1" customHeight="1">
      <c r="A3581" s="618" t="s">
        <v>13292</v>
      </c>
      <c r="B3581" s="618" t="s">
        <v>35</v>
      </c>
      <c r="C3581" s="835" t="s">
        <v>10293</v>
      </c>
      <c r="D3581" s="824" t="s">
        <v>3750</v>
      </c>
      <c r="E3581" s="824" t="s">
        <v>10294</v>
      </c>
      <c r="F3581" s="824" t="s">
        <v>10693</v>
      </c>
      <c r="G3581" s="618" t="s">
        <v>196</v>
      </c>
      <c r="H3581" s="618">
        <v>0</v>
      </c>
      <c r="I3581" s="618">
        <v>590000000</v>
      </c>
      <c r="J3581" s="618" t="s">
        <v>40</v>
      </c>
      <c r="K3581" s="618" t="s">
        <v>11310</v>
      </c>
      <c r="L3581" s="825" t="s">
        <v>53</v>
      </c>
      <c r="M3581" s="617" t="s">
        <v>61</v>
      </c>
      <c r="N3581" s="618" t="s">
        <v>328</v>
      </c>
      <c r="O3581" s="618" t="s">
        <v>94</v>
      </c>
      <c r="P3581" s="618">
        <v>796</v>
      </c>
      <c r="Q3581" s="618" t="s">
        <v>46</v>
      </c>
      <c r="R3581" s="827">
        <v>100</v>
      </c>
      <c r="S3581" s="827">
        <v>440</v>
      </c>
      <c r="T3581" s="827">
        <f>R3581*S3581</f>
        <v>44000</v>
      </c>
      <c r="U3581" s="827">
        <f t="shared" si="393"/>
        <v>49280.000000000007</v>
      </c>
      <c r="V3581" s="618"/>
      <c r="W3581" s="618">
        <v>2017</v>
      </c>
      <c r="X3581" s="832"/>
    </row>
    <row r="3582" spans="1:24" ht="50.1" customHeight="1">
      <c r="A3582" s="625" t="s">
        <v>10694</v>
      </c>
      <c r="B3582" s="625" t="s">
        <v>35</v>
      </c>
      <c r="C3582" s="627" t="s">
        <v>3749</v>
      </c>
      <c r="D3582" s="654" t="s">
        <v>3750</v>
      </c>
      <c r="E3582" s="654" t="s">
        <v>3751</v>
      </c>
      <c r="F3582" s="654" t="s">
        <v>10695</v>
      </c>
      <c r="G3582" s="625" t="s">
        <v>196</v>
      </c>
      <c r="H3582" s="625">
        <v>0</v>
      </c>
      <c r="I3582" s="625">
        <v>590000000</v>
      </c>
      <c r="J3582" s="625" t="s">
        <v>40</v>
      </c>
      <c r="K3582" s="625" t="s">
        <v>2925</v>
      </c>
      <c r="L3582" s="626" t="s">
        <v>53</v>
      </c>
      <c r="M3582" s="655" t="s">
        <v>61</v>
      </c>
      <c r="N3582" s="625" t="s">
        <v>2865</v>
      </c>
      <c r="O3582" s="625" t="s">
        <v>94</v>
      </c>
      <c r="P3582" s="625">
        <v>796</v>
      </c>
      <c r="Q3582" s="625" t="s">
        <v>46</v>
      </c>
      <c r="R3582" s="633">
        <v>80</v>
      </c>
      <c r="S3582" s="633">
        <v>355</v>
      </c>
      <c r="T3582" s="633">
        <v>0</v>
      </c>
      <c r="U3582" s="633">
        <f t="shared" si="393"/>
        <v>0</v>
      </c>
      <c r="V3582" s="625"/>
      <c r="W3582" s="625">
        <v>2017</v>
      </c>
      <c r="X3582" s="625">
        <v>11.19</v>
      </c>
    </row>
    <row r="3583" spans="1:24" ht="50.1" customHeight="1">
      <c r="A3583" s="618" t="s">
        <v>13293</v>
      </c>
      <c r="B3583" s="618" t="s">
        <v>35</v>
      </c>
      <c r="C3583" s="835" t="s">
        <v>3749</v>
      </c>
      <c r="D3583" s="824" t="s">
        <v>3750</v>
      </c>
      <c r="E3583" s="824" t="s">
        <v>3751</v>
      </c>
      <c r="F3583" s="824" t="s">
        <v>10695</v>
      </c>
      <c r="G3583" s="618" t="s">
        <v>196</v>
      </c>
      <c r="H3583" s="618">
        <v>0</v>
      </c>
      <c r="I3583" s="618">
        <v>590000000</v>
      </c>
      <c r="J3583" s="618" t="s">
        <v>40</v>
      </c>
      <c r="K3583" s="618" t="s">
        <v>11310</v>
      </c>
      <c r="L3583" s="825" t="s">
        <v>53</v>
      </c>
      <c r="M3583" s="617" t="s">
        <v>61</v>
      </c>
      <c r="N3583" s="618" t="s">
        <v>328</v>
      </c>
      <c r="O3583" s="618" t="s">
        <v>94</v>
      </c>
      <c r="P3583" s="618">
        <v>796</v>
      </c>
      <c r="Q3583" s="618" t="s">
        <v>46</v>
      </c>
      <c r="R3583" s="827">
        <v>80</v>
      </c>
      <c r="S3583" s="827">
        <v>420</v>
      </c>
      <c r="T3583" s="827">
        <f>R3583*S3583</f>
        <v>33600</v>
      </c>
      <c r="U3583" s="827">
        <f t="shared" si="393"/>
        <v>37632</v>
      </c>
      <c r="V3583" s="618"/>
      <c r="W3583" s="618">
        <v>2017</v>
      </c>
      <c r="X3583" s="832"/>
    </row>
    <row r="3584" spans="1:24" ht="50.1" customHeight="1">
      <c r="A3584" s="834" t="s">
        <v>10696</v>
      </c>
      <c r="B3584" s="625" t="s">
        <v>35</v>
      </c>
      <c r="C3584" s="627" t="s">
        <v>3781</v>
      </c>
      <c r="D3584" s="654" t="s">
        <v>3750</v>
      </c>
      <c r="E3584" s="654" t="s">
        <v>3782</v>
      </c>
      <c r="F3584" s="654" t="s">
        <v>10697</v>
      </c>
      <c r="G3584" s="625" t="s">
        <v>196</v>
      </c>
      <c r="H3584" s="625">
        <v>0</v>
      </c>
      <c r="I3584" s="625">
        <v>590000000</v>
      </c>
      <c r="J3584" s="625" t="s">
        <v>40</v>
      </c>
      <c r="K3584" s="625" t="s">
        <v>188</v>
      </c>
      <c r="L3584" s="626" t="s">
        <v>53</v>
      </c>
      <c r="M3584" s="655" t="s">
        <v>61</v>
      </c>
      <c r="N3584" s="625" t="s">
        <v>328</v>
      </c>
      <c r="O3584" s="625" t="s">
        <v>94</v>
      </c>
      <c r="P3584" s="625">
        <v>796</v>
      </c>
      <c r="Q3584" s="625" t="s">
        <v>46</v>
      </c>
      <c r="R3584" s="633">
        <v>50</v>
      </c>
      <c r="S3584" s="633">
        <v>780</v>
      </c>
      <c r="T3584" s="633">
        <v>0</v>
      </c>
      <c r="U3584" s="633">
        <f t="shared" si="393"/>
        <v>0</v>
      </c>
      <c r="V3584" s="625"/>
      <c r="W3584" s="625">
        <v>2017</v>
      </c>
      <c r="X3584" s="625">
        <v>11.19</v>
      </c>
    </row>
    <row r="3585" spans="1:56" ht="50.1" customHeight="1">
      <c r="A3585" s="618" t="s">
        <v>13294</v>
      </c>
      <c r="B3585" s="618" t="s">
        <v>35</v>
      </c>
      <c r="C3585" s="835" t="s">
        <v>3781</v>
      </c>
      <c r="D3585" s="824" t="s">
        <v>3750</v>
      </c>
      <c r="E3585" s="824" t="s">
        <v>3782</v>
      </c>
      <c r="F3585" s="824" t="s">
        <v>10697</v>
      </c>
      <c r="G3585" s="618" t="s">
        <v>196</v>
      </c>
      <c r="H3585" s="618">
        <v>0</v>
      </c>
      <c r="I3585" s="618">
        <v>590000000</v>
      </c>
      <c r="J3585" s="618" t="s">
        <v>40</v>
      </c>
      <c r="K3585" s="618" t="s">
        <v>11310</v>
      </c>
      <c r="L3585" s="825" t="s">
        <v>53</v>
      </c>
      <c r="M3585" s="617" t="s">
        <v>61</v>
      </c>
      <c r="N3585" s="618" t="s">
        <v>328</v>
      </c>
      <c r="O3585" s="618" t="s">
        <v>94</v>
      </c>
      <c r="P3585" s="618">
        <v>796</v>
      </c>
      <c r="Q3585" s="618" t="s">
        <v>46</v>
      </c>
      <c r="R3585" s="827">
        <v>50</v>
      </c>
      <c r="S3585" s="827">
        <v>1320</v>
      </c>
      <c r="T3585" s="827">
        <f>R3585*S3585</f>
        <v>66000</v>
      </c>
      <c r="U3585" s="827">
        <f t="shared" si="393"/>
        <v>73920</v>
      </c>
      <c r="V3585" s="618"/>
      <c r="W3585" s="618">
        <v>2017</v>
      </c>
      <c r="X3585" s="832"/>
    </row>
    <row r="3586" spans="1:56" ht="50.1" customHeight="1">
      <c r="A3586" s="834" t="s">
        <v>10698</v>
      </c>
      <c r="B3586" s="625" t="s">
        <v>35</v>
      </c>
      <c r="C3586" s="627" t="s">
        <v>10699</v>
      </c>
      <c r="D3586" s="654" t="s">
        <v>3750</v>
      </c>
      <c r="E3586" s="654" t="s">
        <v>10700</v>
      </c>
      <c r="F3586" s="654" t="s">
        <v>10701</v>
      </c>
      <c r="G3586" s="625" t="s">
        <v>196</v>
      </c>
      <c r="H3586" s="625">
        <v>0</v>
      </c>
      <c r="I3586" s="625">
        <v>590000000</v>
      </c>
      <c r="J3586" s="625" t="s">
        <v>40</v>
      </c>
      <c r="K3586" s="625" t="s">
        <v>188</v>
      </c>
      <c r="L3586" s="626" t="s">
        <v>53</v>
      </c>
      <c r="M3586" s="655" t="s">
        <v>61</v>
      </c>
      <c r="N3586" s="625" t="s">
        <v>328</v>
      </c>
      <c r="O3586" s="625" t="s">
        <v>94</v>
      </c>
      <c r="P3586" s="625">
        <v>796</v>
      </c>
      <c r="Q3586" s="625" t="s">
        <v>46</v>
      </c>
      <c r="R3586" s="633">
        <v>50</v>
      </c>
      <c r="S3586" s="633">
        <v>5000</v>
      </c>
      <c r="T3586" s="633">
        <v>0</v>
      </c>
      <c r="U3586" s="633">
        <f t="shared" si="393"/>
        <v>0</v>
      </c>
      <c r="V3586" s="625"/>
      <c r="W3586" s="625">
        <v>2017</v>
      </c>
      <c r="X3586" s="625">
        <v>11.19</v>
      </c>
    </row>
    <row r="3587" spans="1:56" ht="50.1" customHeight="1">
      <c r="A3587" s="618" t="s">
        <v>13295</v>
      </c>
      <c r="B3587" s="618" t="s">
        <v>35</v>
      </c>
      <c r="C3587" s="835" t="s">
        <v>10699</v>
      </c>
      <c r="D3587" s="824" t="s">
        <v>3750</v>
      </c>
      <c r="E3587" s="824" t="s">
        <v>10700</v>
      </c>
      <c r="F3587" s="824" t="s">
        <v>10701</v>
      </c>
      <c r="G3587" s="618" t="s">
        <v>196</v>
      </c>
      <c r="H3587" s="618">
        <v>0</v>
      </c>
      <c r="I3587" s="618">
        <v>590000000</v>
      </c>
      <c r="J3587" s="618" t="s">
        <v>40</v>
      </c>
      <c r="K3587" s="618" t="s">
        <v>11310</v>
      </c>
      <c r="L3587" s="825" t="s">
        <v>53</v>
      </c>
      <c r="M3587" s="617" t="s">
        <v>61</v>
      </c>
      <c r="N3587" s="618" t="s">
        <v>328</v>
      </c>
      <c r="O3587" s="618" t="s">
        <v>94</v>
      </c>
      <c r="P3587" s="618">
        <v>796</v>
      </c>
      <c r="Q3587" s="618" t="s">
        <v>46</v>
      </c>
      <c r="R3587" s="827">
        <v>50</v>
      </c>
      <c r="S3587" s="827">
        <v>5500</v>
      </c>
      <c r="T3587" s="827">
        <f>R3587*S3587</f>
        <v>275000</v>
      </c>
      <c r="U3587" s="827">
        <f t="shared" si="393"/>
        <v>308000.00000000006</v>
      </c>
      <c r="V3587" s="618"/>
      <c r="W3587" s="618">
        <v>2017</v>
      </c>
      <c r="X3587" s="832"/>
    </row>
    <row r="3588" spans="1:56" ht="50.1" customHeight="1">
      <c r="A3588" s="834" t="s">
        <v>10702</v>
      </c>
      <c r="B3588" s="625" t="s">
        <v>35</v>
      </c>
      <c r="C3588" s="627" t="s">
        <v>10699</v>
      </c>
      <c r="D3588" s="654" t="s">
        <v>3750</v>
      </c>
      <c r="E3588" s="654" t="s">
        <v>10700</v>
      </c>
      <c r="F3588" s="654" t="s">
        <v>10703</v>
      </c>
      <c r="G3588" s="625" t="s">
        <v>196</v>
      </c>
      <c r="H3588" s="625">
        <v>0</v>
      </c>
      <c r="I3588" s="625">
        <v>590000000</v>
      </c>
      <c r="J3588" s="625" t="s">
        <v>40</v>
      </c>
      <c r="K3588" s="625" t="s">
        <v>188</v>
      </c>
      <c r="L3588" s="626" t="s">
        <v>53</v>
      </c>
      <c r="M3588" s="655" t="s">
        <v>61</v>
      </c>
      <c r="N3588" s="625" t="s">
        <v>328</v>
      </c>
      <c r="O3588" s="625" t="s">
        <v>94</v>
      </c>
      <c r="P3588" s="625">
        <v>796</v>
      </c>
      <c r="Q3588" s="625" t="s">
        <v>46</v>
      </c>
      <c r="R3588" s="633">
        <v>50</v>
      </c>
      <c r="S3588" s="633">
        <v>5000</v>
      </c>
      <c r="T3588" s="633">
        <v>0</v>
      </c>
      <c r="U3588" s="633">
        <f t="shared" si="393"/>
        <v>0</v>
      </c>
      <c r="V3588" s="625"/>
      <c r="W3588" s="625">
        <v>2017</v>
      </c>
      <c r="X3588" s="625">
        <v>11.19</v>
      </c>
    </row>
    <row r="3589" spans="1:56" ht="50.1" customHeight="1">
      <c r="A3589" s="618" t="s">
        <v>13296</v>
      </c>
      <c r="B3589" s="618" t="s">
        <v>35</v>
      </c>
      <c r="C3589" s="835" t="s">
        <v>10699</v>
      </c>
      <c r="D3589" s="824" t="s">
        <v>3750</v>
      </c>
      <c r="E3589" s="824" t="s">
        <v>10700</v>
      </c>
      <c r="F3589" s="824" t="s">
        <v>10703</v>
      </c>
      <c r="G3589" s="618" t="s">
        <v>196</v>
      </c>
      <c r="H3589" s="618">
        <v>0</v>
      </c>
      <c r="I3589" s="618">
        <v>590000000</v>
      </c>
      <c r="J3589" s="618" t="s">
        <v>40</v>
      </c>
      <c r="K3589" s="618" t="s">
        <v>11310</v>
      </c>
      <c r="L3589" s="825" t="s">
        <v>53</v>
      </c>
      <c r="M3589" s="617" t="s">
        <v>61</v>
      </c>
      <c r="N3589" s="618" t="s">
        <v>328</v>
      </c>
      <c r="O3589" s="618" t="s">
        <v>94</v>
      </c>
      <c r="P3589" s="618">
        <v>796</v>
      </c>
      <c r="Q3589" s="618" t="s">
        <v>46</v>
      </c>
      <c r="R3589" s="827">
        <v>50</v>
      </c>
      <c r="S3589" s="827">
        <v>5500</v>
      </c>
      <c r="T3589" s="827">
        <f>R3589*S3589</f>
        <v>275000</v>
      </c>
      <c r="U3589" s="827">
        <f t="shared" si="393"/>
        <v>308000.00000000006</v>
      </c>
      <c r="V3589" s="618"/>
      <c r="W3589" s="618">
        <v>2017</v>
      </c>
      <c r="X3589" s="832"/>
    </row>
    <row r="3590" spans="1:56" ht="50.1" customHeight="1">
      <c r="A3590" s="45" t="s">
        <v>10704</v>
      </c>
      <c r="B3590" s="35" t="s">
        <v>35</v>
      </c>
      <c r="C3590" s="50" t="s">
        <v>2620</v>
      </c>
      <c r="D3590" s="78" t="s">
        <v>2621</v>
      </c>
      <c r="E3590" s="78" t="s">
        <v>2622</v>
      </c>
      <c r="F3590" s="78" t="s">
        <v>10705</v>
      </c>
      <c r="G3590" s="35" t="s">
        <v>196</v>
      </c>
      <c r="H3590" s="35">
        <v>0</v>
      </c>
      <c r="I3590" s="35">
        <v>590000000</v>
      </c>
      <c r="J3590" s="35" t="s">
        <v>40</v>
      </c>
      <c r="K3590" s="35" t="s">
        <v>188</v>
      </c>
      <c r="L3590" s="46" t="s">
        <v>53</v>
      </c>
      <c r="M3590" s="35" t="s">
        <v>61</v>
      </c>
      <c r="N3590" s="35" t="s">
        <v>328</v>
      </c>
      <c r="O3590" s="35" t="s">
        <v>94</v>
      </c>
      <c r="P3590" s="35">
        <v>796</v>
      </c>
      <c r="Q3590" s="35" t="s">
        <v>46</v>
      </c>
      <c r="R3590" s="77">
        <v>500</v>
      </c>
      <c r="S3590" s="77">
        <v>500</v>
      </c>
      <c r="T3590" s="77">
        <f t="shared" ref="T3590" si="394">R3590*S3590</f>
        <v>250000</v>
      </c>
      <c r="U3590" s="77">
        <f t="shared" ref="U3590:U3597" si="395">T3590*1.12</f>
        <v>280000</v>
      </c>
      <c r="V3590" s="35"/>
      <c r="W3590" s="35">
        <v>2017</v>
      </c>
      <c r="X3590" s="35"/>
    </row>
    <row r="3591" spans="1:56" ht="50.1" customHeight="1">
      <c r="A3591" s="834" t="s">
        <v>10706</v>
      </c>
      <c r="B3591" s="625" t="s">
        <v>35</v>
      </c>
      <c r="C3591" s="627" t="s">
        <v>2620</v>
      </c>
      <c r="D3591" s="654" t="s">
        <v>2621</v>
      </c>
      <c r="E3591" s="654" t="s">
        <v>2622</v>
      </c>
      <c r="F3591" s="654" t="s">
        <v>10707</v>
      </c>
      <c r="G3591" s="625" t="s">
        <v>196</v>
      </c>
      <c r="H3591" s="625">
        <v>0</v>
      </c>
      <c r="I3591" s="625">
        <v>590000000</v>
      </c>
      <c r="J3591" s="625" t="s">
        <v>40</v>
      </c>
      <c r="K3591" s="625" t="s">
        <v>188</v>
      </c>
      <c r="L3591" s="626" t="s">
        <v>53</v>
      </c>
      <c r="M3591" s="655" t="s">
        <v>61</v>
      </c>
      <c r="N3591" s="625" t="s">
        <v>328</v>
      </c>
      <c r="O3591" s="625" t="s">
        <v>94</v>
      </c>
      <c r="P3591" s="625">
        <v>796</v>
      </c>
      <c r="Q3591" s="625" t="s">
        <v>46</v>
      </c>
      <c r="R3591" s="633">
        <v>300</v>
      </c>
      <c r="S3591" s="633">
        <v>550</v>
      </c>
      <c r="T3591" s="633">
        <v>0</v>
      </c>
      <c r="U3591" s="633">
        <f t="shared" ref="U3591:U3592" si="396">T3591*1.12</f>
        <v>0</v>
      </c>
      <c r="V3591" s="625"/>
      <c r="W3591" s="625">
        <v>2017</v>
      </c>
      <c r="X3591" s="625">
        <v>11.19</v>
      </c>
    </row>
    <row r="3592" spans="1:56" ht="50.1" customHeight="1">
      <c r="A3592" s="618" t="s">
        <v>13297</v>
      </c>
      <c r="B3592" s="618" t="s">
        <v>35</v>
      </c>
      <c r="C3592" s="835" t="s">
        <v>2620</v>
      </c>
      <c r="D3592" s="824" t="s">
        <v>2621</v>
      </c>
      <c r="E3592" s="824" t="s">
        <v>2622</v>
      </c>
      <c r="F3592" s="824" t="s">
        <v>10707</v>
      </c>
      <c r="G3592" s="618" t="s">
        <v>196</v>
      </c>
      <c r="H3592" s="618">
        <v>0</v>
      </c>
      <c r="I3592" s="618">
        <v>590000000</v>
      </c>
      <c r="J3592" s="618" t="s">
        <v>1215</v>
      </c>
      <c r="K3592" s="618" t="s">
        <v>11310</v>
      </c>
      <c r="L3592" s="825" t="s">
        <v>53</v>
      </c>
      <c r="M3592" s="617" t="s">
        <v>61</v>
      </c>
      <c r="N3592" s="618" t="s">
        <v>328</v>
      </c>
      <c r="O3592" s="618" t="s">
        <v>94</v>
      </c>
      <c r="P3592" s="618">
        <v>796</v>
      </c>
      <c r="Q3592" s="618" t="s">
        <v>46</v>
      </c>
      <c r="R3592" s="827">
        <v>300</v>
      </c>
      <c r="S3592" s="827">
        <v>900</v>
      </c>
      <c r="T3592" s="827">
        <f t="shared" ref="T3592" si="397">R3592*S3592</f>
        <v>270000</v>
      </c>
      <c r="U3592" s="827">
        <f t="shared" si="396"/>
        <v>302400</v>
      </c>
      <c r="V3592" s="618"/>
      <c r="W3592" s="618">
        <v>2017</v>
      </c>
      <c r="X3592" s="836"/>
    </row>
    <row r="3593" spans="1:56" ht="50.1" customHeight="1">
      <c r="A3593" s="45" t="s">
        <v>10708</v>
      </c>
      <c r="B3593" s="35" t="s">
        <v>35</v>
      </c>
      <c r="C3593" s="50" t="s">
        <v>10709</v>
      </c>
      <c r="D3593" s="50" t="s">
        <v>2973</v>
      </c>
      <c r="E3593" s="50" t="s">
        <v>10710</v>
      </c>
      <c r="F3593" s="169"/>
      <c r="G3593" s="43" t="s">
        <v>39</v>
      </c>
      <c r="H3593" s="43">
        <v>0</v>
      </c>
      <c r="I3593" s="35">
        <v>590000000</v>
      </c>
      <c r="J3593" s="35" t="s">
        <v>40</v>
      </c>
      <c r="K3593" s="43" t="s">
        <v>188</v>
      </c>
      <c r="L3593" s="35" t="s">
        <v>42</v>
      </c>
      <c r="M3593" s="43" t="s">
        <v>43</v>
      </c>
      <c r="N3593" s="35" t="s">
        <v>44</v>
      </c>
      <c r="O3593" s="35" t="s">
        <v>7132</v>
      </c>
      <c r="P3593" s="55" t="s">
        <v>923</v>
      </c>
      <c r="Q3593" s="49" t="s">
        <v>924</v>
      </c>
      <c r="R3593" s="153">
        <v>210</v>
      </c>
      <c r="S3593" s="77">
        <v>370</v>
      </c>
      <c r="T3593" s="77">
        <f>S3593*R3593</f>
        <v>77700</v>
      </c>
      <c r="U3593" s="77">
        <f t="shared" si="395"/>
        <v>87024.000000000015</v>
      </c>
      <c r="V3593" s="98"/>
      <c r="W3593" s="43">
        <v>2017</v>
      </c>
      <c r="X3593" s="98"/>
    </row>
    <row r="3594" spans="1:56" ht="50.1" customHeight="1">
      <c r="A3594" s="45" t="s">
        <v>10711</v>
      </c>
      <c r="B3594" s="51" t="s">
        <v>35</v>
      </c>
      <c r="C3594" s="50" t="s">
        <v>10712</v>
      </c>
      <c r="D3594" s="50" t="s">
        <v>5940</v>
      </c>
      <c r="E3594" s="50" t="s">
        <v>10713</v>
      </c>
      <c r="F3594" s="212" t="s">
        <v>10714</v>
      </c>
      <c r="G3594" s="51" t="s">
        <v>39</v>
      </c>
      <c r="H3594" s="51">
        <v>0</v>
      </c>
      <c r="I3594" s="125">
        <v>590000000</v>
      </c>
      <c r="J3594" s="51" t="s">
        <v>53</v>
      </c>
      <c r="K3594" s="51" t="s">
        <v>188</v>
      </c>
      <c r="L3594" s="51" t="s">
        <v>53</v>
      </c>
      <c r="M3594" s="51" t="s">
        <v>61</v>
      </c>
      <c r="N3594" s="51" t="s">
        <v>102</v>
      </c>
      <c r="O3594" s="46" t="s">
        <v>1424</v>
      </c>
      <c r="P3594" s="35">
        <v>839</v>
      </c>
      <c r="Q3594" s="49" t="s">
        <v>612</v>
      </c>
      <c r="R3594" s="153">
        <v>7</v>
      </c>
      <c r="S3594" s="475">
        <v>7600</v>
      </c>
      <c r="T3594" s="77">
        <f>S3594*R3594</f>
        <v>53200</v>
      </c>
      <c r="U3594" s="77">
        <f t="shared" si="395"/>
        <v>59584.000000000007</v>
      </c>
      <c r="V3594" s="193"/>
      <c r="W3594" s="35">
        <v>2017</v>
      </c>
      <c r="X3594" s="156"/>
    </row>
    <row r="3595" spans="1:56" ht="50.1" customHeight="1">
      <c r="A3595" s="45" t="s">
        <v>10715</v>
      </c>
      <c r="B3595" s="51" t="s">
        <v>35</v>
      </c>
      <c r="C3595" s="50" t="s">
        <v>2640</v>
      </c>
      <c r="D3595" s="50" t="s">
        <v>2641</v>
      </c>
      <c r="E3595" s="296" t="s">
        <v>2642</v>
      </c>
      <c r="F3595" s="212" t="s">
        <v>9417</v>
      </c>
      <c r="G3595" s="51" t="s">
        <v>39</v>
      </c>
      <c r="H3595" s="51">
        <v>0</v>
      </c>
      <c r="I3595" s="125">
        <v>590000000</v>
      </c>
      <c r="J3595" s="51" t="s">
        <v>53</v>
      </c>
      <c r="K3595" s="51" t="s">
        <v>188</v>
      </c>
      <c r="L3595" s="51" t="s">
        <v>53</v>
      </c>
      <c r="M3595" s="51" t="s">
        <v>61</v>
      </c>
      <c r="N3595" s="51" t="s">
        <v>102</v>
      </c>
      <c r="O3595" s="46" t="s">
        <v>1424</v>
      </c>
      <c r="P3595" s="35">
        <v>796</v>
      </c>
      <c r="Q3595" s="49" t="s">
        <v>46</v>
      </c>
      <c r="R3595" s="153">
        <v>46</v>
      </c>
      <c r="S3595" s="475">
        <v>7000</v>
      </c>
      <c r="T3595" s="77">
        <f>S3595*R3595</f>
        <v>322000</v>
      </c>
      <c r="U3595" s="77">
        <f t="shared" si="395"/>
        <v>360640.00000000006</v>
      </c>
      <c r="V3595" s="193"/>
      <c r="W3595" s="35">
        <v>2017</v>
      </c>
      <c r="X3595" s="156"/>
    </row>
    <row r="3596" spans="1:56" ht="50.1" customHeight="1">
      <c r="A3596" s="45" t="s">
        <v>10716</v>
      </c>
      <c r="B3596" s="51" t="s">
        <v>35</v>
      </c>
      <c r="C3596" s="50" t="s">
        <v>10717</v>
      </c>
      <c r="D3596" s="50" t="s">
        <v>2641</v>
      </c>
      <c r="E3596" s="50" t="s">
        <v>10718</v>
      </c>
      <c r="F3596" s="212" t="s">
        <v>10719</v>
      </c>
      <c r="G3596" s="51" t="s">
        <v>39</v>
      </c>
      <c r="H3596" s="51">
        <v>0</v>
      </c>
      <c r="I3596" s="125">
        <v>590000000</v>
      </c>
      <c r="J3596" s="51" t="s">
        <v>53</v>
      </c>
      <c r="K3596" s="51" t="s">
        <v>188</v>
      </c>
      <c r="L3596" s="51" t="s">
        <v>53</v>
      </c>
      <c r="M3596" s="51" t="s">
        <v>61</v>
      </c>
      <c r="N3596" s="51" t="s">
        <v>102</v>
      </c>
      <c r="O3596" s="46" t="s">
        <v>1424</v>
      </c>
      <c r="P3596" s="35">
        <v>796</v>
      </c>
      <c r="Q3596" s="49" t="s">
        <v>46</v>
      </c>
      <c r="R3596" s="153">
        <v>100</v>
      </c>
      <c r="S3596" s="77">
        <v>8500</v>
      </c>
      <c r="T3596" s="77">
        <f>R3596*S3596</f>
        <v>850000</v>
      </c>
      <c r="U3596" s="77">
        <f t="shared" si="395"/>
        <v>952000.00000000012</v>
      </c>
      <c r="V3596" s="193"/>
      <c r="W3596" s="35">
        <v>2017</v>
      </c>
      <c r="X3596" s="156"/>
    </row>
    <row r="3597" spans="1:56" ht="50.1" customHeight="1">
      <c r="A3597" s="45" t="s">
        <v>10720</v>
      </c>
      <c r="B3597" s="51" t="s">
        <v>35</v>
      </c>
      <c r="C3597" s="50" t="s">
        <v>9423</v>
      </c>
      <c r="D3597" s="50" t="s">
        <v>2641</v>
      </c>
      <c r="E3597" s="50" t="s">
        <v>9424</v>
      </c>
      <c r="F3597" s="212" t="s">
        <v>9425</v>
      </c>
      <c r="G3597" s="51" t="s">
        <v>39</v>
      </c>
      <c r="H3597" s="51">
        <v>0</v>
      </c>
      <c r="I3597" s="125">
        <v>590000000</v>
      </c>
      <c r="J3597" s="51" t="s">
        <v>53</v>
      </c>
      <c r="K3597" s="51" t="s">
        <v>188</v>
      </c>
      <c r="L3597" s="51" t="s">
        <v>53</v>
      </c>
      <c r="M3597" s="51" t="s">
        <v>61</v>
      </c>
      <c r="N3597" s="51" t="s">
        <v>102</v>
      </c>
      <c r="O3597" s="46" t="s">
        <v>1424</v>
      </c>
      <c r="P3597" s="35">
        <v>796</v>
      </c>
      <c r="Q3597" s="49" t="s">
        <v>46</v>
      </c>
      <c r="R3597" s="153">
        <v>3</v>
      </c>
      <c r="S3597" s="77">
        <v>135000</v>
      </c>
      <c r="T3597" s="77">
        <f>R3597*S3597</f>
        <v>405000</v>
      </c>
      <c r="U3597" s="77">
        <f t="shared" si="395"/>
        <v>453600.00000000006</v>
      </c>
      <c r="V3597" s="193"/>
      <c r="W3597" s="35">
        <v>2017</v>
      </c>
      <c r="X3597" s="156"/>
    </row>
    <row r="3598" spans="1:56" s="527" customFormat="1" ht="50.1" customHeight="1">
      <c r="A3598" s="908" t="s">
        <v>10721</v>
      </c>
      <c r="B3598" s="632" t="s">
        <v>35</v>
      </c>
      <c r="C3598" s="654" t="s">
        <v>2701</v>
      </c>
      <c r="D3598" s="654" t="s">
        <v>2690</v>
      </c>
      <c r="E3598" s="654" t="s">
        <v>2702</v>
      </c>
      <c r="F3598" s="654" t="s">
        <v>10722</v>
      </c>
      <c r="G3598" s="625" t="s">
        <v>39</v>
      </c>
      <c r="H3598" s="909">
        <v>0</v>
      </c>
      <c r="I3598" s="630">
        <v>590000000</v>
      </c>
      <c r="J3598" s="625" t="s">
        <v>53</v>
      </c>
      <c r="K3598" s="625" t="s">
        <v>10723</v>
      </c>
      <c r="L3598" s="625" t="s">
        <v>42</v>
      </c>
      <c r="M3598" s="655" t="s">
        <v>61</v>
      </c>
      <c r="N3598" s="625" t="s">
        <v>405</v>
      </c>
      <c r="O3598" s="625" t="s">
        <v>9318</v>
      </c>
      <c r="P3598" s="625">
        <v>796</v>
      </c>
      <c r="Q3598" s="625" t="s">
        <v>46</v>
      </c>
      <c r="R3598" s="910">
        <v>2</v>
      </c>
      <c r="S3598" s="910">
        <v>104000</v>
      </c>
      <c r="T3598" s="910">
        <v>0</v>
      </c>
      <c r="U3598" s="910">
        <f>T3598*1.12</f>
        <v>0</v>
      </c>
      <c r="V3598" s="636" t="s">
        <v>47</v>
      </c>
      <c r="W3598" s="625">
        <v>2017</v>
      </c>
      <c r="X3598" s="911">
        <v>11</v>
      </c>
      <c r="Y3598" s="528"/>
      <c r="Z3598" s="528"/>
      <c r="AA3598" s="528"/>
      <c r="AB3598" s="528"/>
      <c r="AC3598" s="528"/>
      <c r="AD3598" s="528"/>
      <c r="AE3598" s="528"/>
      <c r="AF3598" s="518"/>
      <c r="AG3598" s="518"/>
      <c r="AH3598" s="518"/>
      <c r="AI3598" s="518"/>
      <c r="AJ3598" s="518"/>
      <c r="AK3598" s="518"/>
      <c r="AL3598" s="518"/>
      <c r="AM3598" s="518"/>
      <c r="AN3598" s="518"/>
      <c r="AO3598" s="518"/>
      <c r="AP3598" s="518"/>
      <c r="AQ3598" s="518"/>
      <c r="AR3598" s="518"/>
      <c r="AS3598" s="518"/>
      <c r="AT3598" s="518"/>
      <c r="AU3598" s="518"/>
      <c r="AV3598" s="518"/>
      <c r="AW3598" s="518"/>
      <c r="AX3598" s="518"/>
      <c r="AY3598" s="518"/>
      <c r="AZ3598" s="518"/>
      <c r="BA3598" s="518"/>
      <c r="BB3598" s="518"/>
      <c r="BC3598" s="518"/>
      <c r="BD3598" s="518"/>
    </row>
    <row r="3599" spans="1:56" s="527" customFormat="1" ht="50.1" customHeight="1">
      <c r="A3599" s="912" t="s">
        <v>13388</v>
      </c>
      <c r="B3599" s="913" t="s">
        <v>35</v>
      </c>
      <c r="C3599" s="914" t="s">
        <v>2701</v>
      </c>
      <c r="D3599" s="914" t="s">
        <v>2690</v>
      </c>
      <c r="E3599" s="914" t="s">
        <v>2702</v>
      </c>
      <c r="F3599" s="914" t="s">
        <v>13389</v>
      </c>
      <c r="G3599" s="915" t="s">
        <v>39</v>
      </c>
      <c r="H3599" s="916">
        <v>0</v>
      </c>
      <c r="I3599" s="917">
        <v>590000000</v>
      </c>
      <c r="J3599" s="915" t="s">
        <v>53</v>
      </c>
      <c r="K3599" s="915" t="s">
        <v>13382</v>
      </c>
      <c r="L3599" s="915" t="s">
        <v>42</v>
      </c>
      <c r="M3599" s="918" t="s">
        <v>61</v>
      </c>
      <c r="N3599" s="915" t="s">
        <v>405</v>
      </c>
      <c r="O3599" s="915" t="s">
        <v>9318</v>
      </c>
      <c r="P3599" s="915">
        <v>796</v>
      </c>
      <c r="Q3599" s="915" t="s">
        <v>46</v>
      </c>
      <c r="R3599" s="919">
        <v>2</v>
      </c>
      <c r="S3599" s="919">
        <v>104000</v>
      </c>
      <c r="T3599" s="919">
        <f t="shared" ref="T3599" si="398">R3599*S3599</f>
        <v>208000</v>
      </c>
      <c r="U3599" s="920">
        <f>T3599*1.12</f>
        <v>232960.00000000003</v>
      </c>
      <c r="V3599" s="912" t="s">
        <v>47</v>
      </c>
      <c r="W3599" s="915">
        <v>2017</v>
      </c>
      <c r="X3599" s="672"/>
      <c r="Y3599" s="528"/>
      <c r="Z3599" s="528"/>
      <c r="AA3599" s="528"/>
      <c r="AB3599" s="528"/>
      <c r="AC3599" s="528"/>
      <c r="AD3599" s="528"/>
      <c r="AE3599" s="528"/>
      <c r="AF3599" s="518"/>
      <c r="AG3599" s="518"/>
      <c r="AH3599" s="518"/>
      <c r="AI3599" s="518"/>
      <c r="AJ3599" s="518"/>
      <c r="AK3599" s="518"/>
      <c r="AL3599" s="518"/>
      <c r="AM3599" s="518"/>
      <c r="AN3599" s="518"/>
      <c r="AO3599" s="518"/>
      <c r="AP3599" s="518"/>
      <c r="AQ3599" s="518"/>
      <c r="AR3599" s="518"/>
      <c r="AS3599" s="518"/>
      <c r="AT3599" s="518"/>
      <c r="AU3599" s="518"/>
      <c r="AV3599" s="518"/>
      <c r="AW3599" s="518"/>
      <c r="AX3599" s="518"/>
      <c r="AY3599" s="518"/>
      <c r="AZ3599" s="518"/>
      <c r="BA3599" s="518"/>
      <c r="BB3599" s="518"/>
      <c r="BC3599" s="518"/>
      <c r="BD3599" s="518"/>
    </row>
    <row r="3600" spans="1:56" s="527" customFormat="1" ht="50.1" customHeight="1">
      <c r="A3600" s="908" t="s">
        <v>10724</v>
      </c>
      <c r="B3600" s="632" t="s">
        <v>35</v>
      </c>
      <c r="C3600" s="654" t="s">
        <v>2701</v>
      </c>
      <c r="D3600" s="654" t="s">
        <v>2690</v>
      </c>
      <c r="E3600" s="654" t="s">
        <v>2702</v>
      </c>
      <c r="F3600" s="654" t="s">
        <v>10725</v>
      </c>
      <c r="G3600" s="625" t="s">
        <v>39</v>
      </c>
      <c r="H3600" s="909">
        <v>0</v>
      </c>
      <c r="I3600" s="630">
        <v>590000000</v>
      </c>
      <c r="J3600" s="625" t="s">
        <v>53</v>
      </c>
      <c r="K3600" s="625" t="s">
        <v>10723</v>
      </c>
      <c r="L3600" s="625" t="s">
        <v>42</v>
      </c>
      <c r="M3600" s="655" t="s">
        <v>61</v>
      </c>
      <c r="N3600" s="625" t="s">
        <v>405</v>
      </c>
      <c r="O3600" s="625" t="s">
        <v>9318</v>
      </c>
      <c r="P3600" s="625">
        <v>796</v>
      </c>
      <c r="Q3600" s="625" t="s">
        <v>46</v>
      </c>
      <c r="R3600" s="910">
        <v>2</v>
      </c>
      <c r="S3600" s="910">
        <v>59100</v>
      </c>
      <c r="T3600" s="910">
        <v>0</v>
      </c>
      <c r="U3600" s="910">
        <f t="shared" ref="U3600:U3601" si="399">T3600*1.12</f>
        <v>0</v>
      </c>
      <c r="V3600" s="636" t="s">
        <v>47</v>
      </c>
      <c r="W3600" s="625">
        <v>2017</v>
      </c>
      <c r="X3600" s="911">
        <v>11</v>
      </c>
      <c r="Y3600" s="528"/>
      <c r="Z3600" s="528"/>
      <c r="AA3600" s="528"/>
      <c r="AB3600" s="528"/>
      <c r="AC3600" s="528"/>
      <c r="AD3600" s="528"/>
      <c r="AE3600" s="528"/>
      <c r="AF3600" s="518"/>
      <c r="AG3600" s="518"/>
      <c r="AH3600" s="518"/>
      <c r="AI3600" s="518"/>
      <c r="AJ3600" s="518"/>
      <c r="AK3600" s="518"/>
      <c r="AL3600" s="518"/>
      <c r="AM3600" s="518"/>
      <c r="AN3600" s="518"/>
      <c r="AO3600" s="518"/>
      <c r="AP3600" s="518"/>
      <c r="AQ3600" s="518"/>
      <c r="AR3600" s="518"/>
      <c r="AS3600" s="518"/>
      <c r="AT3600" s="518"/>
      <c r="AU3600" s="518"/>
      <c r="AV3600" s="518"/>
      <c r="AW3600" s="518"/>
      <c r="AX3600" s="518"/>
      <c r="AY3600" s="518"/>
      <c r="AZ3600" s="518"/>
      <c r="BA3600" s="518"/>
      <c r="BB3600" s="518"/>
      <c r="BC3600" s="518"/>
      <c r="BD3600" s="518"/>
    </row>
    <row r="3601" spans="1:56" s="527" customFormat="1" ht="50.1" customHeight="1">
      <c r="A3601" s="912" t="s">
        <v>13390</v>
      </c>
      <c r="B3601" s="913" t="s">
        <v>35</v>
      </c>
      <c r="C3601" s="914" t="s">
        <v>2701</v>
      </c>
      <c r="D3601" s="914" t="s">
        <v>2690</v>
      </c>
      <c r="E3601" s="914" t="s">
        <v>2702</v>
      </c>
      <c r="F3601" s="914" t="s">
        <v>13391</v>
      </c>
      <c r="G3601" s="915" t="s">
        <v>39</v>
      </c>
      <c r="H3601" s="916">
        <v>0</v>
      </c>
      <c r="I3601" s="917">
        <v>590000000</v>
      </c>
      <c r="J3601" s="915" t="s">
        <v>53</v>
      </c>
      <c r="K3601" s="915" t="s">
        <v>13382</v>
      </c>
      <c r="L3601" s="915" t="s">
        <v>42</v>
      </c>
      <c r="M3601" s="918" t="s">
        <v>61</v>
      </c>
      <c r="N3601" s="915" t="s">
        <v>405</v>
      </c>
      <c r="O3601" s="915" t="s">
        <v>9318</v>
      </c>
      <c r="P3601" s="915">
        <v>796</v>
      </c>
      <c r="Q3601" s="915" t="s">
        <v>46</v>
      </c>
      <c r="R3601" s="919">
        <v>2</v>
      </c>
      <c r="S3601" s="919">
        <v>59100</v>
      </c>
      <c r="T3601" s="919">
        <f t="shared" ref="T3601" si="400">R3601*S3601</f>
        <v>118200</v>
      </c>
      <c r="U3601" s="920">
        <f t="shared" si="399"/>
        <v>132384</v>
      </c>
      <c r="V3601" s="912" t="s">
        <v>47</v>
      </c>
      <c r="W3601" s="915">
        <v>2017</v>
      </c>
      <c r="X3601" s="921"/>
      <c r="Y3601" s="528"/>
      <c r="Z3601" s="528"/>
      <c r="AA3601" s="528"/>
      <c r="AB3601" s="528"/>
      <c r="AC3601" s="528"/>
      <c r="AD3601" s="528"/>
      <c r="AE3601" s="528"/>
      <c r="AF3601" s="518"/>
      <c r="AG3601" s="518"/>
      <c r="AH3601" s="518"/>
      <c r="AI3601" s="518"/>
      <c r="AJ3601" s="518"/>
      <c r="AK3601" s="518"/>
      <c r="AL3601" s="518"/>
      <c r="AM3601" s="518"/>
      <c r="AN3601" s="518"/>
      <c r="AO3601" s="518"/>
      <c r="AP3601" s="518"/>
      <c r="AQ3601" s="518"/>
      <c r="AR3601" s="518"/>
      <c r="AS3601" s="518"/>
      <c r="AT3601" s="518"/>
      <c r="AU3601" s="518"/>
      <c r="AV3601" s="518"/>
      <c r="AW3601" s="518"/>
      <c r="AX3601" s="518"/>
      <c r="AY3601" s="518"/>
      <c r="AZ3601" s="518"/>
      <c r="BA3601" s="518"/>
      <c r="BB3601" s="518"/>
      <c r="BC3601" s="518"/>
      <c r="BD3601" s="518"/>
    </row>
    <row r="3602" spans="1:56" s="527" customFormat="1" ht="50.1" customHeight="1">
      <c r="A3602" s="908" t="s">
        <v>10726</v>
      </c>
      <c r="B3602" s="632" t="s">
        <v>35</v>
      </c>
      <c r="C3602" s="654" t="s">
        <v>2701</v>
      </c>
      <c r="D3602" s="654" t="s">
        <v>2690</v>
      </c>
      <c r="E3602" s="654" t="s">
        <v>2702</v>
      </c>
      <c r="F3602" s="654" t="s">
        <v>10727</v>
      </c>
      <c r="G3602" s="625" t="s">
        <v>39</v>
      </c>
      <c r="H3602" s="909">
        <v>0</v>
      </c>
      <c r="I3602" s="630">
        <v>590000000</v>
      </c>
      <c r="J3602" s="625" t="s">
        <v>53</v>
      </c>
      <c r="K3602" s="625" t="s">
        <v>10723</v>
      </c>
      <c r="L3602" s="625" t="s">
        <v>42</v>
      </c>
      <c r="M3602" s="655" t="s">
        <v>61</v>
      </c>
      <c r="N3602" s="625" t="s">
        <v>405</v>
      </c>
      <c r="O3602" s="625" t="s">
        <v>9318</v>
      </c>
      <c r="P3602" s="625">
        <v>796</v>
      </c>
      <c r="Q3602" s="625" t="s">
        <v>46</v>
      </c>
      <c r="R3602" s="910">
        <v>2</v>
      </c>
      <c r="S3602" s="910">
        <v>24600</v>
      </c>
      <c r="T3602" s="910">
        <v>0</v>
      </c>
      <c r="U3602" s="910">
        <f>T3602*1.12</f>
        <v>0</v>
      </c>
      <c r="V3602" s="636" t="s">
        <v>47</v>
      </c>
      <c r="W3602" s="625">
        <v>2017</v>
      </c>
      <c r="X3602" s="911">
        <v>11</v>
      </c>
      <c r="Y3602" s="528"/>
      <c r="Z3602" s="528"/>
      <c r="AA3602" s="528"/>
      <c r="AB3602" s="528"/>
      <c r="AC3602" s="528"/>
      <c r="AD3602" s="528"/>
      <c r="AE3602" s="528"/>
      <c r="AF3602" s="518"/>
      <c r="AG3602" s="518"/>
      <c r="AH3602" s="518"/>
      <c r="AI3602" s="518"/>
      <c r="AJ3602" s="518"/>
      <c r="AK3602" s="518"/>
      <c r="AL3602" s="518"/>
      <c r="AM3602" s="518"/>
      <c r="AN3602" s="518"/>
      <c r="AO3602" s="518"/>
      <c r="AP3602" s="518"/>
      <c r="AQ3602" s="518"/>
      <c r="AR3602" s="518"/>
      <c r="AS3602" s="518"/>
      <c r="AT3602" s="518"/>
      <c r="AU3602" s="518"/>
      <c r="AV3602" s="518"/>
      <c r="AW3602" s="518"/>
      <c r="AX3602" s="518"/>
      <c r="AY3602" s="518"/>
      <c r="AZ3602" s="518"/>
      <c r="BA3602" s="518"/>
      <c r="BB3602" s="518"/>
      <c r="BC3602" s="518"/>
      <c r="BD3602" s="518"/>
    </row>
    <row r="3603" spans="1:56" s="527" customFormat="1" ht="50.1" customHeight="1">
      <c r="A3603" s="912" t="s">
        <v>13392</v>
      </c>
      <c r="B3603" s="913" t="s">
        <v>35</v>
      </c>
      <c r="C3603" s="914" t="s">
        <v>2701</v>
      </c>
      <c r="D3603" s="914" t="s">
        <v>2690</v>
      </c>
      <c r="E3603" s="914" t="s">
        <v>2702</v>
      </c>
      <c r="F3603" s="914" t="s">
        <v>13393</v>
      </c>
      <c r="G3603" s="915" t="s">
        <v>39</v>
      </c>
      <c r="H3603" s="916">
        <v>0</v>
      </c>
      <c r="I3603" s="917">
        <v>590000000</v>
      </c>
      <c r="J3603" s="915" t="s">
        <v>53</v>
      </c>
      <c r="K3603" s="915" t="s">
        <v>13382</v>
      </c>
      <c r="L3603" s="915" t="s">
        <v>42</v>
      </c>
      <c r="M3603" s="918" t="s">
        <v>61</v>
      </c>
      <c r="N3603" s="915" t="s">
        <v>405</v>
      </c>
      <c r="O3603" s="915" t="s">
        <v>9318</v>
      </c>
      <c r="P3603" s="915">
        <v>796</v>
      </c>
      <c r="Q3603" s="915" t="s">
        <v>46</v>
      </c>
      <c r="R3603" s="919">
        <v>2</v>
      </c>
      <c r="S3603" s="919">
        <v>24600</v>
      </c>
      <c r="T3603" s="919">
        <f t="shared" ref="T3603" si="401">R3603*S3603</f>
        <v>49200</v>
      </c>
      <c r="U3603" s="920">
        <f>T3603*1.12</f>
        <v>55104.000000000007</v>
      </c>
      <c r="V3603" s="912" t="s">
        <v>47</v>
      </c>
      <c r="W3603" s="915">
        <v>2017</v>
      </c>
      <c r="X3603" s="921"/>
      <c r="Y3603" s="528"/>
      <c r="Z3603" s="528"/>
      <c r="AA3603" s="528"/>
      <c r="AB3603" s="528"/>
      <c r="AC3603" s="528"/>
      <c r="AD3603" s="528"/>
      <c r="AE3603" s="528"/>
      <c r="AF3603" s="518"/>
      <c r="AG3603" s="518"/>
      <c r="AH3603" s="518"/>
      <c r="AI3603" s="518"/>
      <c r="AJ3603" s="518"/>
      <c r="AK3603" s="518"/>
      <c r="AL3603" s="518"/>
      <c r="AM3603" s="518"/>
      <c r="AN3603" s="518"/>
      <c r="AO3603" s="518"/>
      <c r="AP3603" s="518"/>
      <c r="AQ3603" s="518"/>
      <c r="AR3603" s="518"/>
      <c r="AS3603" s="518"/>
      <c r="AT3603" s="518"/>
      <c r="AU3603" s="518"/>
      <c r="AV3603" s="518"/>
      <c r="AW3603" s="518"/>
      <c r="AX3603" s="518"/>
      <c r="AY3603" s="518"/>
      <c r="AZ3603" s="518"/>
      <c r="BA3603" s="518"/>
      <c r="BB3603" s="518"/>
      <c r="BC3603" s="518"/>
      <c r="BD3603" s="518"/>
    </row>
    <row r="3604" spans="1:56" s="527" customFormat="1" ht="50.1" customHeight="1">
      <c r="A3604" s="908" t="s">
        <v>10728</v>
      </c>
      <c r="B3604" s="632" t="s">
        <v>35</v>
      </c>
      <c r="C3604" s="654" t="s">
        <v>2701</v>
      </c>
      <c r="D3604" s="654" t="s">
        <v>2690</v>
      </c>
      <c r="E3604" s="654" t="s">
        <v>2702</v>
      </c>
      <c r="F3604" s="654" t="s">
        <v>10729</v>
      </c>
      <c r="G3604" s="625" t="s">
        <v>39</v>
      </c>
      <c r="H3604" s="909">
        <v>0</v>
      </c>
      <c r="I3604" s="630">
        <v>590000000</v>
      </c>
      <c r="J3604" s="625" t="s">
        <v>53</v>
      </c>
      <c r="K3604" s="625" t="s">
        <v>10723</v>
      </c>
      <c r="L3604" s="625" t="s">
        <v>42</v>
      </c>
      <c r="M3604" s="655" t="s">
        <v>61</v>
      </c>
      <c r="N3604" s="625" t="s">
        <v>405</v>
      </c>
      <c r="O3604" s="625" t="s">
        <v>9318</v>
      </c>
      <c r="P3604" s="625">
        <v>796</v>
      </c>
      <c r="Q3604" s="625" t="s">
        <v>46</v>
      </c>
      <c r="R3604" s="910">
        <v>2</v>
      </c>
      <c r="S3604" s="910">
        <v>14000</v>
      </c>
      <c r="T3604" s="910">
        <v>0</v>
      </c>
      <c r="U3604" s="910">
        <f t="shared" ref="U3604:U3605" si="402">T3604*1.12</f>
        <v>0</v>
      </c>
      <c r="V3604" s="636" t="s">
        <v>47</v>
      </c>
      <c r="W3604" s="625">
        <v>2017</v>
      </c>
      <c r="X3604" s="911">
        <v>11</v>
      </c>
      <c r="Y3604" s="528"/>
      <c r="Z3604" s="528"/>
      <c r="AA3604" s="528"/>
      <c r="AB3604" s="528"/>
      <c r="AC3604" s="528"/>
      <c r="AD3604" s="528"/>
      <c r="AE3604" s="528"/>
      <c r="AF3604" s="518"/>
      <c r="AG3604" s="518"/>
      <c r="AH3604" s="518"/>
      <c r="AI3604" s="518"/>
      <c r="AJ3604" s="518"/>
      <c r="AK3604" s="518"/>
      <c r="AL3604" s="518"/>
      <c r="AM3604" s="518"/>
      <c r="AN3604" s="518"/>
      <c r="AO3604" s="518"/>
      <c r="AP3604" s="518"/>
      <c r="AQ3604" s="518"/>
      <c r="AR3604" s="518"/>
      <c r="AS3604" s="518"/>
      <c r="AT3604" s="518"/>
      <c r="AU3604" s="518"/>
      <c r="AV3604" s="518"/>
      <c r="AW3604" s="518"/>
      <c r="AX3604" s="518"/>
      <c r="AY3604" s="518"/>
      <c r="AZ3604" s="518"/>
      <c r="BA3604" s="518"/>
      <c r="BB3604" s="518"/>
      <c r="BC3604" s="518"/>
      <c r="BD3604" s="518"/>
    </row>
    <row r="3605" spans="1:56" s="527" customFormat="1" ht="50.1" customHeight="1">
      <c r="A3605" s="912" t="s">
        <v>13394</v>
      </c>
      <c r="B3605" s="913" t="s">
        <v>35</v>
      </c>
      <c r="C3605" s="914" t="s">
        <v>2701</v>
      </c>
      <c r="D3605" s="914" t="s">
        <v>2690</v>
      </c>
      <c r="E3605" s="914" t="s">
        <v>2702</v>
      </c>
      <c r="F3605" s="922" t="s">
        <v>10729</v>
      </c>
      <c r="G3605" s="915" t="s">
        <v>39</v>
      </c>
      <c r="H3605" s="916">
        <v>0</v>
      </c>
      <c r="I3605" s="917">
        <v>590000000</v>
      </c>
      <c r="J3605" s="915" t="s">
        <v>53</v>
      </c>
      <c r="K3605" s="915" t="s">
        <v>13382</v>
      </c>
      <c r="L3605" s="915" t="s">
        <v>42</v>
      </c>
      <c r="M3605" s="918" t="s">
        <v>61</v>
      </c>
      <c r="N3605" s="915" t="s">
        <v>405</v>
      </c>
      <c r="O3605" s="915" t="s">
        <v>9318</v>
      </c>
      <c r="P3605" s="915">
        <v>796</v>
      </c>
      <c r="Q3605" s="915" t="s">
        <v>46</v>
      </c>
      <c r="R3605" s="919">
        <v>2</v>
      </c>
      <c r="S3605" s="919">
        <v>14000</v>
      </c>
      <c r="T3605" s="919">
        <f t="shared" ref="T3605" si="403">R3605*S3605</f>
        <v>28000</v>
      </c>
      <c r="U3605" s="920">
        <f t="shared" si="402"/>
        <v>31360.000000000004</v>
      </c>
      <c r="V3605" s="912" t="s">
        <v>47</v>
      </c>
      <c r="W3605" s="915">
        <v>2017</v>
      </c>
      <c r="X3605" s="921"/>
      <c r="Y3605" s="528"/>
      <c r="Z3605" s="528"/>
      <c r="AA3605" s="528"/>
      <c r="AB3605" s="528"/>
      <c r="AC3605" s="528"/>
      <c r="AD3605" s="528"/>
      <c r="AE3605" s="528"/>
      <c r="AF3605" s="518"/>
      <c r="AG3605" s="518"/>
      <c r="AH3605" s="518"/>
      <c r="AI3605" s="518"/>
      <c r="AJ3605" s="518"/>
      <c r="AK3605" s="518"/>
      <c r="AL3605" s="518"/>
      <c r="AM3605" s="518"/>
      <c r="AN3605" s="518"/>
      <c r="AO3605" s="518"/>
      <c r="AP3605" s="518"/>
      <c r="AQ3605" s="518"/>
      <c r="AR3605" s="518"/>
      <c r="AS3605" s="518"/>
      <c r="AT3605" s="518"/>
      <c r="AU3605" s="518"/>
      <c r="AV3605" s="518"/>
      <c r="AW3605" s="518"/>
      <c r="AX3605" s="518"/>
      <c r="AY3605" s="518"/>
      <c r="AZ3605" s="518"/>
      <c r="BA3605" s="518"/>
      <c r="BB3605" s="518"/>
      <c r="BC3605" s="518"/>
      <c r="BD3605" s="518"/>
    </row>
    <row r="3606" spans="1:56" s="527" customFormat="1" ht="50.1" customHeight="1">
      <c r="A3606" s="908" t="s">
        <v>10730</v>
      </c>
      <c r="B3606" s="632" t="s">
        <v>35</v>
      </c>
      <c r="C3606" s="654" t="s">
        <v>3370</v>
      </c>
      <c r="D3606" s="654" t="s">
        <v>3371</v>
      </c>
      <c r="E3606" s="654" t="s">
        <v>3372</v>
      </c>
      <c r="F3606" s="654" t="s">
        <v>10731</v>
      </c>
      <c r="G3606" s="625" t="s">
        <v>39</v>
      </c>
      <c r="H3606" s="909">
        <v>0</v>
      </c>
      <c r="I3606" s="630">
        <v>590000000</v>
      </c>
      <c r="J3606" s="625" t="s">
        <v>53</v>
      </c>
      <c r="K3606" s="625" t="s">
        <v>10723</v>
      </c>
      <c r="L3606" s="625" t="s">
        <v>42</v>
      </c>
      <c r="M3606" s="655" t="s">
        <v>61</v>
      </c>
      <c r="N3606" s="625" t="s">
        <v>405</v>
      </c>
      <c r="O3606" s="625" t="s">
        <v>9318</v>
      </c>
      <c r="P3606" s="625">
        <v>796</v>
      </c>
      <c r="Q3606" s="625" t="s">
        <v>46</v>
      </c>
      <c r="R3606" s="910">
        <v>5</v>
      </c>
      <c r="S3606" s="910">
        <v>159500</v>
      </c>
      <c r="T3606" s="910">
        <v>0</v>
      </c>
      <c r="U3606" s="910">
        <f>T3606*1.12</f>
        <v>0</v>
      </c>
      <c r="V3606" s="636" t="s">
        <v>47</v>
      </c>
      <c r="W3606" s="625">
        <v>2017</v>
      </c>
      <c r="X3606" s="911">
        <v>11</v>
      </c>
      <c r="Y3606" s="528"/>
      <c r="Z3606" s="528"/>
      <c r="AA3606" s="528"/>
      <c r="AB3606" s="528"/>
      <c r="AC3606" s="528"/>
      <c r="AD3606" s="528"/>
      <c r="AE3606" s="528"/>
      <c r="AF3606" s="518"/>
      <c r="AG3606" s="518"/>
      <c r="AH3606" s="518"/>
      <c r="AI3606" s="518"/>
      <c r="AJ3606" s="518"/>
      <c r="AK3606" s="518"/>
      <c r="AL3606" s="518"/>
      <c r="AM3606" s="518"/>
      <c r="AN3606" s="518"/>
      <c r="AO3606" s="518"/>
      <c r="AP3606" s="518"/>
      <c r="AQ3606" s="518"/>
      <c r="AR3606" s="518"/>
      <c r="AS3606" s="518"/>
      <c r="AT3606" s="518"/>
      <c r="AU3606" s="518"/>
      <c r="AV3606" s="518"/>
      <c r="AW3606" s="518"/>
      <c r="AX3606" s="518"/>
      <c r="AY3606" s="518"/>
      <c r="AZ3606" s="518"/>
      <c r="BA3606" s="518"/>
      <c r="BB3606" s="518"/>
      <c r="BC3606" s="518"/>
      <c r="BD3606" s="518"/>
    </row>
    <row r="3607" spans="1:56" s="527" customFormat="1" ht="50.1" customHeight="1">
      <c r="A3607" s="912" t="s">
        <v>13395</v>
      </c>
      <c r="B3607" s="913" t="s">
        <v>35</v>
      </c>
      <c r="C3607" s="914" t="s">
        <v>3370</v>
      </c>
      <c r="D3607" s="914" t="s">
        <v>3371</v>
      </c>
      <c r="E3607" s="914" t="s">
        <v>3372</v>
      </c>
      <c r="F3607" s="914" t="s">
        <v>10731</v>
      </c>
      <c r="G3607" s="915" t="s">
        <v>39</v>
      </c>
      <c r="H3607" s="916">
        <v>0</v>
      </c>
      <c r="I3607" s="917">
        <v>590000000</v>
      </c>
      <c r="J3607" s="915" t="s">
        <v>53</v>
      </c>
      <c r="K3607" s="915" t="s">
        <v>13382</v>
      </c>
      <c r="L3607" s="915" t="s">
        <v>42</v>
      </c>
      <c r="M3607" s="918" t="s">
        <v>61</v>
      </c>
      <c r="N3607" s="915" t="s">
        <v>405</v>
      </c>
      <c r="O3607" s="915" t="s">
        <v>9318</v>
      </c>
      <c r="P3607" s="915">
        <v>796</v>
      </c>
      <c r="Q3607" s="915" t="s">
        <v>46</v>
      </c>
      <c r="R3607" s="919">
        <v>5</v>
      </c>
      <c r="S3607" s="919">
        <v>159500</v>
      </c>
      <c r="T3607" s="919">
        <f>R3607*S3607</f>
        <v>797500</v>
      </c>
      <c r="U3607" s="920">
        <f>T3607*1.12</f>
        <v>893200.00000000012</v>
      </c>
      <c r="V3607" s="912" t="s">
        <v>47</v>
      </c>
      <c r="W3607" s="915">
        <v>2017</v>
      </c>
      <c r="X3607" s="921"/>
      <c r="Y3607" s="528"/>
      <c r="Z3607" s="528"/>
      <c r="AA3607" s="528"/>
      <c r="AB3607" s="528"/>
      <c r="AC3607" s="528"/>
      <c r="AD3607" s="528"/>
      <c r="AE3607" s="528"/>
      <c r="AF3607" s="518"/>
      <c r="AG3607" s="518"/>
      <c r="AH3607" s="518"/>
      <c r="AI3607" s="518"/>
      <c r="AJ3607" s="518"/>
      <c r="AK3607" s="518"/>
      <c r="AL3607" s="518"/>
      <c r="AM3607" s="518"/>
      <c r="AN3607" s="518"/>
      <c r="AO3607" s="518"/>
      <c r="AP3607" s="518"/>
      <c r="AQ3607" s="518"/>
      <c r="AR3607" s="518"/>
      <c r="AS3607" s="518"/>
      <c r="AT3607" s="518"/>
      <c r="AU3607" s="518"/>
      <c r="AV3607" s="518"/>
      <c r="AW3607" s="518"/>
      <c r="AX3607" s="518"/>
      <c r="AY3607" s="518"/>
      <c r="AZ3607" s="518"/>
      <c r="BA3607" s="518"/>
      <c r="BB3607" s="518"/>
      <c r="BC3607" s="518"/>
      <c r="BD3607" s="518"/>
    </row>
    <row r="3608" spans="1:56" s="527" customFormat="1" ht="50.1" customHeight="1">
      <c r="A3608" s="908" t="s">
        <v>10732</v>
      </c>
      <c r="B3608" s="632" t="s">
        <v>35</v>
      </c>
      <c r="C3608" s="654" t="s">
        <v>3370</v>
      </c>
      <c r="D3608" s="654" t="s">
        <v>3371</v>
      </c>
      <c r="E3608" s="654" t="s">
        <v>3372</v>
      </c>
      <c r="F3608" s="654" t="s">
        <v>10733</v>
      </c>
      <c r="G3608" s="625" t="s">
        <v>39</v>
      </c>
      <c r="H3608" s="909">
        <v>0</v>
      </c>
      <c r="I3608" s="630">
        <v>590000000</v>
      </c>
      <c r="J3608" s="625" t="s">
        <v>53</v>
      </c>
      <c r="K3608" s="625" t="s">
        <v>10723</v>
      </c>
      <c r="L3608" s="625" t="s">
        <v>42</v>
      </c>
      <c r="M3608" s="655" t="s">
        <v>61</v>
      </c>
      <c r="N3608" s="625" t="s">
        <v>405</v>
      </c>
      <c r="O3608" s="625" t="s">
        <v>9318</v>
      </c>
      <c r="P3608" s="625">
        <v>796</v>
      </c>
      <c r="Q3608" s="625" t="s">
        <v>46</v>
      </c>
      <c r="R3608" s="910">
        <v>5</v>
      </c>
      <c r="S3608" s="910">
        <v>82500</v>
      </c>
      <c r="T3608" s="910">
        <v>0</v>
      </c>
      <c r="U3608" s="910">
        <f t="shared" ref="U3608:U3609" si="404">T3608*1.12</f>
        <v>0</v>
      </c>
      <c r="V3608" s="636" t="s">
        <v>47</v>
      </c>
      <c r="W3608" s="625">
        <v>2017</v>
      </c>
      <c r="X3608" s="911">
        <v>11</v>
      </c>
      <c r="Y3608" s="528"/>
      <c r="Z3608" s="528"/>
      <c r="AA3608" s="528"/>
      <c r="AB3608" s="528"/>
      <c r="AC3608" s="528"/>
      <c r="AD3608" s="528"/>
      <c r="AE3608" s="528"/>
      <c r="AF3608" s="518"/>
      <c r="AG3608" s="518"/>
      <c r="AH3608" s="518"/>
      <c r="AI3608" s="518"/>
      <c r="AJ3608" s="518"/>
      <c r="AK3608" s="518"/>
      <c r="AL3608" s="518"/>
      <c r="AM3608" s="518"/>
      <c r="AN3608" s="518"/>
      <c r="AO3608" s="518"/>
      <c r="AP3608" s="518"/>
      <c r="AQ3608" s="518"/>
      <c r="AR3608" s="518"/>
      <c r="AS3608" s="518"/>
      <c r="AT3608" s="518"/>
      <c r="AU3608" s="518"/>
      <c r="AV3608" s="518"/>
      <c r="AW3608" s="518"/>
      <c r="AX3608" s="518"/>
      <c r="AY3608" s="518"/>
      <c r="AZ3608" s="518"/>
      <c r="BA3608" s="518"/>
      <c r="BB3608" s="518"/>
      <c r="BC3608" s="518"/>
      <c r="BD3608" s="518"/>
    </row>
    <row r="3609" spans="1:56" s="527" customFormat="1" ht="50.1" customHeight="1">
      <c r="A3609" s="912" t="s">
        <v>13396</v>
      </c>
      <c r="B3609" s="913" t="s">
        <v>35</v>
      </c>
      <c r="C3609" s="914" t="s">
        <v>3370</v>
      </c>
      <c r="D3609" s="914" t="s">
        <v>3371</v>
      </c>
      <c r="E3609" s="914" t="s">
        <v>3372</v>
      </c>
      <c r="F3609" s="914" t="s">
        <v>10733</v>
      </c>
      <c r="G3609" s="915" t="s">
        <v>39</v>
      </c>
      <c r="H3609" s="916">
        <v>0</v>
      </c>
      <c r="I3609" s="917">
        <v>590000000</v>
      </c>
      <c r="J3609" s="915" t="s">
        <v>53</v>
      </c>
      <c r="K3609" s="915" t="s">
        <v>13382</v>
      </c>
      <c r="L3609" s="915" t="s">
        <v>42</v>
      </c>
      <c r="M3609" s="918" t="s">
        <v>61</v>
      </c>
      <c r="N3609" s="915" t="s">
        <v>405</v>
      </c>
      <c r="O3609" s="915" t="s">
        <v>9318</v>
      </c>
      <c r="P3609" s="915">
        <v>796</v>
      </c>
      <c r="Q3609" s="915" t="s">
        <v>46</v>
      </c>
      <c r="R3609" s="919">
        <v>5</v>
      </c>
      <c r="S3609" s="919">
        <v>82500</v>
      </c>
      <c r="T3609" s="919">
        <f t="shared" ref="T3609" si="405">R3609*S3609</f>
        <v>412500</v>
      </c>
      <c r="U3609" s="920">
        <f t="shared" si="404"/>
        <v>462000.00000000006</v>
      </c>
      <c r="V3609" s="912" t="s">
        <v>47</v>
      </c>
      <c r="W3609" s="915">
        <v>2017</v>
      </c>
      <c r="X3609" s="921"/>
      <c r="Y3609" s="528"/>
      <c r="Z3609" s="528"/>
      <c r="AA3609" s="528"/>
      <c r="AB3609" s="528"/>
      <c r="AC3609" s="528"/>
      <c r="AD3609" s="528"/>
      <c r="AE3609" s="528"/>
      <c r="AF3609" s="518"/>
      <c r="AG3609" s="518"/>
      <c r="AH3609" s="518"/>
      <c r="AI3609" s="518"/>
      <c r="AJ3609" s="518"/>
      <c r="AK3609" s="518"/>
      <c r="AL3609" s="518"/>
      <c r="AM3609" s="518"/>
      <c r="AN3609" s="518"/>
      <c r="AO3609" s="518"/>
      <c r="AP3609" s="518"/>
      <c r="AQ3609" s="518"/>
      <c r="AR3609" s="518"/>
      <c r="AS3609" s="518"/>
      <c r="AT3609" s="518"/>
      <c r="AU3609" s="518"/>
      <c r="AV3609" s="518"/>
      <c r="AW3609" s="518"/>
      <c r="AX3609" s="518"/>
      <c r="AY3609" s="518"/>
      <c r="AZ3609" s="518"/>
      <c r="BA3609" s="518"/>
      <c r="BB3609" s="518"/>
      <c r="BC3609" s="518"/>
      <c r="BD3609" s="518"/>
    </row>
    <row r="3610" spans="1:56" ht="50.1" customHeight="1">
      <c r="A3610" s="840" t="s">
        <v>10734</v>
      </c>
      <c r="B3610" s="46" t="s">
        <v>35</v>
      </c>
      <c r="C3610" s="50" t="s">
        <v>10735</v>
      </c>
      <c r="D3610" s="38" t="s">
        <v>3837</v>
      </c>
      <c r="E3610" s="38" t="s">
        <v>10736</v>
      </c>
      <c r="F3610" s="38" t="s">
        <v>10737</v>
      </c>
      <c r="G3610" s="49" t="s">
        <v>39</v>
      </c>
      <c r="H3610" s="52">
        <v>0</v>
      </c>
      <c r="I3610" s="82">
        <v>590000000</v>
      </c>
      <c r="J3610" s="35" t="s">
        <v>53</v>
      </c>
      <c r="K3610" s="46" t="s">
        <v>10723</v>
      </c>
      <c r="L3610" s="35" t="s">
        <v>53</v>
      </c>
      <c r="M3610" s="46" t="s">
        <v>84</v>
      </c>
      <c r="N3610" s="49" t="s">
        <v>2889</v>
      </c>
      <c r="O3610" s="49" t="s">
        <v>1424</v>
      </c>
      <c r="P3610" s="35">
        <v>796</v>
      </c>
      <c r="Q3610" s="49" t="s">
        <v>46</v>
      </c>
      <c r="R3610" s="153">
        <v>2</v>
      </c>
      <c r="S3610" s="77">
        <v>118000</v>
      </c>
      <c r="T3610" s="407">
        <f t="shared" ref="T3610:T3622" si="406">R3610*S3610</f>
        <v>236000</v>
      </c>
      <c r="U3610" s="407">
        <f t="shared" ref="U3610:U3622" si="407">T3610*1.12</f>
        <v>264320</v>
      </c>
      <c r="V3610" s="46"/>
      <c r="W3610" s="55">
        <v>2017</v>
      </c>
      <c r="X3610" s="49"/>
    </row>
    <row r="3611" spans="1:56" ht="50.1" customHeight="1">
      <c r="A3611" s="45" t="s">
        <v>10738</v>
      </c>
      <c r="B3611" s="58" t="s">
        <v>35</v>
      </c>
      <c r="C3611" s="50" t="s">
        <v>10739</v>
      </c>
      <c r="D3611" s="50" t="s">
        <v>4465</v>
      </c>
      <c r="E3611" s="50" t="s">
        <v>10740</v>
      </c>
      <c r="F3611" s="50" t="s">
        <v>10741</v>
      </c>
      <c r="G3611" s="49" t="s">
        <v>39</v>
      </c>
      <c r="H3611" s="105">
        <v>93.9</v>
      </c>
      <c r="I3611" s="80">
        <v>590000000</v>
      </c>
      <c r="J3611" s="51" t="s">
        <v>293</v>
      </c>
      <c r="K3611" s="49" t="s">
        <v>10723</v>
      </c>
      <c r="L3611" s="51" t="s">
        <v>293</v>
      </c>
      <c r="M3611" s="49" t="s">
        <v>61</v>
      </c>
      <c r="N3611" s="49" t="s">
        <v>302</v>
      </c>
      <c r="O3611" s="49" t="s">
        <v>503</v>
      </c>
      <c r="P3611" s="34" t="s">
        <v>865</v>
      </c>
      <c r="Q3611" s="49" t="s">
        <v>866</v>
      </c>
      <c r="R3611" s="77">
        <v>639</v>
      </c>
      <c r="S3611" s="77">
        <v>800</v>
      </c>
      <c r="T3611" s="237">
        <f t="shared" si="406"/>
        <v>511200</v>
      </c>
      <c r="U3611" s="77">
        <f t="shared" si="407"/>
        <v>572544</v>
      </c>
      <c r="V3611" s="98"/>
      <c r="W3611" s="43">
        <v>2017</v>
      </c>
      <c r="X3611" s="98"/>
    </row>
    <row r="3612" spans="1:56" ht="50.1" customHeight="1">
      <c r="A3612" s="45" t="s">
        <v>10742</v>
      </c>
      <c r="B3612" s="35" t="s">
        <v>35</v>
      </c>
      <c r="C3612" s="50" t="s">
        <v>9562</v>
      </c>
      <c r="D3612" s="50" t="s">
        <v>9563</v>
      </c>
      <c r="E3612" s="50" t="s">
        <v>9564</v>
      </c>
      <c r="F3612" s="50" t="s">
        <v>10743</v>
      </c>
      <c r="G3612" s="49" t="s">
        <v>39</v>
      </c>
      <c r="H3612" s="105">
        <v>0</v>
      </c>
      <c r="I3612" s="80">
        <v>590000000</v>
      </c>
      <c r="J3612" s="51" t="s">
        <v>293</v>
      </c>
      <c r="K3612" s="49" t="s">
        <v>10723</v>
      </c>
      <c r="L3612" s="49" t="s">
        <v>295</v>
      </c>
      <c r="M3612" s="49" t="s">
        <v>84</v>
      </c>
      <c r="N3612" s="49" t="s">
        <v>5652</v>
      </c>
      <c r="O3612" s="49" t="s">
        <v>503</v>
      </c>
      <c r="P3612" s="35">
        <v>796</v>
      </c>
      <c r="Q3612" s="35" t="s">
        <v>46</v>
      </c>
      <c r="R3612" s="77">
        <v>5</v>
      </c>
      <c r="S3612" s="284">
        <v>54500</v>
      </c>
      <c r="T3612" s="77">
        <f t="shared" si="406"/>
        <v>272500</v>
      </c>
      <c r="U3612" s="77">
        <f t="shared" si="407"/>
        <v>305200</v>
      </c>
      <c r="V3612" s="90"/>
      <c r="W3612" s="51">
        <v>2017</v>
      </c>
      <c r="X3612" s="90"/>
    </row>
    <row r="3613" spans="1:56" ht="50.1" customHeight="1">
      <c r="A3613" s="45" t="s">
        <v>10744</v>
      </c>
      <c r="B3613" s="35" t="s">
        <v>35</v>
      </c>
      <c r="C3613" s="78" t="s">
        <v>2707</v>
      </c>
      <c r="D3613" s="78" t="s">
        <v>2708</v>
      </c>
      <c r="E3613" s="78" t="s">
        <v>332</v>
      </c>
      <c r="F3613" s="50" t="s">
        <v>10745</v>
      </c>
      <c r="G3613" s="49" t="s">
        <v>39</v>
      </c>
      <c r="H3613" s="105">
        <v>0</v>
      </c>
      <c r="I3613" s="80">
        <v>590000000</v>
      </c>
      <c r="J3613" s="51" t="s">
        <v>293</v>
      </c>
      <c r="K3613" s="49" t="s">
        <v>10723</v>
      </c>
      <c r="L3613" s="49" t="s">
        <v>295</v>
      </c>
      <c r="M3613" s="49" t="s">
        <v>84</v>
      </c>
      <c r="N3613" s="49" t="s">
        <v>5652</v>
      </c>
      <c r="O3613" s="49" t="s">
        <v>503</v>
      </c>
      <c r="P3613" s="35">
        <v>796</v>
      </c>
      <c r="Q3613" s="35" t="s">
        <v>46</v>
      </c>
      <c r="R3613" s="77">
        <v>5</v>
      </c>
      <c r="S3613" s="166">
        <v>43000</v>
      </c>
      <c r="T3613" s="77">
        <f t="shared" si="406"/>
        <v>215000</v>
      </c>
      <c r="U3613" s="77">
        <f t="shared" si="407"/>
        <v>240800.00000000003</v>
      </c>
      <c r="V3613" s="98"/>
      <c r="W3613" s="51">
        <v>2017</v>
      </c>
      <c r="X3613" s="98"/>
    </row>
    <row r="3614" spans="1:56" ht="50.1" customHeight="1">
      <c r="A3614" s="45" t="s">
        <v>10746</v>
      </c>
      <c r="B3614" s="35" t="s">
        <v>35</v>
      </c>
      <c r="C3614" s="78" t="s">
        <v>4451</v>
      </c>
      <c r="D3614" s="78" t="s">
        <v>4452</v>
      </c>
      <c r="E3614" s="78" t="s">
        <v>4453</v>
      </c>
      <c r="F3614" s="50" t="s">
        <v>10747</v>
      </c>
      <c r="G3614" s="49" t="s">
        <v>39</v>
      </c>
      <c r="H3614" s="105">
        <v>0</v>
      </c>
      <c r="I3614" s="80">
        <v>590000000</v>
      </c>
      <c r="J3614" s="51" t="s">
        <v>293</v>
      </c>
      <c r="K3614" s="49" t="s">
        <v>10723</v>
      </c>
      <c r="L3614" s="49" t="s">
        <v>295</v>
      </c>
      <c r="M3614" s="49" t="s">
        <v>84</v>
      </c>
      <c r="N3614" s="49" t="s">
        <v>5652</v>
      </c>
      <c r="O3614" s="49" t="s">
        <v>503</v>
      </c>
      <c r="P3614" s="35">
        <v>796</v>
      </c>
      <c r="Q3614" s="35" t="s">
        <v>46</v>
      </c>
      <c r="R3614" s="77">
        <v>10</v>
      </c>
      <c r="S3614" s="77">
        <v>17200</v>
      </c>
      <c r="T3614" s="77">
        <f t="shared" si="406"/>
        <v>172000</v>
      </c>
      <c r="U3614" s="77">
        <f t="shared" si="407"/>
        <v>192640.00000000003</v>
      </c>
      <c r="V3614" s="98"/>
      <c r="W3614" s="51">
        <v>2017</v>
      </c>
      <c r="X3614" s="98"/>
    </row>
    <row r="3615" spans="1:56" ht="50.1" customHeight="1">
      <c r="A3615" s="45" t="s">
        <v>10748</v>
      </c>
      <c r="B3615" s="35" t="s">
        <v>35</v>
      </c>
      <c r="C3615" s="50" t="s">
        <v>9562</v>
      </c>
      <c r="D3615" s="50" t="s">
        <v>9563</v>
      </c>
      <c r="E3615" s="50" t="s">
        <v>9564</v>
      </c>
      <c r="F3615" s="50" t="s">
        <v>10749</v>
      </c>
      <c r="G3615" s="49" t="s">
        <v>39</v>
      </c>
      <c r="H3615" s="105">
        <v>0</v>
      </c>
      <c r="I3615" s="80">
        <v>590000000</v>
      </c>
      <c r="J3615" s="51" t="s">
        <v>293</v>
      </c>
      <c r="K3615" s="49" t="s">
        <v>10723</v>
      </c>
      <c r="L3615" s="49" t="s">
        <v>295</v>
      </c>
      <c r="M3615" s="49" t="s">
        <v>84</v>
      </c>
      <c r="N3615" s="49" t="s">
        <v>5652</v>
      </c>
      <c r="O3615" s="49" t="s">
        <v>503</v>
      </c>
      <c r="P3615" s="35">
        <v>796</v>
      </c>
      <c r="Q3615" s="35" t="s">
        <v>46</v>
      </c>
      <c r="R3615" s="77">
        <v>5</v>
      </c>
      <c r="S3615" s="284">
        <v>65200</v>
      </c>
      <c r="T3615" s="77">
        <f t="shared" si="406"/>
        <v>326000</v>
      </c>
      <c r="U3615" s="77">
        <f t="shared" si="407"/>
        <v>365120.00000000006</v>
      </c>
      <c r="V3615" s="98"/>
      <c r="W3615" s="51">
        <v>2017</v>
      </c>
      <c r="X3615" s="98"/>
    </row>
    <row r="3616" spans="1:56" ht="50.1" customHeight="1">
      <c r="A3616" s="45" t="s">
        <v>10750</v>
      </c>
      <c r="B3616" s="35" t="s">
        <v>35</v>
      </c>
      <c r="C3616" s="38" t="s">
        <v>10751</v>
      </c>
      <c r="D3616" s="233" t="s">
        <v>4800</v>
      </c>
      <c r="E3616" s="233" t="s">
        <v>10752</v>
      </c>
      <c r="F3616" s="332"/>
      <c r="G3616" s="51" t="s">
        <v>39</v>
      </c>
      <c r="H3616" s="35">
        <v>0</v>
      </c>
      <c r="I3616" s="35">
        <v>590000000</v>
      </c>
      <c r="J3616" s="46" t="s">
        <v>40</v>
      </c>
      <c r="K3616" s="51" t="s">
        <v>10723</v>
      </c>
      <c r="L3616" s="46" t="s">
        <v>40</v>
      </c>
      <c r="M3616" s="46" t="s">
        <v>61</v>
      </c>
      <c r="N3616" s="51" t="s">
        <v>2889</v>
      </c>
      <c r="O3616" s="49" t="s">
        <v>503</v>
      </c>
      <c r="P3616" s="34">
        <v>796</v>
      </c>
      <c r="Q3616" s="34" t="s">
        <v>46</v>
      </c>
      <c r="R3616" s="77">
        <v>10</v>
      </c>
      <c r="S3616" s="77">
        <v>2300</v>
      </c>
      <c r="T3616" s="62">
        <f t="shared" si="406"/>
        <v>23000</v>
      </c>
      <c r="U3616" s="339">
        <f t="shared" si="407"/>
        <v>25760.000000000004</v>
      </c>
      <c r="V3616" s="46"/>
      <c r="W3616" s="49">
        <v>2017</v>
      </c>
      <c r="X3616" s="35"/>
    </row>
    <row r="3617" spans="1:24" ht="50.1" customHeight="1">
      <c r="A3617" s="45" t="s">
        <v>10753</v>
      </c>
      <c r="B3617" s="35" t="s">
        <v>35</v>
      </c>
      <c r="C3617" s="38" t="s">
        <v>10754</v>
      </c>
      <c r="D3617" s="233" t="s">
        <v>4800</v>
      </c>
      <c r="E3617" s="233" t="s">
        <v>10755</v>
      </c>
      <c r="F3617" s="332"/>
      <c r="G3617" s="51" t="s">
        <v>39</v>
      </c>
      <c r="H3617" s="35">
        <v>0</v>
      </c>
      <c r="I3617" s="35">
        <v>590000000</v>
      </c>
      <c r="J3617" s="46" t="s">
        <v>40</v>
      </c>
      <c r="K3617" s="51" t="s">
        <v>10723</v>
      </c>
      <c r="L3617" s="46" t="s">
        <v>40</v>
      </c>
      <c r="M3617" s="46" t="s">
        <v>61</v>
      </c>
      <c r="N3617" s="51" t="s">
        <v>2889</v>
      </c>
      <c r="O3617" s="49" t="s">
        <v>503</v>
      </c>
      <c r="P3617" s="34">
        <v>796</v>
      </c>
      <c r="Q3617" s="34" t="s">
        <v>46</v>
      </c>
      <c r="R3617" s="77">
        <v>6</v>
      </c>
      <c r="S3617" s="77">
        <v>3700</v>
      </c>
      <c r="T3617" s="62">
        <f t="shared" si="406"/>
        <v>22200</v>
      </c>
      <c r="U3617" s="339">
        <f t="shared" si="407"/>
        <v>24864.000000000004</v>
      </c>
      <c r="V3617" s="46"/>
      <c r="W3617" s="49">
        <v>2017</v>
      </c>
      <c r="X3617" s="35"/>
    </row>
    <row r="3618" spans="1:24" ht="50.1" customHeight="1">
      <c r="A3618" s="45" t="s">
        <v>10756</v>
      </c>
      <c r="B3618" s="35" t="s">
        <v>35</v>
      </c>
      <c r="C3618" s="38" t="s">
        <v>10757</v>
      </c>
      <c r="D3618" s="233" t="s">
        <v>4800</v>
      </c>
      <c r="E3618" s="233" t="s">
        <v>10758</v>
      </c>
      <c r="F3618" s="233" t="s">
        <v>10759</v>
      </c>
      <c r="G3618" s="51" t="s">
        <v>39</v>
      </c>
      <c r="H3618" s="35">
        <v>0</v>
      </c>
      <c r="I3618" s="35">
        <v>590000000</v>
      </c>
      <c r="J3618" s="46" t="s">
        <v>40</v>
      </c>
      <c r="K3618" s="51" t="s">
        <v>10723</v>
      </c>
      <c r="L3618" s="46" t="s">
        <v>40</v>
      </c>
      <c r="M3618" s="46" t="s">
        <v>61</v>
      </c>
      <c r="N3618" s="51" t="s">
        <v>2889</v>
      </c>
      <c r="O3618" s="49" t="s">
        <v>503</v>
      </c>
      <c r="P3618" s="34">
        <v>796</v>
      </c>
      <c r="Q3618" s="34" t="s">
        <v>46</v>
      </c>
      <c r="R3618" s="77">
        <v>20</v>
      </c>
      <c r="S3618" s="77">
        <v>5500</v>
      </c>
      <c r="T3618" s="62">
        <f t="shared" si="406"/>
        <v>110000</v>
      </c>
      <c r="U3618" s="339">
        <f t="shared" si="407"/>
        <v>123200.00000000001</v>
      </c>
      <c r="V3618" s="46"/>
      <c r="W3618" s="49">
        <v>2017</v>
      </c>
      <c r="X3618" s="35"/>
    </row>
    <row r="3619" spans="1:24" ht="50.1" customHeight="1">
      <c r="A3619" s="45" t="s">
        <v>10760</v>
      </c>
      <c r="B3619" s="35" t="s">
        <v>35</v>
      </c>
      <c r="C3619" s="38" t="s">
        <v>10761</v>
      </c>
      <c r="D3619" s="233" t="s">
        <v>4800</v>
      </c>
      <c r="E3619" s="233" t="s">
        <v>10762</v>
      </c>
      <c r="F3619" s="566"/>
      <c r="G3619" s="51" t="s">
        <v>39</v>
      </c>
      <c r="H3619" s="35">
        <v>0</v>
      </c>
      <c r="I3619" s="35">
        <v>590000000</v>
      </c>
      <c r="J3619" s="46" t="s">
        <v>40</v>
      </c>
      <c r="K3619" s="51" t="s">
        <v>10723</v>
      </c>
      <c r="L3619" s="46" t="s">
        <v>40</v>
      </c>
      <c r="M3619" s="46" t="s">
        <v>61</v>
      </c>
      <c r="N3619" s="51" t="s">
        <v>2889</v>
      </c>
      <c r="O3619" s="49" t="s">
        <v>503</v>
      </c>
      <c r="P3619" s="34">
        <v>796</v>
      </c>
      <c r="Q3619" s="34" t="s">
        <v>46</v>
      </c>
      <c r="R3619" s="77">
        <v>3</v>
      </c>
      <c r="S3619" s="77">
        <v>6800</v>
      </c>
      <c r="T3619" s="62">
        <f t="shared" si="406"/>
        <v>20400</v>
      </c>
      <c r="U3619" s="339">
        <f t="shared" si="407"/>
        <v>22848.000000000004</v>
      </c>
      <c r="V3619" s="46"/>
      <c r="W3619" s="49">
        <v>2017</v>
      </c>
      <c r="X3619" s="35"/>
    </row>
    <row r="3620" spans="1:24" ht="50.1" customHeight="1">
      <c r="A3620" s="45" t="s">
        <v>10763</v>
      </c>
      <c r="B3620" s="35" t="s">
        <v>35</v>
      </c>
      <c r="C3620" s="38" t="s">
        <v>10764</v>
      </c>
      <c r="D3620" s="233" t="s">
        <v>4800</v>
      </c>
      <c r="E3620" s="233" t="s">
        <v>10765</v>
      </c>
      <c r="F3620" s="233" t="s">
        <v>10766</v>
      </c>
      <c r="G3620" s="51" t="s">
        <v>39</v>
      </c>
      <c r="H3620" s="35">
        <v>0</v>
      </c>
      <c r="I3620" s="35">
        <v>590000000</v>
      </c>
      <c r="J3620" s="46" t="s">
        <v>40</v>
      </c>
      <c r="K3620" s="51" t="s">
        <v>10723</v>
      </c>
      <c r="L3620" s="46" t="s">
        <v>40</v>
      </c>
      <c r="M3620" s="46" t="s">
        <v>61</v>
      </c>
      <c r="N3620" s="51" t="s">
        <v>2889</v>
      </c>
      <c r="O3620" s="49" t="s">
        <v>503</v>
      </c>
      <c r="P3620" s="34">
        <v>796</v>
      </c>
      <c r="Q3620" s="34" t="s">
        <v>46</v>
      </c>
      <c r="R3620" s="77">
        <v>12</v>
      </c>
      <c r="S3620" s="77">
        <v>8000</v>
      </c>
      <c r="T3620" s="62">
        <f t="shared" si="406"/>
        <v>96000</v>
      </c>
      <c r="U3620" s="339">
        <f t="shared" si="407"/>
        <v>107520.00000000001</v>
      </c>
      <c r="V3620" s="46"/>
      <c r="W3620" s="49">
        <v>2017</v>
      </c>
      <c r="X3620" s="35"/>
    </row>
    <row r="3621" spans="1:24" ht="50.1" customHeight="1">
      <c r="A3621" s="45" t="s">
        <v>10767</v>
      </c>
      <c r="B3621" s="35" t="s">
        <v>35</v>
      </c>
      <c r="C3621" s="38" t="s">
        <v>10185</v>
      </c>
      <c r="D3621" s="233" t="s">
        <v>4800</v>
      </c>
      <c r="E3621" s="233" t="s">
        <v>10186</v>
      </c>
      <c r="F3621" s="566"/>
      <c r="G3621" s="51" t="s">
        <v>39</v>
      </c>
      <c r="H3621" s="35">
        <v>0</v>
      </c>
      <c r="I3621" s="35">
        <v>590000000</v>
      </c>
      <c r="J3621" s="46" t="s">
        <v>40</v>
      </c>
      <c r="K3621" s="51" t="s">
        <v>10723</v>
      </c>
      <c r="L3621" s="46" t="s">
        <v>40</v>
      </c>
      <c r="M3621" s="46" t="s">
        <v>61</v>
      </c>
      <c r="N3621" s="51" t="s">
        <v>2889</v>
      </c>
      <c r="O3621" s="49" t="s">
        <v>503</v>
      </c>
      <c r="P3621" s="34">
        <v>796</v>
      </c>
      <c r="Q3621" s="34" t="s">
        <v>46</v>
      </c>
      <c r="R3621" s="77">
        <v>2</v>
      </c>
      <c r="S3621" s="77">
        <v>11200</v>
      </c>
      <c r="T3621" s="62">
        <f t="shared" si="406"/>
        <v>22400</v>
      </c>
      <c r="U3621" s="339">
        <f t="shared" si="407"/>
        <v>25088.000000000004</v>
      </c>
      <c r="V3621" s="46"/>
      <c r="W3621" s="49">
        <v>2017</v>
      </c>
      <c r="X3621" s="35"/>
    </row>
    <row r="3622" spans="1:24" ht="50.1" customHeight="1">
      <c r="A3622" s="45" t="s">
        <v>10768</v>
      </c>
      <c r="B3622" s="35" t="s">
        <v>35</v>
      </c>
      <c r="C3622" s="38" t="s">
        <v>10769</v>
      </c>
      <c r="D3622" s="233" t="s">
        <v>4800</v>
      </c>
      <c r="E3622" s="233" t="s">
        <v>10770</v>
      </c>
      <c r="F3622" s="233" t="s">
        <v>10771</v>
      </c>
      <c r="G3622" s="51" t="s">
        <v>39</v>
      </c>
      <c r="H3622" s="35">
        <v>0</v>
      </c>
      <c r="I3622" s="35">
        <v>590000000</v>
      </c>
      <c r="J3622" s="46" t="s">
        <v>40</v>
      </c>
      <c r="K3622" s="51" t="s">
        <v>10723</v>
      </c>
      <c r="L3622" s="46" t="s">
        <v>40</v>
      </c>
      <c r="M3622" s="46" t="s">
        <v>61</v>
      </c>
      <c r="N3622" s="51" t="s">
        <v>2889</v>
      </c>
      <c r="O3622" s="49" t="s">
        <v>503</v>
      </c>
      <c r="P3622" s="34">
        <v>796</v>
      </c>
      <c r="Q3622" s="34" t="s">
        <v>46</v>
      </c>
      <c r="R3622" s="77">
        <v>6</v>
      </c>
      <c r="S3622" s="77">
        <v>14400</v>
      </c>
      <c r="T3622" s="62">
        <f t="shared" si="406"/>
        <v>86400</v>
      </c>
      <c r="U3622" s="339">
        <f t="shared" si="407"/>
        <v>96768.000000000015</v>
      </c>
      <c r="V3622" s="46"/>
      <c r="W3622" s="49">
        <v>2017</v>
      </c>
      <c r="X3622" s="35"/>
    </row>
    <row r="3623" spans="1:24" ht="50.1" customHeight="1">
      <c r="A3623" s="45" t="s">
        <v>10772</v>
      </c>
      <c r="B3623" s="35" t="s">
        <v>35</v>
      </c>
      <c r="C3623" s="50" t="s">
        <v>10773</v>
      </c>
      <c r="D3623" s="308" t="s">
        <v>10774</v>
      </c>
      <c r="E3623" s="50" t="s">
        <v>10775</v>
      </c>
      <c r="F3623" s="308" t="s">
        <v>10776</v>
      </c>
      <c r="G3623" s="46" t="s">
        <v>10777</v>
      </c>
      <c r="H3623" s="34">
        <v>0</v>
      </c>
      <c r="I3623" s="35">
        <v>590000000</v>
      </c>
      <c r="J3623" s="35" t="s">
        <v>225</v>
      </c>
      <c r="K3623" s="55" t="s">
        <v>10723</v>
      </c>
      <c r="L3623" s="35" t="s">
        <v>10778</v>
      </c>
      <c r="M3623" s="55" t="s">
        <v>61</v>
      </c>
      <c r="N3623" s="46" t="s">
        <v>2792</v>
      </c>
      <c r="O3623" s="51" t="s">
        <v>10779</v>
      </c>
      <c r="P3623" s="34">
        <v>796</v>
      </c>
      <c r="Q3623" s="55" t="s">
        <v>46</v>
      </c>
      <c r="R3623" s="100">
        <v>16</v>
      </c>
      <c r="S3623" s="100">
        <v>4100</v>
      </c>
      <c r="T3623" s="100">
        <f>R3623*S3623</f>
        <v>65600</v>
      </c>
      <c r="U3623" s="352">
        <f>T3623*1.12</f>
        <v>73472</v>
      </c>
      <c r="V3623" s="118"/>
      <c r="W3623" s="34">
        <v>2017</v>
      </c>
      <c r="X3623" s="55"/>
    </row>
    <row r="3624" spans="1:24" ht="50.1" customHeight="1">
      <c r="A3624" s="45" t="s">
        <v>10780</v>
      </c>
      <c r="B3624" s="35" t="s">
        <v>35</v>
      </c>
      <c r="C3624" s="50" t="s">
        <v>10773</v>
      </c>
      <c r="D3624" s="308" t="s">
        <v>10774</v>
      </c>
      <c r="E3624" s="50" t="s">
        <v>10775</v>
      </c>
      <c r="F3624" s="308" t="s">
        <v>10781</v>
      </c>
      <c r="G3624" s="46" t="s">
        <v>10777</v>
      </c>
      <c r="H3624" s="34">
        <v>0</v>
      </c>
      <c r="I3624" s="35">
        <v>590000000</v>
      </c>
      <c r="J3624" s="35" t="s">
        <v>225</v>
      </c>
      <c r="K3624" s="55" t="s">
        <v>10723</v>
      </c>
      <c r="L3624" s="35" t="s">
        <v>10778</v>
      </c>
      <c r="M3624" s="55" t="s">
        <v>61</v>
      </c>
      <c r="N3624" s="46" t="s">
        <v>2792</v>
      </c>
      <c r="O3624" s="51" t="s">
        <v>10779</v>
      </c>
      <c r="P3624" s="34">
        <v>796</v>
      </c>
      <c r="Q3624" s="55" t="s">
        <v>46</v>
      </c>
      <c r="R3624" s="100">
        <v>16</v>
      </c>
      <c r="S3624" s="100">
        <v>4100</v>
      </c>
      <c r="T3624" s="100">
        <f t="shared" ref="T3624:T3629" si="408">R3624*S3624</f>
        <v>65600</v>
      </c>
      <c r="U3624" s="352">
        <f t="shared" ref="U3624:U3629" si="409">T3624*1.12</f>
        <v>73472</v>
      </c>
      <c r="V3624" s="118"/>
      <c r="W3624" s="34">
        <v>2017</v>
      </c>
      <c r="X3624" s="55"/>
    </row>
    <row r="3625" spans="1:24" ht="50.1" customHeight="1">
      <c r="A3625" s="45" t="s">
        <v>10782</v>
      </c>
      <c r="B3625" s="35" t="s">
        <v>35</v>
      </c>
      <c r="C3625" s="213" t="s">
        <v>10783</v>
      </c>
      <c r="D3625" s="308" t="s">
        <v>10784</v>
      </c>
      <c r="E3625" s="50" t="s">
        <v>10785</v>
      </c>
      <c r="F3625" s="308" t="s">
        <v>10786</v>
      </c>
      <c r="G3625" s="46" t="s">
        <v>10777</v>
      </c>
      <c r="H3625" s="34">
        <v>0</v>
      </c>
      <c r="I3625" s="35">
        <v>590000000</v>
      </c>
      <c r="J3625" s="35" t="s">
        <v>225</v>
      </c>
      <c r="K3625" s="55" t="s">
        <v>10723</v>
      </c>
      <c r="L3625" s="35" t="s">
        <v>10778</v>
      </c>
      <c r="M3625" s="55" t="s">
        <v>61</v>
      </c>
      <c r="N3625" s="46" t="s">
        <v>2792</v>
      </c>
      <c r="O3625" s="51" t="s">
        <v>10779</v>
      </c>
      <c r="P3625" s="34">
        <v>796</v>
      </c>
      <c r="Q3625" s="55" t="s">
        <v>46</v>
      </c>
      <c r="R3625" s="100">
        <v>32</v>
      </c>
      <c r="S3625" s="100">
        <v>750</v>
      </c>
      <c r="T3625" s="100">
        <f t="shared" si="408"/>
        <v>24000</v>
      </c>
      <c r="U3625" s="352">
        <f t="shared" si="409"/>
        <v>26880.000000000004</v>
      </c>
      <c r="V3625" s="118"/>
      <c r="W3625" s="34">
        <v>2017</v>
      </c>
      <c r="X3625" s="55"/>
    </row>
    <row r="3626" spans="1:24" ht="50.1" customHeight="1">
      <c r="A3626" s="45" t="s">
        <v>10787</v>
      </c>
      <c r="B3626" s="35" t="s">
        <v>35</v>
      </c>
      <c r="C3626" s="50" t="s">
        <v>10788</v>
      </c>
      <c r="D3626" s="308" t="s">
        <v>6578</v>
      </c>
      <c r="E3626" s="50" t="s">
        <v>10789</v>
      </c>
      <c r="F3626" s="308" t="s">
        <v>10790</v>
      </c>
      <c r="G3626" s="46" t="s">
        <v>10777</v>
      </c>
      <c r="H3626" s="34">
        <v>0</v>
      </c>
      <c r="I3626" s="35">
        <v>590000000</v>
      </c>
      <c r="J3626" s="35" t="s">
        <v>225</v>
      </c>
      <c r="K3626" s="55" t="s">
        <v>10723</v>
      </c>
      <c r="L3626" s="35" t="s">
        <v>10778</v>
      </c>
      <c r="M3626" s="55" t="s">
        <v>61</v>
      </c>
      <c r="N3626" s="46" t="s">
        <v>2792</v>
      </c>
      <c r="O3626" s="51" t="s">
        <v>10779</v>
      </c>
      <c r="P3626" s="34">
        <v>796</v>
      </c>
      <c r="Q3626" s="55" t="s">
        <v>46</v>
      </c>
      <c r="R3626" s="100">
        <v>16</v>
      </c>
      <c r="S3626" s="100">
        <v>13200</v>
      </c>
      <c r="T3626" s="100">
        <f t="shared" si="408"/>
        <v>211200</v>
      </c>
      <c r="U3626" s="352">
        <f t="shared" si="409"/>
        <v>236544.00000000003</v>
      </c>
      <c r="V3626" s="118"/>
      <c r="W3626" s="34">
        <v>2017</v>
      </c>
      <c r="X3626" s="55"/>
    </row>
    <row r="3627" spans="1:24" ht="50.1" customHeight="1">
      <c r="A3627" s="45" t="s">
        <v>10791</v>
      </c>
      <c r="B3627" s="35" t="s">
        <v>35</v>
      </c>
      <c r="C3627" s="50" t="s">
        <v>10792</v>
      </c>
      <c r="D3627" s="308" t="s">
        <v>10793</v>
      </c>
      <c r="E3627" s="50" t="s">
        <v>10794</v>
      </c>
      <c r="F3627" s="50" t="s">
        <v>10795</v>
      </c>
      <c r="G3627" s="46" t="s">
        <v>10777</v>
      </c>
      <c r="H3627" s="34">
        <v>0</v>
      </c>
      <c r="I3627" s="35">
        <v>590000000</v>
      </c>
      <c r="J3627" s="35" t="s">
        <v>225</v>
      </c>
      <c r="K3627" s="55" t="s">
        <v>10723</v>
      </c>
      <c r="L3627" s="35" t="s">
        <v>10778</v>
      </c>
      <c r="M3627" s="55" t="s">
        <v>61</v>
      </c>
      <c r="N3627" s="46" t="s">
        <v>2792</v>
      </c>
      <c r="O3627" s="51" t="s">
        <v>10779</v>
      </c>
      <c r="P3627" s="34">
        <v>796</v>
      </c>
      <c r="Q3627" s="55" t="s">
        <v>46</v>
      </c>
      <c r="R3627" s="100">
        <v>17</v>
      </c>
      <c r="S3627" s="100">
        <v>1050</v>
      </c>
      <c r="T3627" s="100">
        <f t="shared" si="408"/>
        <v>17850</v>
      </c>
      <c r="U3627" s="352">
        <f t="shared" si="409"/>
        <v>19992.000000000004</v>
      </c>
      <c r="V3627" s="118"/>
      <c r="W3627" s="34">
        <v>2017</v>
      </c>
      <c r="X3627" s="55"/>
    </row>
    <row r="3628" spans="1:24" ht="50.1" customHeight="1">
      <c r="A3628" s="45" t="s">
        <v>10796</v>
      </c>
      <c r="B3628" s="35" t="s">
        <v>35</v>
      </c>
      <c r="C3628" s="50" t="s">
        <v>10792</v>
      </c>
      <c r="D3628" s="308" t="s">
        <v>10793</v>
      </c>
      <c r="E3628" s="50" t="s">
        <v>10794</v>
      </c>
      <c r="F3628" s="50" t="s">
        <v>10795</v>
      </c>
      <c r="G3628" s="46" t="s">
        <v>10777</v>
      </c>
      <c r="H3628" s="34">
        <v>0</v>
      </c>
      <c r="I3628" s="35">
        <v>590000000</v>
      </c>
      <c r="J3628" s="35" t="s">
        <v>225</v>
      </c>
      <c r="K3628" s="55" t="s">
        <v>10723</v>
      </c>
      <c r="L3628" s="35" t="s">
        <v>10778</v>
      </c>
      <c r="M3628" s="55" t="s">
        <v>61</v>
      </c>
      <c r="N3628" s="46" t="s">
        <v>2792</v>
      </c>
      <c r="O3628" s="51" t="s">
        <v>10779</v>
      </c>
      <c r="P3628" s="34">
        <v>796</v>
      </c>
      <c r="Q3628" s="55" t="s">
        <v>46</v>
      </c>
      <c r="R3628" s="100">
        <v>3</v>
      </c>
      <c r="S3628" s="100">
        <v>3350</v>
      </c>
      <c r="T3628" s="100">
        <f t="shared" si="408"/>
        <v>10050</v>
      </c>
      <c r="U3628" s="352">
        <f t="shared" si="409"/>
        <v>11256.000000000002</v>
      </c>
      <c r="V3628" s="118"/>
      <c r="W3628" s="34">
        <v>2017</v>
      </c>
      <c r="X3628" s="55"/>
    </row>
    <row r="3629" spans="1:24" ht="50.1" customHeight="1">
      <c r="A3629" s="45" t="s">
        <v>10797</v>
      </c>
      <c r="B3629" s="35" t="s">
        <v>35</v>
      </c>
      <c r="C3629" s="50" t="s">
        <v>10798</v>
      </c>
      <c r="D3629" s="308" t="s">
        <v>862</v>
      </c>
      <c r="E3629" s="50" t="s">
        <v>10799</v>
      </c>
      <c r="F3629" s="308" t="s">
        <v>10800</v>
      </c>
      <c r="G3629" s="46" t="s">
        <v>10777</v>
      </c>
      <c r="H3629" s="34">
        <v>0</v>
      </c>
      <c r="I3629" s="35">
        <v>590000000</v>
      </c>
      <c r="J3629" s="35" t="s">
        <v>225</v>
      </c>
      <c r="K3629" s="55" t="s">
        <v>10723</v>
      </c>
      <c r="L3629" s="35" t="s">
        <v>10778</v>
      </c>
      <c r="M3629" s="55" t="s">
        <v>61</v>
      </c>
      <c r="N3629" s="46" t="s">
        <v>2792</v>
      </c>
      <c r="O3629" s="51" t="s">
        <v>10779</v>
      </c>
      <c r="P3629" s="46" t="s">
        <v>6692</v>
      </c>
      <c r="Q3629" s="35" t="s">
        <v>6693</v>
      </c>
      <c r="R3629" s="77">
        <v>3</v>
      </c>
      <c r="S3629" s="77">
        <v>125000</v>
      </c>
      <c r="T3629" s="100">
        <f t="shared" si="408"/>
        <v>375000</v>
      </c>
      <c r="U3629" s="352">
        <f t="shared" si="409"/>
        <v>420000.00000000006</v>
      </c>
      <c r="V3629" s="92"/>
      <c r="W3629" s="34">
        <v>2017</v>
      </c>
      <c r="X3629" s="35"/>
    </row>
    <row r="3630" spans="1:24" ht="50.1" customHeight="1">
      <c r="A3630" s="45" t="s">
        <v>10801</v>
      </c>
      <c r="B3630" s="469" t="s">
        <v>35</v>
      </c>
      <c r="C3630" s="296" t="s">
        <v>10122</v>
      </c>
      <c r="D3630" s="296" t="s">
        <v>862</v>
      </c>
      <c r="E3630" s="296" t="s">
        <v>10123</v>
      </c>
      <c r="F3630" s="296" t="s">
        <v>10802</v>
      </c>
      <c r="G3630" s="160" t="s">
        <v>39</v>
      </c>
      <c r="H3630" s="471">
        <v>85.4</v>
      </c>
      <c r="I3630" s="326">
        <v>590000000</v>
      </c>
      <c r="J3630" s="250" t="s">
        <v>225</v>
      </c>
      <c r="K3630" s="49" t="s">
        <v>10723</v>
      </c>
      <c r="L3630" s="250" t="s">
        <v>42</v>
      </c>
      <c r="M3630" s="160" t="s">
        <v>84</v>
      </c>
      <c r="N3630" s="35" t="s">
        <v>10125</v>
      </c>
      <c r="O3630" s="35" t="s">
        <v>1424</v>
      </c>
      <c r="P3630" s="189" t="s">
        <v>6692</v>
      </c>
      <c r="Q3630" s="417" t="s">
        <v>6693</v>
      </c>
      <c r="R3630" s="239">
        <v>10</v>
      </c>
      <c r="S3630" s="239">
        <v>36000</v>
      </c>
      <c r="T3630" s="239">
        <f>S3630*R3630</f>
        <v>360000</v>
      </c>
      <c r="U3630" s="239">
        <f>T3630*1.12</f>
        <v>403200.00000000006</v>
      </c>
      <c r="V3630" s="232"/>
      <c r="W3630" s="232">
        <v>2017</v>
      </c>
      <c r="X3630" s="113"/>
    </row>
    <row r="3631" spans="1:24" ht="50.1" customHeight="1">
      <c r="A3631" s="45" t="s">
        <v>10803</v>
      </c>
      <c r="B3631" s="49" t="s">
        <v>35</v>
      </c>
      <c r="C3631" s="50" t="s">
        <v>8810</v>
      </c>
      <c r="D3631" s="50" t="s">
        <v>862</v>
      </c>
      <c r="E3631" s="50" t="s">
        <v>8811</v>
      </c>
      <c r="F3631" s="50" t="s">
        <v>10127</v>
      </c>
      <c r="G3631" s="49" t="s">
        <v>39</v>
      </c>
      <c r="H3631" s="353">
        <v>85.4</v>
      </c>
      <c r="I3631" s="60">
        <v>590000000</v>
      </c>
      <c r="J3631" s="250" t="s">
        <v>225</v>
      </c>
      <c r="K3631" s="49" t="s">
        <v>10723</v>
      </c>
      <c r="L3631" s="35" t="s">
        <v>42</v>
      </c>
      <c r="M3631" s="49" t="s">
        <v>84</v>
      </c>
      <c r="N3631" s="35" t="s">
        <v>10125</v>
      </c>
      <c r="O3631" s="35" t="s">
        <v>1424</v>
      </c>
      <c r="P3631" s="46" t="s">
        <v>865</v>
      </c>
      <c r="Q3631" s="35" t="s">
        <v>866</v>
      </c>
      <c r="R3631" s="77">
        <v>67405</v>
      </c>
      <c r="S3631" s="77">
        <v>72.319999999999993</v>
      </c>
      <c r="T3631" s="77">
        <v>4874825.8899999997</v>
      </c>
      <c r="U3631" s="77">
        <v>5459805</v>
      </c>
      <c r="V3631" s="49"/>
      <c r="W3631" s="49">
        <v>2017</v>
      </c>
      <c r="X3631" s="49"/>
    </row>
    <row r="3632" spans="1:24" ht="50.1" customHeight="1">
      <c r="A3632" s="45" t="s">
        <v>10804</v>
      </c>
      <c r="B3632" s="49" t="s">
        <v>35</v>
      </c>
      <c r="C3632" s="50" t="s">
        <v>8805</v>
      </c>
      <c r="D3632" s="50" t="s">
        <v>862</v>
      </c>
      <c r="E3632" s="213" t="s">
        <v>8806</v>
      </c>
      <c r="F3632" s="50" t="s">
        <v>10805</v>
      </c>
      <c r="G3632" s="49" t="s">
        <v>39</v>
      </c>
      <c r="H3632" s="353">
        <v>80.400000000000006</v>
      </c>
      <c r="I3632" s="52">
        <v>590000000</v>
      </c>
      <c r="J3632" s="250" t="s">
        <v>225</v>
      </c>
      <c r="K3632" s="49" t="s">
        <v>10723</v>
      </c>
      <c r="L3632" s="35" t="s">
        <v>42</v>
      </c>
      <c r="M3632" s="49" t="s">
        <v>84</v>
      </c>
      <c r="N3632" s="35" t="s">
        <v>10125</v>
      </c>
      <c r="O3632" s="35" t="s">
        <v>1424</v>
      </c>
      <c r="P3632" s="121" t="s">
        <v>6692</v>
      </c>
      <c r="Q3632" s="49" t="s">
        <v>6693</v>
      </c>
      <c r="R3632" s="239">
        <v>6</v>
      </c>
      <c r="S3632" s="239">
        <v>80000</v>
      </c>
      <c r="T3632" s="239">
        <f t="shared" ref="T3632:T3637" si="410">S3632*R3632</f>
        <v>480000</v>
      </c>
      <c r="U3632" s="239">
        <f t="shared" ref="U3632:U3688" si="411">T3632*1.12</f>
        <v>537600</v>
      </c>
      <c r="V3632" s="232"/>
      <c r="W3632" s="232">
        <v>2017</v>
      </c>
      <c r="X3632" s="113"/>
    </row>
    <row r="3633" spans="1:56" ht="50.1" customHeight="1">
      <c r="A3633" s="45" t="s">
        <v>10806</v>
      </c>
      <c r="B3633" s="49" t="s">
        <v>35</v>
      </c>
      <c r="C3633" s="50" t="s">
        <v>7479</v>
      </c>
      <c r="D3633" s="50" t="s">
        <v>862</v>
      </c>
      <c r="E3633" s="50" t="s">
        <v>7480</v>
      </c>
      <c r="F3633" s="50" t="s">
        <v>7481</v>
      </c>
      <c r="G3633" s="49" t="s">
        <v>39</v>
      </c>
      <c r="H3633" s="59">
        <v>97</v>
      </c>
      <c r="I3633" s="52">
        <v>590000000</v>
      </c>
      <c r="J3633" s="250" t="s">
        <v>225</v>
      </c>
      <c r="K3633" s="49" t="s">
        <v>10723</v>
      </c>
      <c r="L3633" s="35" t="s">
        <v>42</v>
      </c>
      <c r="M3633" s="49" t="s">
        <v>84</v>
      </c>
      <c r="N3633" s="35" t="s">
        <v>10125</v>
      </c>
      <c r="O3633" s="35" t="s">
        <v>1424</v>
      </c>
      <c r="P3633" s="46" t="s">
        <v>865</v>
      </c>
      <c r="Q3633" s="35" t="s">
        <v>866</v>
      </c>
      <c r="R3633" s="77">
        <v>18000</v>
      </c>
      <c r="S3633" s="77">
        <v>135</v>
      </c>
      <c r="T3633" s="77">
        <f t="shared" si="410"/>
        <v>2430000</v>
      </c>
      <c r="U3633" s="77">
        <f t="shared" si="411"/>
        <v>2721600.0000000005</v>
      </c>
      <c r="V3633" s="49"/>
      <c r="W3633" s="49">
        <v>2017</v>
      </c>
      <c r="X3633" s="49"/>
    </row>
    <row r="3634" spans="1:56" ht="50.1" customHeight="1">
      <c r="A3634" s="45" t="s">
        <v>10807</v>
      </c>
      <c r="B3634" s="49" t="s">
        <v>35</v>
      </c>
      <c r="C3634" s="50" t="s">
        <v>7475</v>
      </c>
      <c r="D3634" s="50" t="s">
        <v>862</v>
      </c>
      <c r="E3634" s="50" t="s">
        <v>7476</v>
      </c>
      <c r="F3634" s="50" t="s">
        <v>7477</v>
      </c>
      <c r="G3634" s="49" t="s">
        <v>39</v>
      </c>
      <c r="H3634" s="59">
        <v>97</v>
      </c>
      <c r="I3634" s="52">
        <v>590000000</v>
      </c>
      <c r="J3634" s="250" t="s">
        <v>225</v>
      </c>
      <c r="K3634" s="49" t="s">
        <v>10723</v>
      </c>
      <c r="L3634" s="35" t="s">
        <v>42</v>
      </c>
      <c r="M3634" s="49" t="s">
        <v>84</v>
      </c>
      <c r="N3634" s="35" t="s">
        <v>10125</v>
      </c>
      <c r="O3634" s="35" t="s">
        <v>1424</v>
      </c>
      <c r="P3634" s="46" t="s">
        <v>865</v>
      </c>
      <c r="Q3634" s="35" t="s">
        <v>866</v>
      </c>
      <c r="R3634" s="77">
        <v>600</v>
      </c>
      <c r="S3634" s="77">
        <v>212.5</v>
      </c>
      <c r="T3634" s="77">
        <f t="shared" si="410"/>
        <v>127500</v>
      </c>
      <c r="U3634" s="77">
        <f t="shared" si="411"/>
        <v>142800</v>
      </c>
      <c r="V3634" s="49"/>
      <c r="W3634" s="49">
        <v>2017</v>
      </c>
      <c r="X3634" s="49"/>
    </row>
    <row r="3635" spans="1:56" ht="50.1" customHeight="1">
      <c r="A3635" s="45" t="s">
        <v>10808</v>
      </c>
      <c r="B3635" s="49" t="s">
        <v>35</v>
      </c>
      <c r="C3635" s="50" t="s">
        <v>7467</v>
      </c>
      <c r="D3635" s="50" t="s">
        <v>862</v>
      </c>
      <c r="E3635" s="50" t="s">
        <v>7468</v>
      </c>
      <c r="F3635" s="50" t="s">
        <v>7469</v>
      </c>
      <c r="G3635" s="49" t="s">
        <v>39</v>
      </c>
      <c r="H3635" s="49">
        <v>89</v>
      </c>
      <c r="I3635" s="60">
        <v>590000000</v>
      </c>
      <c r="J3635" s="250" t="s">
        <v>225</v>
      </c>
      <c r="K3635" s="49" t="s">
        <v>10723</v>
      </c>
      <c r="L3635" s="35" t="s">
        <v>42</v>
      </c>
      <c r="M3635" s="49" t="s">
        <v>84</v>
      </c>
      <c r="N3635" s="35" t="s">
        <v>10125</v>
      </c>
      <c r="O3635" s="35" t="s">
        <v>1424</v>
      </c>
      <c r="P3635" s="46" t="s">
        <v>865</v>
      </c>
      <c r="Q3635" s="35" t="s">
        <v>866</v>
      </c>
      <c r="R3635" s="239">
        <v>1000</v>
      </c>
      <c r="S3635" s="239">
        <v>411.65</v>
      </c>
      <c r="T3635" s="239">
        <f t="shared" si="410"/>
        <v>411650</v>
      </c>
      <c r="U3635" s="239">
        <f t="shared" si="411"/>
        <v>461048.00000000006</v>
      </c>
      <c r="V3635" s="232"/>
      <c r="W3635" s="232">
        <v>2017</v>
      </c>
      <c r="X3635" s="113"/>
    </row>
    <row r="3636" spans="1:56" ht="50.1" customHeight="1">
      <c r="A3636" s="45" t="s">
        <v>10809</v>
      </c>
      <c r="B3636" s="49" t="s">
        <v>35</v>
      </c>
      <c r="C3636" s="50" t="s">
        <v>7471</v>
      </c>
      <c r="D3636" s="50" t="s">
        <v>862</v>
      </c>
      <c r="E3636" s="50" t="s">
        <v>7472</v>
      </c>
      <c r="F3636" s="50" t="s">
        <v>7473</v>
      </c>
      <c r="G3636" s="49" t="s">
        <v>39</v>
      </c>
      <c r="H3636" s="232">
        <v>89</v>
      </c>
      <c r="I3636" s="52">
        <v>590000000</v>
      </c>
      <c r="J3636" s="250" t="s">
        <v>225</v>
      </c>
      <c r="K3636" s="49" t="s">
        <v>10723</v>
      </c>
      <c r="L3636" s="35" t="s">
        <v>42</v>
      </c>
      <c r="M3636" s="49" t="s">
        <v>84</v>
      </c>
      <c r="N3636" s="35" t="s">
        <v>10125</v>
      </c>
      <c r="O3636" s="35" t="s">
        <v>1424</v>
      </c>
      <c r="P3636" s="46" t="s">
        <v>865</v>
      </c>
      <c r="Q3636" s="35" t="s">
        <v>866</v>
      </c>
      <c r="R3636" s="239">
        <v>7000</v>
      </c>
      <c r="S3636" s="239">
        <v>238.4</v>
      </c>
      <c r="T3636" s="239">
        <f t="shared" si="410"/>
        <v>1668800</v>
      </c>
      <c r="U3636" s="239">
        <f t="shared" si="411"/>
        <v>1869056.0000000002</v>
      </c>
      <c r="V3636" s="232"/>
      <c r="W3636" s="232">
        <v>2017</v>
      </c>
      <c r="X3636" s="113"/>
    </row>
    <row r="3637" spans="1:56" ht="50.1" customHeight="1">
      <c r="A3637" s="45" t="s">
        <v>10810</v>
      </c>
      <c r="B3637" s="49" t="s">
        <v>35</v>
      </c>
      <c r="C3637" s="50" t="s">
        <v>7427</v>
      </c>
      <c r="D3637" s="50" t="s">
        <v>3489</v>
      </c>
      <c r="E3637" s="50" t="s">
        <v>7428</v>
      </c>
      <c r="F3637" s="50" t="s">
        <v>10139</v>
      </c>
      <c r="G3637" s="49" t="s">
        <v>39</v>
      </c>
      <c r="H3637" s="59">
        <v>0</v>
      </c>
      <c r="I3637" s="52">
        <v>590000000</v>
      </c>
      <c r="J3637" s="250" t="s">
        <v>225</v>
      </c>
      <c r="K3637" s="49" t="s">
        <v>10723</v>
      </c>
      <c r="L3637" s="35" t="s">
        <v>42</v>
      </c>
      <c r="M3637" s="49" t="s">
        <v>84</v>
      </c>
      <c r="N3637" s="35" t="s">
        <v>143</v>
      </c>
      <c r="O3637" s="35" t="s">
        <v>503</v>
      </c>
      <c r="P3637" s="46" t="s">
        <v>865</v>
      </c>
      <c r="Q3637" s="35" t="s">
        <v>866</v>
      </c>
      <c r="R3637" s="77">
        <v>13000</v>
      </c>
      <c r="S3637" s="77">
        <v>45</v>
      </c>
      <c r="T3637" s="77">
        <f t="shared" si="410"/>
        <v>585000</v>
      </c>
      <c r="U3637" s="77">
        <f t="shared" si="411"/>
        <v>655200.00000000012</v>
      </c>
      <c r="V3637" s="49"/>
      <c r="W3637" s="49">
        <v>2017</v>
      </c>
      <c r="X3637" s="49"/>
    </row>
    <row r="3638" spans="1:56" ht="50.1" customHeight="1">
      <c r="A3638" s="45" t="s">
        <v>10811</v>
      </c>
      <c r="B3638" s="58" t="s">
        <v>35</v>
      </c>
      <c r="C3638" s="50" t="s">
        <v>2994</v>
      </c>
      <c r="D3638" s="50" t="s">
        <v>2995</v>
      </c>
      <c r="E3638" s="50" t="s">
        <v>2996</v>
      </c>
      <c r="F3638" s="50" t="s">
        <v>2999</v>
      </c>
      <c r="G3638" s="49" t="s">
        <v>39</v>
      </c>
      <c r="H3638" s="105">
        <v>0</v>
      </c>
      <c r="I3638" s="80">
        <v>590000000</v>
      </c>
      <c r="J3638" s="51" t="s">
        <v>293</v>
      </c>
      <c r="K3638" s="49" t="s">
        <v>10723</v>
      </c>
      <c r="L3638" s="49" t="s">
        <v>189</v>
      </c>
      <c r="M3638" s="49" t="s">
        <v>84</v>
      </c>
      <c r="N3638" s="49" t="s">
        <v>310</v>
      </c>
      <c r="O3638" s="49" t="s">
        <v>503</v>
      </c>
      <c r="P3638" s="43">
        <v>796</v>
      </c>
      <c r="Q3638" s="49" t="s">
        <v>46</v>
      </c>
      <c r="R3638" s="77">
        <v>10</v>
      </c>
      <c r="S3638" s="77">
        <v>38500</v>
      </c>
      <c r="T3638" s="77">
        <f>R3638*S3638</f>
        <v>385000</v>
      </c>
      <c r="U3638" s="77">
        <f t="shared" si="411"/>
        <v>431200.00000000006</v>
      </c>
      <c r="V3638" s="98"/>
      <c r="W3638" s="51">
        <v>2017</v>
      </c>
      <c r="X3638" s="49"/>
    </row>
    <row r="3639" spans="1:56" ht="50.1" customHeight="1">
      <c r="A3639" s="45" t="s">
        <v>10812</v>
      </c>
      <c r="B3639" s="58" t="s">
        <v>35</v>
      </c>
      <c r="C3639" s="50" t="s">
        <v>2994</v>
      </c>
      <c r="D3639" s="50" t="s">
        <v>2995</v>
      </c>
      <c r="E3639" s="50" t="s">
        <v>2996</v>
      </c>
      <c r="F3639" s="50" t="s">
        <v>10813</v>
      </c>
      <c r="G3639" s="49" t="s">
        <v>39</v>
      </c>
      <c r="H3639" s="105">
        <v>0</v>
      </c>
      <c r="I3639" s="80">
        <v>590000000</v>
      </c>
      <c r="J3639" s="51" t="s">
        <v>293</v>
      </c>
      <c r="K3639" s="49" t="s">
        <v>10723</v>
      </c>
      <c r="L3639" s="49" t="s">
        <v>189</v>
      </c>
      <c r="M3639" s="49" t="s">
        <v>84</v>
      </c>
      <c r="N3639" s="49" t="s">
        <v>310</v>
      </c>
      <c r="O3639" s="49" t="s">
        <v>503</v>
      </c>
      <c r="P3639" s="43">
        <v>796</v>
      </c>
      <c r="Q3639" s="49" t="s">
        <v>46</v>
      </c>
      <c r="R3639" s="77">
        <v>10</v>
      </c>
      <c r="S3639" s="77">
        <v>8800</v>
      </c>
      <c r="T3639" s="77">
        <f>R3639*S3639</f>
        <v>88000</v>
      </c>
      <c r="U3639" s="77">
        <f t="shared" si="411"/>
        <v>98560.000000000015</v>
      </c>
      <c r="V3639" s="98"/>
      <c r="W3639" s="51">
        <v>2017</v>
      </c>
      <c r="X3639" s="49"/>
    </row>
    <row r="3640" spans="1:56" ht="50.1" customHeight="1">
      <c r="A3640" s="45" t="s">
        <v>10814</v>
      </c>
      <c r="B3640" s="49" t="s">
        <v>35</v>
      </c>
      <c r="C3640" s="50" t="s">
        <v>10815</v>
      </c>
      <c r="D3640" s="50" t="s">
        <v>862</v>
      </c>
      <c r="E3640" s="50" t="s">
        <v>10816</v>
      </c>
      <c r="F3640" s="324" t="s">
        <v>10817</v>
      </c>
      <c r="G3640" s="34" t="s">
        <v>92</v>
      </c>
      <c r="H3640" s="59">
        <v>0</v>
      </c>
      <c r="I3640" s="52">
        <v>590000000</v>
      </c>
      <c r="J3640" s="35" t="s">
        <v>53</v>
      </c>
      <c r="K3640" s="43" t="s">
        <v>10818</v>
      </c>
      <c r="L3640" s="35" t="s">
        <v>42</v>
      </c>
      <c r="M3640" s="285" t="s">
        <v>84</v>
      </c>
      <c r="N3640" s="35" t="s">
        <v>10819</v>
      </c>
      <c r="O3640" s="35" t="s">
        <v>6681</v>
      </c>
      <c r="P3640" s="46" t="s">
        <v>865</v>
      </c>
      <c r="Q3640" s="35" t="s">
        <v>866</v>
      </c>
      <c r="R3640" s="207">
        <v>450</v>
      </c>
      <c r="S3640" s="207">
        <v>113.39</v>
      </c>
      <c r="T3640" s="207">
        <f t="shared" ref="T3640:T3688" si="412">S3640*R3640</f>
        <v>51025.5</v>
      </c>
      <c r="U3640" s="207">
        <f t="shared" si="411"/>
        <v>57148.560000000005</v>
      </c>
      <c r="V3640" s="285"/>
      <c r="W3640" s="231">
        <v>2017</v>
      </c>
      <c r="X3640" s="289"/>
    </row>
    <row r="3641" spans="1:56" ht="50.1" customHeight="1">
      <c r="A3641" s="45" t="s">
        <v>10820</v>
      </c>
      <c r="B3641" s="49" t="s">
        <v>35</v>
      </c>
      <c r="C3641" s="50" t="s">
        <v>7445</v>
      </c>
      <c r="D3641" s="50" t="s">
        <v>862</v>
      </c>
      <c r="E3641" s="50" t="s">
        <v>7446</v>
      </c>
      <c r="F3641" s="50" t="s">
        <v>10821</v>
      </c>
      <c r="G3641" s="34" t="s">
        <v>92</v>
      </c>
      <c r="H3641" s="59">
        <v>0</v>
      </c>
      <c r="I3641" s="52">
        <v>590000000</v>
      </c>
      <c r="J3641" s="35" t="s">
        <v>53</v>
      </c>
      <c r="K3641" s="43" t="s">
        <v>10818</v>
      </c>
      <c r="L3641" s="35" t="s">
        <v>42</v>
      </c>
      <c r="M3641" s="285" t="s">
        <v>84</v>
      </c>
      <c r="N3641" s="35" t="s">
        <v>10819</v>
      </c>
      <c r="O3641" s="35" t="s">
        <v>6681</v>
      </c>
      <c r="P3641" s="46" t="s">
        <v>865</v>
      </c>
      <c r="Q3641" s="35" t="s">
        <v>866</v>
      </c>
      <c r="R3641" s="207">
        <v>200</v>
      </c>
      <c r="S3641" s="207">
        <v>165.18</v>
      </c>
      <c r="T3641" s="207">
        <f t="shared" si="412"/>
        <v>33036</v>
      </c>
      <c r="U3641" s="207">
        <f t="shared" si="411"/>
        <v>37000.320000000007</v>
      </c>
      <c r="V3641" s="285"/>
      <c r="W3641" s="231">
        <v>2017</v>
      </c>
      <c r="X3641" s="289"/>
    </row>
    <row r="3642" spans="1:56" ht="50.1" customHeight="1">
      <c r="A3642" s="45" t="s">
        <v>10822</v>
      </c>
      <c r="B3642" s="49" t="s">
        <v>35</v>
      </c>
      <c r="C3642" s="50" t="s">
        <v>10823</v>
      </c>
      <c r="D3642" s="50" t="s">
        <v>862</v>
      </c>
      <c r="E3642" s="50" t="s">
        <v>10824</v>
      </c>
      <c r="F3642" s="50" t="s">
        <v>10825</v>
      </c>
      <c r="G3642" s="34" t="s">
        <v>92</v>
      </c>
      <c r="H3642" s="59">
        <v>0</v>
      </c>
      <c r="I3642" s="52">
        <v>590000000</v>
      </c>
      <c r="J3642" s="35" t="s">
        <v>53</v>
      </c>
      <c r="K3642" s="43" t="s">
        <v>10818</v>
      </c>
      <c r="L3642" s="35" t="s">
        <v>42</v>
      </c>
      <c r="M3642" s="285" t="s">
        <v>84</v>
      </c>
      <c r="N3642" s="35" t="s">
        <v>10819</v>
      </c>
      <c r="O3642" s="35" t="s">
        <v>503</v>
      </c>
      <c r="P3642" s="46" t="s">
        <v>865</v>
      </c>
      <c r="Q3642" s="35" t="s">
        <v>866</v>
      </c>
      <c r="R3642" s="207">
        <v>1000</v>
      </c>
      <c r="S3642" s="207">
        <v>436.38</v>
      </c>
      <c r="T3642" s="207">
        <f t="shared" si="412"/>
        <v>436380</v>
      </c>
      <c r="U3642" s="207">
        <f t="shared" si="411"/>
        <v>488745.60000000003</v>
      </c>
      <c r="V3642" s="285"/>
      <c r="W3642" s="231">
        <v>2017</v>
      </c>
      <c r="X3642" s="289"/>
    </row>
    <row r="3643" spans="1:56" ht="50.1" customHeight="1">
      <c r="A3643" s="45" t="s">
        <v>10826</v>
      </c>
      <c r="B3643" s="49" t="s">
        <v>35</v>
      </c>
      <c r="C3643" s="50" t="s">
        <v>10827</v>
      </c>
      <c r="D3643" s="50" t="s">
        <v>862</v>
      </c>
      <c r="E3643" s="50" t="s">
        <v>10828</v>
      </c>
      <c r="F3643" s="50" t="s">
        <v>10829</v>
      </c>
      <c r="G3643" s="34" t="s">
        <v>92</v>
      </c>
      <c r="H3643" s="59">
        <v>0</v>
      </c>
      <c r="I3643" s="52">
        <v>590000000</v>
      </c>
      <c r="J3643" s="35" t="s">
        <v>53</v>
      </c>
      <c r="K3643" s="43" t="s">
        <v>10818</v>
      </c>
      <c r="L3643" s="35" t="s">
        <v>42</v>
      </c>
      <c r="M3643" s="285" t="s">
        <v>84</v>
      </c>
      <c r="N3643" s="35" t="s">
        <v>10819</v>
      </c>
      <c r="O3643" s="35" t="s">
        <v>503</v>
      </c>
      <c r="P3643" s="46" t="s">
        <v>865</v>
      </c>
      <c r="Q3643" s="35" t="s">
        <v>866</v>
      </c>
      <c r="R3643" s="207">
        <v>200</v>
      </c>
      <c r="S3643" s="207">
        <v>475</v>
      </c>
      <c r="T3643" s="207">
        <f t="shared" si="412"/>
        <v>95000</v>
      </c>
      <c r="U3643" s="207">
        <f t="shared" si="411"/>
        <v>106400.00000000001</v>
      </c>
      <c r="V3643" s="285"/>
      <c r="W3643" s="231">
        <v>2017</v>
      </c>
      <c r="X3643" s="289"/>
    </row>
    <row r="3644" spans="1:56" ht="50.1" customHeight="1">
      <c r="A3644" s="45" t="s">
        <v>10830</v>
      </c>
      <c r="B3644" s="49" t="s">
        <v>35</v>
      </c>
      <c r="C3644" s="50" t="s">
        <v>10831</v>
      </c>
      <c r="D3644" s="50" t="s">
        <v>862</v>
      </c>
      <c r="E3644" s="50" t="s">
        <v>10832</v>
      </c>
      <c r="F3644" s="50" t="s">
        <v>10833</v>
      </c>
      <c r="G3644" s="34" t="s">
        <v>92</v>
      </c>
      <c r="H3644" s="59">
        <v>0</v>
      </c>
      <c r="I3644" s="52">
        <v>590000000</v>
      </c>
      <c r="J3644" s="35" t="s">
        <v>53</v>
      </c>
      <c r="K3644" s="43" t="s">
        <v>10818</v>
      </c>
      <c r="L3644" s="35" t="s">
        <v>42</v>
      </c>
      <c r="M3644" s="285" t="s">
        <v>84</v>
      </c>
      <c r="N3644" s="35" t="s">
        <v>10819</v>
      </c>
      <c r="O3644" s="35" t="s">
        <v>503</v>
      </c>
      <c r="P3644" s="46" t="s">
        <v>865</v>
      </c>
      <c r="Q3644" s="35" t="s">
        <v>866</v>
      </c>
      <c r="R3644" s="207">
        <v>200</v>
      </c>
      <c r="S3644" s="207">
        <v>1685.71</v>
      </c>
      <c r="T3644" s="207">
        <f t="shared" si="412"/>
        <v>337142</v>
      </c>
      <c r="U3644" s="207">
        <f t="shared" si="411"/>
        <v>377599.04000000004</v>
      </c>
      <c r="V3644" s="285"/>
      <c r="W3644" s="231">
        <v>2017</v>
      </c>
      <c r="X3644" s="289"/>
    </row>
    <row r="3645" spans="1:56" ht="50.1" customHeight="1">
      <c r="A3645" s="45" t="s">
        <v>10834</v>
      </c>
      <c r="B3645" s="49" t="s">
        <v>35</v>
      </c>
      <c r="C3645" s="50" t="s">
        <v>6535</v>
      </c>
      <c r="D3645" s="50" t="s">
        <v>862</v>
      </c>
      <c r="E3645" s="50" t="s">
        <v>6536</v>
      </c>
      <c r="F3645" s="50" t="s">
        <v>6537</v>
      </c>
      <c r="G3645" s="34" t="s">
        <v>92</v>
      </c>
      <c r="H3645" s="59">
        <v>0</v>
      </c>
      <c r="I3645" s="52">
        <v>590000000</v>
      </c>
      <c r="J3645" s="35" t="s">
        <v>53</v>
      </c>
      <c r="K3645" s="43" t="s">
        <v>10818</v>
      </c>
      <c r="L3645" s="35" t="s">
        <v>42</v>
      </c>
      <c r="M3645" s="285" t="s">
        <v>84</v>
      </c>
      <c r="N3645" s="35" t="s">
        <v>10819</v>
      </c>
      <c r="O3645" s="35" t="s">
        <v>6681</v>
      </c>
      <c r="P3645" s="46" t="s">
        <v>865</v>
      </c>
      <c r="Q3645" s="35" t="s">
        <v>866</v>
      </c>
      <c r="R3645" s="207">
        <v>680</v>
      </c>
      <c r="S3645" s="207">
        <v>162.5</v>
      </c>
      <c r="T3645" s="207">
        <f t="shared" si="412"/>
        <v>110500</v>
      </c>
      <c r="U3645" s="207">
        <f t="shared" si="411"/>
        <v>123760.00000000001</v>
      </c>
      <c r="V3645" s="285"/>
      <c r="W3645" s="231">
        <v>2017</v>
      </c>
      <c r="X3645" s="289"/>
    </row>
    <row r="3646" spans="1:56" ht="50.1" customHeight="1">
      <c r="A3646" s="45" t="s">
        <v>10835</v>
      </c>
      <c r="B3646" s="49" t="s">
        <v>35</v>
      </c>
      <c r="C3646" s="50" t="s">
        <v>6905</v>
      </c>
      <c r="D3646" s="50" t="s">
        <v>862</v>
      </c>
      <c r="E3646" s="50" t="s">
        <v>6906</v>
      </c>
      <c r="F3646" s="50" t="s">
        <v>10836</v>
      </c>
      <c r="G3646" s="34" t="s">
        <v>92</v>
      </c>
      <c r="H3646" s="59">
        <v>0</v>
      </c>
      <c r="I3646" s="52">
        <v>590000000</v>
      </c>
      <c r="J3646" s="35" t="s">
        <v>53</v>
      </c>
      <c r="K3646" s="43" t="s">
        <v>10818</v>
      </c>
      <c r="L3646" s="35" t="s">
        <v>42</v>
      </c>
      <c r="M3646" s="285" t="s">
        <v>84</v>
      </c>
      <c r="N3646" s="35" t="s">
        <v>10819</v>
      </c>
      <c r="O3646" s="35" t="s">
        <v>503</v>
      </c>
      <c r="P3646" s="46" t="s">
        <v>865</v>
      </c>
      <c r="Q3646" s="35" t="s">
        <v>866</v>
      </c>
      <c r="R3646" s="207">
        <v>110</v>
      </c>
      <c r="S3646" s="207">
        <v>2995.54</v>
      </c>
      <c r="T3646" s="207">
        <f t="shared" si="412"/>
        <v>329509.40000000002</v>
      </c>
      <c r="U3646" s="207">
        <f t="shared" si="411"/>
        <v>369050.52800000005</v>
      </c>
      <c r="V3646" s="285"/>
      <c r="W3646" s="231">
        <v>2017</v>
      </c>
      <c r="X3646" s="289"/>
    </row>
    <row r="3647" spans="1:56" ht="50.1" customHeight="1">
      <c r="A3647" s="45" t="s">
        <v>10837</v>
      </c>
      <c r="B3647" s="49" t="s">
        <v>35</v>
      </c>
      <c r="C3647" s="50" t="s">
        <v>10838</v>
      </c>
      <c r="D3647" s="50" t="s">
        <v>862</v>
      </c>
      <c r="E3647" s="50" t="s">
        <v>10839</v>
      </c>
      <c r="F3647" s="50" t="s">
        <v>10840</v>
      </c>
      <c r="G3647" s="34" t="s">
        <v>92</v>
      </c>
      <c r="H3647" s="59">
        <v>0</v>
      </c>
      <c r="I3647" s="52">
        <v>590000000</v>
      </c>
      <c r="J3647" s="35" t="s">
        <v>53</v>
      </c>
      <c r="K3647" s="43" t="s">
        <v>10818</v>
      </c>
      <c r="L3647" s="35" t="s">
        <v>42</v>
      </c>
      <c r="M3647" s="285" t="s">
        <v>84</v>
      </c>
      <c r="N3647" s="35" t="s">
        <v>10819</v>
      </c>
      <c r="O3647" s="35" t="s">
        <v>503</v>
      </c>
      <c r="P3647" s="46" t="s">
        <v>865</v>
      </c>
      <c r="Q3647" s="35" t="s">
        <v>866</v>
      </c>
      <c r="R3647" s="207">
        <v>550</v>
      </c>
      <c r="S3647" s="207">
        <v>731.25</v>
      </c>
      <c r="T3647" s="207">
        <f t="shared" si="412"/>
        <v>402187.5</v>
      </c>
      <c r="U3647" s="207">
        <f t="shared" si="411"/>
        <v>450450.00000000006</v>
      </c>
      <c r="V3647" s="285"/>
      <c r="W3647" s="231">
        <v>2017</v>
      </c>
      <c r="X3647" s="289"/>
    </row>
    <row r="3648" spans="1:56" s="527" customFormat="1" ht="50.1" customHeight="1">
      <c r="A3648" s="912" t="s">
        <v>10841</v>
      </c>
      <c r="B3648" s="913" t="s">
        <v>35</v>
      </c>
      <c r="C3648" s="962" t="s">
        <v>7455</v>
      </c>
      <c r="D3648" s="962" t="s">
        <v>3489</v>
      </c>
      <c r="E3648" s="962" t="s">
        <v>7456</v>
      </c>
      <c r="F3648" s="962" t="s">
        <v>10842</v>
      </c>
      <c r="G3648" s="963" t="s">
        <v>92</v>
      </c>
      <c r="H3648" s="915">
        <v>0</v>
      </c>
      <c r="I3648" s="917">
        <v>590000000</v>
      </c>
      <c r="J3648" s="915" t="s">
        <v>53</v>
      </c>
      <c r="K3648" s="964" t="s">
        <v>10818</v>
      </c>
      <c r="L3648" s="915" t="s">
        <v>42</v>
      </c>
      <c r="M3648" s="965" t="s">
        <v>84</v>
      </c>
      <c r="N3648" s="915" t="s">
        <v>10819</v>
      </c>
      <c r="O3648" s="915" t="s">
        <v>503</v>
      </c>
      <c r="P3648" s="966" t="s">
        <v>865</v>
      </c>
      <c r="Q3648" s="915" t="s">
        <v>866</v>
      </c>
      <c r="R3648" s="967">
        <v>550</v>
      </c>
      <c r="S3648" s="967">
        <v>17.46</v>
      </c>
      <c r="T3648" s="967">
        <v>0</v>
      </c>
      <c r="U3648" s="967">
        <f t="shared" ref="U3648:U3653" si="413">T3648*1.12</f>
        <v>0</v>
      </c>
      <c r="V3648" s="968"/>
      <c r="W3648" s="969">
        <v>2017</v>
      </c>
      <c r="X3648" s="970" t="s">
        <v>1391</v>
      </c>
      <c r="Y3648" s="528"/>
      <c r="Z3648" s="528"/>
      <c r="AA3648" s="528"/>
      <c r="AB3648" s="528"/>
      <c r="AC3648" s="528"/>
      <c r="AD3648" s="528"/>
      <c r="AE3648" s="528"/>
      <c r="AF3648" s="518"/>
      <c r="AG3648" s="518"/>
      <c r="AH3648" s="518"/>
      <c r="AI3648" s="518"/>
      <c r="AJ3648" s="518"/>
      <c r="AK3648" s="518"/>
      <c r="AL3648" s="518"/>
      <c r="AM3648" s="518"/>
      <c r="AN3648" s="518"/>
      <c r="AO3648" s="518"/>
      <c r="AP3648" s="518"/>
      <c r="AQ3648" s="518"/>
      <c r="AR3648" s="518"/>
      <c r="AS3648" s="518"/>
      <c r="AT3648" s="518"/>
      <c r="AU3648" s="518"/>
      <c r="AV3648" s="518"/>
      <c r="AW3648" s="518"/>
      <c r="AX3648" s="518"/>
      <c r="AY3648" s="518"/>
      <c r="AZ3648" s="518"/>
      <c r="BA3648" s="518"/>
      <c r="BB3648" s="518"/>
      <c r="BC3648" s="518"/>
      <c r="BD3648" s="518"/>
    </row>
    <row r="3649" spans="1:56" s="527" customFormat="1" ht="50.1" customHeight="1">
      <c r="A3649" s="971" t="s">
        <v>13437</v>
      </c>
      <c r="B3649" s="972" t="s">
        <v>35</v>
      </c>
      <c r="C3649" s="972" t="s">
        <v>7455</v>
      </c>
      <c r="D3649" s="973" t="s">
        <v>3489</v>
      </c>
      <c r="E3649" s="973" t="s">
        <v>7456</v>
      </c>
      <c r="F3649" s="973" t="s">
        <v>10842</v>
      </c>
      <c r="G3649" s="974" t="s">
        <v>39</v>
      </c>
      <c r="H3649" s="975">
        <v>0</v>
      </c>
      <c r="I3649" s="976">
        <v>590000000</v>
      </c>
      <c r="J3649" s="975" t="s">
        <v>53</v>
      </c>
      <c r="K3649" s="972" t="s">
        <v>13382</v>
      </c>
      <c r="L3649" s="975" t="s">
        <v>42</v>
      </c>
      <c r="M3649" s="977" t="s">
        <v>84</v>
      </c>
      <c r="N3649" s="975" t="s">
        <v>10819</v>
      </c>
      <c r="O3649" s="975" t="s">
        <v>503</v>
      </c>
      <c r="P3649" s="978" t="s">
        <v>865</v>
      </c>
      <c r="Q3649" s="975" t="s">
        <v>866</v>
      </c>
      <c r="R3649" s="979">
        <v>550</v>
      </c>
      <c r="S3649" s="979">
        <v>24</v>
      </c>
      <c r="T3649" s="979">
        <f t="shared" ref="T3649" si="414">S3649*R3649</f>
        <v>13200</v>
      </c>
      <c r="U3649" s="979">
        <f t="shared" si="413"/>
        <v>14784.000000000002</v>
      </c>
      <c r="V3649" s="980"/>
      <c r="W3649" s="981">
        <v>2017</v>
      </c>
      <c r="X3649" s="982"/>
      <c r="Y3649" s="528"/>
      <c r="Z3649" s="528"/>
      <c r="AA3649" s="528"/>
      <c r="AB3649" s="528"/>
      <c r="AC3649" s="528"/>
      <c r="AD3649" s="528"/>
      <c r="AE3649" s="528"/>
      <c r="AF3649" s="518"/>
      <c r="AG3649" s="518"/>
      <c r="AH3649" s="518"/>
      <c r="AI3649" s="518"/>
      <c r="AJ3649" s="518"/>
      <c r="AK3649" s="518"/>
      <c r="AL3649" s="518"/>
      <c r="AM3649" s="518"/>
      <c r="AN3649" s="518"/>
      <c r="AO3649" s="518"/>
      <c r="AP3649" s="518"/>
      <c r="AQ3649" s="518"/>
      <c r="AR3649" s="518"/>
      <c r="AS3649" s="518"/>
      <c r="AT3649" s="518"/>
      <c r="AU3649" s="518"/>
      <c r="AV3649" s="518"/>
      <c r="AW3649" s="518"/>
      <c r="AX3649" s="518"/>
      <c r="AY3649" s="518"/>
      <c r="AZ3649" s="518"/>
      <c r="BA3649" s="518"/>
      <c r="BB3649" s="518"/>
      <c r="BC3649" s="518"/>
      <c r="BD3649" s="518"/>
    </row>
    <row r="3650" spans="1:56" s="527" customFormat="1" ht="50.1" customHeight="1">
      <c r="A3650" s="912" t="s">
        <v>10843</v>
      </c>
      <c r="B3650" s="913" t="s">
        <v>35</v>
      </c>
      <c r="C3650" s="962" t="s">
        <v>10844</v>
      </c>
      <c r="D3650" s="962" t="s">
        <v>3489</v>
      </c>
      <c r="E3650" s="962" t="s">
        <v>10845</v>
      </c>
      <c r="F3650" s="962" t="s">
        <v>10846</v>
      </c>
      <c r="G3650" s="963" t="s">
        <v>92</v>
      </c>
      <c r="H3650" s="915">
        <v>0</v>
      </c>
      <c r="I3650" s="917">
        <v>590000000</v>
      </c>
      <c r="J3650" s="915" t="s">
        <v>53</v>
      </c>
      <c r="K3650" s="964" t="s">
        <v>10818</v>
      </c>
      <c r="L3650" s="915" t="s">
        <v>42</v>
      </c>
      <c r="M3650" s="965" t="s">
        <v>84</v>
      </c>
      <c r="N3650" s="915" t="s">
        <v>10819</v>
      </c>
      <c r="O3650" s="915" t="s">
        <v>503</v>
      </c>
      <c r="P3650" s="966" t="s">
        <v>865</v>
      </c>
      <c r="Q3650" s="915" t="s">
        <v>866</v>
      </c>
      <c r="R3650" s="967">
        <v>550</v>
      </c>
      <c r="S3650" s="967">
        <v>22.59</v>
      </c>
      <c r="T3650" s="967">
        <v>0</v>
      </c>
      <c r="U3650" s="967">
        <f t="shared" si="413"/>
        <v>0</v>
      </c>
      <c r="V3650" s="983"/>
      <c r="W3650" s="969">
        <v>2017</v>
      </c>
      <c r="X3650" s="970" t="s">
        <v>1391</v>
      </c>
      <c r="Y3650" s="528"/>
      <c r="Z3650" s="528"/>
      <c r="AA3650" s="528"/>
      <c r="AB3650" s="528"/>
      <c r="AC3650" s="528"/>
      <c r="AD3650" s="528"/>
      <c r="AE3650" s="528"/>
      <c r="AF3650" s="518"/>
      <c r="AG3650" s="518"/>
      <c r="AH3650" s="518"/>
      <c r="AI3650" s="518"/>
      <c r="AJ3650" s="518"/>
      <c r="AK3650" s="518"/>
      <c r="AL3650" s="518"/>
      <c r="AM3650" s="518"/>
      <c r="AN3650" s="518"/>
      <c r="AO3650" s="518"/>
      <c r="AP3650" s="518"/>
      <c r="AQ3650" s="518"/>
      <c r="AR3650" s="518"/>
      <c r="AS3650" s="518"/>
      <c r="AT3650" s="518"/>
      <c r="AU3650" s="518"/>
      <c r="AV3650" s="518"/>
      <c r="AW3650" s="518"/>
      <c r="AX3650" s="518"/>
      <c r="AY3650" s="518"/>
      <c r="AZ3650" s="518"/>
      <c r="BA3650" s="518"/>
      <c r="BB3650" s="518"/>
      <c r="BC3650" s="518"/>
      <c r="BD3650" s="518"/>
    </row>
    <row r="3651" spans="1:56" s="527" customFormat="1" ht="50.1" customHeight="1">
      <c r="A3651" s="971" t="s">
        <v>13438</v>
      </c>
      <c r="B3651" s="972" t="s">
        <v>35</v>
      </c>
      <c r="C3651" s="972" t="s">
        <v>10844</v>
      </c>
      <c r="D3651" s="973" t="s">
        <v>3489</v>
      </c>
      <c r="E3651" s="973" t="s">
        <v>10845</v>
      </c>
      <c r="F3651" s="973" t="s">
        <v>10846</v>
      </c>
      <c r="G3651" s="974" t="s">
        <v>39</v>
      </c>
      <c r="H3651" s="975">
        <v>0</v>
      </c>
      <c r="I3651" s="976">
        <v>590000000</v>
      </c>
      <c r="J3651" s="975" t="s">
        <v>53</v>
      </c>
      <c r="K3651" s="972" t="s">
        <v>13382</v>
      </c>
      <c r="L3651" s="975" t="s">
        <v>42</v>
      </c>
      <c r="M3651" s="977" t="s">
        <v>84</v>
      </c>
      <c r="N3651" s="975" t="s">
        <v>10819</v>
      </c>
      <c r="O3651" s="975" t="s">
        <v>503</v>
      </c>
      <c r="P3651" s="978" t="s">
        <v>865</v>
      </c>
      <c r="Q3651" s="975" t="s">
        <v>866</v>
      </c>
      <c r="R3651" s="979">
        <v>550</v>
      </c>
      <c r="S3651" s="979">
        <v>28</v>
      </c>
      <c r="T3651" s="979">
        <f t="shared" ref="T3651" si="415">S3651*R3651</f>
        <v>15400</v>
      </c>
      <c r="U3651" s="979">
        <f t="shared" si="413"/>
        <v>17248</v>
      </c>
      <c r="V3651" s="984"/>
      <c r="W3651" s="981">
        <v>2017</v>
      </c>
      <c r="X3651" s="982"/>
      <c r="Y3651" s="528"/>
      <c r="Z3651" s="528"/>
      <c r="AA3651" s="528"/>
      <c r="AB3651" s="528"/>
      <c r="AC3651" s="528"/>
      <c r="AD3651" s="528"/>
      <c r="AE3651" s="528"/>
      <c r="AF3651" s="518"/>
      <c r="AG3651" s="518"/>
      <c r="AH3651" s="518"/>
      <c r="AI3651" s="518"/>
      <c r="AJ3651" s="518"/>
      <c r="AK3651" s="518"/>
      <c r="AL3651" s="518"/>
      <c r="AM3651" s="518"/>
      <c r="AN3651" s="518"/>
      <c r="AO3651" s="518"/>
      <c r="AP3651" s="518"/>
      <c r="AQ3651" s="518"/>
      <c r="AR3651" s="518"/>
      <c r="AS3651" s="518"/>
      <c r="AT3651" s="518"/>
      <c r="AU3651" s="518"/>
      <c r="AV3651" s="518"/>
      <c r="AW3651" s="518"/>
      <c r="AX3651" s="518"/>
      <c r="AY3651" s="518"/>
      <c r="AZ3651" s="518"/>
      <c r="BA3651" s="518"/>
      <c r="BB3651" s="518"/>
      <c r="BC3651" s="518"/>
      <c r="BD3651" s="518"/>
    </row>
    <row r="3652" spans="1:56" s="527" customFormat="1" ht="50.1" customHeight="1">
      <c r="A3652" s="912" t="s">
        <v>10847</v>
      </c>
      <c r="B3652" s="913" t="s">
        <v>35</v>
      </c>
      <c r="C3652" s="962" t="s">
        <v>6710</v>
      </c>
      <c r="D3652" s="962" t="s">
        <v>3489</v>
      </c>
      <c r="E3652" s="962" t="s">
        <v>6711</v>
      </c>
      <c r="F3652" s="962" t="s">
        <v>10848</v>
      </c>
      <c r="G3652" s="963" t="s">
        <v>92</v>
      </c>
      <c r="H3652" s="915">
        <v>0</v>
      </c>
      <c r="I3652" s="917">
        <v>590000000</v>
      </c>
      <c r="J3652" s="915" t="s">
        <v>53</v>
      </c>
      <c r="K3652" s="964" t="s">
        <v>10818</v>
      </c>
      <c r="L3652" s="915" t="s">
        <v>42</v>
      </c>
      <c r="M3652" s="965" t="s">
        <v>84</v>
      </c>
      <c r="N3652" s="915" t="s">
        <v>10819</v>
      </c>
      <c r="O3652" s="915" t="s">
        <v>503</v>
      </c>
      <c r="P3652" s="966" t="s">
        <v>865</v>
      </c>
      <c r="Q3652" s="915" t="s">
        <v>866</v>
      </c>
      <c r="R3652" s="967">
        <v>3000</v>
      </c>
      <c r="S3652" s="967">
        <v>48.26</v>
      </c>
      <c r="T3652" s="967">
        <v>0</v>
      </c>
      <c r="U3652" s="967">
        <f t="shared" si="413"/>
        <v>0</v>
      </c>
      <c r="V3652" s="983"/>
      <c r="W3652" s="969">
        <v>2017</v>
      </c>
      <c r="X3652" s="970" t="s">
        <v>1391</v>
      </c>
      <c r="Y3652" s="528"/>
      <c r="Z3652" s="528"/>
      <c r="AA3652" s="528"/>
      <c r="AB3652" s="528"/>
      <c r="AC3652" s="528"/>
      <c r="AD3652" s="528"/>
      <c r="AE3652" s="528"/>
      <c r="AF3652" s="518"/>
      <c r="AG3652" s="518"/>
      <c r="AH3652" s="518"/>
      <c r="AI3652" s="518"/>
      <c r="AJ3652" s="518"/>
      <c r="AK3652" s="518"/>
      <c r="AL3652" s="518"/>
      <c r="AM3652" s="518"/>
      <c r="AN3652" s="518"/>
      <c r="AO3652" s="518"/>
      <c r="AP3652" s="518"/>
      <c r="AQ3652" s="518"/>
      <c r="AR3652" s="518"/>
      <c r="AS3652" s="518"/>
      <c r="AT3652" s="518"/>
      <c r="AU3652" s="518"/>
      <c r="AV3652" s="518"/>
      <c r="AW3652" s="518"/>
      <c r="AX3652" s="518"/>
      <c r="AY3652" s="518"/>
      <c r="AZ3652" s="518"/>
      <c r="BA3652" s="518"/>
      <c r="BB3652" s="518"/>
      <c r="BC3652" s="518"/>
      <c r="BD3652" s="518"/>
    </row>
    <row r="3653" spans="1:56" s="527" customFormat="1" ht="50.1" customHeight="1">
      <c r="A3653" s="971" t="s">
        <v>13439</v>
      </c>
      <c r="B3653" s="972" t="s">
        <v>35</v>
      </c>
      <c r="C3653" s="972" t="s">
        <v>6710</v>
      </c>
      <c r="D3653" s="973" t="s">
        <v>3489</v>
      </c>
      <c r="E3653" s="973" t="s">
        <v>6711</v>
      </c>
      <c r="F3653" s="973" t="s">
        <v>10848</v>
      </c>
      <c r="G3653" s="974" t="s">
        <v>39</v>
      </c>
      <c r="H3653" s="975">
        <v>0</v>
      </c>
      <c r="I3653" s="976">
        <v>590000000</v>
      </c>
      <c r="J3653" s="975" t="s">
        <v>53</v>
      </c>
      <c r="K3653" s="972" t="s">
        <v>13382</v>
      </c>
      <c r="L3653" s="975" t="s">
        <v>42</v>
      </c>
      <c r="M3653" s="985" t="s">
        <v>84</v>
      </c>
      <c r="N3653" s="975" t="s">
        <v>10819</v>
      </c>
      <c r="O3653" s="975" t="s">
        <v>503</v>
      </c>
      <c r="P3653" s="978" t="s">
        <v>865</v>
      </c>
      <c r="Q3653" s="975" t="s">
        <v>866</v>
      </c>
      <c r="R3653" s="986">
        <v>3000</v>
      </c>
      <c r="S3653" s="986">
        <v>66</v>
      </c>
      <c r="T3653" s="986">
        <f t="shared" ref="T3653" si="416">S3653*R3653</f>
        <v>198000</v>
      </c>
      <c r="U3653" s="986">
        <f t="shared" si="413"/>
        <v>221760.00000000003</v>
      </c>
      <c r="V3653" s="972"/>
      <c r="W3653" s="972">
        <v>2017</v>
      </c>
      <c r="X3653" s="916"/>
      <c r="Y3653" s="528"/>
      <c r="Z3653" s="528"/>
      <c r="AA3653" s="528"/>
      <c r="AB3653" s="528"/>
      <c r="AC3653" s="528"/>
      <c r="AD3653" s="528"/>
      <c r="AE3653" s="528"/>
      <c r="AF3653" s="518"/>
      <c r="AG3653" s="518"/>
      <c r="AH3653" s="518"/>
      <c r="AI3653" s="518"/>
      <c r="AJ3653" s="518"/>
      <c r="AK3653" s="518"/>
      <c r="AL3653" s="518"/>
      <c r="AM3653" s="518"/>
      <c r="AN3653" s="518"/>
      <c r="AO3653" s="518"/>
      <c r="AP3653" s="518"/>
      <c r="AQ3653" s="518"/>
      <c r="AR3653" s="518"/>
      <c r="AS3653" s="518"/>
      <c r="AT3653" s="518"/>
      <c r="AU3653" s="518"/>
      <c r="AV3653" s="518"/>
      <c r="AW3653" s="518"/>
      <c r="AX3653" s="518"/>
      <c r="AY3653" s="518"/>
      <c r="AZ3653" s="518"/>
      <c r="BA3653" s="518"/>
      <c r="BB3653" s="518"/>
      <c r="BC3653" s="518"/>
      <c r="BD3653" s="518"/>
    </row>
    <row r="3654" spans="1:56" ht="50.1" customHeight="1">
      <c r="A3654" s="45" t="s">
        <v>10849</v>
      </c>
      <c r="B3654" s="49" t="s">
        <v>35</v>
      </c>
      <c r="C3654" s="50" t="s">
        <v>6559</v>
      </c>
      <c r="D3654" s="50" t="s">
        <v>862</v>
      </c>
      <c r="E3654" s="50" t="s">
        <v>6560</v>
      </c>
      <c r="F3654" s="50" t="s">
        <v>10850</v>
      </c>
      <c r="G3654" s="34" t="s">
        <v>92</v>
      </c>
      <c r="H3654" s="59">
        <v>0</v>
      </c>
      <c r="I3654" s="52">
        <v>590000000</v>
      </c>
      <c r="J3654" s="35" t="s">
        <v>53</v>
      </c>
      <c r="K3654" s="43" t="s">
        <v>10818</v>
      </c>
      <c r="L3654" s="35" t="s">
        <v>42</v>
      </c>
      <c r="M3654" s="285" t="s">
        <v>84</v>
      </c>
      <c r="N3654" s="35" t="s">
        <v>10819</v>
      </c>
      <c r="O3654" s="35" t="s">
        <v>503</v>
      </c>
      <c r="P3654" s="46" t="s">
        <v>865</v>
      </c>
      <c r="Q3654" s="35" t="s">
        <v>866</v>
      </c>
      <c r="R3654" s="207">
        <v>550</v>
      </c>
      <c r="S3654" s="207">
        <v>194.06</v>
      </c>
      <c r="T3654" s="207">
        <f t="shared" si="412"/>
        <v>106733</v>
      </c>
      <c r="U3654" s="207">
        <f t="shared" si="411"/>
        <v>119540.96</v>
      </c>
      <c r="V3654" s="285"/>
      <c r="W3654" s="231">
        <v>2017</v>
      </c>
      <c r="X3654" s="289"/>
    </row>
    <row r="3655" spans="1:56" s="527" customFormat="1" ht="50.1" customHeight="1">
      <c r="A3655" s="912" t="s">
        <v>10851</v>
      </c>
      <c r="B3655" s="913" t="s">
        <v>35</v>
      </c>
      <c r="C3655" s="962" t="s">
        <v>10852</v>
      </c>
      <c r="D3655" s="962" t="s">
        <v>3489</v>
      </c>
      <c r="E3655" s="962" t="s">
        <v>10853</v>
      </c>
      <c r="F3655" s="962" t="s">
        <v>10854</v>
      </c>
      <c r="G3655" s="963" t="s">
        <v>92</v>
      </c>
      <c r="H3655" s="915">
        <v>0</v>
      </c>
      <c r="I3655" s="917">
        <v>590000000</v>
      </c>
      <c r="J3655" s="915" t="s">
        <v>53</v>
      </c>
      <c r="K3655" s="964" t="s">
        <v>10818</v>
      </c>
      <c r="L3655" s="915" t="s">
        <v>42</v>
      </c>
      <c r="M3655" s="965" t="s">
        <v>84</v>
      </c>
      <c r="N3655" s="915" t="s">
        <v>10819</v>
      </c>
      <c r="O3655" s="915" t="s">
        <v>503</v>
      </c>
      <c r="P3655" s="966" t="s">
        <v>865</v>
      </c>
      <c r="Q3655" s="915" t="s">
        <v>866</v>
      </c>
      <c r="R3655" s="967">
        <v>200</v>
      </c>
      <c r="S3655" s="967">
        <v>64.290000000000006</v>
      </c>
      <c r="T3655" s="967">
        <v>0</v>
      </c>
      <c r="U3655" s="967">
        <f t="shared" ref="U3655:U3662" si="417">T3655*1.12</f>
        <v>0</v>
      </c>
      <c r="V3655" s="983"/>
      <c r="W3655" s="969">
        <v>2017</v>
      </c>
      <c r="X3655" s="916" t="s">
        <v>13440</v>
      </c>
      <c r="Y3655" s="528"/>
      <c r="Z3655" s="528"/>
      <c r="AA3655" s="528"/>
      <c r="AB3655" s="528"/>
      <c r="AC3655" s="528"/>
      <c r="AD3655" s="528"/>
      <c r="AE3655" s="528"/>
      <c r="AF3655" s="518"/>
      <c r="AG3655" s="518"/>
      <c r="AH3655" s="518"/>
      <c r="AI3655" s="518"/>
      <c r="AJ3655" s="518"/>
      <c r="AK3655" s="518"/>
      <c r="AL3655" s="518"/>
      <c r="AM3655" s="518"/>
      <c r="AN3655" s="518"/>
      <c r="AO3655" s="518"/>
      <c r="AP3655" s="518"/>
      <c r="AQ3655" s="518"/>
      <c r="AR3655" s="518"/>
      <c r="AS3655" s="518"/>
      <c r="AT3655" s="518"/>
      <c r="AU3655" s="518"/>
      <c r="AV3655" s="518"/>
      <c r="AW3655" s="518"/>
      <c r="AX3655" s="518"/>
      <c r="AY3655" s="518"/>
      <c r="AZ3655" s="518"/>
      <c r="BA3655" s="518"/>
      <c r="BB3655" s="518"/>
      <c r="BC3655" s="518"/>
      <c r="BD3655" s="518"/>
    </row>
    <row r="3656" spans="1:56" s="527" customFormat="1" ht="50.1" customHeight="1">
      <c r="A3656" s="987" t="s">
        <v>13441</v>
      </c>
      <c r="B3656" s="988" t="s">
        <v>35</v>
      </c>
      <c r="C3656" s="988" t="s">
        <v>10852</v>
      </c>
      <c r="D3656" s="989" t="s">
        <v>3489</v>
      </c>
      <c r="E3656" s="989" t="s">
        <v>10853</v>
      </c>
      <c r="F3656" s="989" t="s">
        <v>10854</v>
      </c>
      <c r="G3656" s="988" t="s">
        <v>39</v>
      </c>
      <c r="H3656" s="987">
        <v>88</v>
      </c>
      <c r="I3656" s="990">
        <v>590000000</v>
      </c>
      <c r="J3656" s="987" t="s">
        <v>53</v>
      </c>
      <c r="K3656" s="988" t="s">
        <v>13382</v>
      </c>
      <c r="L3656" s="987" t="s">
        <v>42</v>
      </c>
      <c r="M3656" s="991" t="s">
        <v>84</v>
      </c>
      <c r="N3656" s="987" t="s">
        <v>10819</v>
      </c>
      <c r="O3656" s="987" t="s">
        <v>503</v>
      </c>
      <c r="P3656" s="992" t="s">
        <v>865</v>
      </c>
      <c r="Q3656" s="987" t="s">
        <v>866</v>
      </c>
      <c r="R3656" s="993">
        <v>200</v>
      </c>
      <c r="S3656" s="993">
        <v>76</v>
      </c>
      <c r="T3656" s="993">
        <f t="shared" ref="T3656" si="418">S3656*R3656</f>
        <v>15200</v>
      </c>
      <c r="U3656" s="993">
        <f t="shared" si="417"/>
        <v>17024</v>
      </c>
      <c r="V3656" s="988"/>
      <c r="W3656" s="988">
        <v>2017</v>
      </c>
      <c r="X3656" s="916"/>
      <c r="Y3656" s="528"/>
      <c r="Z3656" s="528"/>
      <c r="AA3656" s="528"/>
      <c r="AB3656" s="528"/>
      <c r="AC3656" s="528"/>
      <c r="AD3656" s="528"/>
      <c r="AE3656" s="528"/>
      <c r="AF3656" s="518"/>
      <c r="AG3656" s="518"/>
      <c r="AH3656" s="518"/>
      <c r="AI3656" s="518"/>
      <c r="AJ3656" s="518"/>
      <c r="AK3656" s="518"/>
      <c r="AL3656" s="518"/>
      <c r="AM3656" s="518"/>
      <c r="AN3656" s="518"/>
      <c r="AO3656" s="518"/>
      <c r="AP3656" s="518"/>
      <c r="AQ3656" s="518"/>
      <c r="AR3656" s="518"/>
      <c r="AS3656" s="518"/>
      <c r="AT3656" s="518"/>
      <c r="AU3656" s="518"/>
      <c r="AV3656" s="518"/>
      <c r="AW3656" s="518"/>
      <c r="AX3656" s="518"/>
      <c r="AY3656" s="518"/>
      <c r="AZ3656" s="518"/>
      <c r="BA3656" s="518"/>
      <c r="BB3656" s="518"/>
      <c r="BC3656" s="518"/>
      <c r="BD3656" s="518"/>
    </row>
    <row r="3657" spans="1:56" s="527" customFormat="1" ht="50.1" customHeight="1">
      <c r="A3657" s="912" t="s">
        <v>10855</v>
      </c>
      <c r="B3657" s="913" t="s">
        <v>35</v>
      </c>
      <c r="C3657" s="962" t="s">
        <v>10856</v>
      </c>
      <c r="D3657" s="962" t="s">
        <v>3489</v>
      </c>
      <c r="E3657" s="962" t="s">
        <v>10857</v>
      </c>
      <c r="F3657" s="962" t="s">
        <v>10858</v>
      </c>
      <c r="G3657" s="963" t="s">
        <v>92</v>
      </c>
      <c r="H3657" s="915">
        <v>0</v>
      </c>
      <c r="I3657" s="917">
        <v>590000000</v>
      </c>
      <c r="J3657" s="915" t="s">
        <v>53</v>
      </c>
      <c r="K3657" s="964" t="s">
        <v>10818</v>
      </c>
      <c r="L3657" s="915" t="s">
        <v>42</v>
      </c>
      <c r="M3657" s="965" t="s">
        <v>84</v>
      </c>
      <c r="N3657" s="915" t="s">
        <v>10819</v>
      </c>
      <c r="O3657" s="915" t="s">
        <v>503</v>
      </c>
      <c r="P3657" s="966" t="s">
        <v>865</v>
      </c>
      <c r="Q3657" s="915" t="s">
        <v>866</v>
      </c>
      <c r="R3657" s="967">
        <v>200</v>
      </c>
      <c r="S3657" s="967">
        <v>14.29</v>
      </c>
      <c r="T3657" s="967">
        <v>0</v>
      </c>
      <c r="U3657" s="967">
        <f t="shared" si="417"/>
        <v>0</v>
      </c>
      <c r="V3657" s="983"/>
      <c r="W3657" s="969">
        <v>2017</v>
      </c>
      <c r="X3657" s="916" t="s">
        <v>13440</v>
      </c>
      <c r="Y3657" s="528"/>
      <c r="Z3657" s="528"/>
      <c r="AA3657" s="528"/>
      <c r="AB3657" s="528"/>
      <c r="AC3657" s="528"/>
      <c r="AD3657" s="528"/>
      <c r="AE3657" s="528"/>
      <c r="AF3657" s="518"/>
      <c r="AG3657" s="518"/>
      <c r="AH3657" s="518"/>
      <c r="AI3657" s="518"/>
      <c r="AJ3657" s="518"/>
      <c r="AK3657" s="518"/>
      <c r="AL3657" s="518"/>
      <c r="AM3657" s="518"/>
      <c r="AN3657" s="518"/>
      <c r="AO3657" s="518"/>
      <c r="AP3657" s="518"/>
      <c r="AQ3657" s="518"/>
      <c r="AR3657" s="518"/>
      <c r="AS3657" s="518"/>
      <c r="AT3657" s="518"/>
      <c r="AU3657" s="518"/>
      <c r="AV3657" s="518"/>
      <c r="AW3657" s="518"/>
      <c r="AX3657" s="518"/>
      <c r="AY3657" s="518"/>
      <c r="AZ3657" s="518"/>
      <c r="BA3657" s="518"/>
      <c r="BB3657" s="518"/>
      <c r="BC3657" s="518"/>
      <c r="BD3657" s="518"/>
    </row>
    <row r="3658" spans="1:56" s="527" customFormat="1" ht="50.1" customHeight="1">
      <c r="A3658" s="994" t="s">
        <v>13442</v>
      </c>
      <c r="B3658" s="988" t="s">
        <v>35</v>
      </c>
      <c r="C3658" s="989" t="s">
        <v>10856</v>
      </c>
      <c r="D3658" s="989" t="s">
        <v>3489</v>
      </c>
      <c r="E3658" s="989" t="s">
        <v>10857</v>
      </c>
      <c r="F3658" s="989" t="s">
        <v>10858</v>
      </c>
      <c r="G3658" s="988" t="s">
        <v>39</v>
      </c>
      <c r="H3658" s="987">
        <v>98</v>
      </c>
      <c r="I3658" s="990">
        <v>590000000</v>
      </c>
      <c r="J3658" s="987" t="s">
        <v>53</v>
      </c>
      <c r="K3658" s="988" t="s">
        <v>13382</v>
      </c>
      <c r="L3658" s="987" t="s">
        <v>42</v>
      </c>
      <c r="M3658" s="991" t="s">
        <v>84</v>
      </c>
      <c r="N3658" s="987" t="s">
        <v>10819</v>
      </c>
      <c r="O3658" s="987" t="s">
        <v>503</v>
      </c>
      <c r="P3658" s="992" t="s">
        <v>865</v>
      </c>
      <c r="Q3658" s="987" t="s">
        <v>866</v>
      </c>
      <c r="R3658" s="993">
        <v>200</v>
      </c>
      <c r="S3658" s="993">
        <v>19</v>
      </c>
      <c r="T3658" s="993">
        <f t="shared" ref="T3658" si="419">S3658*R3658</f>
        <v>3800</v>
      </c>
      <c r="U3658" s="993">
        <f t="shared" si="417"/>
        <v>4256</v>
      </c>
      <c r="V3658" s="988"/>
      <c r="W3658" s="988">
        <v>2017</v>
      </c>
      <c r="X3658" s="916"/>
      <c r="Y3658" s="528"/>
      <c r="Z3658" s="528"/>
      <c r="AA3658" s="528"/>
      <c r="AB3658" s="528"/>
      <c r="AC3658" s="528"/>
      <c r="AD3658" s="528"/>
      <c r="AE3658" s="528"/>
      <c r="AF3658" s="518"/>
      <c r="AG3658" s="518"/>
      <c r="AH3658" s="518"/>
      <c r="AI3658" s="518"/>
      <c r="AJ3658" s="518"/>
      <c r="AK3658" s="518"/>
      <c r="AL3658" s="518"/>
      <c r="AM3658" s="518"/>
      <c r="AN3658" s="518"/>
      <c r="AO3658" s="518"/>
      <c r="AP3658" s="518"/>
      <c r="AQ3658" s="518"/>
      <c r="AR3658" s="518"/>
      <c r="AS3658" s="518"/>
      <c r="AT3658" s="518"/>
      <c r="AU3658" s="518"/>
      <c r="AV3658" s="518"/>
      <c r="AW3658" s="518"/>
      <c r="AX3658" s="518"/>
      <c r="AY3658" s="518"/>
      <c r="AZ3658" s="518"/>
      <c r="BA3658" s="518"/>
      <c r="BB3658" s="518"/>
      <c r="BC3658" s="518"/>
      <c r="BD3658" s="518"/>
    </row>
    <row r="3659" spans="1:56" s="527" customFormat="1" ht="50.1" customHeight="1">
      <c r="A3659" s="912" t="s">
        <v>10859</v>
      </c>
      <c r="B3659" s="913" t="s">
        <v>35</v>
      </c>
      <c r="C3659" s="962" t="s">
        <v>10860</v>
      </c>
      <c r="D3659" s="962" t="s">
        <v>3489</v>
      </c>
      <c r="E3659" s="962" t="s">
        <v>10861</v>
      </c>
      <c r="F3659" s="962" t="s">
        <v>10862</v>
      </c>
      <c r="G3659" s="963" t="s">
        <v>92</v>
      </c>
      <c r="H3659" s="915">
        <v>0</v>
      </c>
      <c r="I3659" s="917">
        <v>590000000</v>
      </c>
      <c r="J3659" s="915" t="s">
        <v>53</v>
      </c>
      <c r="K3659" s="964" t="s">
        <v>10818</v>
      </c>
      <c r="L3659" s="915" t="s">
        <v>42</v>
      </c>
      <c r="M3659" s="965" t="s">
        <v>84</v>
      </c>
      <c r="N3659" s="915" t="s">
        <v>10819</v>
      </c>
      <c r="O3659" s="915" t="s">
        <v>503</v>
      </c>
      <c r="P3659" s="966" t="s">
        <v>865</v>
      </c>
      <c r="Q3659" s="915" t="s">
        <v>866</v>
      </c>
      <c r="R3659" s="967">
        <v>3200</v>
      </c>
      <c r="S3659" s="967">
        <v>19.64</v>
      </c>
      <c r="T3659" s="967">
        <v>0</v>
      </c>
      <c r="U3659" s="967">
        <f t="shared" si="417"/>
        <v>0</v>
      </c>
      <c r="V3659" s="983"/>
      <c r="W3659" s="969">
        <v>2017</v>
      </c>
      <c r="X3659" s="916" t="s">
        <v>13440</v>
      </c>
      <c r="Y3659" s="528"/>
      <c r="Z3659" s="528"/>
      <c r="AA3659" s="528"/>
      <c r="AB3659" s="528"/>
      <c r="AC3659" s="528"/>
      <c r="AD3659" s="528"/>
      <c r="AE3659" s="528"/>
      <c r="AF3659" s="518"/>
      <c r="AG3659" s="518"/>
      <c r="AH3659" s="518"/>
      <c r="AI3659" s="518"/>
      <c r="AJ3659" s="518"/>
      <c r="AK3659" s="518"/>
      <c r="AL3659" s="518"/>
      <c r="AM3659" s="518"/>
      <c r="AN3659" s="518"/>
      <c r="AO3659" s="518"/>
      <c r="AP3659" s="518"/>
      <c r="AQ3659" s="518"/>
      <c r="AR3659" s="518"/>
      <c r="AS3659" s="518"/>
      <c r="AT3659" s="518"/>
      <c r="AU3659" s="518"/>
      <c r="AV3659" s="518"/>
      <c r="AW3659" s="518"/>
      <c r="AX3659" s="518"/>
      <c r="AY3659" s="518"/>
      <c r="AZ3659" s="518"/>
      <c r="BA3659" s="518"/>
      <c r="BB3659" s="518"/>
      <c r="BC3659" s="518"/>
      <c r="BD3659" s="518"/>
    </row>
    <row r="3660" spans="1:56" s="527" customFormat="1" ht="50.1" customHeight="1">
      <c r="A3660" s="987" t="s">
        <v>13443</v>
      </c>
      <c r="B3660" s="988" t="s">
        <v>35</v>
      </c>
      <c r="C3660" s="988" t="s">
        <v>10860</v>
      </c>
      <c r="D3660" s="989" t="s">
        <v>3489</v>
      </c>
      <c r="E3660" s="989" t="s">
        <v>10861</v>
      </c>
      <c r="F3660" s="989" t="s">
        <v>10862</v>
      </c>
      <c r="G3660" s="988" t="s">
        <v>39</v>
      </c>
      <c r="H3660" s="987">
        <v>98</v>
      </c>
      <c r="I3660" s="990">
        <v>590000000</v>
      </c>
      <c r="J3660" s="987" t="s">
        <v>53</v>
      </c>
      <c r="K3660" s="988" t="s">
        <v>13382</v>
      </c>
      <c r="L3660" s="987" t="s">
        <v>42</v>
      </c>
      <c r="M3660" s="991" t="s">
        <v>84</v>
      </c>
      <c r="N3660" s="987" t="s">
        <v>10819</v>
      </c>
      <c r="O3660" s="987" t="s">
        <v>503</v>
      </c>
      <c r="P3660" s="992" t="s">
        <v>865</v>
      </c>
      <c r="Q3660" s="987" t="s">
        <v>866</v>
      </c>
      <c r="R3660" s="993">
        <v>3200</v>
      </c>
      <c r="S3660" s="993">
        <v>29</v>
      </c>
      <c r="T3660" s="993">
        <f t="shared" ref="T3660" si="420">S3660*R3660</f>
        <v>92800</v>
      </c>
      <c r="U3660" s="993">
        <f t="shared" si="417"/>
        <v>103936.00000000001</v>
      </c>
      <c r="V3660" s="988"/>
      <c r="W3660" s="988">
        <v>2017</v>
      </c>
      <c r="X3660" s="916"/>
      <c r="Y3660" s="528"/>
      <c r="Z3660" s="528"/>
      <c r="AA3660" s="528"/>
      <c r="AB3660" s="528"/>
      <c r="AC3660" s="528"/>
      <c r="AD3660" s="528"/>
      <c r="AE3660" s="528"/>
      <c r="AF3660" s="518"/>
      <c r="AG3660" s="518"/>
      <c r="AH3660" s="518"/>
      <c r="AI3660" s="518"/>
      <c r="AJ3660" s="518"/>
      <c r="AK3660" s="518"/>
      <c r="AL3660" s="518"/>
      <c r="AM3660" s="518"/>
      <c r="AN3660" s="518"/>
      <c r="AO3660" s="518"/>
      <c r="AP3660" s="518"/>
      <c r="AQ3660" s="518"/>
      <c r="AR3660" s="518"/>
      <c r="AS3660" s="518"/>
      <c r="AT3660" s="518"/>
      <c r="AU3660" s="518"/>
      <c r="AV3660" s="518"/>
      <c r="AW3660" s="518"/>
      <c r="AX3660" s="518"/>
      <c r="AY3660" s="518"/>
      <c r="AZ3660" s="518"/>
      <c r="BA3660" s="518"/>
      <c r="BB3660" s="518"/>
      <c r="BC3660" s="518"/>
      <c r="BD3660" s="518"/>
    </row>
    <row r="3661" spans="1:56" s="527" customFormat="1" ht="50.1" customHeight="1">
      <c r="A3661" s="912" t="s">
        <v>10863</v>
      </c>
      <c r="B3661" s="913" t="s">
        <v>35</v>
      </c>
      <c r="C3661" s="962" t="s">
        <v>6725</v>
      </c>
      <c r="D3661" s="962" t="s">
        <v>3489</v>
      </c>
      <c r="E3661" s="962" t="s">
        <v>6726</v>
      </c>
      <c r="F3661" s="962" t="s">
        <v>10864</v>
      </c>
      <c r="G3661" s="963" t="s">
        <v>92</v>
      </c>
      <c r="H3661" s="915">
        <v>0</v>
      </c>
      <c r="I3661" s="917">
        <v>590000000</v>
      </c>
      <c r="J3661" s="915" t="s">
        <v>53</v>
      </c>
      <c r="K3661" s="964" t="s">
        <v>10818</v>
      </c>
      <c r="L3661" s="915" t="s">
        <v>42</v>
      </c>
      <c r="M3661" s="965" t="s">
        <v>84</v>
      </c>
      <c r="N3661" s="915" t="s">
        <v>10819</v>
      </c>
      <c r="O3661" s="915" t="s">
        <v>503</v>
      </c>
      <c r="P3661" s="966" t="s">
        <v>865</v>
      </c>
      <c r="Q3661" s="915" t="s">
        <v>866</v>
      </c>
      <c r="R3661" s="967">
        <v>300</v>
      </c>
      <c r="S3661" s="967">
        <v>235.71</v>
      </c>
      <c r="T3661" s="967">
        <v>0</v>
      </c>
      <c r="U3661" s="967">
        <f t="shared" si="417"/>
        <v>0</v>
      </c>
      <c r="V3661" s="983"/>
      <c r="W3661" s="969">
        <v>2017</v>
      </c>
      <c r="X3661" s="916" t="s">
        <v>13440</v>
      </c>
      <c r="Y3661" s="528"/>
      <c r="Z3661" s="528"/>
      <c r="AA3661" s="528"/>
      <c r="AB3661" s="528"/>
      <c r="AC3661" s="528"/>
      <c r="AD3661" s="528"/>
      <c r="AE3661" s="528"/>
      <c r="AF3661" s="518"/>
      <c r="AG3661" s="518"/>
      <c r="AH3661" s="518"/>
      <c r="AI3661" s="518"/>
      <c r="AJ3661" s="518"/>
      <c r="AK3661" s="518"/>
      <c r="AL3661" s="518"/>
      <c r="AM3661" s="518"/>
      <c r="AN3661" s="518"/>
      <c r="AO3661" s="518"/>
      <c r="AP3661" s="518"/>
      <c r="AQ3661" s="518"/>
      <c r="AR3661" s="518"/>
      <c r="AS3661" s="518"/>
      <c r="AT3661" s="518"/>
      <c r="AU3661" s="518"/>
      <c r="AV3661" s="518"/>
      <c r="AW3661" s="518"/>
      <c r="AX3661" s="518"/>
      <c r="AY3661" s="518"/>
      <c r="AZ3661" s="518"/>
      <c r="BA3661" s="518"/>
      <c r="BB3661" s="518"/>
      <c r="BC3661" s="518"/>
      <c r="BD3661" s="518"/>
    </row>
    <row r="3662" spans="1:56" s="527" customFormat="1" ht="50.1" customHeight="1">
      <c r="A3662" s="987" t="s">
        <v>13444</v>
      </c>
      <c r="B3662" s="988" t="s">
        <v>35</v>
      </c>
      <c r="C3662" s="988" t="s">
        <v>6725</v>
      </c>
      <c r="D3662" s="989" t="s">
        <v>3489</v>
      </c>
      <c r="E3662" s="989" t="s">
        <v>6726</v>
      </c>
      <c r="F3662" s="989" t="s">
        <v>10864</v>
      </c>
      <c r="G3662" s="988" t="s">
        <v>39</v>
      </c>
      <c r="H3662" s="987">
        <v>98</v>
      </c>
      <c r="I3662" s="990">
        <v>590000000</v>
      </c>
      <c r="J3662" s="987" t="s">
        <v>53</v>
      </c>
      <c r="K3662" s="988" t="s">
        <v>13382</v>
      </c>
      <c r="L3662" s="987" t="s">
        <v>42</v>
      </c>
      <c r="M3662" s="991" t="s">
        <v>84</v>
      </c>
      <c r="N3662" s="987" t="s">
        <v>10819</v>
      </c>
      <c r="O3662" s="987" t="s">
        <v>503</v>
      </c>
      <c r="P3662" s="992" t="s">
        <v>865</v>
      </c>
      <c r="Q3662" s="987" t="s">
        <v>866</v>
      </c>
      <c r="R3662" s="993">
        <v>300</v>
      </c>
      <c r="S3662" s="993">
        <v>341</v>
      </c>
      <c r="T3662" s="993">
        <f t="shared" ref="T3662" si="421">S3662*R3662</f>
        <v>102300</v>
      </c>
      <c r="U3662" s="993">
        <f t="shared" si="417"/>
        <v>114576.00000000001</v>
      </c>
      <c r="V3662" s="988"/>
      <c r="W3662" s="988">
        <v>2017</v>
      </c>
      <c r="X3662" s="916"/>
      <c r="Y3662" s="528"/>
      <c r="Z3662" s="528"/>
      <c r="AA3662" s="528"/>
      <c r="AB3662" s="528"/>
      <c r="AC3662" s="528"/>
      <c r="AD3662" s="528"/>
      <c r="AE3662" s="528"/>
      <c r="AF3662" s="518"/>
      <c r="AG3662" s="518"/>
      <c r="AH3662" s="518"/>
      <c r="AI3662" s="518"/>
      <c r="AJ3662" s="518"/>
      <c r="AK3662" s="518"/>
      <c r="AL3662" s="518"/>
      <c r="AM3662" s="518"/>
      <c r="AN3662" s="518"/>
      <c r="AO3662" s="518"/>
      <c r="AP3662" s="518"/>
      <c r="AQ3662" s="518"/>
      <c r="AR3662" s="518"/>
      <c r="AS3662" s="518"/>
      <c r="AT3662" s="518"/>
      <c r="AU3662" s="518"/>
      <c r="AV3662" s="518"/>
      <c r="AW3662" s="518"/>
      <c r="AX3662" s="518"/>
      <c r="AY3662" s="518"/>
      <c r="AZ3662" s="518"/>
      <c r="BA3662" s="518"/>
      <c r="BB3662" s="518"/>
      <c r="BC3662" s="518"/>
      <c r="BD3662" s="518"/>
    </row>
    <row r="3663" spans="1:56" ht="50.1" customHeight="1">
      <c r="A3663" s="45" t="s">
        <v>10865</v>
      </c>
      <c r="B3663" s="160" t="s">
        <v>35</v>
      </c>
      <c r="C3663" s="50" t="s">
        <v>6725</v>
      </c>
      <c r="D3663" s="50" t="s">
        <v>3489</v>
      </c>
      <c r="E3663" s="50" t="s">
        <v>6726</v>
      </c>
      <c r="F3663" s="50" t="s">
        <v>10866</v>
      </c>
      <c r="G3663" s="34" t="s">
        <v>92</v>
      </c>
      <c r="H3663" s="59">
        <v>0</v>
      </c>
      <c r="I3663" s="52">
        <v>590000000</v>
      </c>
      <c r="J3663" s="35" t="s">
        <v>53</v>
      </c>
      <c r="K3663" s="43" t="s">
        <v>10818</v>
      </c>
      <c r="L3663" s="35" t="s">
        <v>42</v>
      </c>
      <c r="M3663" s="285" t="s">
        <v>84</v>
      </c>
      <c r="N3663" s="35" t="s">
        <v>10819</v>
      </c>
      <c r="O3663" s="35" t="s">
        <v>503</v>
      </c>
      <c r="P3663" s="46" t="s">
        <v>865</v>
      </c>
      <c r="Q3663" s="35" t="s">
        <v>866</v>
      </c>
      <c r="R3663" s="207">
        <v>200</v>
      </c>
      <c r="S3663" s="207">
        <v>296.43</v>
      </c>
      <c r="T3663" s="207">
        <f t="shared" si="412"/>
        <v>59286</v>
      </c>
      <c r="U3663" s="207">
        <f t="shared" si="411"/>
        <v>66400.320000000007</v>
      </c>
      <c r="V3663" s="285"/>
      <c r="W3663" s="231">
        <v>2017</v>
      </c>
      <c r="X3663" s="289"/>
    </row>
    <row r="3664" spans="1:56" s="527" customFormat="1" ht="50.1" customHeight="1">
      <c r="A3664" s="912" t="s">
        <v>10867</v>
      </c>
      <c r="B3664" s="913" t="s">
        <v>35</v>
      </c>
      <c r="C3664" s="962" t="s">
        <v>6543</v>
      </c>
      <c r="D3664" s="962" t="s">
        <v>3489</v>
      </c>
      <c r="E3664" s="962" t="s">
        <v>6544</v>
      </c>
      <c r="F3664" s="962" t="s">
        <v>10868</v>
      </c>
      <c r="G3664" s="963" t="s">
        <v>92</v>
      </c>
      <c r="H3664" s="915">
        <v>0</v>
      </c>
      <c r="I3664" s="917">
        <v>590000000</v>
      </c>
      <c r="J3664" s="915" t="s">
        <v>53</v>
      </c>
      <c r="K3664" s="964" t="s">
        <v>10818</v>
      </c>
      <c r="L3664" s="915" t="s">
        <v>42</v>
      </c>
      <c r="M3664" s="965" t="s">
        <v>84</v>
      </c>
      <c r="N3664" s="915" t="s">
        <v>10819</v>
      </c>
      <c r="O3664" s="915" t="s">
        <v>503</v>
      </c>
      <c r="P3664" s="966" t="s">
        <v>865</v>
      </c>
      <c r="Q3664" s="915" t="s">
        <v>866</v>
      </c>
      <c r="R3664" s="967">
        <v>300</v>
      </c>
      <c r="S3664" s="967">
        <v>64.290000000000006</v>
      </c>
      <c r="T3664" s="967">
        <v>0</v>
      </c>
      <c r="U3664" s="967">
        <f t="shared" ref="U3664:U3675" si="422">T3664*1.12</f>
        <v>0</v>
      </c>
      <c r="V3664" s="983"/>
      <c r="W3664" s="969">
        <v>2017</v>
      </c>
      <c r="X3664" s="916" t="s">
        <v>13440</v>
      </c>
      <c r="Y3664" s="528"/>
      <c r="Z3664" s="528"/>
      <c r="AA3664" s="528"/>
      <c r="AB3664" s="528"/>
      <c r="AC3664" s="528"/>
      <c r="AD3664" s="528"/>
      <c r="AE3664" s="528"/>
      <c r="AF3664" s="518"/>
      <c r="AG3664" s="518"/>
      <c r="AH3664" s="518"/>
      <c r="AI3664" s="518"/>
      <c r="AJ3664" s="518"/>
      <c r="AK3664" s="518"/>
      <c r="AL3664" s="518"/>
      <c r="AM3664" s="518"/>
      <c r="AN3664" s="518"/>
      <c r="AO3664" s="518"/>
      <c r="AP3664" s="518"/>
      <c r="AQ3664" s="518"/>
      <c r="AR3664" s="518"/>
      <c r="AS3664" s="518"/>
      <c r="AT3664" s="518"/>
      <c r="AU3664" s="518"/>
      <c r="AV3664" s="518"/>
      <c r="AW3664" s="518"/>
      <c r="AX3664" s="518"/>
      <c r="AY3664" s="518"/>
      <c r="AZ3664" s="518"/>
      <c r="BA3664" s="518"/>
      <c r="BB3664" s="518"/>
      <c r="BC3664" s="518"/>
      <c r="BD3664" s="518"/>
    </row>
    <row r="3665" spans="1:56" s="527" customFormat="1" ht="50.1" customHeight="1">
      <c r="A3665" s="987" t="s">
        <v>13445</v>
      </c>
      <c r="B3665" s="988" t="s">
        <v>35</v>
      </c>
      <c r="C3665" s="988" t="s">
        <v>6543</v>
      </c>
      <c r="D3665" s="989" t="s">
        <v>3489</v>
      </c>
      <c r="E3665" s="989" t="s">
        <v>6544</v>
      </c>
      <c r="F3665" s="989" t="s">
        <v>10868</v>
      </c>
      <c r="G3665" s="988" t="s">
        <v>39</v>
      </c>
      <c r="H3665" s="987">
        <v>98</v>
      </c>
      <c r="I3665" s="990">
        <v>590000000</v>
      </c>
      <c r="J3665" s="987" t="s">
        <v>53</v>
      </c>
      <c r="K3665" s="988" t="s">
        <v>13382</v>
      </c>
      <c r="L3665" s="987" t="s">
        <v>42</v>
      </c>
      <c r="M3665" s="991" t="s">
        <v>84</v>
      </c>
      <c r="N3665" s="987" t="s">
        <v>10819</v>
      </c>
      <c r="O3665" s="987" t="s">
        <v>503</v>
      </c>
      <c r="P3665" s="992" t="s">
        <v>865</v>
      </c>
      <c r="Q3665" s="987" t="s">
        <v>866</v>
      </c>
      <c r="R3665" s="993">
        <v>300</v>
      </c>
      <c r="S3665" s="993">
        <v>80</v>
      </c>
      <c r="T3665" s="993">
        <f t="shared" ref="T3665" si="423">S3665*R3665</f>
        <v>24000</v>
      </c>
      <c r="U3665" s="993">
        <f t="shared" si="422"/>
        <v>26880.000000000004</v>
      </c>
      <c r="V3665" s="988"/>
      <c r="W3665" s="988">
        <v>2017</v>
      </c>
      <c r="X3665" s="916"/>
      <c r="Y3665" s="528"/>
      <c r="Z3665" s="528"/>
      <c r="AA3665" s="528"/>
      <c r="AB3665" s="528"/>
      <c r="AC3665" s="528"/>
      <c r="AD3665" s="528"/>
      <c r="AE3665" s="528"/>
      <c r="AF3665" s="518"/>
      <c r="AG3665" s="518"/>
      <c r="AH3665" s="518"/>
      <c r="AI3665" s="518"/>
      <c r="AJ3665" s="518"/>
      <c r="AK3665" s="518"/>
      <c r="AL3665" s="518"/>
      <c r="AM3665" s="518"/>
      <c r="AN3665" s="518"/>
      <c r="AO3665" s="518"/>
      <c r="AP3665" s="518"/>
      <c r="AQ3665" s="518"/>
      <c r="AR3665" s="518"/>
      <c r="AS3665" s="518"/>
      <c r="AT3665" s="518"/>
      <c r="AU3665" s="518"/>
      <c r="AV3665" s="518"/>
      <c r="AW3665" s="518"/>
      <c r="AX3665" s="518"/>
      <c r="AY3665" s="518"/>
      <c r="AZ3665" s="518"/>
      <c r="BA3665" s="518"/>
      <c r="BB3665" s="518"/>
      <c r="BC3665" s="518"/>
      <c r="BD3665" s="518"/>
    </row>
    <row r="3666" spans="1:56" s="527" customFormat="1" ht="50.1" customHeight="1">
      <c r="A3666" s="912" t="s">
        <v>10869</v>
      </c>
      <c r="B3666" s="995" t="s">
        <v>35</v>
      </c>
      <c r="C3666" s="962" t="s">
        <v>3540</v>
      </c>
      <c r="D3666" s="962" t="s">
        <v>3489</v>
      </c>
      <c r="E3666" s="962" t="s">
        <v>3541</v>
      </c>
      <c r="F3666" s="962" t="s">
        <v>10870</v>
      </c>
      <c r="G3666" s="963" t="s">
        <v>92</v>
      </c>
      <c r="H3666" s="915">
        <v>0</v>
      </c>
      <c r="I3666" s="917">
        <v>590000000</v>
      </c>
      <c r="J3666" s="915" t="s">
        <v>53</v>
      </c>
      <c r="K3666" s="964" t="s">
        <v>10818</v>
      </c>
      <c r="L3666" s="915" t="s">
        <v>42</v>
      </c>
      <c r="M3666" s="965" t="s">
        <v>84</v>
      </c>
      <c r="N3666" s="915" t="s">
        <v>10819</v>
      </c>
      <c r="O3666" s="915" t="s">
        <v>503</v>
      </c>
      <c r="P3666" s="966" t="s">
        <v>865</v>
      </c>
      <c r="Q3666" s="915" t="s">
        <v>866</v>
      </c>
      <c r="R3666" s="967">
        <v>550</v>
      </c>
      <c r="S3666" s="967">
        <v>96.43</v>
      </c>
      <c r="T3666" s="967">
        <v>0</v>
      </c>
      <c r="U3666" s="967">
        <f t="shared" si="422"/>
        <v>0</v>
      </c>
      <c r="V3666" s="983"/>
      <c r="W3666" s="969">
        <v>2017</v>
      </c>
      <c r="X3666" s="916" t="s">
        <v>13440</v>
      </c>
      <c r="Y3666" s="528"/>
      <c r="Z3666" s="528"/>
      <c r="AA3666" s="528"/>
      <c r="AB3666" s="528"/>
      <c r="AC3666" s="528"/>
      <c r="AD3666" s="528"/>
      <c r="AE3666" s="528"/>
      <c r="AF3666" s="518"/>
      <c r="AG3666" s="518"/>
      <c r="AH3666" s="518"/>
      <c r="AI3666" s="518"/>
      <c r="AJ3666" s="518"/>
      <c r="AK3666" s="518"/>
      <c r="AL3666" s="518"/>
      <c r="AM3666" s="518"/>
      <c r="AN3666" s="518"/>
      <c r="AO3666" s="518"/>
      <c r="AP3666" s="518"/>
      <c r="AQ3666" s="518"/>
      <c r="AR3666" s="518"/>
      <c r="AS3666" s="518"/>
      <c r="AT3666" s="518"/>
      <c r="AU3666" s="518"/>
      <c r="AV3666" s="518"/>
      <c r="AW3666" s="518"/>
      <c r="AX3666" s="518"/>
      <c r="AY3666" s="518"/>
      <c r="AZ3666" s="518"/>
      <c r="BA3666" s="518"/>
      <c r="BB3666" s="518"/>
      <c r="BC3666" s="518"/>
      <c r="BD3666" s="518"/>
    </row>
    <row r="3667" spans="1:56" s="527" customFormat="1" ht="50.1" customHeight="1">
      <c r="A3667" s="987" t="s">
        <v>13446</v>
      </c>
      <c r="B3667" s="988" t="s">
        <v>35</v>
      </c>
      <c r="C3667" s="988" t="s">
        <v>3540</v>
      </c>
      <c r="D3667" s="989" t="s">
        <v>3489</v>
      </c>
      <c r="E3667" s="989" t="s">
        <v>3541</v>
      </c>
      <c r="F3667" s="989" t="s">
        <v>10870</v>
      </c>
      <c r="G3667" s="988" t="s">
        <v>39</v>
      </c>
      <c r="H3667" s="987">
        <v>98</v>
      </c>
      <c r="I3667" s="990">
        <v>590000000</v>
      </c>
      <c r="J3667" s="987" t="s">
        <v>53</v>
      </c>
      <c r="K3667" s="988" t="s">
        <v>13382</v>
      </c>
      <c r="L3667" s="987" t="s">
        <v>42</v>
      </c>
      <c r="M3667" s="991" t="s">
        <v>84</v>
      </c>
      <c r="N3667" s="987" t="s">
        <v>10819</v>
      </c>
      <c r="O3667" s="987" t="s">
        <v>503</v>
      </c>
      <c r="P3667" s="992" t="s">
        <v>865</v>
      </c>
      <c r="Q3667" s="987" t="s">
        <v>866</v>
      </c>
      <c r="R3667" s="993">
        <v>550</v>
      </c>
      <c r="S3667" s="993">
        <v>120</v>
      </c>
      <c r="T3667" s="993">
        <f t="shared" ref="T3667" si="424">S3667*R3667</f>
        <v>66000</v>
      </c>
      <c r="U3667" s="993">
        <f t="shared" si="422"/>
        <v>73920</v>
      </c>
      <c r="V3667" s="988"/>
      <c r="W3667" s="988">
        <v>2017</v>
      </c>
      <c r="X3667" s="916"/>
      <c r="Y3667" s="528"/>
      <c r="Z3667" s="528"/>
      <c r="AA3667" s="528"/>
      <c r="AB3667" s="528"/>
      <c r="AC3667" s="528"/>
      <c r="AD3667" s="528"/>
      <c r="AE3667" s="528"/>
      <c r="AF3667" s="518"/>
      <c r="AG3667" s="518"/>
      <c r="AH3667" s="518"/>
      <c r="AI3667" s="518"/>
      <c r="AJ3667" s="518"/>
      <c r="AK3667" s="518"/>
      <c r="AL3667" s="518"/>
      <c r="AM3667" s="518"/>
      <c r="AN3667" s="518"/>
      <c r="AO3667" s="518"/>
      <c r="AP3667" s="518"/>
      <c r="AQ3667" s="518"/>
      <c r="AR3667" s="518"/>
      <c r="AS3667" s="518"/>
      <c r="AT3667" s="518"/>
      <c r="AU3667" s="518"/>
      <c r="AV3667" s="518"/>
      <c r="AW3667" s="518"/>
      <c r="AX3667" s="518"/>
      <c r="AY3667" s="518"/>
      <c r="AZ3667" s="518"/>
      <c r="BA3667" s="518"/>
      <c r="BB3667" s="518"/>
      <c r="BC3667" s="518"/>
      <c r="BD3667" s="518"/>
    </row>
    <row r="3668" spans="1:56" s="527" customFormat="1" ht="50.1" customHeight="1">
      <c r="A3668" s="912" t="s">
        <v>10871</v>
      </c>
      <c r="B3668" s="913" t="s">
        <v>35</v>
      </c>
      <c r="C3668" s="962" t="s">
        <v>3544</v>
      </c>
      <c r="D3668" s="962" t="s">
        <v>3489</v>
      </c>
      <c r="E3668" s="962" t="s">
        <v>3545</v>
      </c>
      <c r="F3668" s="962" t="s">
        <v>10872</v>
      </c>
      <c r="G3668" s="963" t="s">
        <v>92</v>
      </c>
      <c r="H3668" s="915">
        <v>0</v>
      </c>
      <c r="I3668" s="917">
        <v>590000000</v>
      </c>
      <c r="J3668" s="915" t="s">
        <v>53</v>
      </c>
      <c r="K3668" s="964" t="s">
        <v>10818</v>
      </c>
      <c r="L3668" s="915" t="s">
        <v>42</v>
      </c>
      <c r="M3668" s="965" t="s">
        <v>84</v>
      </c>
      <c r="N3668" s="915" t="s">
        <v>10819</v>
      </c>
      <c r="O3668" s="915" t="s">
        <v>503</v>
      </c>
      <c r="P3668" s="966" t="s">
        <v>865</v>
      </c>
      <c r="Q3668" s="915" t="s">
        <v>866</v>
      </c>
      <c r="R3668" s="967">
        <v>550</v>
      </c>
      <c r="S3668" s="967">
        <v>142.86000000000001</v>
      </c>
      <c r="T3668" s="967">
        <v>0</v>
      </c>
      <c r="U3668" s="967">
        <f t="shared" si="422"/>
        <v>0</v>
      </c>
      <c r="V3668" s="983"/>
      <c r="W3668" s="969">
        <v>2017</v>
      </c>
      <c r="X3668" s="916" t="s">
        <v>13440</v>
      </c>
      <c r="Y3668" s="528"/>
      <c r="Z3668" s="528"/>
      <c r="AA3668" s="528"/>
      <c r="AB3668" s="528"/>
      <c r="AC3668" s="528"/>
      <c r="AD3668" s="528"/>
      <c r="AE3668" s="528"/>
      <c r="AF3668" s="518"/>
      <c r="AG3668" s="518"/>
      <c r="AH3668" s="518"/>
      <c r="AI3668" s="518"/>
      <c r="AJ3668" s="518"/>
      <c r="AK3668" s="518"/>
      <c r="AL3668" s="518"/>
      <c r="AM3668" s="518"/>
      <c r="AN3668" s="518"/>
      <c r="AO3668" s="518"/>
      <c r="AP3668" s="518"/>
      <c r="AQ3668" s="518"/>
      <c r="AR3668" s="518"/>
      <c r="AS3668" s="518"/>
      <c r="AT3668" s="518"/>
      <c r="AU3668" s="518"/>
      <c r="AV3668" s="518"/>
      <c r="AW3668" s="518"/>
      <c r="AX3668" s="518"/>
      <c r="AY3668" s="518"/>
      <c r="AZ3668" s="518"/>
      <c r="BA3668" s="518"/>
      <c r="BB3668" s="518"/>
      <c r="BC3668" s="518"/>
      <c r="BD3668" s="518"/>
    </row>
    <row r="3669" spans="1:56" s="527" customFormat="1" ht="50.1" customHeight="1">
      <c r="A3669" s="987" t="s">
        <v>13447</v>
      </c>
      <c r="B3669" s="988" t="s">
        <v>35</v>
      </c>
      <c r="C3669" s="988" t="s">
        <v>3544</v>
      </c>
      <c r="D3669" s="989" t="s">
        <v>3489</v>
      </c>
      <c r="E3669" s="989" t="s">
        <v>3545</v>
      </c>
      <c r="F3669" s="989" t="s">
        <v>10872</v>
      </c>
      <c r="G3669" s="988" t="s">
        <v>39</v>
      </c>
      <c r="H3669" s="987">
        <v>98</v>
      </c>
      <c r="I3669" s="990">
        <v>590000000</v>
      </c>
      <c r="J3669" s="987" t="s">
        <v>53</v>
      </c>
      <c r="K3669" s="988" t="s">
        <v>13382</v>
      </c>
      <c r="L3669" s="987" t="s">
        <v>42</v>
      </c>
      <c r="M3669" s="991" t="s">
        <v>84</v>
      </c>
      <c r="N3669" s="987" t="s">
        <v>10819</v>
      </c>
      <c r="O3669" s="987" t="s">
        <v>503</v>
      </c>
      <c r="P3669" s="992" t="s">
        <v>865</v>
      </c>
      <c r="Q3669" s="987" t="s">
        <v>866</v>
      </c>
      <c r="R3669" s="993">
        <v>550</v>
      </c>
      <c r="S3669" s="993">
        <v>180</v>
      </c>
      <c r="T3669" s="993">
        <f t="shared" ref="T3669" si="425">S3669*R3669</f>
        <v>99000</v>
      </c>
      <c r="U3669" s="993">
        <f t="shared" si="422"/>
        <v>110880.00000000001</v>
      </c>
      <c r="V3669" s="988"/>
      <c r="W3669" s="988">
        <v>2017</v>
      </c>
      <c r="X3669" s="916"/>
      <c r="Y3669" s="528"/>
      <c r="Z3669" s="528"/>
      <c r="AA3669" s="528"/>
      <c r="AB3669" s="528"/>
      <c r="AC3669" s="528"/>
      <c r="AD3669" s="528"/>
      <c r="AE3669" s="528"/>
      <c r="AF3669" s="518"/>
      <c r="AG3669" s="518"/>
      <c r="AH3669" s="518"/>
      <c r="AI3669" s="518"/>
      <c r="AJ3669" s="518"/>
      <c r="AK3669" s="518"/>
      <c r="AL3669" s="518"/>
      <c r="AM3669" s="518"/>
      <c r="AN3669" s="518"/>
      <c r="AO3669" s="518"/>
      <c r="AP3669" s="518"/>
      <c r="AQ3669" s="518"/>
      <c r="AR3669" s="518"/>
      <c r="AS3669" s="518"/>
      <c r="AT3669" s="518"/>
      <c r="AU3669" s="518"/>
      <c r="AV3669" s="518"/>
      <c r="AW3669" s="518"/>
      <c r="AX3669" s="518"/>
      <c r="AY3669" s="518"/>
      <c r="AZ3669" s="518"/>
      <c r="BA3669" s="518"/>
      <c r="BB3669" s="518"/>
      <c r="BC3669" s="518"/>
      <c r="BD3669" s="518"/>
    </row>
    <row r="3670" spans="1:56" s="527" customFormat="1" ht="50.1" customHeight="1">
      <c r="A3670" s="912" t="s">
        <v>10873</v>
      </c>
      <c r="B3670" s="995" t="s">
        <v>35</v>
      </c>
      <c r="C3670" s="962" t="s">
        <v>10874</v>
      </c>
      <c r="D3670" s="962" t="s">
        <v>3489</v>
      </c>
      <c r="E3670" s="962" t="s">
        <v>10875</v>
      </c>
      <c r="F3670" s="962" t="s">
        <v>10876</v>
      </c>
      <c r="G3670" s="963" t="s">
        <v>92</v>
      </c>
      <c r="H3670" s="915">
        <v>0</v>
      </c>
      <c r="I3670" s="917">
        <v>590000000</v>
      </c>
      <c r="J3670" s="915" t="s">
        <v>53</v>
      </c>
      <c r="K3670" s="964" t="s">
        <v>10818</v>
      </c>
      <c r="L3670" s="915" t="s">
        <v>42</v>
      </c>
      <c r="M3670" s="965" t="s">
        <v>84</v>
      </c>
      <c r="N3670" s="915" t="s">
        <v>10819</v>
      </c>
      <c r="O3670" s="915" t="s">
        <v>503</v>
      </c>
      <c r="P3670" s="966" t="s">
        <v>865</v>
      </c>
      <c r="Q3670" s="915" t="s">
        <v>866</v>
      </c>
      <c r="R3670" s="967">
        <v>300</v>
      </c>
      <c r="S3670" s="967">
        <v>366.07</v>
      </c>
      <c r="T3670" s="967">
        <v>0</v>
      </c>
      <c r="U3670" s="967">
        <f t="shared" si="422"/>
        <v>0</v>
      </c>
      <c r="V3670" s="983"/>
      <c r="W3670" s="969">
        <v>2017</v>
      </c>
      <c r="X3670" s="916" t="s">
        <v>13440</v>
      </c>
      <c r="Y3670" s="528"/>
      <c r="Z3670" s="528"/>
      <c r="AA3670" s="528"/>
      <c r="AB3670" s="528"/>
      <c r="AC3670" s="528"/>
      <c r="AD3670" s="528"/>
      <c r="AE3670" s="528"/>
      <c r="AF3670" s="518"/>
      <c r="AG3670" s="518"/>
      <c r="AH3670" s="518"/>
      <c r="AI3670" s="518"/>
      <c r="AJ3670" s="518"/>
      <c r="AK3670" s="518"/>
      <c r="AL3670" s="518"/>
      <c r="AM3670" s="518"/>
      <c r="AN3670" s="518"/>
      <c r="AO3670" s="518"/>
      <c r="AP3670" s="518"/>
      <c r="AQ3670" s="518"/>
      <c r="AR3670" s="518"/>
      <c r="AS3670" s="518"/>
      <c r="AT3670" s="518"/>
      <c r="AU3670" s="518"/>
      <c r="AV3670" s="518"/>
      <c r="AW3670" s="518"/>
      <c r="AX3670" s="518"/>
      <c r="AY3670" s="518"/>
      <c r="AZ3670" s="518"/>
      <c r="BA3670" s="518"/>
      <c r="BB3670" s="518"/>
      <c r="BC3670" s="518"/>
      <c r="BD3670" s="518"/>
    </row>
    <row r="3671" spans="1:56" s="527" customFormat="1" ht="50.1" customHeight="1">
      <c r="A3671" s="987" t="s">
        <v>13448</v>
      </c>
      <c r="B3671" s="988" t="s">
        <v>35</v>
      </c>
      <c r="C3671" s="988" t="s">
        <v>10874</v>
      </c>
      <c r="D3671" s="989" t="s">
        <v>3489</v>
      </c>
      <c r="E3671" s="989" t="s">
        <v>10875</v>
      </c>
      <c r="F3671" s="989" t="s">
        <v>10876</v>
      </c>
      <c r="G3671" s="988" t="s">
        <v>39</v>
      </c>
      <c r="H3671" s="987">
        <v>98</v>
      </c>
      <c r="I3671" s="990">
        <v>590000000</v>
      </c>
      <c r="J3671" s="987" t="s">
        <v>53</v>
      </c>
      <c r="K3671" s="988" t="s">
        <v>13382</v>
      </c>
      <c r="L3671" s="987" t="s">
        <v>42</v>
      </c>
      <c r="M3671" s="991" t="s">
        <v>84</v>
      </c>
      <c r="N3671" s="987" t="s">
        <v>10819</v>
      </c>
      <c r="O3671" s="987" t="s">
        <v>503</v>
      </c>
      <c r="P3671" s="992" t="s">
        <v>865</v>
      </c>
      <c r="Q3671" s="987" t="s">
        <v>866</v>
      </c>
      <c r="R3671" s="993">
        <v>300</v>
      </c>
      <c r="S3671" s="993">
        <v>456</v>
      </c>
      <c r="T3671" s="993">
        <f t="shared" ref="T3671" si="426">S3671*R3671</f>
        <v>136800</v>
      </c>
      <c r="U3671" s="993">
        <f t="shared" si="422"/>
        <v>153216.00000000003</v>
      </c>
      <c r="V3671" s="988"/>
      <c r="W3671" s="988">
        <v>2017</v>
      </c>
      <c r="X3671" s="916"/>
      <c r="Y3671" s="528"/>
      <c r="Z3671" s="528"/>
      <c r="AA3671" s="528"/>
      <c r="AB3671" s="528"/>
      <c r="AC3671" s="528"/>
      <c r="AD3671" s="528"/>
      <c r="AE3671" s="528"/>
      <c r="AF3671" s="518"/>
      <c r="AG3671" s="518"/>
      <c r="AH3671" s="518"/>
      <c r="AI3671" s="518"/>
      <c r="AJ3671" s="518"/>
      <c r="AK3671" s="518"/>
      <c r="AL3671" s="518"/>
      <c r="AM3671" s="518"/>
      <c r="AN3671" s="518"/>
      <c r="AO3671" s="518"/>
      <c r="AP3671" s="518"/>
      <c r="AQ3671" s="518"/>
      <c r="AR3671" s="518"/>
      <c r="AS3671" s="518"/>
      <c r="AT3671" s="518"/>
      <c r="AU3671" s="518"/>
      <c r="AV3671" s="518"/>
      <c r="AW3671" s="518"/>
      <c r="AX3671" s="518"/>
      <c r="AY3671" s="518"/>
      <c r="AZ3671" s="518"/>
      <c r="BA3671" s="518"/>
      <c r="BB3671" s="518"/>
      <c r="BC3671" s="518"/>
      <c r="BD3671" s="518"/>
    </row>
    <row r="3672" spans="1:56" s="527" customFormat="1" ht="50.1" customHeight="1">
      <c r="A3672" s="912" t="s">
        <v>10877</v>
      </c>
      <c r="B3672" s="913" t="s">
        <v>35</v>
      </c>
      <c r="C3672" s="962" t="s">
        <v>3540</v>
      </c>
      <c r="D3672" s="962" t="s">
        <v>3489</v>
      </c>
      <c r="E3672" s="962" t="s">
        <v>3541</v>
      </c>
      <c r="F3672" s="962" t="s">
        <v>10878</v>
      </c>
      <c r="G3672" s="963" t="s">
        <v>92</v>
      </c>
      <c r="H3672" s="915">
        <v>0</v>
      </c>
      <c r="I3672" s="917">
        <v>590000000</v>
      </c>
      <c r="J3672" s="915" t="s">
        <v>53</v>
      </c>
      <c r="K3672" s="964" t="s">
        <v>10818</v>
      </c>
      <c r="L3672" s="915" t="s">
        <v>42</v>
      </c>
      <c r="M3672" s="965" t="s">
        <v>84</v>
      </c>
      <c r="N3672" s="915" t="s">
        <v>10819</v>
      </c>
      <c r="O3672" s="915" t="s">
        <v>503</v>
      </c>
      <c r="P3672" s="966" t="s">
        <v>865</v>
      </c>
      <c r="Q3672" s="915" t="s">
        <v>866</v>
      </c>
      <c r="R3672" s="967">
        <v>200</v>
      </c>
      <c r="S3672" s="967">
        <v>96.43</v>
      </c>
      <c r="T3672" s="967">
        <v>0</v>
      </c>
      <c r="U3672" s="967">
        <f t="shared" si="422"/>
        <v>0</v>
      </c>
      <c r="V3672" s="983"/>
      <c r="W3672" s="969">
        <v>2017</v>
      </c>
      <c r="X3672" s="916" t="s">
        <v>13440</v>
      </c>
      <c r="Y3672" s="528"/>
      <c r="Z3672" s="528"/>
      <c r="AA3672" s="528"/>
      <c r="AB3672" s="528"/>
      <c r="AC3672" s="528"/>
      <c r="AD3672" s="528"/>
      <c r="AE3672" s="528"/>
      <c r="AF3672" s="518"/>
      <c r="AG3672" s="518"/>
      <c r="AH3672" s="518"/>
      <c r="AI3672" s="518"/>
      <c r="AJ3672" s="518"/>
      <c r="AK3672" s="518"/>
      <c r="AL3672" s="518"/>
      <c r="AM3672" s="518"/>
      <c r="AN3672" s="518"/>
      <c r="AO3672" s="518"/>
      <c r="AP3672" s="518"/>
      <c r="AQ3672" s="518"/>
      <c r="AR3672" s="518"/>
      <c r="AS3672" s="518"/>
      <c r="AT3672" s="518"/>
      <c r="AU3672" s="518"/>
      <c r="AV3672" s="518"/>
      <c r="AW3672" s="518"/>
      <c r="AX3672" s="518"/>
      <c r="AY3672" s="518"/>
      <c r="AZ3672" s="518"/>
      <c r="BA3672" s="518"/>
      <c r="BB3672" s="518"/>
      <c r="BC3672" s="518"/>
      <c r="BD3672" s="518"/>
    </row>
    <row r="3673" spans="1:56" s="527" customFormat="1" ht="50.1" customHeight="1">
      <c r="A3673" s="987" t="s">
        <v>13449</v>
      </c>
      <c r="B3673" s="988" t="s">
        <v>35</v>
      </c>
      <c r="C3673" s="988" t="s">
        <v>3540</v>
      </c>
      <c r="D3673" s="989" t="s">
        <v>3489</v>
      </c>
      <c r="E3673" s="989" t="s">
        <v>3541</v>
      </c>
      <c r="F3673" s="989" t="s">
        <v>10878</v>
      </c>
      <c r="G3673" s="988" t="s">
        <v>39</v>
      </c>
      <c r="H3673" s="987">
        <v>98</v>
      </c>
      <c r="I3673" s="990">
        <v>590000000</v>
      </c>
      <c r="J3673" s="987" t="s">
        <v>53</v>
      </c>
      <c r="K3673" s="988" t="s">
        <v>13382</v>
      </c>
      <c r="L3673" s="987" t="s">
        <v>42</v>
      </c>
      <c r="M3673" s="991" t="s">
        <v>84</v>
      </c>
      <c r="N3673" s="987" t="s">
        <v>10819</v>
      </c>
      <c r="O3673" s="987" t="s">
        <v>503</v>
      </c>
      <c r="P3673" s="992" t="s">
        <v>865</v>
      </c>
      <c r="Q3673" s="987" t="s">
        <v>866</v>
      </c>
      <c r="R3673" s="993">
        <v>200</v>
      </c>
      <c r="S3673" s="993">
        <v>120</v>
      </c>
      <c r="T3673" s="993">
        <f t="shared" ref="T3673" si="427">S3673*R3673</f>
        <v>24000</v>
      </c>
      <c r="U3673" s="993">
        <f t="shared" si="422"/>
        <v>26880.000000000004</v>
      </c>
      <c r="V3673" s="988"/>
      <c r="W3673" s="988">
        <v>2017</v>
      </c>
      <c r="X3673" s="916"/>
      <c r="Y3673" s="528"/>
      <c r="Z3673" s="528"/>
      <c r="AA3673" s="528"/>
      <c r="AB3673" s="528"/>
      <c r="AC3673" s="528"/>
      <c r="AD3673" s="528"/>
      <c r="AE3673" s="528"/>
      <c r="AF3673" s="518"/>
      <c r="AG3673" s="518"/>
      <c r="AH3673" s="518"/>
      <c r="AI3673" s="518"/>
      <c r="AJ3673" s="518"/>
      <c r="AK3673" s="518"/>
      <c r="AL3673" s="518"/>
      <c r="AM3673" s="518"/>
      <c r="AN3673" s="518"/>
      <c r="AO3673" s="518"/>
      <c r="AP3673" s="518"/>
      <c r="AQ3673" s="518"/>
      <c r="AR3673" s="518"/>
      <c r="AS3673" s="518"/>
      <c r="AT3673" s="518"/>
      <c r="AU3673" s="518"/>
      <c r="AV3673" s="518"/>
      <c r="AW3673" s="518"/>
      <c r="AX3673" s="518"/>
      <c r="AY3673" s="518"/>
      <c r="AZ3673" s="518"/>
      <c r="BA3673" s="518"/>
      <c r="BB3673" s="518"/>
      <c r="BC3673" s="518"/>
      <c r="BD3673" s="518"/>
    </row>
    <row r="3674" spans="1:56" s="527" customFormat="1" ht="50.1" customHeight="1">
      <c r="A3674" s="912" t="s">
        <v>10879</v>
      </c>
      <c r="B3674" s="913" t="s">
        <v>35</v>
      </c>
      <c r="C3674" s="962" t="s">
        <v>3544</v>
      </c>
      <c r="D3674" s="962" t="s">
        <v>3489</v>
      </c>
      <c r="E3674" s="962" t="s">
        <v>3545</v>
      </c>
      <c r="F3674" s="962" t="s">
        <v>10880</v>
      </c>
      <c r="G3674" s="963" t="s">
        <v>92</v>
      </c>
      <c r="H3674" s="915">
        <v>0</v>
      </c>
      <c r="I3674" s="917">
        <v>590000000</v>
      </c>
      <c r="J3674" s="915" t="s">
        <v>53</v>
      </c>
      <c r="K3674" s="964" t="s">
        <v>10818</v>
      </c>
      <c r="L3674" s="915" t="s">
        <v>42</v>
      </c>
      <c r="M3674" s="965" t="s">
        <v>84</v>
      </c>
      <c r="N3674" s="915" t="s">
        <v>10819</v>
      </c>
      <c r="O3674" s="915" t="s">
        <v>503</v>
      </c>
      <c r="P3674" s="966" t="s">
        <v>865</v>
      </c>
      <c r="Q3674" s="915" t="s">
        <v>866</v>
      </c>
      <c r="R3674" s="967">
        <v>700</v>
      </c>
      <c r="S3674" s="967">
        <v>143.75</v>
      </c>
      <c r="T3674" s="967">
        <v>0</v>
      </c>
      <c r="U3674" s="967">
        <f t="shared" si="422"/>
        <v>0</v>
      </c>
      <c r="V3674" s="983"/>
      <c r="W3674" s="969">
        <v>2017</v>
      </c>
      <c r="X3674" s="916" t="s">
        <v>13440</v>
      </c>
      <c r="Y3674" s="528"/>
      <c r="Z3674" s="528"/>
      <c r="AA3674" s="528"/>
      <c r="AB3674" s="528"/>
      <c r="AC3674" s="528"/>
      <c r="AD3674" s="528"/>
      <c r="AE3674" s="528"/>
      <c r="AF3674" s="518"/>
      <c r="AG3674" s="518"/>
      <c r="AH3674" s="518"/>
      <c r="AI3674" s="518"/>
      <c r="AJ3674" s="518"/>
      <c r="AK3674" s="518"/>
      <c r="AL3674" s="518"/>
      <c r="AM3674" s="518"/>
      <c r="AN3674" s="518"/>
      <c r="AO3674" s="518"/>
      <c r="AP3674" s="518"/>
      <c r="AQ3674" s="518"/>
      <c r="AR3674" s="518"/>
      <c r="AS3674" s="518"/>
      <c r="AT3674" s="518"/>
      <c r="AU3674" s="518"/>
      <c r="AV3674" s="518"/>
      <c r="AW3674" s="518"/>
      <c r="AX3674" s="518"/>
      <c r="AY3674" s="518"/>
      <c r="AZ3674" s="518"/>
      <c r="BA3674" s="518"/>
      <c r="BB3674" s="518"/>
      <c r="BC3674" s="518"/>
      <c r="BD3674" s="518"/>
    </row>
    <row r="3675" spans="1:56" s="527" customFormat="1" ht="50.1" customHeight="1">
      <c r="A3675" s="987" t="s">
        <v>13450</v>
      </c>
      <c r="B3675" s="988" t="s">
        <v>35</v>
      </c>
      <c r="C3675" s="988" t="s">
        <v>3544</v>
      </c>
      <c r="D3675" s="989" t="s">
        <v>3489</v>
      </c>
      <c r="E3675" s="989" t="s">
        <v>3545</v>
      </c>
      <c r="F3675" s="989" t="s">
        <v>10880</v>
      </c>
      <c r="G3675" s="988" t="s">
        <v>39</v>
      </c>
      <c r="H3675" s="987">
        <v>98</v>
      </c>
      <c r="I3675" s="990">
        <v>590000000</v>
      </c>
      <c r="J3675" s="987" t="s">
        <v>53</v>
      </c>
      <c r="K3675" s="988" t="s">
        <v>13382</v>
      </c>
      <c r="L3675" s="987" t="s">
        <v>42</v>
      </c>
      <c r="M3675" s="991" t="s">
        <v>84</v>
      </c>
      <c r="N3675" s="987" t="s">
        <v>10819</v>
      </c>
      <c r="O3675" s="987" t="s">
        <v>503</v>
      </c>
      <c r="P3675" s="992" t="s">
        <v>865</v>
      </c>
      <c r="Q3675" s="987" t="s">
        <v>866</v>
      </c>
      <c r="R3675" s="993">
        <v>700</v>
      </c>
      <c r="S3675" s="993">
        <v>197</v>
      </c>
      <c r="T3675" s="993">
        <f t="shared" ref="T3675" si="428">S3675*R3675</f>
        <v>137900</v>
      </c>
      <c r="U3675" s="993">
        <f t="shared" si="422"/>
        <v>154448.00000000003</v>
      </c>
      <c r="V3675" s="988"/>
      <c r="W3675" s="988">
        <v>2017</v>
      </c>
      <c r="X3675" s="916"/>
      <c r="Y3675" s="528"/>
      <c r="Z3675" s="528"/>
      <c r="AA3675" s="528"/>
      <c r="AB3675" s="528"/>
      <c r="AC3675" s="528"/>
      <c r="AD3675" s="528"/>
      <c r="AE3675" s="528"/>
      <c r="AF3675" s="518"/>
      <c r="AG3675" s="518"/>
      <c r="AH3675" s="518"/>
      <c r="AI3675" s="518"/>
      <c r="AJ3675" s="518"/>
      <c r="AK3675" s="518"/>
      <c r="AL3675" s="518"/>
      <c r="AM3675" s="518"/>
      <c r="AN3675" s="518"/>
      <c r="AO3675" s="518"/>
      <c r="AP3675" s="518"/>
      <c r="AQ3675" s="518"/>
      <c r="AR3675" s="518"/>
      <c r="AS3675" s="518"/>
      <c r="AT3675" s="518"/>
      <c r="AU3675" s="518"/>
      <c r="AV3675" s="518"/>
      <c r="AW3675" s="518"/>
      <c r="AX3675" s="518"/>
      <c r="AY3675" s="518"/>
      <c r="AZ3675" s="518"/>
      <c r="BA3675" s="518"/>
      <c r="BB3675" s="518"/>
      <c r="BC3675" s="518"/>
      <c r="BD3675" s="518"/>
    </row>
    <row r="3676" spans="1:56" s="527" customFormat="1" ht="50.1" customHeight="1">
      <c r="A3676" s="912" t="s">
        <v>10881</v>
      </c>
      <c r="B3676" s="913" t="s">
        <v>35</v>
      </c>
      <c r="C3676" s="962" t="s">
        <v>10882</v>
      </c>
      <c r="D3676" s="962" t="s">
        <v>3489</v>
      </c>
      <c r="E3676" s="962" t="s">
        <v>10883</v>
      </c>
      <c r="F3676" s="962" t="s">
        <v>10884</v>
      </c>
      <c r="G3676" s="963" t="s">
        <v>92</v>
      </c>
      <c r="H3676" s="915">
        <v>0</v>
      </c>
      <c r="I3676" s="917">
        <v>590000000</v>
      </c>
      <c r="J3676" s="915" t="s">
        <v>53</v>
      </c>
      <c r="K3676" s="964" t="s">
        <v>10818</v>
      </c>
      <c r="L3676" s="915" t="s">
        <v>42</v>
      </c>
      <c r="M3676" s="996" t="s">
        <v>84</v>
      </c>
      <c r="N3676" s="915" t="s">
        <v>10819</v>
      </c>
      <c r="O3676" s="915" t="s">
        <v>503</v>
      </c>
      <c r="P3676" s="966" t="s">
        <v>6692</v>
      </c>
      <c r="Q3676" s="913" t="s">
        <v>6693</v>
      </c>
      <c r="R3676" s="919">
        <v>0.2</v>
      </c>
      <c r="S3676" s="919">
        <v>25000</v>
      </c>
      <c r="T3676" s="919">
        <v>0</v>
      </c>
      <c r="U3676" s="919">
        <f t="shared" ref="U3676:U3677" si="429">T3676*1.12</f>
        <v>0</v>
      </c>
      <c r="V3676" s="997"/>
      <c r="W3676" s="964">
        <v>2017</v>
      </c>
      <c r="X3676" s="916" t="s">
        <v>13440</v>
      </c>
      <c r="Y3676" s="528"/>
      <c r="Z3676" s="528"/>
      <c r="AA3676" s="528"/>
      <c r="AB3676" s="528"/>
      <c r="AC3676" s="528"/>
      <c r="AD3676" s="528"/>
      <c r="AE3676" s="528"/>
      <c r="AF3676" s="518"/>
      <c r="AG3676" s="518"/>
      <c r="AH3676" s="518"/>
      <c r="AI3676" s="518"/>
      <c r="AJ3676" s="518"/>
      <c r="AK3676" s="518"/>
      <c r="AL3676" s="518"/>
      <c r="AM3676" s="518"/>
      <c r="AN3676" s="518"/>
      <c r="AO3676" s="518"/>
      <c r="AP3676" s="518"/>
      <c r="AQ3676" s="518"/>
      <c r="AR3676" s="518"/>
      <c r="AS3676" s="518"/>
      <c r="AT3676" s="518"/>
      <c r="AU3676" s="518"/>
      <c r="AV3676" s="518"/>
      <c r="AW3676" s="518"/>
      <c r="AX3676" s="518"/>
      <c r="AY3676" s="518"/>
      <c r="AZ3676" s="518"/>
      <c r="BA3676" s="518"/>
      <c r="BB3676" s="518"/>
      <c r="BC3676" s="518"/>
      <c r="BD3676" s="518"/>
    </row>
    <row r="3677" spans="1:56" s="527" customFormat="1" ht="50.1" customHeight="1">
      <c r="A3677" s="998" t="s">
        <v>13451</v>
      </c>
      <c r="B3677" s="988" t="s">
        <v>35</v>
      </c>
      <c r="C3677" s="988" t="s">
        <v>10882</v>
      </c>
      <c r="D3677" s="989" t="s">
        <v>3489</v>
      </c>
      <c r="E3677" s="989" t="s">
        <v>10883</v>
      </c>
      <c r="F3677" s="989" t="s">
        <v>10884</v>
      </c>
      <c r="G3677" s="988" t="s">
        <v>39</v>
      </c>
      <c r="H3677" s="987">
        <v>98</v>
      </c>
      <c r="I3677" s="990">
        <v>590000000</v>
      </c>
      <c r="J3677" s="987" t="s">
        <v>53</v>
      </c>
      <c r="K3677" s="988" t="s">
        <v>13382</v>
      </c>
      <c r="L3677" s="987" t="s">
        <v>42</v>
      </c>
      <c r="M3677" s="991" t="s">
        <v>84</v>
      </c>
      <c r="N3677" s="987" t="s">
        <v>10819</v>
      </c>
      <c r="O3677" s="987" t="s">
        <v>503</v>
      </c>
      <c r="P3677" s="992" t="s">
        <v>6692</v>
      </c>
      <c r="Q3677" s="988" t="s">
        <v>6693</v>
      </c>
      <c r="R3677" s="993">
        <v>0.2</v>
      </c>
      <c r="S3677" s="993">
        <v>34000</v>
      </c>
      <c r="T3677" s="993">
        <f t="shared" ref="T3677" si="430">S3677*R3677</f>
        <v>6800</v>
      </c>
      <c r="U3677" s="993">
        <f t="shared" si="429"/>
        <v>7616.0000000000009</v>
      </c>
      <c r="V3677" s="988"/>
      <c r="W3677" s="988">
        <v>2017</v>
      </c>
      <c r="X3677" s="916"/>
      <c r="Y3677" s="528"/>
      <c r="Z3677" s="528"/>
      <c r="AA3677" s="528"/>
      <c r="AB3677" s="528"/>
      <c r="AC3677" s="528"/>
      <c r="AD3677" s="528"/>
      <c r="AE3677" s="528"/>
      <c r="AF3677" s="518"/>
      <c r="AG3677" s="518"/>
      <c r="AH3677" s="518"/>
      <c r="AI3677" s="518"/>
      <c r="AJ3677" s="518"/>
      <c r="AK3677" s="518"/>
      <c r="AL3677" s="518"/>
      <c r="AM3677" s="518"/>
      <c r="AN3677" s="518"/>
      <c r="AO3677" s="518"/>
      <c r="AP3677" s="518"/>
      <c r="AQ3677" s="518"/>
      <c r="AR3677" s="518"/>
      <c r="AS3677" s="518"/>
      <c r="AT3677" s="518"/>
      <c r="AU3677" s="518"/>
      <c r="AV3677" s="518"/>
      <c r="AW3677" s="518"/>
      <c r="AX3677" s="518"/>
      <c r="AY3677" s="518"/>
      <c r="AZ3677" s="518"/>
      <c r="BA3677" s="518"/>
      <c r="BB3677" s="518"/>
      <c r="BC3677" s="518"/>
      <c r="BD3677" s="518"/>
    </row>
    <row r="3678" spans="1:56" ht="50.1" customHeight="1">
      <c r="A3678" s="45" t="s">
        <v>10885</v>
      </c>
      <c r="B3678" s="49" t="s">
        <v>35</v>
      </c>
      <c r="C3678" s="50" t="s">
        <v>10886</v>
      </c>
      <c r="D3678" s="50" t="s">
        <v>3489</v>
      </c>
      <c r="E3678" s="50" t="s">
        <v>10887</v>
      </c>
      <c r="F3678" s="50" t="s">
        <v>10888</v>
      </c>
      <c r="G3678" s="220" t="s">
        <v>92</v>
      </c>
      <c r="H3678" s="219">
        <v>0</v>
      </c>
      <c r="I3678" s="326">
        <v>590000000</v>
      </c>
      <c r="J3678" s="250" t="s">
        <v>53</v>
      </c>
      <c r="K3678" s="43" t="s">
        <v>10818</v>
      </c>
      <c r="L3678" s="250" t="s">
        <v>42</v>
      </c>
      <c r="M3678" s="553" t="s">
        <v>84</v>
      </c>
      <c r="N3678" s="35" t="s">
        <v>10819</v>
      </c>
      <c r="O3678" s="35" t="s">
        <v>503</v>
      </c>
      <c r="P3678" s="189" t="s">
        <v>865</v>
      </c>
      <c r="Q3678" s="250" t="s">
        <v>866</v>
      </c>
      <c r="R3678" s="552">
        <v>1500</v>
      </c>
      <c r="S3678" s="552">
        <v>458.04</v>
      </c>
      <c r="T3678" s="552">
        <f t="shared" si="412"/>
        <v>687060</v>
      </c>
      <c r="U3678" s="552">
        <f t="shared" si="411"/>
        <v>769507.20000000007</v>
      </c>
      <c r="V3678" s="553"/>
      <c r="W3678" s="554">
        <v>2017</v>
      </c>
      <c r="X3678" s="555"/>
    </row>
    <row r="3679" spans="1:56" ht="50.1" customHeight="1">
      <c r="A3679" s="45" t="s">
        <v>10889</v>
      </c>
      <c r="B3679" s="556" t="s">
        <v>35</v>
      </c>
      <c r="C3679" s="50" t="s">
        <v>10890</v>
      </c>
      <c r="D3679" s="50" t="s">
        <v>862</v>
      </c>
      <c r="E3679" s="50" t="s">
        <v>10891</v>
      </c>
      <c r="F3679" s="557" t="s">
        <v>10892</v>
      </c>
      <c r="G3679" s="34" t="s">
        <v>92</v>
      </c>
      <c r="H3679" s="59">
        <v>0</v>
      </c>
      <c r="I3679" s="52">
        <v>590000000</v>
      </c>
      <c r="J3679" s="35" t="s">
        <v>53</v>
      </c>
      <c r="K3679" s="43" t="s">
        <v>10818</v>
      </c>
      <c r="L3679" s="35" t="s">
        <v>42</v>
      </c>
      <c r="M3679" s="285" t="s">
        <v>84</v>
      </c>
      <c r="N3679" s="35" t="s">
        <v>10819</v>
      </c>
      <c r="O3679" s="35" t="s">
        <v>503</v>
      </c>
      <c r="P3679" s="46" t="s">
        <v>865</v>
      </c>
      <c r="Q3679" s="35" t="s">
        <v>866</v>
      </c>
      <c r="R3679" s="207">
        <v>550</v>
      </c>
      <c r="S3679" s="207">
        <v>736.61</v>
      </c>
      <c r="T3679" s="207">
        <f t="shared" si="412"/>
        <v>405135.5</v>
      </c>
      <c r="U3679" s="207">
        <f t="shared" si="411"/>
        <v>453751.76000000007</v>
      </c>
      <c r="V3679" s="285"/>
      <c r="W3679" s="231">
        <v>2017</v>
      </c>
      <c r="X3679" s="289"/>
    </row>
    <row r="3680" spans="1:56" ht="50.1" customHeight="1">
      <c r="A3680" s="45" t="s">
        <v>10893</v>
      </c>
      <c r="B3680" s="49" t="s">
        <v>35</v>
      </c>
      <c r="C3680" s="296" t="s">
        <v>10894</v>
      </c>
      <c r="D3680" s="296" t="s">
        <v>862</v>
      </c>
      <c r="E3680" s="296" t="s">
        <v>10895</v>
      </c>
      <c r="F3680" s="50" t="s">
        <v>10896</v>
      </c>
      <c r="G3680" s="34" t="s">
        <v>92</v>
      </c>
      <c r="H3680" s="59">
        <v>0</v>
      </c>
      <c r="I3680" s="52">
        <v>590000000</v>
      </c>
      <c r="J3680" s="35" t="s">
        <v>53</v>
      </c>
      <c r="K3680" s="43" t="s">
        <v>10818</v>
      </c>
      <c r="L3680" s="35" t="s">
        <v>42</v>
      </c>
      <c r="M3680" s="285" t="s">
        <v>84</v>
      </c>
      <c r="N3680" s="35" t="s">
        <v>10819</v>
      </c>
      <c r="O3680" s="35" t="s">
        <v>503</v>
      </c>
      <c r="P3680" s="46" t="s">
        <v>865</v>
      </c>
      <c r="Q3680" s="35" t="s">
        <v>866</v>
      </c>
      <c r="R3680" s="207">
        <v>300</v>
      </c>
      <c r="S3680" s="207">
        <v>141.96</v>
      </c>
      <c r="T3680" s="207">
        <f t="shared" si="412"/>
        <v>42588</v>
      </c>
      <c r="U3680" s="207">
        <f t="shared" si="411"/>
        <v>47698.560000000005</v>
      </c>
      <c r="V3680" s="285"/>
      <c r="W3680" s="231">
        <v>2017</v>
      </c>
      <c r="X3680" s="289"/>
    </row>
    <row r="3681" spans="1:24" ht="50.1" customHeight="1">
      <c r="A3681" s="45" t="s">
        <v>10897</v>
      </c>
      <c r="B3681" s="49" t="s">
        <v>35</v>
      </c>
      <c r="C3681" s="50" t="s">
        <v>10898</v>
      </c>
      <c r="D3681" s="50" t="s">
        <v>862</v>
      </c>
      <c r="E3681" s="50" t="s">
        <v>10899</v>
      </c>
      <c r="F3681" s="50" t="s">
        <v>10900</v>
      </c>
      <c r="G3681" s="34" t="s">
        <v>92</v>
      </c>
      <c r="H3681" s="59">
        <v>0</v>
      </c>
      <c r="I3681" s="52">
        <v>590000000</v>
      </c>
      <c r="J3681" s="35" t="s">
        <v>53</v>
      </c>
      <c r="K3681" s="43" t="s">
        <v>10818</v>
      </c>
      <c r="L3681" s="35" t="s">
        <v>42</v>
      </c>
      <c r="M3681" s="285" t="s">
        <v>84</v>
      </c>
      <c r="N3681" s="35" t="s">
        <v>10819</v>
      </c>
      <c r="O3681" s="35" t="s">
        <v>503</v>
      </c>
      <c r="P3681" s="46" t="s">
        <v>865</v>
      </c>
      <c r="Q3681" s="35" t="s">
        <v>866</v>
      </c>
      <c r="R3681" s="239">
        <v>300</v>
      </c>
      <c r="S3681" s="207">
        <v>217.86</v>
      </c>
      <c r="T3681" s="207">
        <f t="shared" si="412"/>
        <v>65358.000000000007</v>
      </c>
      <c r="U3681" s="207">
        <f t="shared" si="411"/>
        <v>73200.960000000021</v>
      </c>
      <c r="V3681" s="285"/>
      <c r="W3681" s="231">
        <v>2017</v>
      </c>
      <c r="X3681" s="289"/>
    </row>
    <row r="3682" spans="1:24" ht="50.1" customHeight="1">
      <c r="A3682" s="45" t="s">
        <v>10901</v>
      </c>
      <c r="B3682" s="49" t="s">
        <v>35</v>
      </c>
      <c r="C3682" s="50" t="s">
        <v>10902</v>
      </c>
      <c r="D3682" s="50" t="s">
        <v>862</v>
      </c>
      <c r="E3682" s="50" t="s">
        <v>10903</v>
      </c>
      <c r="F3682" s="50" t="s">
        <v>10904</v>
      </c>
      <c r="G3682" s="34" t="s">
        <v>92</v>
      </c>
      <c r="H3682" s="59">
        <v>0</v>
      </c>
      <c r="I3682" s="52">
        <v>590000000</v>
      </c>
      <c r="J3682" s="35" t="s">
        <v>53</v>
      </c>
      <c r="K3682" s="43" t="s">
        <v>10818</v>
      </c>
      <c r="L3682" s="35" t="s">
        <v>42</v>
      </c>
      <c r="M3682" s="285" t="s">
        <v>84</v>
      </c>
      <c r="N3682" s="35" t="s">
        <v>10819</v>
      </c>
      <c r="O3682" s="35" t="s">
        <v>503</v>
      </c>
      <c r="P3682" s="46" t="s">
        <v>865</v>
      </c>
      <c r="Q3682" s="35" t="s">
        <v>866</v>
      </c>
      <c r="R3682" s="239">
        <v>300</v>
      </c>
      <c r="S3682" s="207">
        <v>178.57</v>
      </c>
      <c r="T3682" s="207">
        <f t="shared" si="412"/>
        <v>53571</v>
      </c>
      <c r="U3682" s="207">
        <f t="shared" si="411"/>
        <v>59999.520000000004</v>
      </c>
      <c r="V3682" s="285"/>
      <c r="W3682" s="231">
        <v>2017</v>
      </c>
      <c r="X3682" s="289"/>
    </row>
    <row r="3683" spans="1:24" ht="50.1" customHeight="1">
      <c r="A3683" s="45" t="s">
        <v>10905</v>
      </c>
      <c r="B3683" s="469" t="s">
        <v>35</v>
      </c>
      <c r="C3683" s="50" t="s">
        <v>6702</v>
      </c>
      <c r="D3683" s="50" t="s">
        <v>862</v>
      </c>
      <c r="E3683" s="50" t="s">
        <v>6703</v>
      </c>
      <c r="F3683" s="50" t="s">
        <v>10906</v>
      </c>
      <c r="G3683" s="34" t="s">
        <v>92</v>
      </c>
      <c r="H3683" s="59">
        <v>0</v>
      </c>
      <c r="I3683" s="52">
        <v>590000000</v>
      </c>
      <c r="J3683" s="35" t="s">
        <v>53</v>
      </c>
      <c r="K3683" s="43" t="s">
        <v>10818</v>
      </c>
      <c r="L3683" s="35" t="s">
        <v>42</v>
      </c>
      <c r="M3683" s="285" t="s">
        <v>84</v>
      </c>
      <c r="N3683" s="35" t="s">
        <v>10819</v>
      </c>
      <c r="O3683" s="35" t="s">
        <v>503</v>
      </c>
      <c r="P3683" s="46" t="s">
        <v>865</v>
      </c>
      <c r="Q3683" s="35" t="s">
        <v>866</v>
      </c>
      <c r="R3683" s="239">
        <v>550</v>
      </c>
      <c r="S3683" s="207">
        <v>283.04000000000002</v>
      </c>
      <c r="T3683" s="207">
        <f t="shared" si="412"/>
        <v>155672</v>
      </c>
      <c r="U3683" s="207">
        <f t="shared" si="411"/>
        <v>174352.64000000001</v>
      </c>
      <c r="V3683" s="285"/>
      <c r="W3683" s="231">
        <v>2017</v>
      </c>
      <c r="X3683" s="289"/>
    </row>
    <row r="3684" spans="1:24" ht="50.1" customHeight="1">
      <c r="A3684" s="45" t="s">
        <v>10907</v>
      </c>
      <c r="B3684" s="126" t="s">
        <v>35</v>
      </c>
      <c r="C3684" s="50" t="s">
        <v>10908</v>
      </c>
      <c r="D3684" s="50" t="s">
        <v>862</v>
      </c>
      <c r="E3684" s="50" t="s">
        <v>10909</v>
      </c>
      <c r="F3684" s="50" t="s">
        <v>10910</v>
      </c>
      <c r="G3684" s="34" t="s">
        <v>92</v>
      </c>
      <c r="H3684" s="59">
        <v>0</v>
      </c>
      <c r="I3684" s="52">
        <v>590000000</v>
      </c>
      <c r="J3684" s="35" t="s">
        <v>53</v>
      </c>
      <c r="K3684" s="43" t="s">
        <v>10818</v>
      </c>
      <c r="L3684" s="35" t="s">
        <v>42</v>
      </c>
      <c r="M3684" s="285" t="s">
        <v>84</v>
      </c>
      <c r="N3684" s="35" t="s">
        <v>10819</v>
      </c>
      <c r="O3684" s="35" t="s">
        <v>503</v>
      </c>
      <c r="P3684" s="46" t="s">
        <v>865</v>
      </c>
      <c r="Q3684" s="35" t="s">
        <v>866</v>
      </c>
      <c r="R3684" s="207">
        <v>500</v>
      </c>
      <c r="S3684" s="207">
        <v>223.21</v>
      </c>
      <c r="T3684" s="207">
        <f t="shared" si="412"/>
        <v>111605</v>
      </c>
      <c r="U3684" s="207">
        <f t="shared" si="411"/>
        <v>124997.6</v>
      </c>
      <c r="V3684" s="285"/>
      <c r="W3684" s="231">
        <v>2017</v>
      </c>
      <c r="X3684" s="289"/>
    </row>
    <row r="3685" spans="1:24" ht="50.1" customHeight="1">
      <c r="A3685" s="45" t="s">
        <v>10911</v>
      </c>
      <c r="B3685" s="126" t="s">
        <v>35</v>
      </c>
      <c r="C3685" s="50" t="s">
        <v>10912</v>
      </c>
      <c r="D3685" s="50" t="s">
        <v>862</v>
      </c>
      <c r="E3685" s="50" t="s">
        <v>10913</v>
      </c>
      <c r="F3685" s="50" t="s">
        <v>10914</v>
      </c>
      <c r="G3685" s="34" t="s">
        <v>92</v>
      </c>
      <c r="H3685" s="59">
        <v>0</v>
      </c>
      <c r="I3685" s="52">
        <v>590000000</v>
      </c>
      <c r="J3685" s="35" t="s">
        <v>53</v>
      </c>
      <c r="K3685" s="43" t="s">
        <v>10818</v>
      </c>
      <c r="L3685" s="35" t="s">
        <v>42</v>
      </c>
      <c r="M3685" s="285" t="s">
        <v>84</v>
      </c>
      <c r="N3685" s="35" t="s">
        <v>10819</v>
      </c>
      <c r="O3685" s="35" t="s">
        <v>503</v>
      </c>
      <c r="P3685" s="46" t="s">
        <v>865</v>
      </c>
      <c r="Q3685" s="35" t="s">
        <v>866</v>
      </c>
      <c r="R3685" s="207">
        <v>300</v>
      </c>
      <c r="S3685" s="207">
        <v>458.04</v>
      </c>
      <c r="T3685" s="207">
        <f t="shared" si="412"/>
        <v>137412</v>
      </c>
      <c r="U3685" s="207">
        <f t="shared" si="411"/>
        <v>153901.44</v>
      </c>
      <c r="V3685" s="285"/>
      <c r="W3685" s="231">
        <v>2017</v>
      </c>
      <c r="X3685" s="289"/>
    </row>
    <row r="3686" spans="1:24" ht="50.1" customHeight="1">
      <c r="A3686" s="45" t="s">
        <v>10915</v>
      </c>
      <c r="B3686" s="49" t="s">
        <v>35</v>
      </c>
      <c r="C3686" s="50" t="s">
        <v>10916</v>
      </c>
      <c r="D3686" s="50" t="s">
        <v>862</v>
      </c>
      <c r="E3686" s="50" t="s">
        <v>10917</v>
      </c>
      <c r="F3686" s="50" t="s">
        <v>10918</v>
      </c>
      <c r="G3686" s="34" t="s">
        <v>92</v>
      </c>
      <c r="H3686" s="59">
        <v>0</v>
      </c>
      <c r="I3686" s="52">
        <v>590000000</v>
      </c>
      <c r="J3686" s="35" t="s">
        <v>53</v>
      </c>
      <c r="K3686" s="43" t="s">
        <v>10818</v>
      </c>
      <c r="L3686" s="35" t="s">
        <v>42</v>
      </c>
      <c r="M3686" s="285" t="s">
        <v>84</v>
      </c>
      <c r="N3686" s="35" t="s">
        <v>10819</v>
      </c>
      <c r="O3686" s="35" t="s">
        <v>503</v>
      </c>
      <c r="P3686" s="46" t="s">
        <v>865</v>
      </c>
      <c r="Q3686" s="35" t="s">
        <v>866</v>
      </c>
      <c r="R3686" s="207">
        <v>300</v>
      </c>
      <c r="S3686" s="207">
        <v>440.18</v>
      </c>
      <c r="T3686" s="207">
        <f t="shared" si="412"/>
        <v>132054</v>
      </c>
      <c r="U3686" s="207">
        <f t="shared" si="411"/>
        <v>147900.48000000001</v>
      </c>
      <c r="V3686" s="285"/>
      <c r="W3686" s="231">
        <v>2017</v>
      </c>
      <c r="X3686" s="289"/>
    </row>
    <row r="3687" spans="1:24" ht="50.1" customHeight="1">
      <c r="A3687" s="45" t="s">
        <v>10919</v>
      </c>
      <c r="B3687" s="469" t="s">
        <v>35</v>
      </c>
      <c r="C3687" s="50" t="s">
        <v>6706</v>
      </c>
      <c r="D3687" s="50" t="s">
        <v>862</v>
      </c>
      <c r="E3687" s="50" t="s">
        <v>6707</v>
      </c>
      <c r="F3687" s="50" t="s">
        <v>10920</v>
      </c>
      <c r="G3687" s="34" t="s">
        <v>92</v>
      </c>
      <c r="H3687" s="59">
        <v>0</v>
      </c>
      <c r="I3687" s="52">
        <v>590000000</v>
      </c>
      <c r="J3687" s="35" t="s">
        <v>53</v>
      </c>
      <c r="K3687" s="43" t="s">
        <v>10818</v>
      </c>
      <c r="L3687" s="35" t="s">
        <v>42</v>
      </c>
      <c r="M3687" s="285" t="s">
        <v>84</v>
      </c>
      <c r="N3687" s="35" t="s">
        <v>10819</v>
      </c>
      <c r="O3687" s="35" t="s">
        <v>503</v>
      </c>
      <c r="P3687" s="46" t="s">
        <v>865</v>
      </c>
      <c r="Q3687" s="35" t="s">
        <v>866</v>
      </c>
      <c r="R3687" s="207">
        <v>550</v>
      </c>
      <c r="S3687" s="207">
        <v>925</v>
      </c>
      <c r="T3687" s="207">
        <f t="shared" si="412"/>
        <v>508750</v>
      </c>
      <c r="U3687" s="207">
        <f t="shared" si="411"/>
        <v>569800</v>
      </c>
      <c r="V3687" s="285"/>
      <c r="W3687" s="231">
        <v>2017</v>
      </c>
      <c r="X3687" s="289"/>
    </row>
    <row r="3688" spans="1:24" ht="50.1" customHeight="1">
      <c r="A3688" s="45" t="s">
        <v>10921</v>
      </c>
      <c r="B3688" s="49" t="s">
        <v>35</v>
      </c>
      <c r="C3688" s="50" t="s">
        <v>10922</v>
      </c>
      <c r="D3688" s="50" t="s">
        <v>862</v>
      </c>
      <c r="E3688" s="50" t="s">
        <v>10923</v>
      </c>
      <c r="F3688" s="50" t="s">
        <v>10924</v>
      </c>
      <c r="G3688" s="34" t="s">
        <v>92</v>
      </c>
      <c r="H3688" s="59">
        <v>0</v>
      </c>
      <c r="I3688" s="52">
        <v>590000000</v>
      </c>
      <c r="J3688" s="35" t="s">
        <v>53</v>
      </c>
      <c r="K3688" s="43" t="s">
        <v>10818</v>
      </c>
      <c r="L3688" s="35" t="s">
        <v>42</v>
      </c>
      <c r="M3688" s="97" t="s">
        <v>84</v>
      </c>
      <c r="N3688" s="35" t="s">
        <v>10819</v>
      </c>
      <c r="O3688" s="35" t="s">
        <v>503</v>
      </c>
      <c r="P3688" s="46" t="s">
        <v>865</v>
      </c>
      <c r="Q3688" s="35" t="s">
        <v>866</v>
      </c>
      <c r="R3688" s="100">
        <v>500</v>
      </c>
      <c r="S3688" s="100">
        <v>553.57000000000005</v>
      </c>
      <c r="T3688" s="100">
        <f t="shared" si="412"/>
        <v>276785</v>
      </c>
      <c r="U3688" s="100">
        <f t="shared" si="411"/>
        <v>309999.2</v>
      </c>
      <c r="V3688" s="97"/>
      <c r="W3688" s="43">
        <v>2017</v>
      </c>
      <c r="X3688" s="82"/>
    </row>
    <row r="3689" spans="1:24" ht="50.1" customHeight="1">
      <c r="A3689" s="45" t="s">
        <v>10925</v>
      </c>
      <c r="B3689" s="348" t="s">
        <v>35</v>
      </c>
      <c r="C3689" s="50" t="s">
        <v>325</v>
      </c>
      <c r="D3689" s="50" t="s">
        <v>318</v>
      </c>
      <c r="E3689" s="50" t="s">
        <v>326</v>
      </c>
      <c r="F3689" s="50" t="s">
        <v>10926</v>
      </c>
      <c r="G3689" s="49" t="s">
        <v>39</v>
      </c>
      <c r="H3689" s="52">
        <v>0</v>
      </c>
      <c r="I3689" s="82">
        <v>590000000</v>
      </c>
      <c r="J3689" s="35" t="s">
        <v>53</v>
      </c>
      <c r="K3689" s="35" t="s">
        <v>10723</v>
      </c>
      <c r="L3689" s="35" t="s">
        <v>53</v>
      </c>
      <c r="M3689" s="43" t="s">
        <v>61</v>
      </c>
      <c r="N3689" s="49" t="s">
        <v>1437</v>
      </c>
      <c r="O3689" s="49" t="s">
        <v>227</v>
      </c>
      <c r="P3689" s="349">
        <v>796</v>
      </c>
      <c r="Q3689" s="49" t="s">
        <v>46</v>
      </c>
      <c r="R3689" s="77">
        <v>20</v>
      </c>
      <c r="S3689" s="77">
        <v>5500</v>
      </c>
      <c r="T3689" s="100">
        <f>R3689*S3689</f>
        <v>110000</v>
      </c>
      <c r="U3689" s="147">
        <f>T3689*1.12</f>
        <v>123200.00000000001</v>
      </c>
      <c r="V3689" s="46"/>
      <c r="W3689" s="55">
        <v>2017</v>
      </c>
      <c r="X3689" s="98"/>
    </row>
    <row r="3690" spans="1:24" ht="50.1" customHeight="1">
      <c r="A3690" s="45" t="s">
        <v>10927</v>
      </c>
      <c r="B3690" s="58" t="s">
        <v>35</v>
      </c>
      <c r="C3690" s="50" t="s">
        <v>8317</v>
      </c>
      <c r="D3690" s="50" t="s">
        <v>8318</v>
      </c>
      <c r="E3690" s="50" t="s">
        <v>6279</v>
      </c>
      <c r="F3690" s="50" t="s">
        <v>9240</v>
      </c>
      <c r="G3690" s="49" t="s">
        <v>39</v>
      </c>
      <c r="H3690" s="105">
        <v>0</v>
      </c>
      <c r="I3690" s="80">
        <v>590000000</v>
      </c>
      <c r="J3690" s="51" t="s">
        <v>293</v>
      </c>
      <c r="K3690" s="49" t="s">
        <v>10723</v>
      </c>
      <c r="L3690" s="49" t="s">
        <v>295</v>
      </c>
      <c r="M3690" s="49" t="s">
        <v>84</v>
      </c>
      <c r="N3690" s="49" t="s">
        <v>10928</v>
      </c>
      <c r="O3690" s="49" t="s">
        <v>10929</v>
      </c>
      <c r="P3690" s="43">
        <v>796</v>
      </c>
      <c r="Q3690" s="49" t="s">
        <v>46</v>
      </c>
      <c r="R3690" s="81">
        <v>36</v>
      </c>
      <c r="S3690" s="270">
        <v>150000</v>
      </c>
      <c r="T3690" s="346">
        <f>R3690*S3690</f>
        <v>5400000</v>
      </c>
      <c r="U3690" s="346">
        <f>T3690*1.12</f>
        <v>6048000.0000000009</v>
      </c>
      <c r="V3690" s="98"/>
      <c r="W3690" s="51">
        <v>2017</v>
      </c>
      <c r="X3690" s="49"/>
    </row>
    <row r="3691" spans="1:24" ht="50.1" customHeight="1">
      <c r="A3691" s="45" t="s">
        <v>10930</v>
      </c>
      <c r="B3691" s="58" t="s">
        <v>35</v>
      </c>
      <c r="C3691" s="50" t="s">
        <v>8317</v>
      </c>
      <c r="D3691" s="50" t="s">
        <v>8318</v>
      </c>
      <c r="E3691" s="50" t="s">
        <v>6279</v>
      </c>
      <c r="F3691" s="212" t="s">
        <v>8319</v>
      </c>
      <c r="G3691" s="49" t="s">
        <v>39</v>
      </c>
      <c r="H3691" s="105">
        <v>0</v>
      </c>
      <c r="I3691" s="80">
        <v>590000000</v>
      </c>
      <c r="J3691" s="51" t="s">
        <v>293</v>
      </c>
      <c r="K3691" s="49" t="s">
        <v>10723</v>
      </c>
      <c r="L3691" s="49" t="s">
        <v>295</v>
      </c>
      <c r="M3691" s="49" t="s">
        <v>84</v>
      </c>
      <c r="N3691" s="49" t="s">
        <v>10928</v>
      </c>
      <c r="O3691" s="49" t="s">
        <v>10929</v>
      </c>
      <c r="P3691" s="43">
        <v>796</v>
      </c>
      <c r="Q3691" s="49" t="s">
        <v>46</v>
      </c>
      <c r="R3691" s="81">
        <v>41</v>
      </c>
      <c r="S3691" s="270">
        <v>115000</v>
      </c>
      <c r="T3691" s="346">
        <f t="shared" ref="T3691:T3700" si="431">R3691*S3691</f>
        <v>4715000</v>
      </c>
      <c r="U3691" s="346">
        <f t="shared" ref="U3691:U3701" si="432">T3691*1.12</f>
        <v>5280800.0000000009</v>
      </c>
      <c r="V3691" s="98"/>
      <c r="W3691" s="51">
        <v>2017</v>
      </c>
      <c r="X3691" s="49"/>
    </row>
    <row r="3692" spans="1:24" ht="50.1" customHeight="1">
      <c r="A3692" s="45" t="s">
        <v>10931</v>
      </c>
      <c r="B3692" s="58" t="s">
        <v>35</v>
      </c>
      <c r="C3692" s="50" t="s">
        <v>4315</v>
      </c>
      <c r="D3692" s="50" t="s">
        <v>4316</v>
      </c>
      <c r="E3692" s="50" t="s">
        <v>4317</v>
      </c>
      <c r="F3692" s="50" t="s">
        <v>10932</v>
      </c>
      <c r="G3692" s="49" t="s">
        <v>39</v>
      </c>
      <c r="H3692" s="105">
        <v>0</v>
      </c>
      <c r="I3692" s="80">
        <v>590000000</v>
      </c>
      <c r="J3692" s="51" t="s">
        <v>293</v>
      </c>
      <c r="K3692" s="49" t="s">
        <v>10723</v>
      </c>
      <c r="L3692" s="49" t="s">
        <v>295</v>
      </c>
      <c r="M3692" s="49" t="s">
        <v>84</v>
      </c>
      <c r="N3692" s="49" t="s">
        <v>10928</v>
      </c>
      <c r="O3692" s="49" t="s">
        <v>10929</v>
      </c>
      <c r="P3692" s="43">
        <v>796</v>
      </c>
      <c r="Q3692" s="49" t="s">
        <v>46</v>
      </c>
      <c r="R3692" s="81">
        <v>2120</v>
      </c>
      <c r="S3692" s="270">
        <v>2000</v>
      </c>
      <c r="T3692" s="346">
        <f t="shared" si="431"/>
        <v>4240000</v>
      </c>
      <c r="U3692" s="346">
        <f t="shared" si="432"/>
        <v>4748800</v>
      </c>
      <c r="V3692" s="98"/>
      <c r="W3692" s="51">
        <v>2017</v>
      </c>
      <c r="X3692" s="98"/>
    </row>
    <row r="3693" spans="1:24" ht="50.1" customHeight="1">
      <c r="A3693" s="45" t="s">
        <v>10933</v>
      </c>
      <c r="B3693" s="58" t="s">
        <v>35</v>
      </c>
      <c r="C3693" s="50" t="s">
        <v>8745</v>
      </c>
      <c r="D3693" s="50" t="s">
        <v>8746</v>
      </c>
      <c r="E3693" s="50" t="s">
        <v>8747</v>
      </c>
      <c r="F3693" s="50" t="s">
        <v>8748</v>
      </c>
      <c r="G3693" s="49" t="s">
        <v>39</v>
      </c>
      <c r="H3693" s="105">
        <v>0</v>
      </c>
      <c r="I3693" s="80">
        <v>590000000</v>
      </c>
      <c r="J3693" s="51" t="s">
        <v>293</v>
      </c>
      <c r="K3693" s="49" t="s">
        <v>10723</v>
      </c>
      <c r="L3693" s="49" t="s">
        <v>295</v>
      </c>
      <c r="M3693" s="49" t="s">
        <v>84</v>
      </c>
      <c r="N3693" s="49" t="s">
        <v>10928</v>
      </c>
      <c r="O3693" s="49" t="s">
        <v>10929</v>
      </c>
      <c r="P3693" s="43">
        <v>796</v>
      </c>
      <c r="Q3693" s="49" t="s">
        <v>46</v>
      </c>
      <c r="R3693" s="81">
        <v>41</v>
      </c>
      <c r="S3693" s="270">
        <v>5800</v>
      </c>
      <c r="T3693" s="346">
        <f t="shared" si="431"/>
        <v>237800</v>
      </c>
      <c r="U3693" s="346">
        <f t="shared" si="432"/>
        <v>266336</v>
      </c>
      <c r="V3693" s="98"/>
      <c r="W3693" s="51">
        <v>2017</v>
      </c>
      <c r="X3693" s="98"/>
    </row>
    <row r="3694" spans="1:24" ht="50.1" customHeight="1">
      <c r="A3694" s="45" t="s">
        <v>10934</v>
      </c>
      <c r="B3694" s="58" t="s">
        <v>35</v>
      </c>
      <c r="C3694" s="50" t="s">
        <v>8317</v>
      </c>
      <c r="D3694" s="50" t="s">
        <v>8318</v>
      </c>
      <c r="E3694" s="50" t="s">
        <v>6279</v>
      </c>
      <c r="F3694" s="50" t="s">
        <v>9245</v>
      </c>
      <c r="G3694" s="49" t="s">
        <v>39</v>
      </c>
      <c r="H3694" s="105">
        <v>0</v>
      </c>
      <c r="I3694" s="80">
        <v>590000000</v>
      </c>
      <c r="J3694" s="51" t="s">
        <v>293</v>
      </c>
      <c r="K3694" s="49" t="s">
        <v>10723</v>
      </c>
      <c r="L3694" s="49" t="s">
        <v>295</v>
      </c>
      <c r="M3694" s="49" t="s">
        <v>84</v>
      </c>
      <c r="N3694" s="49" t="s">
        <v>10928</v>
      </c>
      <c r="O3694" s="49" t="s">
        <v>10929</v>
      </c>
      <c r="P3694" s="43">
        <v>796</v>
      </c>
      <c r="Q3694" s="49" t="s">
        <v>46</v>
      </c>
      <c r="R3694" s="81">
        <v>54</v>
      </c>
      <c r="S3694" s="270">
        <v>90000</v>
      </c>
      <c r="T3694" s="346">
        <f t="shared" si="431"/>
        <v>4860000</v>
      </c>
      <c r="U3694" s="346">
        <f t="shared" si="432"/>
        <v>5443200.0000000009</v>
      </c>
      <c r="V3694" s="98"/>
      <c r="W3694" s="51">
        <v>2017</v>
      </c>
      <c r="X3694" s="98"/>
    </row>
    <row r="3695" spans="1:24" ht="50.1" customHeight="1">
      <c r="A3695" s="45" t="s">
        <v>10935</v>
      </c>
      <c r="B3695" s="58" t="s">
        <v>35</v>
      </c>
      <c r="C3695" s="50" t="s">
        <v>8317</v>
      </c>
      <c r="D3695" s="50" t="s">
        <v>8318</v>
      </c>
      <c r="E3695" s="50" t="s">
        <v>6279</v>
      </c>
      <c r="F3695" s="50" t="s">
        <v>9247</v>
      </c>
      <c r="G3695" s="49" t="s">
        <v>39</v>
      </c>
      <c r="H3695" s="105">
        <v>0</v>
      </c>
      <c r="I3695" s="80">
        <v>590000000</v>
      </c>
      <c r="J3695" s="51" t="s">
        <v>293</v>
      </c>
      <c r="K3695" s="49" t="s">
        <v>10723</v>
      </c>
      <c r="L3695" s="49" t="s">
        <v>295</v>
      </c>
      <c r="M3695" s="49" t="s">
        <v>84</v>
      </c>
      <c r="N3695" s="49" t="s">
        <v>10928</v>
      </c>
      <c r="O3695" s="49" t="s">
        <v>10929</v>
      </c>
      <c r="P3695" s="43">
        <v>796</v>
      </c>
      <c r="Q3695" s="49" t="s">
        <v>46</v>
      </c>
      <c r="R3695" s="81">
        <v>99</v>
      </c>
      <c r="S3695" s="270">
        <v>68000</v>
      </c>
      <c r="T3695" s="346">
        <f t="shared" si="431"/>
        <v>6732000</v>
      </c>
      <c r="U3695" s="346">
        <f t="shared" si="432"/>
        <v>7539840.0000000009</v>
      </c>
      <c r="V3695" s="98"/>
      <c r="W3695" s="51">
        <v>2017</v>
      </c>
      <c r="X3695" s="98"/>
    </row>
    <row r="3696" spans="1:24" ht="50.1" customHeight="1">
      <c r="A3696" s="45" t="s">
        <v>10936</v>
      </c>
      <c r="B3696" s="58" t="s">
        <v>35</v>
      </c>
      <c r="C3696" s="50" t="s">
        <v>8317</v>
      </c>
      <c r="D3696" s="50" t="s">
        <v>8318</v>
      </c>
      <c r="E3696" s="50" t="s">
        <v>6279</v>
      </c>
      <c r="F3696" s="50" t="s">
        <v>9251</v>
      </c>
      <c r="G3696" s="49" t="s">
        <v>39</v>
      </c>
      <c r="H3696" s="105">
        <v>0</v>
      </c>
      <c r="I3696" s="80">
        <v>590000000</v>
      </c>
      <c r="J3696" s="51" t="s">
        <v>293</v>
      </c>
      <c r="K3696" s="49" t="s">
        <v>10723</v>
      </c>
      <c r="L3696" s="49" t="s">
        <v>295</v>
      </c>
      <c r="M3696" s="49" t="s">
        <v>84</v>
      </c>
      <c r="N3696" s="49" t="s">
        <v>10928</v>
      </c>
      <c r="O3696" s="49" t="s">
        <v>10929</v>
      </c>
      <c r="P3696" s="43">
        <v>796</v>
      </c>
      <c r="Q3696" s="49" t="s">
        <v>46</v>
      </c>
      <c r="R3696" s="81">
        <v>7</v>
      </c>
      <c r="S3696" s="270">
        <v>225000</v>
      </c>
      <c r="T3696" s="346">
        <f t="shared" si="431"/>
        <v>1575000</v>
      </c>
      <c r="U3696" s="346">
        <f t="shared" si="432"/>
        <v>1764000.0000000002</v>
      </c>
      <c r="V3696" s="98"/>
      <c r="W3696" s="51">
        <v>2017</v>
      </c>
      <c r="X3696" s="98"/>
    </row>
    <row r="3697" spans="1:56" ht="50.1" customHeight="1">
      <c r="A3697" s="45" t="s">
        <v>10937</v>
      </c>
      <c r="B3697" s="58" t="s">
        <v>35</v>
      </c>
      <c r="C3697" s="50" t="s">
        <v>9254</v>
      </c>
      <c r="D3697" s="50" t="s">
        <v>5401</v>
      </c>
      <c r="E3697" s="50" t="s">
        <v>9255</v>
      </c>
      <c r="F3697" s="212" t="s">
        <v>9256</v>
      </c>
      <c r="G3697" s="49" t="s">
        <v>39</v>
      </c>
      <c r="H3697" s="105">
        <v>0</v>
      </c>
      <c r="I3697" s="80">
        <v>590000000</v>
      </c>
      <c r="J3697" s="51" t="s">
        <v>293</v>
      </c>
      <c r="K3697" s="49" t="s">
        <v>10723</v>
      </c>
      <c r="L3697" s="49" t="s">
        <v>295</v>
      </c>
      <c r="M3697" s="49" t="s">
        <v>84</v>
      </c>
      <c r="N3697" s="49" t="s">
        <v>10928</v>
      </c>
      <c r="O3697" s="49" t="s">
        <v>10929</v>
      </c>
      <c r="P3697" s="43">
        <v>796</v>
      </c>
      <c r="Q3697" s="49" t="s">
        <v>46</v>
      </c>
      <c r="R3697" s="81">
        <v>7</v>
      </c>
      <c r="S3697" s="270">
        <v>78000</v>
      </c>
      <c r="T3697" s="346">
        <f t="shared" si="431"/>
        <v>546000</v>
      </c>
      <c r="U3697" s="346">
        <f t="shared" si="432"/>
        <v>611520</v>
      </c>
      <c r="V3697" s="98"/>
      <c r="W3697" s="51">
        <v>2017</v>
      </c>
      <c r="X3697" s="98"/>
    </row>
    <row r="3698" spans="1:56" ht="50.1" customHeight="1">
      <c r="A3698" s="45" t="s">
        <v>10938</v>
      </c>
      <c r="B3698" s="58" t="s">
        <v>35</v>
      </c>
      <c r="C3698" s="50" t="s">
        <v>9258</v>
      </c>
      <c r="D3698" s="50" t="s">
        <v>9259</v>
      </c>
      <c r="E3698" s="50" t="s">
        <v>9260</v>
      </c>
      <c r="F3698" s="50" t="s">
        <v>9259</v>
      </c>
      <c r="G3698" s="49" t="s">
        <v>39</v>
      </c>
      <c r="H3698" s="105">
        <v>0</v>
      </c>
      <c r="I3698" s="80">
        <v>590000000</v>
      </c>
      <c r="J3698" s="51" t="s">
        <v>293</v>
      </c>
      <c r="K3698" s="49" t="s">
        <v>10723</v>
      </c>
      <c r="L3698" s="49" t="s">
        <v>295</v>
      </c>
      <c r="M3698" s="49" t="s">
        <v>84</v>
      </c>
      <c r="N3698" s="49" t="s">
        <v>10928</v>
      </c>
      <c r="O3698" s="49" t="s">
        <v>10929</v>
      </c>
      <c r="P3698" s="43">
        <v>796</v>
      </c>
      <c r="Q3698" s="49" t="s">
        <v>46</v>
      </c>
      <c r="R3698" s="81">
        <v>4</v>
      </c>
      <c r="S3698" s="270">
        <v>126000</v>
      </c>
      <c r="T3698" s="346">
        <f t="shared" si="431"/>
        <v>504000</v>
      </c>
      <c r="U3698" s="346">
        <f t="shared" si="432"/>
        <v>564480</v>
      </c>
      <c r="V3698" s="98"/>
      <c r="W3698" s="51">
        <v>2017</v>
      </c>
      <c r="X3698" s="98"/>
    </row>
    <row r="3699" spans="1:56" ht="50.1" customHeight="1">
      <c r="A3699" s="45" t="s">
        <v>10939</v>
      </c>
      <c r="B3699" s="58" t="s">
        <v>35</v>
      </c>
      <c r="C3699" s="50" t="s">
        <v>9262</v>
      </c>
      <c r="D3699" s="50" t="s">
        <v>862</v>
      </c>
      <c r="E3699" s="50" t="s">
        <v>9263</v>
      </c>
      <c r="F3699" s="212" t="s">
        <v>10940</v>
      </c>
      <c r="G3699" s="49" t="s">
        <v>39</v>
      </c>
      <c r="H3699" s="105">
        <v>0</v>
      </c>
      <c r="I3699" s="80">
        <v>590000000</v>
      </c>
      <c r="J3699" s="51" t="s">
        <v>293</v>
      </c>
      <c r="K3699" s="49" t="s">
        <v>10723</v>
      </c>
      <c r="L3699" s="49" t="s">
        <v>295</v>
      </c>
      <c r="M3699" s="49" t="s">
        <v>84</v>
      </c>
      <c r="N3699" s="49" t="s">
        <v>10928</v>
      </c>
      <c r="O3699" s="49" t="s">
        <v>10929</v>
      </c>
      <c r="P3699" s="55" t="s">
        <v>865</v>
      </c>
      <c r="Q3699" s="49" t="s">
        <v>866</v>
      </c>
      <c r="R3699" s="81">
        <v>2625</v>
      </c>
      <c r="S3699" s="270">
        <v>310</v>
      </c>
      <c r="T3699" s="346">
        <f t="shared" si="431"/>
        <v>813750</v>
      </c>
      <c r="U3699" s="346">
        <f t="shared" si="432"/>
        <v>911400.00000000012</v>
      </c>
      <c r="V3699" s="98"/>
      <c r="W3699" s="51">
        <v>2017</v>
      </c>
      <c r="X3699" s="98"/>
    </row>
    <row r="3700" spans="1:56" ht="50.1" customHeight="1">
      <c r="A3700" s="45" t="s">
        <v>10941</v>
      </c>
      <c r="B3700" s="58" t="s">
        <v>35</v>
      </c>
      <c r="C3700" s="50" t="s">
        <v>8317</v>
      </c>
      <c r="D3700" s="50" t="s">
        <v>8318</v>
      </c>
      <c r="E3700" s="50" t="s">
        <v>6279</v>
      </c>
      <c r="F3700" s="50" t="s">
        <v>10942</v>
      </c>
      <c r="G3700" s="49" t="s">
        <v>39</v>
      </c>
      <c r="H3700" s="105">
        <v>0</v>
      </c>
      <c r="I3700" s="80">
        <v>590000000</v>
      </c>
      <c r="J3700" s="51" t="s">
        <v>293</v>
      </c>
      <c r="K3700" s="49" t="s">
        <v>10723</v>
      </c>
      <c r="L3700" s="49" t="s">
        <v>295</v>
      </c>
      <c r="M3700" s="49" t="s">
        <v>84</v>
      </c>
      <c r="N3700" s="49" t="s">
        <v>10928</v>
      </c>
      <c r="O3700" s="49" t="s">
        <v>10929</v>
      </c>
      <c r="P3700" s="43">
        <v>796</v>
      </c>
      <c r="Q3700" s="49" t="s">
        <v>46</v>
      </c>
      <c r="R3700" s="81">
        <v>7</v>
      </c>
      <c r="S3700" s="81">
        <v>820</v>
      </c>
      <c r="T3700" s="346">
        <f t="shared" si="431"/>
        <v>5740</v>
      </c>
      <c r="U3700" s="346">
        <f t="shared" si="432"/>
        <v>6428.8</v>
      </c>
      <c r="V3700" s="98"/>
      <c r="W3700" s="51">
        <v>2017</v>
      </c>
      <c r="X3700" s="98"/>
    </row>
    <row r="3701" spans="1:56" ht="50.1" customHeight="1">
      <c r="A3701" s="45" t="s">
        <v>10943</v>
      </c>
      <c r="B3701" s="58" t="s">
        <v>35</v>
      </c>
      <c r="C3701" s="50" t="s">
        <v>606</v>
      </c>
      <c r="D3701" s="50" t="s">
        <v>607</v>
      </c>
      <c r="E3701" s="78" t="s">
        <v>608</v>
      </c>
      <c r="F3701" s="50" t="s">
        <v>10944</v>
      </c>
      <c r="G3701" s="49" t="s">
        <v>92</v>
      </c>
      <c r="H3701" s="79">
        <v>0</v>
      </c>
      <c r="I3701" s="80">
        <v>590000000</v>
      </c>
      <c r="J3701" s="51" t="s">
        <v>293</v>
      </c>
      <c r="K3701" s="49" t="s">
        <v>599</v>
      </c>
      <c r="L3701" s="49" t="s">
        <v>189</v>
      </c>
      <c r="M3701" s="49" t="s">
        <v>84</v>
      </c>
      <c r="N3701" s="49" t="s">
        <v>2583</v>
      </c>
      <c r="O3701" s="51" t="s">
        <v>1204</v>
      </c>
      <c r="P3701" s="49">
        <v>839</v>
      </c>
      <c r="Q3701" s="49" t="s">
        <v>612</v>
      </c>
      <c r="R3701" s="77">
        <v>5</v>
      </c>
      <c r="S3701" s="77">
        <v>1707000</v>
      </c>
      <c r="T3701" s="77">
        <f>R3701*S3701</f>
        <v>8535000</v>
      </c>
      <c r="U3701" s="339">
        <f t="shared" si="432"/>
        <v>9559200</v>
      </c>
      <c r="V3701" s="47"/>
      <c r="W3701" s="51">
        <v>2017</v>
      </c>
      <c r="X3701" s="49"/>
    </row>
    <row r="3702" spans="1:56" ht="50.1" customHeight="1">
      <c r="A3702" s="45" t="s">
        <v>10945</v>
      </c>
      <c r="B3702" s="34" t="s">
        <v>35</v>
      </c>
      <c r="C3702" s="50" t="s">
        <v>2994</v>
      </c>
      <c r="D3702" s="78" t="s">
        <v>2995</v>
      </c>
      <c r="E3702" s="50" t="s">
        <v>2996</v>
      </c>
      <c r="F3702" s="50" t="s">
        <v>6346</v>
      </c>
      <c r="G3702" s="34" t="s">
        <v>39</v>
      </c>
      <c r="H3702" s="34">
        <v>0</v>
      </c>
      <c r="I3702" s="34">
        <v>590000000</v>
      </c>
      <c r="J3702" s="35" t="s">
        <v>53</v>
      </c>
      <c r="K3702" s="49" t="s">
        <v>10723</v>
      </c>
      <c r="L3702" s="49" t="s">
        <v>295</v>
      </c>
      <c r="M3702" s="34" t="s">
        <v>84</v>
      </c>
      <c r="N3702" s="49" t="s">
        <v>5953</v>
      </c>
      <c r="O3702" s="51" t="s">
        <v>503</v>
      </c>
      <c r="P3702" s="34">
        <v>796</v>
      </c>
      <c r="Q3702" s="34" t="s">
        <v>46</v>
      </c>
      <c r="R3702" s="77">
        <v>5</v>
      </c>
      <c r="S3702" s="77">
        <v>44500</v>
      </c>
      <c r="T3702" s="62">
        <f>R3702*S3702</f>
        <v>222500</v>
      </c>
      <c r="U3702" s="62">
        <f t="shared" ref="U3702:U3711" si="433">T3702*1.12</f>
        <v>249200.00000000003</v>
      </c>
      <c r="V3702" s="109"/>
      <c r="W3702" s="51">
        <v>2017</v>
      </c>
      <c r="X3702" s="366"/>
    </row>
    <row r="3703" spans="1:56" s="527" customFormat="1" ht="50.1" customHeight="1">
      <c r="A3703" s="45" t="s">
        <v>11585</v>
      </c>
      <c r="B3703" s="49" t="s">
        <v>35</v>
      </c>
      <c r="C3703" s="50" t="s">
        <v>11586</v>
      </c>
      <c r="D3703" s="50" t="s">
        <v>4465</v>
      </c>
      <c r="E3703" s="50" t="s">
        <v>11587</v>
      </c>
      <c r="F3703" s="50" t="s">
        <v>11588</v>
      </c>
      <c r="G3703" s="49" t="s">
        <v>39</v>
      </c>
      <c r="H3703" s="49">
        <v>20</v>
      </c>
      <c r="I3703" s="35">
        <v>590000000</v>
      </c>
      <c r="J3703" s="35" t="s">
        <v>40</v>
      </c>
      <c r="K3703" s="49" t="s">
        <v>10723</v>
      </c>
      <c r="L3703" s="35" t="s">
        <v>42</v>
      </c>
      <c r="M3703" s="49" t="s">
        <v>101</v>
      </c>
      <c r="N3703" s="35" t="s">
        <v>11589</v>
      </c>
      <c r="O3703" s="35" t="s">
        <v>6903</v>
      </c>
      <c r="P3703" s="46" t="s">
        <v>865</v>
      </c>
      <c r="Q3703" s="46" t="s">
        <v>866</v>
      </c>
      <c r="R3703" s="81">
        <v>88</v>
      </c>
      <c r="S3703" s="81">
        <v>9800</v>
      </c>
      <c r="T3703" s="81">
        <v>0</v>
      </c>
      <c r="U3703" s="81">
        <f t="shared" si="433"/>
        <v>0</v>
      </c>
      <c r="V3703" s="98"/>
      <c r="W3703" s="49">
        <v>2017</v>
      </c>
      <c r="X3703" s="49" t="s">
        <v>11762</v>
      </c>
      <c r="Y3703" s="528"/>
      <c r="Z3703" s="528"/>
      <c r="AA3703" s="528"/>
      <c r="AB3703" s="528"/>
      <c r="AC3703" s="528"/>
      <c r="AD3703" s="528"/>
      <c r="AE3703" s="528"/>
      <c r="AF3703" s="518"/>
      <c r="AG3703" s="518"/>
      <c r="AH3703" s="518"/>
      <c r="AI3703" s="518"/>
      <c r="AJ3703" s="518"/>
      <c r="AK3703" s="518"/>
      <c r="AL3703" s="518"/>
      <c r="AM3703" s="518"/>
      <c r="AN3703" s="518"/>
      <c r="AO3703" s="518"/>
      <c r="AP3703" s="518"/>
      <c r="AQ3703" s="518"/>
      <c r="AR3703" s="518"/>
      <c r="AS3703" s="518"/>
      <c r="AT3703" s="518"/>
      <c r="AU3703" s="518"/>
      <c r="AV3703" s="518"/>
      <c r="AW3703" s="518"/>
      <c r="AX3703" s="518"/>
      <c r="AY3703" s="518"/>
      <c r="AZ3703" s="518"/>
      <c r="BA3703" s="518"/>
      <c r="BB3703" s="518"/>
      <c r="BC3703" s="518"/>
      <c r="BD3703" s="518"/>
    </row>
    <row r="3704" spans="1:56" s="527" customFormat="1" ht="50.1" customHeight="1">
      <c r="A3704" s="45" t="s">
        <v>11763</v>
      </c>
      <c r="B3704" s="49" t="s">
        <v>35</v>
      </c>
      <c r="C3704" s="50" t="s">
        <v>11764</v>
      </c>
      <c r="D3704" s="50" t="s">
        <v>11765</v>
      </c>
      <c r="E3704" s="50" t="s">
        <v>11766</v>
      </c>
      <c r="F3704" s="50" t="s">
        <v>11588</v>
      </c>
      <c r="G3704" s="49" t="s">
        <v>39</v>
      </c>
      <c r="H3704" s="49">
        <v>20</v>
      </c>
      <c r="I3704" s="35">
        <v>590000000</v>
      </c>
      <c r="J3704" s="35" t="s">
        <v>40</v>
      </c>
      <c r="K3704" s="49" t="s">
        <v>10723</v>
      </c>
      <c r="L3704" s="35" t="s">
        <v>42</v>
      </c>
      <c r="M3704" s="49" t="s">
        <v>101</v>
      </c>
      <c r="N3704" s="35" t="s">
        <v>11589</v>
      </c>
      <c r="O3704" s="35" t="s">
        <v>6903</v>
      </c>
      <c r="P3704" s="46" t="s">
        <v>923</v>
      </c>
      <c r="Q3704" s="46" t="s">
        <v>924</v>
      </c>
      <c r="R3704" s="81">
        <v>88</v>
      </c>
      <c r="S3704" s="81">
        <v>9800</v>
      </c>
      <c r="T3704" s="81">
        <f t="shared" ref="T3704" si="434">S3704*R3704</f>
        <v>862400</v>
      </c>
      <c r="U3704" s="81">
        <f t="shared" si="433"/>
        <v>965888.00000000012</v>
      </c>
      <c r="V3704" s="98"/>
      <c r="W3704" s="49">
        <v>2017</v>
      </c>
      <c r="X3704" s="49"/>
      <c r="Y3704" s="528"/>
      <c r="Z3704" s="528"/>
      <c r="AA3704" s="528"/>
      <c r="AB3704" s="528"/>
      <c r="AC3704" s="528"/>
      <c r="AD3704" s="528"/>
      <c r="AE3704" s="528"/>
      <c r="AF3704" s="518"/>
      <c r="AG3704" s="518"/>
      <c r="AH3704" s="518"/>
      <c r="AI3704" s="518"/>
      <c r="AJ3704" s="518"/>
      <c r="AK3704" s="518"/>
      <c r="AL3704" s="518"/>
      <c r="AM3704" s="518"/>
      <c r="AN3704" s="518"/>
      <c r="AO3704" s="518"/>
      <c r="AP3704" s="518"/>
      <c r="AQ3704" s="518"/>
      <c r="AR3704" s="518"/>
      <c r="AS3704" s="518"/>
      <c r="AT3704" s="518"/>
      <c r="AU3704" s="518"/>
      <c r="AV3704" s="518"/>
      <c r="AW3704" s="518"/>
      <c r="AX3704" s="518"/>
      <c r="AY3704" s="518"/>
      <c r="AZ3704" s="518"/>
      <c r="BA3704" s="518"/>
      <c r="BB3704" s="518"/>
      <c r="BC3704" s="518"/>
      <c r="BD3704" s="518"/>
    </row>
    <row r="3705" spans="1:56" s="527" customFormat="1" ht="50.1" customHeight="1">
      <c r="A3705" s="45" t="s">
        <v>11590</v>
      </c>
      <c r="B3705" s="49" t="s">
        <v>35</v>
      </c>
      <c r="C3705" s="50" t="s">
        <v>11591</v>
      </c>
      <c r="D3705" s="50" t="s">
        <v>4465</v>
      </c>
      <c r="E3705" s="50" t="s">
        <v>11592</v>
      </c>
      <c r="F3705" s="50" t="s">
        <v>11588</v>
      </c>
      <c r="G3705" s="49" t="s">
        <v>39</v>
      </c>
      <c r="H3705" s="49">
        <v>20</v>
      </c>
      <c r="I3705" s="35">
        <v>590000000</v>
      </c>
      <c r="J3705" s="35" t="s">
        <v>40</v>
      </c>
      <c r="K3705" s="49" t="s">
        <v>10723</v>
      </c>
      <c r="L3705" s="35" t="s">
        <v>42</v>
      </c>
      <c r="M3705" s="49" t="s">
        <v>101</v>
      </c>
      <c r="N3705" s="35" t="s">
        <v>11589</v>
      </c>
      <c r="O3705" s="35" t="s">
        <v>6903</v>
      </c>
      <c r="P3705" s="46" t="s">
        <v>865</v>
      </c>
      <c r="Q3705" s="46" t="s">
        <v>866</v>
      </c>
      <c r="R3705" s="81">
        <v>110</v>
      </c>
      <c r="S3705" s="81">
        <v>7150</v>
      </c>
      <c r="T3705" s="81">
        <v>0</v>
      </c>
      <c r="U3705" s="81">
        <f t="shared" si="433"/>
        <v>0</v>
      </c>
      <c r="V3705" s="98"/>
      <c r="W3705" s="49">
        <v>2017</v>
      </c>
      <c r="X3705" s="49" t="s">
        <v>11762</v>
      </c>
      <c r="Y3705" s="528"/>
      <c r="Z3705" s="528"/>
      <c r="AA3705" s="528"/>
      <c r="AB3705" s="528"/>
      <c r="AC3705" s="528"/>
      <c r="AD3705" s="528"/>
      <c r="AE3705" s="528"/>
      <c r="AF3705" s="518"/>
      <c r="AG3705" s="518"/>
      <c r="AH3705" s="518"/>
      <c r="AI3705" s="518"/>
      <c r="AJ3705" s="518"/>
      <c r="AK3705" s="518"/>
      <c r="AL3705" s="518"/>
      <c r="AM3705" s="518"/>
      <c r="AN3705" s="518"/>
      <c r="AO3705" s="518"/>
      <c r="AP3705" s="518"/>
      <c r="AQ3705" s="518"/>
      <c r="AR3705" s="518"/>
      <c r="AS3705" s="518"/>
      <c r="AT3705" s="518"/>
      <c r="AU3705" s="518"/>
      <c r="AV3705" s="518"/>
      <c r="AW3705" s="518"/>
      <c r="AX3705" s="518"/>
      <c r="AY3705" s="518"/>
      <c r="AZ3705" s="518"/>
      <c r="BA3705" s="518"/>
      <c r="BB3705" s="518"/>
      <c r="BC3705" s="518"/>
      <c r="BD3705" s="518"/>
    </row>
    <row r="3706" spans="1:56" s="527" customFormat="1" ht="50.1" customHeight="1">
      <c r="A3706" s="45" t="s">
        <v>11767</v>
      </c>
      <c r="B3706" s="49" t="s">
        <v>35</v>
      </c>
      <c r="C3706" s="50" t="s">
        <v>11768</v>
      </c>
      <c r="D3706" s="50" t="s">
        <v>11765</v>
      </c>
      <c r="E3706" s="50" t="s">
        <v>11769</v>
      </c>
      <c r="F3706" s="50" t="s">
        <v>11588</v>
      </c>
      <c r="G3706" s="49" t="s">
        <v>39</v>
      </c>
      <c r="H3706" s="49">
        <v>20</v>
      </c>
      <c r="I3706" s="35">
        <v>590000000</v>
      </c>
      <c r="J3706" s="35" t="s">
        <v>40</v>
      </c>
      <c r="K3706" s="49" t="s">
        <v>10723</v>
      </c>
      <c r="L3706" s="35" t="s">
        <v>42</v>
      </c>
      <c r="M3706" s="49" t="s">
        <v>101</v>
      </c>
      <c r="N3706" s="35" t="s">
        <v>11589</v>
      </c>
      <c r="O3706" s="35" t="s">
        <v>6903</v>
      </c>
      <c r="P3706" s="46" t="s">
        <v>923</v>
      </c>
      <c r="Q3706" s="46" t="s">
        <v>924</v>
      </c>
      <c r="R3706" s="81">
        <v>110</v>
      </c>
      <c r="S3706" s="81">
        <v>7150</v>
      </c>
      <c r="T3706" s="81">
        <f t="shared" ref="T3706" si="435">S3706*R3706</f>
        <v>786500</v>
      </c>
      <c r="U3706" s="81">
        <f t="shared" si="433"/>
        <v>880880.00000000012</v>
      </c>
      <c r="V3706" s="98"/>
      <c r="W3706" s="49">
        <v>2017</v>
      </c>
      <c r="X3706" s="49"/>
      <c r="Y3706" s="528"/>
      <c r="Z3706" s="528"/>
      <c r="AA3706" s="528"/>
      <c r="AB3706" s="528"/>
      <c r="AC3706" s="528"/>
      <c r="AD3706" s="528"/>
      <c r="AE3706" s="528"/>
      <c r="AF3706" s="518"/>
      <c r="AG3706" s="518"/>
      <c r="AH3706" s="518"/>
      <c r="AI3706" s="518"/>
      <c r="AJ3706" s="518"/>
      <c r="AK3706" s="518"/>
      <c r="AL3706" s="518"/>
      <c r="AM3706" s="518"/>
      <c r="AN3706" s="518"/>
      <c r="AO3706" s="518"/>
      <c r="AP3706" s="518"/>
      <c r="AQ3706" s="518"/>
      <c r="AR3706" s="518"/>
      <c r="AS3706" s="518"/>
      <c r="AT3706" s="518"/>
      <c r="AU3706" s="518"/>
      <c r="AV3706" s="518"/>
      <c r="AW3706" s="518"/>
      <c r="AX3706" s="518"/>
      <c r="AY3706" s="518"/>
      <c r="AZ3706" s="518"/>
      <c r="BA3706" s="518"/>
      <c r="BB3706" s="518"/>
      <c r="BC3706" s="518"/>
      <c r="BD3706" s="518"/>
    </row>
    <row r="3707" spans="1:56" s="527" customFormat="1" ht="50.1" customHeight="1">
      <c r="A3707" s="45" t="s">
        <v>11593</v>
      </c>
      <c r="B3707" s="35" t="s">
        <v>35</v>
      </c>
      <c r="C3707" s="50" t="s">
        <v>4920</v>
      </c>
      <c r="D3707" s="50" t="s">
        <v>4921</v>
      </c>
      <c r="E3707" s="50" t="s">
        <v>4922</v>
      </c>
      <c r="F3707" s="50" t="s">
        <v>11594</v>
      </c>
      <c r="G3707" s="49" t="s">
        <v>39</v>
      </c>
      <c r="H3707" s="105">
        <v>0</v>
      </c>
      <c r="I3707" s="80">
        <v>590000000</v>
      </c>
      <c r="J3707" s="51" t="s">
        <v>9304</v>
      </c>
      <c r="K3707" s="49" t="s">
        <v>10723</v>
      </c>
      <c r="L3707" s="49" t="s">
        <v>295</v>
      </c>
      <c r="M3707" s="49" t="s">
        <v>84</v>
      </c>
      <c r="N3707" s="49" t="s">
        <v>1363</v>
      </c>
      <c r="O3707" s="49" t="s">
        <v>1424</v>
      </c>
      <c r="P3707" s="35">
        <v>796</v>
      </c>
      <c r="Q3707" s="35" t="s">
        <v>46</v>
      </c>
      <c r="R3707" s="100">
        <v>3</v>
      </c>
      <c r="S3707" s="100">
        <v>35000</v>
      </c>
      <c r="T3707" s="343">
        <f>R3707*S3707</f>
        <v>105000</v>
      </c>
      <c r="U3707" s="343">
        <f t="shared" si="433"/>
        <v>117600.00000000001</v>
      </c>
      <c r="V3707" s="90"/>
      <c r="W3707" s="51">
        <v>2017</v>
      </c>
      <c r="X3707" s="90"/>
      <c r="Y3707" s="528"/>
      <c r="Z3707" s="528"/>
      <c r="AA3707" s="528"/>
      <c r="AB3707" s="528"/>
      <c r="AC3707" s="528"/>
      <c r="AD3707" s="528"/>
      <c r="AE3707" s="528"/>
      <c r="AF3707" s="518"/>
      <c r="AG3707" s="518"/>
      <c r="AH3707" s="518"/>
      <c r="AI3707" s="518"/>
      <c r="AJ3707" s="518"/>
      <c r="AK3707" s="518"/>
      <c r="AL3707" s="518"/>
      <c r="AM3707" s="518"/>
      <c r="AN3707" s="518"/>
      <c r="AO3707" s="518"/>
      <c r="AP3707" s="518"/>
      <c r="AQ3707" s="518"/>
      <c r="AR3707" s="518"/>
      <c r="AS3707" s="518"/>
      <c r="AT3707" s="518"/>
      <c r="AU3707" s="518"/>
      <c r="AV3707" s="518"/>
      <c r="AW3707" s="518"/>
      <c r="AX3707" s="518"/>
      <c r="AY3707" s="518"/>
      <c r="AZ3707" s="518"/>
      <c r="BA3707" s="518"/>
      <c r="BB3707" s="518"/>
      <c r="BC3707" s="518"/>
      <c r="BD3707" s="518"/>
    </row>
    <row r="3708" spans="1:56" s="527" customFormat="1" ht="50.1" customHeight="1">
      <c r="A3708" s="45" t="s">
        <v>11595</v>
      </c>
      <c r="B3708" s="58" t="s">
        <v>35</v>
      </c>
      <c r="C3708" s="50" t="s">
        <v>8072</v>
      </c>
      <c r="D3708" s="50" t="s">
        <v>771</v>
      </c>
      <c r="E3708" s="50" t="s">
        <v>8073</v>
      </c>
      <c r="F3708" s="50" t="s">
        <v>11596</v>
      </c>
      <c r="G3708" s="49" t="s">
        <v>39</v>
      </c>
      <c r="H3708" s="105">
        <v>0</v>
      </c>
      <c r="I3708" s="80">
        <v>590000000</v>
      </c>
      <c r="J3708" s="51" t="s">
        <v>9304</v>
      </c>
      <c r="K3708" s="49" t="s">
        <v>10723</v>
      </c>
      <c r="L3708" s="49" t="s">
        <v>189</v>
      </c>
      <c r="M3708" s="49" t="s">
        <v>84</v>
      </c>
      <c r="N3708" s="49" t="s">
        <v>102</v>
      </c>
      <c r="O3708" s="49" t="s">
        <v>2052</v>
      </c>
      <c r="P3708" s="43">
        <v>796</v>
      </c>
      <c r="Q3708" s="49" t="s">
        <v>46</v>
      </c>
      <c r="R3708" s="77">
        <v>100</v>
      </c>
      <c r="S3708" s="77">
        <v>110</v>
      </c>
      <c r="T3708" s="77">
        <f>R3708*S3708</f>
        <v>11000</v>
      </c>
      <c r="U3708" s="77">
        <f t="shared" si="433"/>
        <v>12320.000000000002</v>
      </c>
      <c r="V3708" s="49"/>
      <c r="W3708" s="51">
        <v>2017</v>
      </c>
      <c r="X3708" s="49"/>
      <c r="Y3708" s="528"/>
      <c r="Z3708" s="528"/>
      <c r="AA3708" s="528"/>
      <c r="AB3708" s="528"/>
      <c r="AC3708" s="528"/>
      <c r="AD3708" s="528"/>
      <c r="AE3708" s="528"/>
      <c r="AF3708" s="518"/>
      <c r="AG3708" s="518"/>
      <c r="AH3708" s="518"/>
      <c r="AI3708" s="518"/>
      <c r="AJ3708" s="518"/>
      <c r="AK3708" s="518"/>
      <c r="AL3708" s="518"/>
      <c r="AM3708" s="518"/>
      <c r="AN3708" s="518"/>
      <c r="AO3708" s="518"/>
      <c r="AP3708" s="518"/>
      <c r="AQ3708" s="518"/>
      <c r="AR3708" s="518"/>
      <c r="AS3708" s="518"/>
      <c r="AT3708" s="518"/>
      <c r="AU3708" s="518"/>
      <c r="AV3708" s="518"/>
      <c r="AW3708" s="518"/>
      <c r="AX3708" s="518"/>
      <c r="AY3708" s="518"/>
      <c r="AZ3708" s="518"/>
      <c r="BA3708" s="518"/>
      <c r="BB3708" s="518"/>
      <c r="BC3708" s="518"/>
      <c r="BD3708" s="518"/>
    </row>
    <row r="3709" spans="1:56" s="527" customFormat="1" ht="50.1" customHeight="1">
      <c r="A3709" s="45" t="s">
        <v>11597</v>
      </c>
      <c r="B3709" s="49" t="s">
        <v>35</v>
      </c>
      <c r="C3709" s="50" t="s">
        <v>9315</v>
      </c>
      <c r="D3709" s="50" t="s">
        <v>9259</v>
      </c>
      <c r="E3709" s="50" t="s">
        <v>9316</v>
      </c>
      <c r="F3709" s="50" t="s">
        <v>11598</v>
      </c>
      <c r="G3709" s="43" t="s">
        <v>39</v>
      </c>
      <c r="H3709" s="43">
        <v>0</v>
      </c>
      <c r="I3709" s="43">
        <v>590000000</v>
      </c>
      <c r="J3709" s="51" t="s">
        <v>9304</v>
      </c>
      <c r="K3709" s="43" t="s">
        <v>10723</v>
      </c>
      <c r="L3709" s="49" t="s">
        <v>189</v>
      </c>
      <c r="M3709" s="43" t="s">
        <v>84</v>
      </c>
      <c r="N3709" s="49" t="s">
        <v>102</v>
      </c>
      <c r="O3709" s="49" t="s">
        <v>2052</v>
      </c>
      <c r="P3709" s="43">
        <v>796</v>
      </c>
      <c r="Q3709" s="43" t="s">
        <v>46</v>
      </c>
      <c r="R3709" s="100">
        <v>10</v>
      </c>
      <c r="S3709" s="100">
        <v>4900</v>
      </c>
      <c r="T3709" s="100">
        <f>R3709*S3709</f>
        <v>49000</v>
      </c>
      <c r="U3709" s="100">
        <f t="shared" si="433"/>
        <v>54880.000000000007</v>
      </c>
      <c r="V3709" s="98"/>
      <c r="W3709" s="43">
        <v>2017</v>
      </c>
      <c r="X3709" s="49"/>
      <c r="Y3709" s="528"/>
      <c r="Z3709" s="528"/>
      <c r="AA3709" s="528"/>
      <c r="AB3709" s="528"/>
      <c r="AC3709" s="528"/>
      <c r="AD3709" s="528"/>
      <c r="AE3709" s="528"/>
      <c r="AF3709" s="518"/>
      <c r="AG3709" s="518"/>
      <c r="AH3709" s="518"/>
      <c r="AI3709" s="518"/>
      <c r="AJ3709" s="518"/>
      <c r="AK3709" s="518"/>
      <c r="AL3709" s="518"/>
      <c r="AM3709" s="518"/>
      <c r="AN3709" s="518"/>
      <c r="AO3709" s="518"/>
      <c r="AP3709" s="518"/>
      <c r="AQ3709" s="518"/>
      <c r="AR3709" s="518"/>
      <c r="AS3709" s="518"/>
      <c r="AT3709" s="518"/>
      <c r="AU3709" s="518"/>
      <c r="AV3709" s="518"/>
      <c r="AW3709" s="518"/>
      <c r="AX3709" s="518"/>
      <c r="AY3709" s="518"/>
      <c r="AZ3709" s="518"/>
      <c r="BA3709" s="518"/>
      <c r="BB3709" s="518"/>
      <c r="BC3709" s="518"/>
      <c r="BD3709" s="518"/>
    </row>
    <row r="3710" spans="1:56" s="527" customFormat="1" ht="50.1" customHeight="1">
      <c r="A3710" s="45" t="s">
        <v>11599</v>
      </c>
      <c r="B3710" s="49" t="s">
        <v>35</v>
      </c>
      <c r="C3710" s="50" t="s">
        <v>11600</v>
      </c>
      <c r="D3710" s="50" t="s">
        <v>11601</v>
      </c>
      <c r="E3710" s="50" t="s">
        <v>11602</v>
      </c>
      <c r="F3710" s="50" t="s">
        <v>4010</v>
      </c>
      <c r="G3710" s="43" t="s">
        <v>39</v>
      </c>
      <c r="H3710" s="43">
        <v>0</v>
      </c>
      <c r="I3710" s="43">
        <v>590000000</v>
      </c>
      <c r="J3710" s="51" t="s">
        <v>9304</v>
      </c>
      <c r="K3710" s="43" t="s">
        <v>10723</v>
      </c>
      <c r="L3710" s="49" t="s">
        <v>189</v>
      </c>
      <c r="M3710" s="43" t="s">
        <v>84</v>
      </c>
      <c r="N3710" s="49" t="s">
        <v>102</v>
      </c>
      <c r="O3710" s="49" t="s">
        <v>2052</v>
      </c>
      <c r="P3710" s="43">
        <v>796</v>
      </c>
      <c r="Q3710" s="43" t="s">
        <v>46</v>
      </c>
      <c r="R3710" s="100">
        <v>8</v>
      </c>
      <c r="S3710" s="100">
        <v>90</v>
      </c>
      <c r="T3710" s="100">
        <f>R3710*S3710</f>
        <v>720</v>
      </c>
      <c r="U3710" s="100">
        <f t="shared" si="433"/>
        <v>806.40000000000009</v>
      </c>
      <c r="V3710" s="98"/>
      <c r="W3710" s="43">
        <v>2017</v>
      </c>
      <c r="X3710" s="49"/>
      <c r="Y3710" s="528"/>
      <c r="Z3710" s="528"/>
      <c r="AA3710" s="528"/>
      <c r="AB3710" s="528"/>
      <c r="AC3710" s="528"/>
      <c r="AD3710" s="528"/>
      <c r="AE3710" s="528"/>
      <c r="AF3710" s="518"/>
      <c r="AG3710" s="518"/>
      <c r="AH3710" s="518"/>
      <c r="AI3710" s="518"/>
      <c r="AJ3710" s="518"/>
      <c r="AK3710" s="518"/>
      <c r="AL3710" s="518"/>
      <c r="AM3710" s="518"/>
      <c r="AN3710" s="518"/>
      <c r="AO3710" s="518"/>
      <c r="AP3710" s="518"/>
      <c r="AQ3710" s="518"/>
      <c r="AR3710" s="518"/>
      <c r="AS3710" s="518"/>
      <c r="AT3710" s="518"/>
      <c r="AU3710" s="518"/>
      <c r="AV3710" s="518"/>
      <c r="AW3710" s="518"/>
      <c r="AX3710" s="518"/>
      <c r="AY3710" s="518"/>
      <c r="AZ3710" s="518"/>
      <c r="BA3710" s="518"/>
      <c r="BB3710" s="518"/>
      <c r="BC3710" s="518"/>
      <c r="BD3710" s="518"/>
    </row>
    <row r="3711" spans="1:56" s="527" customFormat="1" ht="50.1" customHeight="1">
      <c r="A3711" s="45" t="s">
        <v>11603</v>
      </c>
      <c r="B3711" s="49" t="s">
        <v>35</v>
      </c>
      <c r="C3711" s="50" t="s">
        <v>11604</v>
      </c>
      <c r="D3711" s="50" t="s">
        <v>11601</v>
      </c>
      <c r="E3711" s="50" t="s">
        <v>11605</v>
      </c>
      <c r="F3711" s="50" t="s">
        <v>4015</v>
      </c>
      <c r="G3711" s="43" t="s">
        <v>39</v>
      </c>
      <c r="H3711" s="43">
        <v>0</v>
      </c>
      <c r="I3711" s="43">
        <v>590000000</v>
      </c>
      <c r="J3711" s="51" t="s">
        <v>9304</v>
      </c>
      <c r="K3711" s="43" t="s">
        <v>10723</v>
      </c>
      <c r="L3711" s="49" t="s">
        <v>189</v>
      </c>
      <c r="M3711" s="43" t="s">
        <v>84</v>
      </c>
      <c r="N3711" s="49" t="s">
        <v>102</v>
      </c>
      <c r="O3711" s="49" t="s">
        <v>2052</v>
      </c>
      <c r="P3711" s="43">
        <v>796</v>
      </c>
      <c r="Q3711" s="43" t="s">
        <v>46</v>
      </c>
      <c r="R3711" s="100">
        <v>17</v>
      </c>
      <c r="S3711" s="100">
        <v>70</v>
      </c>
      <c r="T3711" s="77">
        <f>R3711*S3711</f>
        <v>1190</v>
      </c>
      <c r="U3711" s="77">
        <f t="shared" si="433"/>
        <v>1332.8000000000002</v>
      </c>
      <c r="V3711" s="98"/>
      <c r="W3711" s="43">
        <v>2017</v>
      </c>
      <c r="X3711" s="49"/>
      <c r="Y3711" s="528"/>
      <c r="Z3711" s="528"/>
      <c r="AA3711" s="528"/>
      <c r="AB3711" s="528"/>
      <c r="AC3711" s="528"/>
      <c r="AD3711" s="528"/>
      <c r="AE3711" s="528"/>
      <c r="AF3711" s="518"/>
      <c r="AG3711" s="518"/>
      <c r="AH3711" s="518"/>
      <c r="AI3711" s="518"/>
      <c r="AJ3711" s="518"/>
      <c r="AK3711" s="518"/>
      <c r="AL3711" s="518"/>
      <c r="AM3711" s="518"/>
      <c r="AN3711" s="518"/>
      <c r="AO3711" s="518"/>
      <c r="AP3711" s="518"/>
      <c r="AQ3711" s="518"/>
      <c r="AR3711" s="518"/>
      <c r="AS3711" s="518"/>
      <c r="AT3711" s="518"/>
      <c r="AU3711" s="518"/>
      <c r="AV3711" s="518"/>
      <c r="AW3711" s="518"/>
      <c r="AX3711" s="518"/>
      <c r="AY3711" s="518"/>
      <c r="AZ3711" s="518"/>
      <c r="BA3711" s="518"/>
      <c r="BB3711" s="518"/>
      <c r="BC3711" s="518"/>
      <c r="BD3711" s="518"/>
    </row>
    <row r="3712" spans="1:56" s="527" customFormat="1" ht="50.1" customHeight="1">
      <c r="A3712" s="45" t="s">
        <v>11606</v>
      </c>
      <c r="B3712" s="271" t="s">
        <v>35</v>
      </c>
      <c r="C3712" s="50" t="s">
        <v>8626</v>
      </c>
      <c r="D3712" s="50" t="s">
        <v>2857</v>
      </c>
      <c r="E3712" s="283" t="s">
        <v>8627</v>
      </c>
      <c r="F3712" s="186" t="s">
        <v>11607</v>
      </c>
      <c r="G3712" s="51" t="s">
        <v>196</v>
      </c>
      <c r="H3712" s="35">
        <v>0</v>
      </c>
      <c r="I3712" s="35">
        <v>590000000</v>
      </c>
      <c r="J3712" s="46" t="s">
        <v>40</v>
      </c>
      <c r="K3712" s="51" t="s">
        <v>10723</v>
      </c>
      <c r="L3712" s="46" t="s">
        <v>40</v>
      </c>
      <c r="M3712" s="46" t="s">
        <v>61</v>
      </c>
      <c r="N3712" s="51" t="s">
        <v>1043</v>
      </c>
      <c r="O3712" s="49" t="s">
        <v>503</v>
      </c>
      <c r="P3712" s="34">
        <v>796</v>
      </c>
      <c r="Q3712" s="34" t="s">
        <v>46</v>
      </c>
      <c r="R3712" s="77">
        <v>8</v>
      </c>
      <c r="S3712" s="77">
        <v>17400</v>
      </c>
      <c r="T3712" s="62">
        <f t="shared" ref="T3712:T3719" si="436">R3712*S3712</f>
        <v>139200</v>
      </c>
      <c r="U3712" s="339">
        <f t="shared" ref="U3712:U3753" si="437">T3712*1.12</f>
        <v>155904.00000000003</v>
      </c>
      <c r="V3712" s="46"/>
      <c r="W3712" s="49">
        <v>2017</v>
      </c>
      <c r="X3712" s="35"/>
      <c r="Y3712" s="528"/>
      <c r="Z3712" s="528"/>
      <c r="AA3712" s="528"/>
      <c r="AB3712" s="528"/>
      <c r="AC3712" s="528"/>
      <c r="AD3712" s="528"/>
      <c r="AE3712" s="528"/>
      <c r="AF3712" s="518"/>
      <c r="AG3712" s="518"/>
      <c r="AH3712" s="518"/>
      <c r="AI3712" s="518"/>
      <c r="AJ3712" s="518"/>
      <c r="AK3712" s="518"/>
      <c r="AL3712" s="518"/>
      <c r="AM3712" s="518"/>
      <c r="AN3712" s="518"/>
      <c r="AO3712" s="518"/>
      <c r="AP3712" s="518"/>
      <c r="AQ3712" s="518"/>
      <c r="AR3712" s="518"/>
      <c r="AS3712" s="518"/>
      <c r="AT3712" s="518"/>
      <c r="AU3712" s="518"/>
      <c r="AV3712" s="518"/>
      <c r="AW3712" s="518"/>
      <c r="AX3712" s="518"/>
      <c r="AY3712" s="518"/>
      <c r="AZ3712" s="518"/>
      <c r="BA3712" s="518"/>
      <c r="BB3712" s="518"/>
      <c r="BC3712" s="518"/>
      <c r="BD3712" s="518"/>
    </row>
    <row r="3713" spans="1:56" s="527" customFormat="1" ht="50.1" customHeight="1">
      <c r="A3713" s="45" t="s">
        <v>11608</v>
      </c>
      <c r="B3713" s="271" t="s">
        <v>35</v>
      </c>
      <c r="C3713" s="50" t="s">
        <v>8626</v>
      </c>
      <c r="D3713" s="50" t="s">
        <v>2857</v>
      </c>
      <c r="E3713" s="283" t="s">
        <v>8627</v>
      </c>
      <c r="F3713" s="186" t="s">
        <v>11609</v>
      </c>
      <c r="G3713" s="51" t="s">
        <v>196</v>
      </c>
      <c r="H3713" s="35">
        <v>0</v>
      </c>
      <c r="I3713" s="35">
        <v>590000000</v>
      </c>
      <c r="J3713" s="46" t="s">
        <v>40</v>
      </c>
      <c r="K3713" s="51" t="s">
        <v>10723</v>
      </c>
      <c r="L3713" s="46" t="s">
        <v>40</v>
      </c>
      <c r="M3713" s="46" t="s">
        <v>61</v>
      </c>
      <c r="N3713" s="51" t="s">
        <v>1043</v>
      </c>
      <c r="O3713" s="49" t="s">
        <v>503</v>
      </c>
      <c r="P3713" s="34">
        <v>796</v>
      </c>
      <c r="Q3713" s="34" t="s">
        <v>46</v>
      </c>
      <c r="R3713" s="77">
        <v>20</v>
      </c>
      <c r="S3713" s="77">
        <v>6400</v>
      </c>
      <c r="T3713" s="62">
        <f t="shared" si="436"/>
        <v>128000</v>
      </c>
      <c r="U3713" s="339">
        <f t="shared" si="437"/>
        <v>143360</v>
      </c>
      <c r="V3713" s="43"/>
      <c r="W3713" s="49">
        <v>2017</v>
      </c>
      <c r="X3713" s="51"/>
      <c r="Y3713" s="528"/>
      <c r="Z3713" s="528"/>
      <c r="AA3713" s="528"/>
      <c r="AB3713" s="528"/>
      <c r="AC3713" s="528"/>
      <c r="AD3713" s="528"/>
      <c r="AE3713" s="528"/>
      <c r="AF3713" s="518"/>
      <c r="AG3713" s="518"/>
      <c r="AH3713" s="518"/>
      <c r="AI3713" s="518"/>
      <c r="AJ3713" s="518"/>
      <c r="AK3713" s="518"/>
      <c r="AL3713" s="518"/>
      <c r="AM3713" s="518"/>
      <c r="AN3713" s="518"/>
      <c r="AO3713" s="518"/>
      <c r="AP3713" s="518"/>
      <c r="AQ3713" s="518"/>
      <c r="AR3713" s="518"/>
      <c r="AS3713" s="518"/>
      <c r="AT3713" s="518"/>
      <c r="AU3713" s="518"/>
      <c r="AV3713" s="518"/>
      <c r="AW3713" s="518"/>
      <c r="AX3713" s="518"/>
      <c r="AY3713" s="518"/>
      <c r="AZ3713" s="518"/>
      <c r="BA3713" s="518"/>
      <c r="BB3713" s="518"/>
      <c r="BC3713" s="518"/>
      <c r="BD3713" s="518"/>
    </row>
    <row r="3714" spans="1:56" s="527" customFormat="1" ht="50.1" customHeight="1">
      <c r="A3714" s="45" t="s">
        <v>11610</v>
      </c>
      <c r="B3714" s="271" t="s">
        <v>35</v>
      </c>
      <c r="C3714" s="50" t="s">
        <v>8626</v>
      </c>
      <c r="D3714" s="50" t="s">
        <v>2857</v>
      </c>
      <c r="E3714" s="283" t="s">
        <v>8627</v>
      </c>
      <c r="F3714" s="186" t="s">
        <v>8617</v>
      </c>
      <c r="G3714" s="51" t="s">
        <v>196</v>
      </c>
      <c r="H3714" s="35">
        <v>0</v>
      </c>
      <c r="I3714" s="35">
        <v>590000000</v>
      </c>
      <c r="J3714" s="46" t="s">
        <v>40</v>
      </c>
      <c r="K3714" s="51" t="s">
        <v>10723</v>
      </c>
      <c r="L3714" s="46" t="s">
        <v>40</v>
      </c>
      <c r="M3714" s="46" t="s">
        <v>61</v>
      </c>
      <c r="N3714" s="51" t="s">
        <v>1043</v>
      </c>
      <c r="O3714" s="49" t="s">
        <v>503</v>
      </c>
      <c r="P3714" s="34">
        <v>796</v>
      </c>
      <c r="Q3714" s="34" t="s">
        <v>46</v>
      </c>
      <c r="R3714" s="77">
        <v>30</v>
      </c>
      <c r="S3714" s="77">
        <v>7400</v>
      </c>
      <c r="T3714" s="62">
        <f t="shared" si="436"/>
        <v>222000</v>
      </c>
      <c r="U3714" s="339">
        <f t="shared" si="437"/>
        <v>248640.00000000003</v>
      </c>
      <c r="V3714" s="43"/>
      <c r="W3714" s="49">
        <v>2017</v>
      </c>
      <c r="X3714" s="51"/>
      <c r="Y3714" s="528"/>
      <c r="Z3714" s="528"/>
      <c r="AA3714" s="528"/>
      <c r="AB3714" s="528"/>
      <c r="AC3714" s="528"/>
      <c r="AD3714" s="528"/>
      <c r="AE3714" s="528"/>
      <c r="AF3714" s="518"/>
      <c r="AG3714" s="518"/>
      <c r="AH3714" s="518"/>
      <c r="AI3714" s="518"/>
      <c r="AJ3714" s="518"/>
      <c r="AK3714" s="518"/>
      <c r="AL3714" s="518"/>
      <c r="AM3714" s="518"/>
      <c r="AN3714" s="518"/>
      <c r="AO3714" s="518"/>
      <c r="AP3714" s="518"/>
      <c r="AQ3714" s="518"/>
      <c r="AR3714" s="518"/>
      <c r="AS3714" s="518"/>
      <c r="AT3714" s="518"/>
      <c r="AU3714" s="518"/>
      <c r="AV3714" s="518"/>
      <c r="AW3714" s="518"/>
      <c r="AX3714" s="518"/>
      <c r="AY3714" s="518"/>
      <c r="AZ3714" s="518"/>
      <c r="BA3714" s="518"/>
      <c r="BB3714" s="518"/>
      <c r="BC3714" s="518"/>
      <c r="BD3714" s="518"/>
    </row>
    <row r="3715" spans="1:56" s="527" customFormat="1" ht="50.1" customHeight="1">
      <c r="A3715" s="45" t="s">
        <v>11611</v>
      </c>
      <c r="B3715" s="271" t="s">
        <v>35</v>
      </c>
      <c r="C3715" s="50" t="s">
        <v>8626</v>
      </c>
      <c r="D3715" s="50" t="s">
        <v>2857</v>
      </c>
      <c r="E3715" s="283" t="s">
        <v>8627</v>
      </c>
      <c r="F3715" s="186" t="s">
        <v>8619</v>
      </c>
      <c r="G3715" s="51" t="s">
        <v>196</v>
      </c>
      <c r="H3715" s="35">
        <v>0</v>
      </c>
      <c r="I3715" s="35">
        <v>590000000</v>
      </c>
      <c r="J3715" s="46" t="s">
        <v>40</v>
      </c>
      <c r="K3715" s="51" t="s">
        <v>10723</v>
      </c>
      <c r="L3715" s="46" t="s">
        <v>40</v>
      </c>
      <c r="M3715" s="46" t="s">
        <v>61</v>
      </c>
      <c r="N3715" s="51" t="s">
        <v>1043</v>
      </c>
      <c r="O3715" s="49" t="s">
        <v>503</v>
      </c>
      <c r="P3715" s="34">
        <v>796</v>
      </c>
      <c r="Q3715" s="34" t="s">
        <v>46</v>
      </c>
      <c r="R3715" s="77">
        <v>20</v>
      </c>
      <c r="S3715" s="77">
        <v>6010</v>
      </c>
      <c r="T3715" s="62">
        <f t="shared" si="436"/>
        <v>120200</v>
      </c>
      <c r="U3715" s="339">
        <f t="shared" si="437"/>
        <v>134624</v>
      </c>
      <c r="V3715" s="43"/>
      <c r="W3715" s="49">
        <v>2017</v>
      </c>
      <c r="X3715" s="51"/>
      <c r="Y3715" s="528"/>
      <c r="Z3715" s="528"/>
      <c r="AA3715" s="528"/>
      <c r="AB3715" s="528"/>
      <c r="AC3715" s="528"/>
      <c r="AD3715" s="528"/>
      <c r="AE3715" s="528"/>
      <c r="AF3715" s="518"/>
      <c r="AG3715" s="518"/>
      <c r="AH3715" s="518"/>
      <c r="AI3715" s="518"/>
      <c r="AJ3715" s="518"/>
      <c r="AK3715" s="518"/>
      <c r="AL3715" s="518"/>
      <c r="AM3715" s="518"/>
      <c r="AN3715" s="518"/>
      <c r="AO3715" s="518"/>
      <c r="AP3715" s="518"/>
      <c r="AQ3715" s="518"/>
      <c r="AR3715" s="518"/>
      <c r="AS3715" s="518"/>
      <c r="AT3715" s="518"/>
      <c r="AU3715" s="518"/>
      <c r="AV3715" s="518"/>
      <c r="AW3715" s="518"/>
      <c r="AX3715" s="518"/>
      <c r="AY3715" s="518"/>
      <c r="AZ3715" s="518"/>
      <c r="BA3715" s="518"/>
      <c r="BB3715" s="518"/>
      <c r="BC3715" s="518"/>
      <c r="BD3715" s="518"/>
    </row>
    <row r="3716" spans="1:56" s="527" customFormat="1" ht="50.1" customHeight="1">
      <c r="A3716" s="45" t="s">
        <v>11612</v>
      </c>
      <c r="B3716" s="271" t="s">
        <v>35</v>
      </c>
      <c r="C3716" s="50" t="s">
        <v>8626</v>
      </c>
      <c r="D3716" s="50" t="s">
        <v>2857</v>
      </c>
      <c r="E3716" s="283" t="s">
        <v>8627</v>
      </c>
      <c r="F3716" s="186" t="s">
        <v>11613</v>
      </c>
      <c r="G3716" s="51" t="s">
        <v>196</v>
      </c>
      <c r="H3716" s="35">
        <v>0</v>
      </c>
      <c r="I3716" s="35">
        <v>590000000</v>
      </c>
      <c r="J3716" s="46" t="s">
        <v>40</v>
      </c>
      <c r="K3716" s="51" t="s">
        <v>10723</v>
      </c>
      <c r="L3716" s="46" t="s">
        <v>40</v>
      </c>
      <c r="M3716" s="46" t="s">
        <v>61</v>
      </c>
      <c r="N3716" s="51" t="s">
        <v>1043</v>
      </c>
      <c r="O3716" s="49" t="s">
        <v>503</v>
      </c>
      <c r="P3716" s="34">
        <v>796</v>
      </c>
      <c r="Q3716" s="34" t="s">
        <v>46</v>
      </c>
      <c r="R3716" s="77">
        <v>30</v>
      </c>
      <c r="S3716" s="77">
        <v>6400</v>
      </c>
      <c r="T3716" s="62">
        <f t="shared" si="436"/>
        <v>192000</v>
      </c>
      <c r="U3716" s="339">
        <f t="shared" si="437"/>
        <v>215040.00000000003</v>
      </c>
      <c r="V3716" s="43"/>
      <c r="W3716" s="49">
        <v>2017</v>
      </c>
      <c r="X3716" s="51"/>
      <c r="Y3716" s="528"/>
      <c r="Z3716" s="528"/>
      <c r="AA3716" s="528"/>
      <c r="AB3716" s="528"/>
      <c r="AC3716" s="528"/>
      <c r="AD3716" s="528"/>
      <c r="AE3716" s="528"/>
      <c r="AF3716" s="518"/>
      <c r="AG3716" s="518"/>
      <c r="AH3716" s="518"/>
      <c r="AI3716" s="518"/>
      <c r="AJ3716" s="518"/>
      <c r="AK3716" s="518"/>
      <c r="AL3716" s="518"/>
      <c r="AM3716" s="518"/>
      <c r="AN3716" s="518"/>
      <c r="AO3716" s="518"/>
      <c r="AP3716" s="518"/>
      <c r="AQ3716" s="518"/>
      <c r="AR3716" s="518"/>
      <c r="AS3716" s="518"/>
      <c r="AT3716" s="518"/>
      <c r="AU3716" s="518"/>
      <c r="AV3716" s="518"/>
      <c r="AW3716" s="518"/>
      <c r="AX3716" s="518"/>
      <c r="AY3716" s="518"/>
      <c r="AZ3716" s="518"/>
      <c r="BA3716" s="518"/>
      <c r="BB3716" s="518"/>
      <c r="BC3716" s="518"/>
      <c r="BD3716" s="518"/>
    </row>
    <row r="3717" spans="1:56" s="527" customFormat="1" ht="50.1" customHeight="1">
      <c r="A3717" s="45" t="s">
        <v>11614</v>
      </c>
      <c r="B3717" s="271" t="s">
        <v>35</v>
      </c>
      <c r="C3717" s="50" t="s">
        <v>8626</v>
      </c>
      <c r="D3717" s="50" t="s">
        <v>2857</v>
      </c>
      <c r="E3717" s="283" t="s">
        <v>8627</v>
      </c>
      <c r="F3717" s="186" t="s">
        <v>11615</v>
      </c>
      <c r="G3717" s="51" t="s">
        <v>196</v>
      </c>
      <c r="H3717" s="35">
        <v>0</v>
      </c>
      <c r="I3717" s="35">
        <v>590000000</v>
      </c>
      <c r="J3717" s="46" t="s">
        <v>40</v>
      </c>
      <c r="K3717" s="51" t="s">
        <v>10723</v>
      </c>
      <c r="L3717" s="46" t="s">
        <v>40</v>
      </c>
      <c r="M3717" s="46" t="s">
        <v>61</v>
      </c>
      <c r="N3717" s="51" t="s">
        <v>1043</v>
      </c>
      <c r="O3717" s="49" t="s">
        <v>503</v>
      </c>
      <c r="P3717" s="34">
        <v>796</v>
      </c>
      <c r="Q3717" s="34" t="s">
        <v>46</v>
      </c>
      <c r="R3717" s="77">
        <v>40</v>
      </c>
      <c r="S3717" s="77">
        <v>4100</v>
      </c>
      <c r="T3717" s="62">
        <f t="shared" si="436"/>
        <v>164000</v>
      </c>
      <c r="U3717" s="339">
        <f>T3717*1.12</f>
        <v>183680.00000000003</v>
      </c>
      <c r="V3717" s="43"/>
      <c r="W3717" s="49">
        <v>2017</v>
      </c>
      <c r="X3717" s="51"/>
      <c r="Y3717" s="528"/>
      <c r="Z3717" s="528"/>
      <c r="AA3717" s="528"/>
      <c r="AB3717" s="528"/>
      <c r="AC3717" s="528"/>
      <c r="AD3717" s="528"/>
      <c r="AE3717" s="528"/>
      <c r="AF3717" s="518"/>
      <c r="AG3717" s="518"/>
      <c r="AH3717" s="518"/>
      <c r="AI3717" s="518"/>
      <c r="AJ3717" s="518"/>
      <c r="AK3717" s="518"/>
      <c r="AL3717" s="518"/>
      <c r="AM3717" s="518"/>
      <c r="AN3717" s="518"/>
      <c r="AO3717" s="518"/>
      <c r="AP3717" s="518"/>
      <c r="AQ3717" s="518"/>
      <c r="AR3717" s="518"/>
      <c r="AS3717" s="518"/>
      <c r="AT3717" s="518"/>
      <c r="AU3717" s="518"/>
      <c r="AV3717" s="518"/>
      <c r="AW3717" s="518"/>
      <c r="AX3717" s="518"/>
      <c r="AY3717" s="518"/>
      <c r="AZ3717" s="518"/>
      <c r="BA3717" s="518"/>
      <c r="BB3717" s="518"/>
      <c r="BC3717" s="518"/>
      <c r="BD3717" s="518"/>
    </row>
    <row r="3718" spans="1:56" s="527" customFormat="1" ht="50.1" customHeight="1">
      <c r="A3718" s="45" t="s">
        <v>11616</v>
      </c>
      <c r="B3718" s="271" t="s">
        <v>35</v>
      </c>
      <c r="C3718" s="50" t="s">
        <v>8626</v>
      </c>
      <c r="D3718" s="50" t="s">
        <v>2857</v>
      </c>
      <c r="E3718" s="283" t="s">
        <v>8627</v>
      </c>
      <c r="F3718" s="186" t="s">
        <v>8630</v>
      </c>
      <c r="G3718" s="51" t="s">
        <v>196</v>
      </c>
      <c r="H3718" s="35">
        <v>0</v>
      </c>
      <c r="I3718" s="35">
        <v>590000000</v>
      </c>
      <c r="J3718" s="46" t="s">
        <v>40</v>
      </c>
      <c r="K3718" s="51" t="s">
        <v>10723</v>
      </c>
      <c r="L3718" s="46" t="s">
        <v>40</v>
      </c>
      <c r="M3718" s="46" t="s">
        <v>61</v>
      </c>
      <c r="N3718" s="51" t="s">
        <v>143</v>
      </c>
      <c r="O3718" s="49" t="s">
        <v>503</v>
      </c>
      <c r="P3718" s="34">
        <v>796</v>
      </c>
      <c r="Q3718" s="34" t="s">
        <v>46</v>
      </c>
      <c r="R3718" s="77">
        <v>20</v>
      </c>
      <c r="S3718" s="77">
        <v>6600</v>
      </c>
      <c r="T3718" s="62">
        <f t="shared" si="436"/>
        <v>132000</v>
      </c>
      <c r="U3718" s="339">
        <f>T3718*1.12</f>
        <v>147840</v>
      </c>
      <c r="V3718" s="43"/>
      <c r="W3718" s="49">
        <v>2017</v>
      </c>
      <c r="X3718" s="51"/>
      <c r="Y3718" s="528"/>
      <c r="Z3718" s="528"/>
      <c r="AA3718" s="528"/>
      <c r="AB3718" s="528"/>
      <c r="AC3718" s="528"/>
      <c r="AD3718" s="528"/>
      <c r="AE3718" s="528"/>
      <c r="AF3718" s="518"/>
      <c r="AG3718" s="518"/>
      <c r="AH3718" s="518"/>
      <c r="AI3718" s="518"/>
      <c r="AJ3718" s="518"/>
      <c r="AK3718" s="518"/>
      <c r="AL3718" s="518"/>
      <c r="AM3718" s="518"/>
      <c r="AN3718" s="518"/>
      <c r="AO3718" s="518"/>
      <c r="AP3718" s="518"/>
      <c r="AQ3718" s="518"/>
      <c r="AR3718" s="518"/>
      <c r="AS3718" s="518"/>
      <c r="AT3718" s="518"/>
      <c r="AU3718" s="518"/>
      <c r="AV3718" s="518"/>
      <c r="AW3718" s="518"/>
      <c r="AX3718" s="518"/>
      <c r="AY3718" s="518"/>
      <c r="AZ3718" s="518"/>
      <c r="BA3718" s="518"/>
      <c r="BB3718" s="518"/>
      <c r="BC3718" s="518"/>
      <c r="BD3718" s="518"/>
    </row>
    <row r="3719" spans="1:56" s="527" customFormat="1" ht="50.1" customHeight="1">
      <c r="A3719" s="45" t="s">
        <v>11617</v>
      </c>
      <c r="B3719" s="271" t="s">
        <v>35</v>
      </c>
      <c r="C3719" s="50" t="s">
        <v>8626</v>
      </c>
      <c r="D3719" s="50" t="s">
        <v>2857</v>
      </c>
      <c r="E3719" s="283" t="s">
        <v>8627</v>
      </c>
      <c r="F3719" s="186" t="s">
        <v>8632</v>
      </c>
      <c r="G3719" s="51" t="s">
        <v>196</v>
      </c>
      <c r="H3719" s="35">
        <v>0</v>
      </c>
      <c r="I3719" s="35">
        <v>590000000</v>
      </c>
      <c r="J3719" s="46" t="s">
        <v>40</v>
      </c>
      <c r="K3719" s="51" t="s">
        <v>10723</v>
      </c>
      <c r="L3719" s="46" t="s">
        <v>40</v>
      </c>
      <c r="M3719" s="46" t="s">
        <v>61</v>
      </c>
      <c r="N3719" s="51" t="s">
        <v>143</v>
      </c>
      <c r="O3719" s="49" t="s">
        <v>503</v>
      </c>
      <c r="P3719" s="34">
        <v>796</v>
      </c>
      <c r="Q3719" s="34" t="s">
        <v>46</v>
      </c>
      <c r="R3719" s="77">
        <v>20</v>
      </c>
      <c r="S3719" s="77">
        <v>4500</v>
      </c>
      <c r="T3719" s="62">
        <f t="shared" si="436"/>
        <v>90000</v>
      </c>
      <c r="U3719" s="339">
        <f>T3719*1.12</f>
        <v>100800.00000000001</v>
      </c>
      <c r="V3719" s="43"/>
      <c r="W3719" s="49">
        <v>2017</v>
      </c>
      <c r="X3719" s="51"/>
      <c r="Y3719" s="528"/>
      <c r="Z3719" s="528"/>
      <c r="AA3719" s="528"/>
      <c r="AB3719" s="528"/>
      <c r="AC3719" s="528"/>
      <c r="AD3719" s="528"/>
      <c r="AE3719" s="528"/>
      <c r="AF3719" s="518"/>
      <c r="AG3719" s="518"/>
      <c r="AH3719" s="518"/>
      <c r="AI3719" s="518"/>
      <c r="AJ3719" s="518"/>
      <c r="AK3719" s="518"/>
      <c r="AL3719" s="518"/>
      <c r="AM3719" s="518"/>
      <c r="AN3719" s="518"/>
      <c r="AO3719" s="518"/>
      <c r="AP3719" s="518"/>
      <c r="AQ3719" s="518"/>
      <c r="AR3719" s="518"/>
      <c r="AS3719" s="518"/>
      <c r="AT3719" s="518"/>
      <c r="AU3719" s="518"/>
      <c r="AV3719" s="518"/>
      <c r="AW3719" s="518"/>
      <c r="AX3719" s="518"/>
      <c r="AY3719" s="518"/>
      <c r="AZ3719" s="518"/>
      <c r="BA3719" s="518"/>
      <c r="BB3719" s="518"/>
      <c r="BC3719" s="518"/>
      <c r="BD3719" s="518"/>
    </row>
    <row r="3720" spans="1:56" s="527" customFormat="1" ht="50.1" customHeight="1">
      <c r="A3720" s="45" t="s">
        <v>11618</v>
      </c>
      <c r="B3720" s="271" t="s">
        <v>35</v>
      </c>
      <c r="C3720" s="50" t="s">
        <v>8626</v>
      </c>
      <c r="D3720" s="50" t="s">
        <v>2857</v>
      </c>
      <c r="E3720" s="283" t="s">
        <v>8627</v>
      </c>
      <c r="F3720" s="186" t="s">
        <v>8634</v>
      </c>
      <c r="G3720" s="51" t="s">
        <v>196</v>
      </c>
      <c r="H3720" s="35">
        <v>0</v>
      </c>
      <c r="I3720" s="35">
        <v>590000000</v>
      </c>
      <c r="J3720" s="46" t="s">
        <v>40</v>
      </c>
      <c r="K3720" s="51" t="s">
        <v>10723</v>
      </c>
      <c r="L3720" s="46" t="s">
        <v>40</v>
      </c>
      <c r="M3720" s="46" t="s">
        <v>61</v>
      </c>
      <c r="N3720" s="51" t="s">
        <v>143</v>
      </c>
      <c r="O3720" s="49" t="s">
        <v>503</v>
      </c>
      <c r="P3720" s="34">
        <v>796</v>
      </c>
      <c r="Q3720" s="34" t="s">
        <v>46</v>
      </c>
      <c r="R3720" s="77">
        <v>20</v>
      </c>
      <c r="S3720" s="77">
        <v>3100</v>
      </c>
      <c r="T3720" s="100">
        <f>S3720*R3720</f>
        <v>62000</v>
      </c>
      <c r="U3720" s="77">
        <f>T3720*1.12</f>
        <v>69440</v>
      </c>
      <c r="V3720" s="43"/>
      <c r="W3720" s="49">
        <v>2017</v>
      </c>
      <c r="X3720" s="51"/>
      <c r="Y3720" s="528"/>
      <c r="Z3720" s="528"/>
      <c r="AA3720" s="528"/>
      <c r="AB3720" s="528"/>
      <c r="AC3720" s="528"/>
      <c r="AD3720" s="528"/>
      <c r="AE3720" s="528"/>
      <c r="AF3720" s="518"/>
      <c r="AG3720" s="518"/>
      <c r="AH3720" s="518"/>
      <c r="AI3720" s="518"/>
      <c r="AJ3720" s="518"/>
      <c r="AK3720" s="518"/>
      <c r="AL3720" s="518"/>
      <c r="AM3720" s="518"/>
      <c r="AN3720" s="518"/>
      <c r="AO3720" s="518"/>
      <c r="AP3720" s="518"/>
      <c r="AQ3720" s="518"/>
      <c r="AR3720" s="518"/>
      <c r="AS3720" s="518"/>
      <c r="AT3720" s="518"/>
      <c r="AU3720" s="518"/>
      <c r="AV3720" s="518"/>
      <c r="AW3720" s="518"/>
      <c r="AX3720" s="518"/>
      <c r="AY3720" s="518"/>
      <c r="AZ3720" s="518"/>
      <c r="BA3720" s="518"/>
      <c r="BB3720" s="518"/>
      <c r="BC3720" s="518"/>
      <c r="BD3720" s="518"/>
    </row>
    <row r="3721" spans="1:56" s="527" customFormat="1" ht="50.1" customHeight="1">
      <c r="A3721" s="45" t="s">
        <v>11619</v>
      </c>
      <c r="B3721" s="271" t="s">
        <v>35</v>
      </c>
      <c r="C3721" s="50" t="s">
        <v>8626</v>
      </c>
      <c r="D3721" s="50" t="s">
        <v>2857</v>
      </c>
      <c r="E3721" s="283" t="s">
        <v>8627</v>
      </c>
      <c r="F3721" s="50">
        <v>123567340</v>
      </c>
      <c r="G3721" s="51" t="s">
        <v>196</v>
      </c>
      <c r="H3721" s="35">
        <v>0</v>
      </c>
      <c r="I3721" s="35">
        <v>590000000</v>
      </c>
      <c r="J3721" s="46" t="s">
        <v>40</v>
      </c>
      <c r="K3721" s="51" t="s">
        <v>10723</v>
      </c>
      <c r="L3721" s="46" t="s">
        <v>40</v>
      </c>
      <c r="M3721" s="46" t="s">
        <v>61</v>
      </c>
      <c r="N3721" s="51" t="s">
        <v>143</v>
      </c>
      <c r="O3721" s="49" t="s">
        <v>503</v>
      </c>
      <c r="P3721" s="34">
        <v>796</v>
      </c>
      <c r="Q3721" s="34" t="s">
        <v>46</v>
      </c>
      <c r="R3721" s="77">
        <v>30</v>
      </c>
      <c r="S3721" s="458">
        <v>3690</v>
      </c>
      <c r="T3721" s="100">
        <f>S3721*R3721</f>
        <v>110700</v>
      </c>
      <c r="U3721" s="77">
        <f>T3721*1.12</f>
        <v>123984.00000000001</v>
      </c>
      <c r="V3721" s="43"/>
      <c r="W3721" s="49">
        <v>2017</v>
      </c>
      <c r="X3721" s="51"/>
      <c r="Y3721" s="528"/>
      <c r="Z3721" s="528"/>
      <c r="AA3721" s="528"/>
      <c r="AB3721" s="528"/>
      <c r="AC3721" s="528"/>
      <c r="AD3721" s="528"/>
      <c r="AE3721" s="528"/>
      <c r="AF3721" s="518"/>
      <c r="AG3721" s="518"/>
      <c r="AH3721" s="518"/>
      <c r="AI3721" s="518"/>
      <c r="AJ3721" s="518"/>
      <c r="AK3721" s="518"/>
      <c r="AL3721" s="518"/>
      <c r="AM3721" s="518"/>
      <c r="AN3721" s="518"/>
      <c r="AO3721" s="518"/>
      <c r="AP3721" s="518"/>
      <c r="AQ3721" s="518"/>
      <c r="AR3721" s="518"/>
      <c r="AS3721" s="518"/>
      <c r="AT3721" s="518"/>
      <c r="AU3721" s="518"/>
      <c r="AV3721" s="518"/>
      <c r="AW3721" s="518"/>
      <c r="AX3721" s="518"/>
      <c r="AY3721" s="518"/>
      <c r="AZ3721" s="518"/>
      <c r="BA3721" s="518"/>
      <c r="BB3721" s="518"/>
      <c r="BC3721" s="518"/>
      <c r="BD3721" s="518"/>
    </row>
    <row r="3722" spans="1:56" s="527" customFormat="1" ht="50.1" customHeight="1">
      <c r="A3722" s="45" t="s">
        <v>11620</v>
      </c>
      <c r="B3722" s="271" t="s">
        <v>35</v>
      </c>
      <c r="C3722" s="50" t="s">
        <v>8626</v>
      </c>
      <c r="D3722" s="50" t="s">
        <v>2857</v>
      </c>
      <c r="E3722" s="283" t="s">
        <v>8627</v>
      </c>
      <c r="F3722" s="50" t="s">
        <v>11621</v>
      </c>
      <c r="G3722" s="51" t="s">
        <v>196</v>
      </c>
      <c r="H3722" s="35">
        <v>0</v>
      </c>
      <c r="I3722" s="35">
        <v>590000000</v>
      </c>
      <c r="J3722" s="46" t="s">
        <v>40</v>
      </c>
      <c r="K3722" s="51" t="s">
        <v>10723</v>
      </c>
      <c r="L3722" s="46" t="s">
        <v>40</v>
      </c>
      <c r="M3722" s="46" t="s">
        <v>61</v>
      </c>
      <c r="N3722" s="51" t="s">
        <v>143</v>
      </c>
      <c r="O3722" s="49" t="s">
        <v>503</v>
      </c>
      <c r="P3722" s="34">
        <v>796</v>
      </c>
      <c r="Q3722" s="34" t="s">
        <v>46</v>
      </c>
      <c r="R3722" s="77">
        <v>20</v>
      </c>
      <c r="S3722" s="77">
        <v>3900</v>
      </c>
      <c r="T3722" s="100">
        <f t="shared" ref="T3722:T3732" si="438">S3722*R3722</f>
        <v>78000</v>
      </c>
      <c r="U3722" s="77">
        <f t="shared" ref="U3722:U3732" si="439">T3722*1.12</f>
        <v>87360.000000000015</v>
      </c>
      <c r="V3722" s="43"/>
      <c r="W3722" s="49">
        <v>2017</v>
      </c>
      <c r="X3722" s="51"/>
      <c r="Y3722" s="528"/>
      <c r="Z3722" s="528"/>
      <c r="AA3722" s="528"/>
      <c r="AB3722" s="528"/>
      <c r="AC3722" s="528"/>
      <c r="AD3722" s="528"/>
      <c r="AE3722" s="528"/>
      <c r="AF3722" s="518"/>
      <c r="AG3722" s="518"/>
      <c r="AH3722" s="518"/>
      <c r="AI3722" s="518"/>
      <c r="AJ3722" s="518"/>
      <c r="AK3722" s="518"/>
      <c r="AL3722" s="518"/>
      <c r="AM3722" s="518"/>
      <c r="AN3722" s="518"/>
      <c r="AO3722" s="518"/>
      <c r="AP3722" s="518"/>
      <c r="AQ3722" s="518"/>
      <c r="AR3722" s="518"/>
      <c r="AS3722" s="518"/>
      <c r="AT3722" s="518"/>
      <c r="AU3722" s="518"/>
      <c r="AV3722" s="518"/>
      <c r="AW3722" s="518"/>
      <c r="AX3722" s="518"/>
      <c r="AY3722" s="518"/>
      <c r="AZ3722" s="518"/>
      <c r="BA3722" s="518"/>
      <c r="BB3722" s="518"/>
      <c r="BC3722" s="518"/>
      <c r="BD3722" s="518"/>
    </row>
    <row r="3723" spans="1:56" s="527" customFormat="1" ht="50.1" customHeight="1">
      <c r="A3723" s="45" t="s">
        <v>11622</v>
      </c>
      <c r="B3723" s="271" t="s">
        <v>35</v>
      </c>
      <c r="C3723" s="50" t="s">
        <v>8626</v>
      </c>
      <c r="D3723" s="50" t="s">
        <v>2857</v>
      </c>
      <c r="E3723" s="283" t="s">
        <v>8627</v>
      </c>
      <c r="F3723" s="266" t="s">
        <v>11623</v>
      </c>
      <c r="G3723" s="51" t="s">
        <v>196</v>
      </c>
      <c r="H3723" s="35">
        <v>0</v>
      </c>
      <c r="I3723" s="35">
        <v>590000000</v>
      </c>
      <c r="J3723" s="46" t="s">
        <v>40</v>
      </c>
      <c r="K3723" s="51" t="s">
        <v>10723</v>
      </c>
      <c r="L3723" s="46" t="s">
        <v>40</v>
      </c>
      <c r="M3723" s="46" t="s">
        <v>61</v>
      </c>
      <c r="N3723" s="51" t="s">
        <v>143</v>
      </c>
      <c r="O3723" s="49" t="s">
        <v>503</v>
      </c>
      <c r="P3723" s="34">
        <v>796</v>
      </c>
      <c r="Q3723" s="34" t="s">
        <v>46</v>
      </c>
      <c r="R3723" s="77">
        <v>40</v>
      </c>
      <c r="S3723" s="77">
        <v>3900</v>
      </c>
      <c r="T3723" s="100">
        <f t="shared" si="438"/>
        <v>156000</v>
      </c>
      <c r="U3723" s="77">
        <f t="shared" si="439"/>
        <v>174720.00000000003</v>
      </c>
      <c r="V3723" s="43"/>
      <c r="W3723" s="49">
        <v>2017</v>
      </c>
      <c r="X3723" s="51"/>
      <c r="Y3723" s="528"/>
      <c r="Z3723" s="528"/>
      <c r="AA3723" s="528"/>
      <c r="AB3723" s="528"/>
      <c r="AC3723" s="528"/>
      <c r="AD3723" s="528"/>
      <c r="AE3723" s="528"/>
      <c r="AF3723" s="518"/>
      <c r="AG3723" s="518"/>
      <c r="AH3723" s="518"/>
      <c r="AI3723" s="518"/>
      <c r="AJ3723" s="518"/>
      <c r="AK3723" s="518"/>
      <c r="AL3723" s="518"/>
      <c r="AM3723" s="518"/>
      <c r="AN3723" s="518"/>
      <c r="AO3723" s="518"/>
      <c r="AP3723" s="518"/>
      <c r="AQ3723" s="518"/>
      <c r="AR3723" s="518"/>
      <c r="AS3723" s="518"/>
      <c r="AT3723" s="518"/>
      <c r="AU3723" s="518"/>
      <c r="AV3723" s="518"/>
      <c r="AW3723" s="518"/>
      <c r="AX3723" s="518"/>
      <c r="AY3723" s="518"/>
      <c r="AZ3723" s="518"/>
      <c r="BA3723" s="518"/>
      <c r="BB3723" s="518"/>
      <c r="BC3723" s="518"/>
      <c r="BD3723" s="518"/>
    </row>
    <row r="3724" spans="1:56" s="527" customFormat="1" ht="50.1" customHeight="1">
      <c r="A3724" s="45" t="s">
        <v>11624</v>
      </c>
      <c r="B3724" s="271" t="s">
        <v>35</v>
      </c>
      <c r="C3724" s="50" t="s">
        <v>8626</v>
      </c>
      <c r="D3724" s="50" t="s">
        <v>2857</v>
      </c>
      <c r="E3724" s="283" t="s">
        <v>8627</v>
      </c>
      <c r="F3724" s="50" t="s">
        <v>11625</v>
      </c>
      <c r="G3724" s="51" t="s">
        <v>196</v>
      </c>
      <c r="H3724" s="35">
        <v>0</v>
      </c>
      <c r="I3724" s="35">
        <v>590000000</v>
      </c>
      <c r="J3724" s="46" t="s">
        <v>40</v>
      </c>
      <c r="K3724" s="51" t="s">
        <v>10723</v>
      </c>
      <c r="L3724" s="46" t="s">
        <v>40</v>
      </c>
      <c r="M3724" s="46" t="s">
        <v>61</v>
      </c>
      <c r="N3724" s="51" t="s">
        <v>143</v>
      </c>
      <c r="O3724" s="49" t="s">
        <v>503</v>
      </c>
      <c r="P3724" s="34">
        <v>796</v>
      </c>
      <c r="Q3724" s="34" t="s">
        <v>46</v>
      </c>
      <c r="R3724" s="77">
        <v>40</v>
      </c>
      <c r="S3724" s="77">
        <v>4500</v>
      </c>
      <c r="T3724" s="100">
        <f t="shared" si="438"/>
        <v>180000</v>
      </c>
      <c r="U3724" s="77">
        <f t="shared" si="439"/>
        <v>201600.00000000003</v>
      </c>
      <c r="V3724" s="43"/>
      <c r="W3724" s="49">
        <v>2017</v>
      </c>
      <c r="X3724" s="51"/>
      <c r="Y3724" s="528"/>
      <c r="Z3724" s="528"/>
      <c r="AA3724" s="528"/>
      <c r="AB3724" s="528"/>
      <c r="AC3724" s="528"/>
      <c r="AD3724" s="528"/>
      <c r="AE3724" s="528"/>
      <c r="AF3724" s="518"/>
      <c r="AG3724" s="518"/>
      <c r="AH3724" s="518"/>
      <c r="AI3724" s="518"/>
      <c r="AJ3724" s="518"/>
      <c r="AK3724" s="518"/>
      <c r="AL3724" s="518"/>
      <c r="AM3724" s="518"/>
      <c r="AN3724" s="518"/>
      <c r="AO3724" s="518"/>
      <c r="AP3724" s="518"/>
      <c r="AQ3724" s="518"/>
      <c r="AR3724" s="518"/>
      <c r="AS3724" s="518"/>
      <c r="AT3724" s="518"/>
      <c r="AU3724" s="518"/>
      <c r="AV3724" s="518"/>
      <c r="AW3724" s="518"/>
      <c r="AX3724" s="518"/>
      <c r="AY3724" s="518"/>
      <c r="AZ3724" s="518"/>
      <c r="BA3724" s="518"/>
      <c r="BB3724" s="518"/>
      <c r="BC3724" s="518"/>
      <c r="BD3724" s="518"/>
    </row>
    <row r="3725" spans="1:56" s="527" customFormat="1" ht="50.1" customHeight="1">
      <c r="A3725" s="45" t="s">
        <v>11626</v>
      </c>
      <c r="B3725" s="271" t="s">
        <v>35</v>
      </c>
      <c r="C3725" s="50" t="s">
        <v>8626</v>
      </c>
      <c r="D3725" s="50" t="s">
        <v>2857</v>
      </c>
      <c r="E3725" s="283" t="s">
        <v>8627</v>
      </c>
      <c r="F3725" s="50" t="s">
        <v>11627</v>
      </c>
      <c r="G3725" s="51" t="s">
        <v>196</v>
      </c>
      <c r="H3725" s="35">
        <v>0</v>
      </c>
      <c r="I3725" s="35">
        <v>590000000</v>
      </c>
      <c r="J3725" s="46" t="s">
        <v>40</v>
      </c>
      <c r="K3725" s="51" t="s">
        <v>10723</v>
      </c>
      <c r="L3725" s="46" t="s">
        <v>40</v>
      </c>
      <c r="M3725" s="46" t="s">
        <v>61</v>
      </c>
      <c r="N3725" s="51" t="s">
        <v>143</v>
      </c>
      <c r="O3725" s="49" t="s">
        <v>503</v>
      </c>
      <c r="P3725" s="34">
        <v>796</v>
      </c>
      <c r="Q3725" s="34" t="s">
        <v>46</v>
      </c>
      <c r="R3725" s="77">
        <v>40</v>
      </c>
      <c r="S3725" s="77">
        <v>2300</v>
      </c>
      <c r="T3725" s="100">
        <f t="shared" si="438"/>
        <v>92000</v>
      </c>
      <c r="U3725" s="77">
        <f t="shared" si="439"/>
        <v>103040.00000000001</v>
      </c>
      <c r="V3725" s="43"/>
      <c r="W3725" s="49">
        <v>2017</v>
      </c>
      <c r="X3725" s="51"/>
      <c r="Y3725" s="528"/>
      <c r="Z3725" s="528"/>
      <c r="AA3725" s="528"/>
      <c r="AB3725" s="528"/>
      <c r="AC3725" s="528"/>
      <c r="AD3725" s="528"/>
      <c r="AE3725" s="528"/>
      <c r="AF3725" s="518"/>
      <c r="AG3725" s="518"/>
      <c r="AH3725" s="518"/>
      <c r="AI3725" s="518"/>
      <c r="AJ3725" s="518"/>
      <c r="AK3725" s="518"/>
      <c r="AL3725" s="518"/>
      <c r="AM3725" s="518"/>
      <c r="AN3725" s="518"/>
      <c r="AO3725" s="518"/>
      <c r="AP3725" s="518"/>
      <c r="AQ3725" s="518"/>
      <c r="AR3725" s="518"/>
      <c r="AS3725" s="518"/>
      <c r="AT3725" s="518"/>
      <c r="AU3725" s="518"/>
      <c r="AV3725" s="518"/>
      <c r="AW3725" s="518"/>
      <c r="AX3725" s="518"/>
      <c r="AY3725" s="518"/>
      <c r="AZ3725" s="518"/>
      <c r="BA3725" s="518"/>
      <c r="BB3725" s="518"/>
      <c r="BC3725" s="518"/>
      <c r="BD3725" s="518"/>
    </row>
    <row r="3726" spans="1:56" s="527" customFormat="1" ht="50.1" customHeight="1">
      <c r="A3726" s="45" t="s">
        <v>11628</v>
      </c>
      <c r="B3726" s="271" t="s">
        <v>35</v>
      </c>
      <c r="C3726" s="50" t="s">
        <v>8626</v>
      </c>
      <c r="D3726" s="50" t="s">
        <v>2857</v>
      </c>
      <c r="E3726" s="283" t="s">
        <v>8627</v>
      </c>
      <c r="F3726" s="50" t="s">
        <v>11629</v>
      </c>
      <c r="G3726" s="51" t="s">
        <v>196</v>
      </c>
      <c r="H3726" s="35">
        <v>0</v>
      </c>
      <c r="I3726" s="35">
        <v>590000000</v>
      </c>
      <c r="J3726" s="46" t="s">
        <v>40</v>
      </c>
      <c r="K3726" s="51" t="s">
        <v>10723</v>
      </c>
      <c r="L3726" s="46" t="s">
        <v>40</v>
      </c>
      <c r="M3726" s="46" t="s">
        <v>61</v>
      </c>
      <c r="N3726" s="51" t="s">
        <v>143</v>
      </c>
      <c r="O3726" s="49" t="s">
        <v>503</v>
      </c>
      <c r="P3726" s="34">
        <v>796</v>
      </c>
      <c r="Q3726" s="34" t="s">
        <v>46</v>
      </c>
      <c r="R3726" s="77">
        <v>20</v>
      </c>
      <c r="S3726" s="77">
        <v>3400</v>
      </c>
      <c r="T3726" s="100">
        <f t="shared" si="438"/>
        <v>68000</v>
      </c>
      <c r="U3726" s="77">
        <f t="shared" si="439"/>
        <v>76160</v>
      </c>
      <c r="V3726" s="43"/>
      <c r="W3726" s="49">
        <v>2017</v>
      </c>
      <c r="X3726" s="51"/>
      <c r="Y3726" s="528"/>
      <c r="Z3726" s="528"/>
      <c r="AA3726" s="528"/>
      <c r="AB3726" s="528"/>
      <c r="AC3726" s="528"/>
      <c r="AD3726" s="528"/>
      <c r="AE3726" s="528"/>
      <c r="AF3726" s="518"/>
      <c r="AG3726" s="518"/>
      <c r="AH3726" s="518"/>
      <c r="AI3726" s="518"/>
      <c r="AJ3726" s="518"/>
      <c r="AK3726" s="518"/>
      <c r="AL3726" s="518"/>
      <c r="AM3726" s="518"/>
      <c r="AN3726" s="518"/>
      <c r="AO3726" s="518"/>
      <c r="AP3726" s="518"/>
      <c r="AQ3726" s="518"/>
      <c r="AR3726" s="518"/>
      <c r="AS3726" s="518"/>
      <c r="AT3726" s="518"/>
      <c r="AU3726" s="518"/>
      <c r="AV3726" s="518"/>
      <c r="AW3726" s="518"/>
      <c r="AX3726" s="518"/>
      <c r="AY3726" s="518"/>
      <c r="AZ3726" s="518"/>
      <c r="BA3726" s="518"/>
      <c r="BB3726" s="518"/>
      <c r="BC3726" s="518"/>
      <c r="BD3726" s="518"/>
    </row>
    <row r="3727" spans="1:56" s="527" customFormat="1" ht="50.1" customHeight="1">
      <c r="A3727" s="45" t="s">
        <v>11630</v>
      </c>
      <c r="B3727" s="271" t="s">
        <v>35</v>
      </c>
      <c r="C3727" s="50" t="s">
        <v>8626</v>
      </c>
      <c r="D3727" s="50" t="s">
        <v>2857</v>
      </c>
      <c r="E3727" s="283" t="s">
        <v>8627</v>
      </c>
      <c r="F3727" s="50" t="s">
        <v>11631</v>
      </c>
      <c r="G3727" s="51" t="s">
        <v>196</v>
      </c>
      <c r="H3727" s="35">
        <v>0</v>
      </c>
      <c r="I3727" s="35">
        <v>590000000</v>
      </c>
      <c r="J3727" s="46" t="s">
        <v>40</v>
      </c>
      <c r="K3727" s="51" t="s">
        <v>10723</v>
      </c>
      <c r="L3727" s="46" t="s">
        <v>40</v>
      </c>
      <c r="M3727" s="46" t="s">
        <v>61</v>
      </c>
      <c r="N3727" s="51" t="s">
        <v>143</v>
      </c>
      <c r="O3727" s="49" t="s">
        <v>503</v>
      </c>
      <c r="P3727" s="34">
        <v>796</v>
      </c>
      <c r="Q3727" s="34" t="s">
        <v>46</v>
      </c>
      <c r="R3727" s="77">
        <v>20</v>
      </c>
      <c r="S3727" s="77">
        <v>6200</v>
      </c>
      <c r="T3727" s="100">
        <f t="shared" si="438"/>
        <v>124000</v>
      </c>
      <c r="U3727" s="77">
        <f t="shared" si="439"/>
        <v>138880</v>
      </c>
      <c r="V3727" s="43"/>
      <c r="W3727" s="49">
        <v>2017</v>
      </c>
      <c r="X3727" s="51"/>
      <c r="Y3727" s="528"/>
      <c r="Z3727" s="528"/>
      <c r="AA3727" s="528"/>
      <c r="AB3727" s="528"/>
      <c r="AC3727" s="528"/>
      <c r="AD3727" s="528"/>
      <c r="AE3727" s="528"/>
      <c r="AF3727" s="518"/>
      <c r="AG3727" s="518"/>
      <c r="AH3727" s="518"/>
      <c r="AI3727" s="518"/>
      <c r="AJ3727" s="518"/>
      <c r="AK3727" s="518"/>
      <c r="AL3727" s="518"/>
      <c r="AM3727" s="518"/>
      <c r="AN3727" s="518"/>
      <c r="AO3727" s="518"/>
      <c r="AP3727" s="518"/>
      <c r="AQ3727" s="518"/>
      <c r="AR3727" s="518"/>
      <c r="AS3727" s="518"/>
      <c r="AT3727" s="518"/>
      <c r="AU3727" s="518"/>
      <c r="AV3727" s="518"/>
      <c r="AW3727" s="518"/>
      <c r="AX3727" s="518"/>
      <c r="AY3727" s="518"/>
      <c r="AZ3727" s="518"/>
      <c r="BA3727" s="518"/>
      <c r="BB3727" s="518"/>
      <c r="BC3727" s="518"/>
      <c r="BD3727" s="518"/>
    </row>
    <row r="3728" spans="1:56" s="527" customFormat="1" ht="50.1" customHeight="1">
      <c r="A3728" s="45" t="s">
        <v>11632</v>
      </c>
      <c r="B3728" s="271" t="s">
        <v>35</v>
      </c>
      <c r="C3728" s="50" t="s">
        <v>8626</v>
      </c>
      <c r="D3728" s="50" t="s">
        <v>2857</v>
      </c>
      <c r="E3728" s="283" t="s">
        <v>8627</v>
      </c>
      <c r="F3728" s="50" t="s">
        <v>11633</v>
      </c>
      <c r="G3728" s="51" t="s">
        <v>196</v>
      </c>
      <c r="H3728" s="35">
        <v>0</v>
      </c>
      <c r="I3728" s="35">
        <v>590000000</v>
      </c>
      <c r="J3728" s="46" t="s">
        <v>40</v>
      </c>
      <c r="K3728" s="51" t="s">
        <v>10723</v>
      </c>
      <c r="L3728" s="46" t="s">
        <v>40</v>
      </c>
      <c r="M3728" s="46" t="s">
        <v>61</v>
      </c>
      <c r="N3728" s="51" t="s">
        <v>143</v>
      </c>
      <c r="O3728" s="49" t="s">
        <v>503</v>
      </c>
      <c r="P3728" s="34">
        <v>796</v>
      </c>
      <c r="Q3728" s="34" t="s">
        <v>46</v>
      </c>
      <c r="R3728" s="77">
        <v>20</v>
      </c>
      <c r="S3728" s="77">
        <v>1600</v>
      </c>
      <c r="T3728" s="100">
        <f t="shared" si="438"/>
        <v>32000</v>
      </c>
      <c r="U3728" s="77">
        <f t="shared" si="439"/>
        <v>35840</v>
      </c>
      <c r="V3728" s="43"/>
      <c r="W3728" s="49">
        <v>2017</v>
      </c>
      <c r="X3728" s="51"/>
      <c r="Y3728" s="528"/>
      <c r="Z3728" s="528"/>
      <c r="AA3728" s="528"/>
      <c r="AB3728" s="528"/>
      <c r="AC3728" s="528"/>
      <c r="AD3728" s="528"/>
      <c r="AE3728" s="528"/>
      <c r="AF3728" s="518"/>
      <c r="AG3728" s="518"/>
      <c r="AH3728" s="518"/>
      <c r="AI3728" s="518"/>
      <c r="AJ3728" s="518"/>
      <c r="AK3728" s="518"/>
      <c r="AL3728" s="518"/>
      <c r="AM3728" s="518"/>
      <c r="AN3728" s="518"/>
      <c r="AO3728" s="518"/>
      <c r="AP3728" s="518"/>
      <c r="AQ3728" s="518"/>
      <c r="AR3728" s="518"/>
      <c r="AS3728" s="518"/>
      <c r="AT3728" s="518"/>
      <c r="AU3728" s="518"/>
      <c r="AV3728" s="518"/>
      <c r="AW3728" s="518"/>
      <c r="AX3728" s="518"/>
      <c r="AY3728" s="518"/>
      <c r="AZ3728" s="518"/>
      <c r="BA3728" s="518"/>
      <c r="BB3728" s="518"/>
      <c r="BC3728" s="518"/>
      <c r="BD3728" s="518"/>
    </row>
    <row r="3729" spans="1:56" s="527" customFormat="1" ht="50.1" customHeight="1">
      <c r="A3729" s="45" t="s">
        <v>11634</v>
      </c>
      <c r="B3729" s="271" t="s">
        <v>35</v>
      </c>
      <c r="C3729" s="50" t="s">
        <v>8626</v>
      </c>
      <c r="D3729" s="50" t="s">
        <v>2857</v>
      </c>
      <c r="E3729" s="283" t="s">
        <v>8627</v>
      </c>
      <c r="F3729" s="50" t="s">
        <v>11635</v>
      </c>
      <c r="G3729" s="51" t="s">
        <v>196</v>
      </c>
      <c r="H3729" s="35">
        <v>0</v>
      </c>
      <c r="I3729" s="35">
        <v>590000000</v>
      </c>
      <c r="J3729" s="46" t="s">
        <v>40</v>
      </c>
      <c r="K3729" s="51" t="s">
        <v>10723</v>
      </c>
      <c r="L3729" s="46" t="s">
        <v>40</v>
      </c>
      <c r="M3729" s="46" t="s">
        <v>61</v>
      </c>
      <c r="N3729" s="51" t="s">
        <v>143</v>
      </c>
      <c r="O3729" s="49" t="s">
        <v>503</v>
      </c>
      <c r="P3729" s="34">
        <v>796</v>
      </c>
      <c r="Q3729" s="34" t="s">
        <v>46</v>
      </c>
      <c r="R3729" s="77">
        <v>40</v>
      </c>
      <c r="S3729" s="77">
        <v>1700</v>
      </c>
      <c r="T3729" s="100">
        <f t="shared" si="438"/>
        <v>68000</v>
      </c>
      <c r="U3729" s="77">
        <f t="shared" si="439"/>
        <v>76160</v>
      </c>
      <c r="V3729" s="43"/>
      <c r="W3729" s="49">
        <v>2017</v>
      </c>
      <c r="X3729" s="51"/>
      <c r="Y3729" s="528"/>
      <c r="Z3729" s="528"/>
      <c r="AA3729" s="528"/>
      <c r="AB3729" s="528"/>
      <c r="AC3729" s="528"/>
      <c r="AD3729" s="528"/>
      <c r="AE3729" s="528"/>
      <c r="AF3729" s="518"/>
      <c r="AG3729" s="518"/>
      <c r="AH3729" s="518"/>
      <c r="AI3729" s="518"/>
      <c r="AJ3729" s="518"/>
      <c r="AK3729" s="518"/>
      <c r="AL3729" s="518"/>
      <c r="AM3729" s="518"/>
      <c r="AN3729" s="518"/>
      <c r="AO3729" s="518"/>
      <c r="AP3729" s="518"/>
      <c r="AQ3729" s="518"/>
      <c r="AR3729" s="518"/>
      <c r="AS3729" s="518"/>
      <c r="AT3729" s="518"/>
      <c r="AU3729" s="518"/>
      <c r="AV3729" s="518"/>
      <c r="AW3729" s="518"/>
      <c r="AX3729" s="518"/>
      <c r="AY3729" s="518"/>
      <c r="AZ3729" s="518"/>
      <c r="BA3729" s="518"/>
      <c r="BB3729" s="518"/>
      <c r="BC3729" s="518"/>
      <c r="BD3729" s="518"/>
    </row>
    <row r="3730" spans="1:56" s="527" customFormat="1" ht="50.1" customHeight="1">
      <c r="A3730" s="45" t="s">
        <v>11636</v>
      </c>
      <c r="B3730" s="271" t="s">
        <v>35</v>
      </c>
      <c r="C3730" s="50" t="s">
        <v>8626</v>
      </c>
      <c r="D3730" s="50" t="s">
        <v>2857</v>
      </c>
      <c r="E3730" s="283" t="s">
        <v>8627</v>
      </c>
      <c r="F3730" s="50" t="s">
        <v>11637</v>
      </c>
      <c r="G3730" s="51" t="s">
        <v>196</v>
      </c>
      <c r="H3730" s="35">
        <v>0</v>
      </c>
      <c r="I3730" s="35">
        <v>590000000</v>
      </c>
      <c r="J3730" s="46" t="s">
        <v>40</v>
      </c>
      <c r="K3730" s="51" t="s">
        <v>10723</v>
      </c>
      <c r="L3730" s="46" t="s">
        <v>40</v>
      </c>
      <c r="M3730" s="46" t="s">
        <v>61</v>
      </c>
      <c r="N3730" s="51" t="s">
        <v>143</v>
      </c>
      <c r="O3730" s="49" t="s">
        <v>503</v>
      </c>
      <c r="P3730" s="34">
        <v>796</v>
      </c>
      <c r="Q3730" s="34" t="s">
        <v>46</v>
      </c>
      <c r="R3730" s="77">
        <v>30</v>
      </c>
      <c r="S3730" s="77">
        <v>3850</v>
      </c>
      <c r="T3730" s="100">
        <f t="shared" si="438"/>
        <v>115500</v>
      </c>
      <c r="U3730" s="77">
        <f t="shared" si="439"/>
        <v>129360.00000000001</v>
      </c>
      <c r="V3730" s="43"/>
      <c r="W3730" s="49">
        <v>2017</v>
      </c>
      <c r="X3730" s="51"/>
      <c r="Y3730" s="528"/>
      <c r="Z3730" s="528"/>
      <c r="AA3730" s="528"/>
      <c r="AB3730" s="528"/>
      <c r="AC3730" s="528"/>
      <c r="AD3730" s="528"/>
      <c r="AE3730" s="528"/>
      <c r="AF3730" s="518"/>
      <c r="AG3730" s="518"/>
      <c r="AH3730" s="518"/>
      <c r="AI3730" s="518"/>
      <c r="AJ3730" s="518"/>
      <c r="AK3730" s="518"/>
      <c r="AL3730" s="518"/>
      <c r="AM3730" s="518"/>
      <c r="AN3730" s="518"/>
      <c r="AO3730" s="518"/>
      <c r="AP3730" s="518"/>
      <c r="AQ3730" s="518"/>
      <c r="AR3730" s="518"/>
      <c r="AS3730" s="518"/>
      <c r="AT3730" s="518"/>
      <c r="AU3730" s="518"/>
      <c r="AV3730" s="518"/>
      <c r="AW3730" s="518"/>
      <c r="AX3730" s="518"/>
      <c r="AY3730" s="518"/>
      <c r="AZ3730" s="518"/>
      <c r="BA3730" s="518"/>
      <c r="BB3730" s="518"/>
      <c r="BC3730" s="518"/>
      <c r="BD3730" s="518"/>
    </row>
    <row r="3731" spans="1:56" s="527" customFormat="1" ht="50.1" customHeight="1">
      <c r="A3731" s="45" t="s">
        <v>11638</v>
      </c>
      <c r="B3731" s="271" t="s">
        <v>35</v>
      </c>
      <c r="C3731" s="50" t="s">
        <v>8626</v>
      </c>
      <c r="D3731" s="50" t="s">
        <v>2857</v>
      </c>
      <c r="E3731" s="283" t="s">
        <v>8627</v>
      </c>
      <c r="F3731" s="50" t="s">
        <v>11639</v>
      </c>
      <c r="G3731" s="51" t="s">
        <v>196</v>
      </c>
      <c r="H3731" s="35">
        <v>0</v>
      </c>
      <c r="I3731" s="35">
        <v>590000000</v>
      </c>
      <c r="J3731" s="46" t="s">
        <v>40</v>
      </c>
      <c r="K3731" s="51" t="s">
        <v>10723</v>
      </c>
      <c r="L3731" s="46" t="s">
        <v>40</v>
      </c>
      <c r="M3731" s="46" t="s">
        <v>61</v>
      </c>
      <c r="N3731" s="51" t="s">
        <v>143</v>
      </c>
      <c r="O3731" s="49" t="s">
        <v>503</v>
      </c>
      <c r="P3731" s="34">
        <v>796</v>
      </c>
      <c r="Q3731" s="34" t="s">
        <v>46</v>
      </c>
      <c r="R3731" s="77">
        <v>40</v>
      </c>
      <c r="S3731" s="77">
        <v>2300</v>
      </c>
      <c r="T3731" s="100">
        <f t="shared" si="438"/>
        <v>92000</v>
      </c>
      <c r="U3731" s="77">
        <f t="shared" si="439"/>
        <v>103040.00000000001</v>
      </c>
      <c r="V3731" s="43"/>
      <c r="W3731" s="49">
        <v>2017</v>
      </c>
      <c r="X3731" s="51"/>
      <c r="Y3731" s="528"/>
      <c r="Z3731" s="528"/>
      <c r="AA3731" s="528"/>
      <c r="AB3731" s="528"/>
      <c r="AC3731" s="528"/>
      <c r="AD3731" s="528"/>
      <c r="AE3731" s="528"/>
      <c r="AF3731" s="518"/>
      <c r="AG3731" s="518"/>
      <c r="AH3731" s="518"/>
      <c r="AI3731" s="518"/>
      <c r="AJ3731" s="518"/>
      <c r="AK3731" s="518"/>
      <c r="AL3731" s="518"/>
      <c r="AM3731" s="518"/>
      <c r="AN3731" s="518"/>
      <c r="AO3731" s="518"/>
      <c r="AP3731" s="518"/>
      <c r="AQ3731" s="518"/>
      <c r="AR3731" s="518"/>
      <c r="AS3731" s="518"/>
      <c r="AT3731" s="518"/>
      <c r="AU3731" s="518"/>
      <c r="AV3731" s="518"/>
      <c r="AW3731" s="518"/>
      <c r="AX3731" s="518"/>
      <c r="AY3731" s="518"/>
      <c r="AZ3731" s="518"/>
      <c r="BA3731" s="518"/>
      <c r="BB3731" s="518"/>
      <c r="BC3731" s="518"/>
      <c r="BD3731" s="518"/>
    </row>
    <row r="3732" spans="1:56" s="527" customFormat="1" ht="50.1" customHeight="1">
      <c r="A3732" s="45" t="s">
        <v>11640</v>
      </c>
      <c r="B3732" s="271" t="s">
        <v>35</v>
      </c>
      <c r="C3732" s="50" t="s">
        <v>8626</v>
      </c>
      <c r="D3732" s="50" t="s">
        <v>2857</v>
      </c>
      <c r="E3732" s="283" t="s">
        <v>8627</v>
      </c>
      <c r="F3732" s="186" t="s">
        <v>8628</v>
      </c>
      <c r="G3732" s="51" t="s">
        <v>196</v>
      </c>
      <c r="H3732" s="35">
        <v>0</v>
      </c>
      <c r="I3732" s="35">
        <v>590000000</v>
      </c>
      <c r="J3732" s="46" t="s">
        <v>40</v>
      </c>
      <c r="K3732" s="51" t="s">
        <v>10723</v>
      </c>
      <c r="L3732" s="46" t="s">
        <v>40</v>
      </c>
      <c r="M3732" s="46" t="s">
        <v>61</v>
      </c>
      <c r="N3732" s="51" t="s">
        <v>143</v>
      </c>
      <c r="O3732" s="49" t="s">
        <v>503</v>
      </c>
      <c r="P3732" s="34">
        <v>796</v>
      </c>
      <c r="Q3732" s="34" t="s">
        <v>46</v>
      </c>
      <c r="R3732" s="77">
        <v>60</v>
      </c>
      <c r="S3732" s="77">
        <v>3500</v>
      </c>
      <c r="T3732" s="100">
        <f t="shared" si="438"/>
        <v>210000</v>
      </c>
      <c r="U3732" s="77">
        <f t="shared" si="439"/>
        <v>235200.00000000003</v>
      </c>
      <c r="V3732" s="43"/>
      <c r="W3732" s="49">
        <v>2017</v>
      </c>
      <c r="X3732" s="51"/>
      <c r="Y3732" s="528"/>
      <c r="Z3732" s="528"/>
      <c r="AA3732" s="528"/>
      <c r="AB3732" s="528"/>
      <c r="AC3732" s="528"/>
      <c r="AD3732" s="528"/>
      <c r="AE3732" s="528"/>
      <c r="AF3732" s="518"/>
      <c r="AG3732" s="518"/>
      <c r="AH3732" s="518"/>
      <c r="AI3732" s="518"/>
      <c r="AJ3732" s="518"/>
      <c r="AK3732" s="518"/>
      <c r="AL3732" s="518"/>
      <c r="AM3732" s="518"/>
      <c r="AN3732" s="518"/>
      <c r="AO3732" s="518"/>
      <c r="AP3732" s="518"/>
      <c r="AQ3732" s="518"/>
      <c r="AR3732" s="518"/>
      <c r="AS3732" s="518"/>
      <c r="AT3732" s="518"/>
      <c r="AU3732" s="518"/>
      <c r="AV3732" s="518"/>
      <c r="AW3732" s="518"/>
      <c r="AX3732" s="518"/>
      <c r="AY3732" s="518"/>
      <c r="AZ3732" s="518"/>
      <c r="BA3732" s="518"/>
      <c r="BB3732" s="518"/>
      <c r="BC3732" s="518"/>
      <c r="BD3732" s="518"/>
    </row>
    <row r="3733" spans="1:56" s="527" customFormat="1" ht="50.1" customHeight="1">
      <c r="A3733" s="45" t="s">
        <v>11641</v>
      </c>
      <c r="B3733" s="271" t="s">
        <v>35</v>
      </c>
      <c r="C3733" s="212" t="s">
        <v>8621</v>
      </c>
      <c r="D3733" s="50" t="s">
        <v>8622</v>
      </c>
      <c r="E3733" s="50" t="s">
        <v>8623</v>
      </c>
      <c r="F3733" s="186" t="s">
        <v>11642</v>
      </c>
      <c r="G3733" s="51" t="s">
        <v>196</v>
      </c>
      <c r="H3733" s="35">
        <v>0</v>
      </c>
      <c r="I3733" s="35">
        <v>590000000</v>
      </c>
      <c r="J3733" s="46" t="s">
        <v>40</v>
      </c>
      <c r="K3733" s="51" t="s">
        <v>10723</v>
      </c>
      <c r="L3733" s="46" t="s">
        <v>40</v>
      </c>
      <c r="M3733" s="46" t="s">
        <v>61</v>
      </c>
      <c r="N3733" s="51" t="s">
        <v>1043</v>
      </c>
      <c r="O3733" s="49" t="s">
        <v>503</v>
      </c>
      <c r="P3733" s="34">
        <v>796</v>
      </c>
      <c r="Q3733" s="34" t="s">
        <v>46</v>
      </c>
      <c r="R3733" s="77">
        <v>1</v>
      </c>
      <c r="S3733" s="77">
        <v>44300</v>
      </c>
      <c r="T3733" s="62">
        <f t="shared" ref="T3733:T3753" si="440">R3733*S3733</f>
        <v>44300</v>
      </c>
      <c r="U3733" s="339">
        <f t="shared" si="437"/>
        <v>49616.000000000007</v>
      </c>
      <c r="V3733" s="43"/>
      <c r="W3733" s="49">
        <v>2017</v>
      </c>
      <c r="X3733" s="51"/>
      <c r="Y3733" s="528"/>
      <c r="Z3733" s="528"/>
      <c r="AA3733" s="528"/>
      <c r="AB3733" s="528"/>
      <c r="AC3733" s="528"/>
      <c r="AD3733" s="528"/>
      <c r="AE3733" s="528"/>
      <c r="AF3733" s="518"/>
      <c r="AG3733" s="518"/>
      <c r="AH3733" s="518"/>
      <c r="AI3733" s="518"/>
      <c r="AJ3733" s="518"/>
      <c r="AK3733" s="518"/>
      <c r="AL3733" s="518"/>
      <c r="AM3733" s="518"/>
      <c r="AN3733" s="518"/>
      <c r="AO3733" s="518"/>
      <c r="AP3733" s="518"/>
      <c r="AQ3733" s="518"/>
      <c r="AR3733" s="518"/>
      <c r="AS3733" s="518"/>
      <c r="AT3733" s="518"/>
      <c r="AU3733" s="518"/>
      <c r="AV3733" s="518"/>
      <c r="AW3733" s="518"/>
      <c r="AX3733" s="518"/>
      <c r="AY3733" s="518"/>
      <c r="AZ3733" s="518"/>
      <c r="BA3733" s="518"/>
      <c r="BB3733" s="518"/>
      <c r="BC3733" s="518"/>
      <c r="BD3733" s="518"/>
    </row>
    <row r="3734" spans="1:56" s="527" customFormat="1" ht="50.1" customHeight="1">
      <c r="A3734" s="45" t="s">
        <v>11643</v>
      </c>
      <c r="B3734" s="271" t="s">
        <v>35</v>
      </c>
      <c r="C3734" s="212" t="s">
        <v>8621</v>
      </c>
      <c r="D3734" s="50" t="s">
        <v>8622</v>
      </c>
      <c r="E3734" s="50" t="s">
        <v>8623</v>
      </c>
      <c r="F3734" s="186" t="s">
        <v>11644</v>
      </c>
      <c r="G3734" s="51" t="s">
        <v>196</v>
      </c>
      <c r="H3734" s="35">
        <v>0</v>
      </c>
      <c r="I3734" s="35">
        <v>590000000</v>
      </c>
      <c r="J3734" s="46" t="s">
        <v>40</v>
      </c>
      <c r="K3734" s="51" t="s">
        <v>10723</v>
      </c>
      <c r="L3734" s="46" t="s">
        <v>40</v>
      </c>
      <c r="M3734" s="46" t="s">
        <v>61</v>
      </c>
      <c r="N3734" s="51" t="s">
        <v>1043</v>
      </c>
      <c r="O3734" s="49" t="s">
        <v>503</v>
      </c>
      <c r="P3734" s="34">
        <v>796</v>
      </c>
      <c r="Q3734" s="34" t="s">
        <v>46</v>
      </c>
      <c r="R3734" s="77">
        <v>1</v>
      </c>
      <c r="S3734" s="77">
        <v>44300</v>
      </c>
      <c r="T3734" s="62">
        <f t="shared" si="440"/>
        <v>44300</v>
      </c>
      <c r="U3734" s="339">
        <f t="shared" si="437"/>
        <v>49616.000000000007</v>
      </c>
      <c r="V3734" s="43"/>
      <c r="W3734" s="49">
        <v>2017</v>
      </c>
      <c r="X3734" s="51"/>
      <c r="Y3734" s="528"/>
      <c r="Z3734" s="528"/>
      <c r="AA3734" s="528"/>
      <c r="AB3734" s="528"/>
      <c r="AC3734" s="528"/>
      <c r="AD3734" s="528"/>
      <c r="AE3734" s="528"/>
      <c r="AF3734" s="518"/>
      <c r="AG3734" s="518"/>
      <c r="AH3734" s="518"/>
      <c r="AI3734" s="518"/>
      <c r="AJ3734" s="518"/>
      <c r="AK3734" s="518"/>
      <c r="AL3734" s="518"/>
      <c r="AM3734" s="518"/>
      <c r="AN3734" s="518"/>
      <c r="AO3734" s="518"/>
      <c r="AP3734" s="518"/>
      <c r="AQ3734" s="518"/>
      <c r="AR3734" s="518"/>
      <c r="AS3734" s="518"/>
      <c r="AT3734" s="518"/>
      <c r="AU3734" s="518"/>
      <c r="AV3734" s="518"/>
      <c r="AW3734" s="518"/>
      <c r="AX3734" s="518"/>
      <c r="AY3734" s="518"/>
      <c r="AZ3734" s="518"/>
      <c r="BA3734" s="518"/>
      <c r="BB3734" s="518"/>
      <c r="BC3734" s="518"/>
      <c r="BD3734" s="518"/>
    </row>
    <row r="3735" spans="1:56" s="527" customFormat="1" ht="50.1" customHeight="1">
      <c r="A3735" s="45" t="s">
        <v>11645</v>
      </c>
      <c r="B3735" s="271" t="s">
        <v>35</v>
      </c>
      <c r="C3735" s="212" t="s">
        <v>8621</v>
      </c>
      <c r="D3735" s="50" t="s">
        <v>8622</v>
      </c>
      <c r="E3735" s="50" t="s">
        <v>8623</v>
      </c>
      <c r="F3735" s="186" t="s">
        <v>11646</v>
      </c>
      <c r="G3735" s="51" t="s">
        <v>196</v>
      </c>
      <c r="H3735" s="35">
        <v>0</v>
      </c>
      <c r="I3735" s="35">
        <v>590000000</v>
      </c>
      <c r="J3735" s="46" t="s">
        <v>40</v>
      </c>
      <c r="K3735" s="51" t="s">
        <v>10723</v>
      </c>
      <c r="L3735" s="46" t="s">
        <v>40</v>
      </c>
      <c r="M3735" s="46" t="s">
        <v>61</v>
      </c>
      <c r="N3735" s="51" t="s">
        <v>1043</v>
      </c>
      <c r="O3735" s="49" t="s">
        <v>503</v>
      </c>
      <c r="P3735" s="34">
        <v>796</v>
      </c>
      <c r="Q3735" s="34" t="s">
        <v>46</v>
      </c>
      <c r="R3735" s="77">
        <v>1</v>
      </c>
      <c r="S3735" s="77">
        <v>90000</v>
      </c>
      <c r="T3735" s="62">
        <f t="shared" si="440"/>
        <v>90000</v>
      </c>
      <c r="U3735" s="339">
        <f t="shared" si="437"/>
        <v>100800.00000000001</v>
      </c>
      <c r="V3735" s="43"/>
      <c r="W3735" s="49">
        <v>2017</v>
      </c>
      <c r="X3735" s="51"/>
      <c r="Y3735" s="528"/>
      <c r="Z3735" s="528"/>
      <c r="AA3735" s="528"/>
      <c r="AB3735" s="528"/>
      <c r="AC3735" s="528"/>
      <c r="AD3735" s="528"/>
      <c r="AE3735" s="528"/>
      <c r="AF3735" s="518"/>
      <c r="AG3735" s="518"/>
      <c r="AH3735" s="518"/>
      <c r="AI3735" s="518"/>
      <c r="AJ3735" s="518"/>
      <c r="AK3735" s="518"/>
      <c r="AL3735" s="518"/>
      <c r="AM3735" s="518"/>
      <c r="AN3735" s="518"/>
      <c r="AO3735" s="518"/>
      <c r="AP3735" s="518"/>
      <c r="AQ3735" s="518"/>
      <c r="AR3735" s="518"/>
      <c r="AS3735" s="518"/>
      <c r="AT3735" s="518"/>
      <c r="AU3735" s="518"/>
      <c r="AV3735" s="518"/>
      <c r="AW3735" s="518"/>
      <c r="AX3735" s="518"/>
      <c r="AY3735" s="518"/>
      <c r="AZ3735" s="518"/>
      <c r="BA3735" s="518"/>
      <c r="BB3735" s="518"/>
      <c r="BC3735" s="518"/>
      <c r="BD3735" s="518"/>
    </row>
    <row r="3736" spans="1:56" s="527" customFormat="1" ht="50.1" customHeight="1">
      <c r="A3736" s="45" t="s">
        <v>11647</v>
      </c>
      <c r="B3736" s="271" t="s">
        <v>35</v>
      </c>
      <c r="C3736" s="50" t="s">
        <v>11648</v>
      </c>
      <c r="D3736" s="50" t="s">
        <v>5958</v>
      </c>
      <c r="E3736" s="50" t="s">
        <v>5388</v>
      </c>
      <c r="F3736" s="212" t="s">
        <v>11649</v>
      </c>
      <c r="G3736" s="51" t="s">
        <v>196</v>
      </c>
      <c r="H3736" s="35">
        <v>0</v>
      </c>
      <c r="I3736" s="35">
        <v>590000000</v>
      </c>
      <c r="J3736" s="46" t="s">
        <v>40</v>
      </c>
      <c r="K3736" s="51" t="s">
        <v>10723</v>
      </c>
      <c r="L3736" s="46" t="s">
        <v>40</v>
      </c>
      <c r="M3736" s="46" t="s">
        <v>61</v>
      </c>
      <c r="N3736" s="51" t="s">
        <v>1043</v>
      </c>
      <c r="O3736" s="49" t="s">
        <v>503</v>
      </c>
      <c r="P3736" s="34">
        <v>796</v>
      </c>
      <c r="Q3736" s="34" t="s">
        <v>46</v>
      </c>
      <c r="R3736" s="77">
        <v>35</v>
      </c>
      <c r="S3736" s="77">
        <v>700</v>
      </c>
      <c r="T3736" s="62">
        <f t="shared" si="440"/>
        <v>24500</v>
      </c>
      <c r="U3736" s="339">
        <f t="shared" si="437"/>
        <v>27440.000000000004</v>
      </c>
      <c r="V3736" s="43"/>
      <c r="W3736" s="49">
        <v>2017</v>
      </c>
      <c r="X3736" s="51"/>
      <c r="Y3736" s="528"/>
      <c r="Z3736" s="528"/>
      <c r="AA3736" s="528"/>
      <c r="AB3736" s="528"/>
      <c r="AC3736" s="528"/>
      <c r="AD3736" s="528"/>
      <c r="AE3736" s="528"/>
      <c r="AF3736" s="518"/>
      <c r="AG3736" s="518"/>
      <c r="AH3736" s="518"/>
      <c r="AI3736" s="518"/>
      <c r="AJ3736" s="518"/>
      <c r="AK3736" s="518"/>
      <c r="AL3736" s="518"/>
      <c r="AM3736" s="518"/>
      <c r="AN3736" s="518"/>
      <c r="AO3736" s="518"/>
      <c r="AP3736" s="518"/>
      <c r="AQ3736" s="518"/>
      <c r="AR3736" s="518"/>
      <c r="AS3736" s="518"/>
      <c r="AT3736" s="518"/>
      <c r="AU3736" s="518"/>
      <c r="AV3736" s="518"/>
      <c r="AW3736" s="518"/>
      <c r="AX3736" s="518"/>
      <c r="AY3736" s="518"/>
      <c r="AZ3736" s="518"/>
      <c r="BA3736" s="518"/>
      <c r="BB3736" s="518"/>
      <c r="BC3736" s="518"/>
      <c r="BD3736" s="518"/>
    </row>
    <row r="3737" spans="1:56" s="527" customFormat="1" ht="50.1" customHeight="1">
      <c r="A3737" s="45" t="s">
        <v>11650</v>
      </c>
      <c r="B3737" s="271" t="s">
        <v>35</v>
      </c>
      <c r="C3737" s="50" t="s">
        <v>11651</v>
      </c>
      <c r="D3737" s="50" t="s">
        <v>1102</v>
      </c>
      <c r="E3737" s="50" t="s">
        <v>11652</v>
      </c>
      <c r="F3737" s="212" t="s">
        <v>11653</v>
      </c>
      <c r="G3737" s="51" t="s">
        <v>196</v>
      </c>
      <c r="H3737" s="35">
        <v>0</v>
      </c>
      <c r="I3737" s="35">
        <v>590000000</v>
      </c>
      <c r="J3737" s="46" t="s">
        <v>40</v>
      </c>
      <c r="K3737" s="51" t="s">
        <v>10723</v>
      </c>
      <c r="L3737" s="46" t="s">
        <v>40</v>
      </c>
      <c r="M3737" s="46" t="s">
        <v>61</v>
      </c>
      <c r="N3737" s="51" t="s">
        <v>1043</v>
      </c>
      <c r="O3737" s="49" t="s">
        <v>503</v>
      </c>
      <c r="P3737" s="34">
        <v>796</v>
      </c>
      <c r="Q3737" s="34" t="s">
        <v>46</v>
      </c>
      <c r="R3737" s="77">
        <v>5</v>
      </c>
      <c r="S3737" s="77">
        <v>1350</v>
      </c>
      <c r="T3737" s="62">
        <f t="shared" si="440"/>
        <v>6750</v>
      </c>
      <c r="U3737" s="339">
        <f t="shared" si="437"/>
        <v>7560.0000000000009</v>
      </c>
      <c r="V3737" s="43"/>
      <c r="W3737" s="49">
        <v>2017</v>
      </c>
      <c r="X3737" s="51"/>
      <c r="Y3737" s="528"/>
      <c r="Z3737" s="528"/>
      <c r="AA3737" s="528"/>
      <c r="AB3737" s="528"/>
      <c r="AC3737" s="528"/>
      <c r="AD3737" s="528"/>
      <c r="AE3737" s="528"/>
      <c r="AF3737" s="518"/>
      <c r="AG3737" s="518"/>
      <c r="AH3737" s="518"/>
      <c r="AI3737" s="518"/>
      <c r="AJ3737" s="518"/>
      <c r="AK3737" s="518"/>
      <c r="AL3737" s="518"/>
      <c r="AM3737" s="518"/>
      <c r="AN3737" s="518"/>
      <c r="AO3737" s="518"/>
      <c r="AP3737" s="518"/>
      <c r="AQ3737" s="518"/>
      <c r="AR3737" s="518"/>
      <c r="AS3737" s="518"/>
      <c r="AT3737" s="518"/>
      <c r="AU3737" s="518"/>
      <c r="AV3737" s="518"/>
      <c r="AW3737" s="518"/>
      <c r="AX3737" s="518"/>
      <c r="AY3737" s="518"/>
      <c r="AZ3737" s="518"/>
      <c r="BA3737" s="518"/>
      <c r="BB3737" s="518"/>
      <c r="BC3737" s="518"/>
      <c r="BD3737" s="518"/>
    </row>
    <row r="3738" spans="1:56" s="527" customFormat="1" ht="50.1" customHeight="1">
      <c r="A3738" s="45" t="s">
        <v>11654</v>
      </c>
      <c r="B3738" s="271" t="s">
        <v>35</v>
      </c>
      <c r="C3738" s="50" t="s">
        <v>11651</v>
      </c>
      <c r="D3738" s="50" t="s">
        <v>1102</v>
      </c>
      <c r="E3738" s="50" t="s">
        <v>11652</v>
      </c>
      <c r="F3738" s="50" t="s">
        <v>11655</v>
      </c>
      <c r="G3738" s="51" t="s">
        <v>196</v>
      </c>
      <c r="H3738" s="35">
        <v>0</v>
      </c>
      <c r="I3738" s="35">
        <v>590000000</v>
      </c>
      <c r="J3738" s="46" t="s">
        <v>40</v>
      </c>
      <c r="K3738" s="51" t="s">
        <v>10723</v>
      </c>
      <c r="L3738" s="46" t="s">
        <v>40</v>
      </c>
      <c r="M3738" s="46" t="s">
        <v>61</v>
      </c>
      <c r="N3738" s="51" t="s">
        <v>1043</v>
      </c>
      <c r="O3738" s="49" t="s">
        <v>503</v>
      </c>
      <c r="P3738" s="34">
        <v>796</v>
      </c>
      <c r="Q3738" s="34" t="s">
        <v>46</v>
      </c>
      <c r="R3738" s="77">
        <v>5</v>
      </c>
      <c r="S3738" s="77">
        <v>1400</v>
      </c>
      <c r="T3738" s="62">
        <f t="shared" si="440"/>
        <v>7000</v>
      </c>
      <c r="U3738" s="339">
        <f t="shared" si="437"/>
        <v>7840.0000000000009</v>
      </c>
      <c r="V3738" s="43"/>
      <c r="W3738" s="49">
        <v>2017</v>
      </c>
      <c r="X3738" s="51"/>
      <c r="Y3738" s="528"/>
      <c r="Z3738" s="528"/>
      <c r="AA3738" s="528"/>
      <c r="AB3738" s="528"/>
      <c r="AC3738" s="528"/>
      <c r="AD3738" s="528"/>
      <c r="AE3738" s="528"/>
      <c r="AF3738" s="518"/>
      <c r="AG3738" s="518"/>
      <c r="AH3738" s="518"/>
      <c r="AI3738" s="518"/>
      <c r="AJ3738" s="518"/>
      <c r="AK3738" s="518"/>
      <c r="AL3738" s="518"/>
      <c r="AM3738" s="518"/>
      <c r="AN3738" s="518"/>
      <c r="AO3738" s="518"/>
      <c r="AP3738" s="518"/>
      <c r="AQ3738" s="518"/>
      <c r="AR3738" s="518"/>
      <c r="AS3738" s="518"/>
      <c r="AT3738" s="518"/>
      <c r="AU3738" s="518"/>
      <c r="AV3738" s="518"/>
      <c r="AW3738" s="518"/>
      <c r="AX3738" s="518"/>
      <c r="AY3738" s="518"/>
      <c r="AZ3738" s="518"/>
      <c r="BA3738" s="518"/>
      <c r="BB3738" s="518"/>
      <c r="BC3738" s="518"/>
      <c r="BD3738" s="518"/>
    </row>
    <row r="3739" spans="1:56" s="527" customFormat="1" ht="50.1" customHeight="1">
      <c r="A3739" s="45" t="s">
        <v>11656</v>
      </c>
      <c r="B3739" s="271" t="s">
        <v>35</v>
      </c>
      <c r="C3739" s="212" t="s">
        <v>8621</v>
      </c>
      <c r="D3739" s="50" t="s">
        <v>8622</v>
      </c>
      <c r="E3739" s="50" t="s">
        <v>8623</v>
      </c>
      <c r="F3739" s="514">
        <v>12251354000</v>
      </c>
      <c r="G3739" s="51" t="s">
        <v>196</v>
      </c>
      <c r="H3739" s="35">
        <v>0</v>
      </c>
      <c r="I3739" s="35">
        <v>590000000</v>
      </c>
      <c r="J3739" s="46" t="s">
        <v>40</v>
      </c>
      <c r="K3739" s="51" t="s">
        <v>10723</v>
      </c>
      <c r="L3739" s="46" t="s">
        <v>40</v>
      </c>
      <c r="M3739" s="46" t="s">
        <v>61</v>
      </c>
      <c r="N3739" s="51" t="s">
        <v>143</v>
      </c>
      <c r="O3739" s="49" t="s">
        <v>503</v>
      </c>
      <c r="P3739" s="34">
        <v>796</v>
      </c>
      <c r="Q3739" s="34" t="s">
        <v>46</v>
      </c>
      <c r="R3739" s="77">
        <v>1</v>
      </c>
      <c r="S3739" s="77">
        <v>30650</v>
      </c>
      <c r="T3739" s="62">
        <f t="shared" si="440"/>
        <v>30650</v>
      </c>
      <c r="U3739" s="339">
        <f t="shared" si="437"/>
        <v>34328</v>
      </c>
      <c r="V3739" s="43"/>
      <c r="W3739" s="49">
        <v>2017</v>
      </c>
      <c r="X3739" s="455"/>
      <c r="Y3739" s="528"/>
      <c r="Z3739" s="528"/>
      <c r="AA3739" s="528"/>
      <c r="AB3739" s="528"/>
      <c r="AC3739" s="528"/>
      <c r="AD3739" s="528"/>
      <c r="AE3739" s="528"/>
      <c r="AF3739" s="518"/>
      <c r="AG3739" s="518"/>
      <c r="AH3739" s="518"/>
      <c r="AI3739" s="518"/>
      <c r="AJ3739" s="518"/>
      <c r="AK3739" s="518"/>
      <c r="AL3739" s="518"/>
      <c r="AM3739" s="518"/>
      <c r="AN3739" s="518"/>
      <c r="AO3739" s="518"/>
      <c r="AP3739" s="518"/>
      <c r="AQ3739" s="518"/>
      <c r="AR3739" s="518"/>
      <c r="AS3739" s="518"/>
      <c r="AT3739" s="518"/>
      <c r="AU3739" s="518"/>
      <c r="AV3739" s="518"/>
      <c r="AW3739" s="518"/>
      <c r="AX3739" s="518"/>
      <c r="AY3739" s="518"/>
      <c r="AZ3739" s="518"/>
      <c r="BA3739" s="518"/>
      <c r="BB3739" s="518"/>
      <c r="BC3739" s="518"/>
      <c r="BD3739" s="518"/>
    </row>
    <row r="3740" spans="1:56" s="527" customFormat="1" ht="50.1" customHeight="1">
      <c r="A3740" s="45" t="s">
        <v>11657</v>
      </c>
      <c r="B3740" s="271" t="s">
        <v>35</v>
      </c>
      <c r="C3740" s="212" t="s">
        <v>8621</v>
      </c>
      <c r="D3740" s="50" t="s">
        <v>8622</v>
      </c>
      <c r="E3740" s="50" t="s">
        <v>8623</v>
      </c>
      <c r="F3740" s="514">
        <v>12627275300</v>
      </c>
      <c r="G3740" s="51" t="s">
        <v>196</v>
      </c>
      <c r="H3740" s="35">
        <v>0</v>
      </c>
      <c r="I3740" s="35">
        <v>590000000</v>
      </c>
      <c r="J3740" s="46" t="s">
        <v>40</v>
      </c>
      <c r="K3740" s="51" t="s">
        <v>10723</v>
      </c>
      <c r="L3740" s="46" t="s">
        <v>40</v>
      </c>
      <c r="M3740" s="46" t="s">
        <v>61</v>
      </c>
      <c r="N3740" s="51" t="s">
        <v>143</v>
      </c>
      <c r="O3740" s="49" t="s">
        <v>503</v>
      </c>
      <c r="P3740" s="34">
        <v>796</v>
      </c>
      <c r="Q3740" s="34" t="s">
        <v>46</v>
      </c>
      <c r="R3740" s="77">
        <v>5</v>
      </c>
      <c r="S3740" s="77">
        <v>36400</v>
      </c>
      <c r="T3740" s="62">
        <f t="shared" si="440"/>
        <v>182000</v>
      </c>
      <c r="U3740" s="339">
        <f t="shared" si="437"/>
        <v>203840.00000000003</v>
      </c>
      <c r="V3740" s="43"/>
      <c r="W3740" s="49">
        <v>2017</v>
      </c>
      <c r="X3740" s="455"/>
      <c r="Y3740" s="528"/>
      <c r="Z3740" s="528"/>
      <c r="AA3740" s="528"/>
      <c r="AB3740" s="528"/>
      <c r="AC3740" s="528"/>
      <c r="AD3740" s="528"/>
      <c r="AE3740" s="528"/>
      <c r="AF3740" s="518"/>
      <c r="AG3740" s="518"/>
      <c r="AH3740" s="518"/>
      <c r="AI3740" s="518"/>
      <c r="AJ3740" s="518"/>
      <c r="AK3740" s="518"/>
      <c r="AL3740" s="518"/>
      <c r="AM3740" s="518"/>
      <c r="AN3740" s="518"/>
      <c r="AO3740" s="518"/>
      <c r="AP3740" s="518"/>
      <c r="AQ3740" s="518"/>
      <c r="AR3740" s="518"/>
      <c r="AS3740" s="518"/>
      <c r="AT3740" s="518"/>
      <c r="AU3740" s="518"/>
      <c r="AV3740" s="518"/>
      <c r="AW3740" s="518"/>
      <c r="AX3740" s="518"/>
      <c r="AY3740" s="518"/>
      <c r="AZ3740" s="518"/>
      <c r="BA3740" s="518"/>
      <c r="BB3740" s="518"/>
      <c r="BC3740" s="518"/>
      <c r="BD3740" s="518"/>
    </row>
    <row r="3741" spans="1:56" s="527" customFormat="1" ht="50.1" customHeight="1">
      <c r="A3741" s="45" t="s">
        <v>11658</v>
      </c>
      <c r="B3741" s="271" t="s">
        <v>35</v>
      </c>
      <c r="C3741" s="212" t="s">
        <v>8621</v>
      </c>
      <c r="D3741" s="50" t="s">
        <v>8622</v>
      </c>
      <c r="E3741" s="50" t="s">
        <v>8623</v>
      </c>
      <c r="F3741" s="514">
        <v>12627270700</v>
      </c>
      <c r="G3741" s="51" t="s">
        <v>196</v>
      </c>
      <c r="H3741" s="35">
        <v>0</v>
      </c>
      <c r="I3741" s="35">
        <v>590000000</v>
      </c>
      <c r="J3741" s="46" t="s">
        <v>40</v>
      </c>
      <c r="K3741" s="51" t="s">
        <v>10723</v>
      </c>
      <c r="L3741" s="46" t="s">
        <v>40</v>
      </c>
      <c r="M3741" s="46" t="s">
        <v>61</v>
      </c>
      <c r="N3741" s="51" t="s">
        <v>143</v>
      </c>
      <c r="O3741" s="49" t="s">
        <v>503</v>
      </c>
      <c r="P3741" s="34">
        <v>796</v>
      </c>
      <c r="Q3741" s="34" t="s">
        <v>46</v>
      </c>
      <c r="R3741" s="77">
        <v>5</v>
      </c>
      <c r="S3741" s="77">
        <v>36400</v>
      </c>
      <c r="T3741" s="62">
        <f t="shared" si="440"/>
        <v>182000</v>
      </c>
      <c r="U3741" s="339">
        <f t="shared" si="437"/>
        <v>203840.00000000003</v>
      </c>
      <c r="V3741" s="43"/>
      <c r="W3741" s="49">
        <v>2017</v>
      </c>
      <c r="X3741" s="455"/>
      <c r="Y3741" s="528"/>
      <c r="Z3741" s="528"/>
      <c r="AA3741" s="528"/>
      <c r="AB3741" s="528"/>
      <c r="AC3741" s="528"/>
      <c r="AD3741" s="528"/>
      <c r="AE3741" s="528"/>
      <c r="AF3741" s="518"/>
      <c r="AG3741" s="518"/>
      <c r="AH3741" s="518"/>
      <c r="AI3741" s="518"/>
      <c r="AJ3741" s="518"/>
      <c r="AK3741" s="518"/>
      <c r="AL3741" s="518"/>
      <c r="AM3741" s="518"/>
      <c r="AN3741" s="518"/>
      <c r="AO3741" s="518"/>
      <c r="AP3741" s="518"/>
      <c r="AQ3741" s="518"/>
      <c r="AR3741" s="518"/>
      <c r="AS3741" s="518"/>
      <c r="AT3741" s="518"/>
      <c r="AU3741" s="518"/>
      <c r="AV3741" s="518"/>
      <c r="AW3741" s="518"/>
      <c r="AX3741" s="518"/>
      <c r="AY3741" s="518"/>
      <c r="AZ3741" s="518"/>
      <c r="BA3741" s="518"/>
      <c r="BB3741" s="518"/>
      <c r="BC3741" s="518"/>
      <c r="BD3741" s="518"/>
    </row>
    <row r="3742" spans="1:56" s="527" customFormat="1" ht="50.1" customHeight="1">
      <c r="A3742" s="45" t="s">
        <v>11659</v>
      </c>
      <c r="B3742" s="271" t="s">
        <v>35</v>
      </c>
      <c r="C3742" s="212" t="s">
        <v>8621</v>
      </c>
      <c r="D3742" s="50" t="s">
        <v>8622</v>
      </c>
      <c r="E3742" s="50" t="s">
        <v>8623</v>
      </c>
      <c r="F3742" s="514" t="s">
        <v>11660</v>
      </c>
      <c r="G3742" s="51" t="s">
        <v>196</v>
      </c>
      <c r="H3742" s="35">
        <v>0</v>
      </c>
      <c r="I3742" s="35">
        <v>590000000</v>
      </c>
      <c r="J3742" s="46" t="s">
        <v>40</v>
      </c>
      <c r="K3742" s="51" t="s">
        <v>10723</v>
      </c>
      <c r="L3742" s="46" t="s">
        <v>40</v>
      </c>
      <c r="M3742" s="46" t="s">
        <v>61</v>
      </c>
      <c r="N3742" s="51" t="s">
        <v>143</v>
      </c>
      <c r="O3742" s="49" t="s">
        <v>503</v>
      </c>
      <c r="P3742" s="34">
        <v>796</v>
      </c>
      <c r="Q3742" s="34" t="s">
        <v>46</v>
      </c>
      <c r="R3742" s="77">
        <v>1</v>
      </c>
      <c r="S3742" s="77">
        <v>67700</v>
      </c>
      <c r="T3742" s="62">
        <f t="shared" si="440"/>
        <v>67700</v>
      </c>
      <c r="U3742" s="339">
        <f t="shared" si="437"/>
        <v>75824</v>
      </c>
      <c r="V3742" s="43"/>
      <c r="W3742" s="49">
        <v>2017</v>
      </c>
      <c r="X3742" s="455"/>
      <c r="Y3742" s="528"/>
      <c r="Z3742" s="528"/>
      <c r="AA3742" s="528"/>
      <c r="AB3742" s="528"/>
      <c r="AC3742" s="528"/>
      <c r="AD3742" s="528"/>
      <c r="AE3742" s="528"/>
      <c r="AF3742" s="518"/>
      <c r="AG3742" s="518"/>
      <c r="AH3742" s="518"/>
      <c r="AI3742" s="518"/>
      <c r="AJ3742" s="518"/>
      <c r="AK3742" s="518"/>
      <c r="AL3742" s="518"/>
      <c r="AM3742" s="518"/>
      <c r="AN3742" s="518"/>
      <c r="AO3742" s="518"/>
      <c r="AP3742" s="518"/>
      <c r="AQ3742" s="518"/>
      <c r="AR3742" s="518"/>
      <c r="AS3742" s="518"/>
      <c r="AT3742" s="518"/>
      <c r="AU3742" s="518"/>
      <c r="AV3742" s="518"/>
      <c r="AW3742" s="518"/>
      <c r="AX3742" s="518"/>
      <c r="AY3742" s="518"/>
      <c r="AZ3742" s="518"/>
      <c r="BA3742" s="518"/>
      <c r="BB3742" s="518"/>
      <c r="BC3742" s="518"/>
      <c r="BD3742" s="518"/>
    </row>
    <row r="3743" spans="1:56" s="527" customFormat="1" ht="50.1" customHeight="1">
      <c r="A3743" s="45" t="s">
        <v>11661</v>
      </c>
      <c r="B3743" s="271" t="s">
        <v>35</v>
      </c>
      <c r="C3743" s="212" t="s">
        <v>8621</v>
      </c>
      <c r="D3743" s="50" t="s">
        <v>8622</v>
      </c>
      <c r="E3743" s="50" t="s">
        <v>8623</v>
      </c>
      <c r="F3743" s="514" t="s">
        <v>11662</v>
      </c>
      <c r="G3743" s="51" t="s">
        <v>196</v>
      </c>
      <c r="H3743" s="35">
        <v>0</v>
      </c>
      <c r="I3743" s="35">
        <v>590000000</v>
      </c>
      <c r="J3743" s="46" t="s">
        <v>40</v>
      </c>
      <c r="K3743" s="51" t="s">
        <v>10723</v>
      </c>
      <c r="L3743" s="46" t="s">
        <v>40</v>
      </c>
      <c r="M3743" s="46" t="s">
        <v>61</v>
      </c>
      <c r="N3743" s="51" t="s">
        <v>143</v>
      </c>
      <c r="O3743" s="49" t="s">
        <v>503</v>
      </c>
      <c r="P3743" s="34">
        <v>796</v>
      </c>
      <c r="Q3743" s="34" t="s">
        <v>46</v>
      </c>
      <c r="R3743" s="77">
        <v>1</v>
      </c>
      <c r="S3743" s="77">
        <v>77300</v>
      </c>
      <c r="T3743" s="62">
        <f t="shared" si="440"/>
        <v>77300</v>
      </c>
      <c r="U3743" s="339">
        <f t="shared" si="437"/>
        <v>86576.000000000015</v>
      </c>
      <c r="V3743" s="43"/>
      <c r="W3743" s="49">
        <v>2017</v>
      </c>
      <c r="X3743" s="455"/>
      <c r="Y3743" s="528"/>
      <c r="Z3743" s="528"/>
      <c r="AA3743" s="528"/>
      <c r="AB3743" s="528"/>
      <c r="AC3743" s="528"/>
      <c r="AD3743" s="528"/>
      <c r="AE3743" s="528"/>
      <c r="AF3743" s="518"/>
      <c r="AG3743" s="518"/>
      <c r="AH3743" s="518"/>
      <c r="AI3743" s="518"/>
      <c r="AJ3743" s="518"/>
      <c r="AK3743" s="518"/>
      <c r="AL3743" s="518"/>
      <c r="AM3743" s="518"/>
      <c r="AN3743" s="518"/>
      <c r="AO3743" s="518"/>
      <c r="AP3743" s="518"/>
      <c r="AQ3743" s="518"/>
      <c r="AR3743" s="518"/>
      <c r="AS3743" s="518"/>
      <c r="AT3743" s="518"/>
      <c r="AU3743" s="518"/>
      <c r="AV3743" s="518"/>
      <c r="AW3743" s="518"/>
      <c r="AX3743" s="518"/>
      <c r="AY3743" s="518"/>
      <c r="AZ3743" s="518"/>
      <c r="BA3743" s="518"/>
      <c r="BB3743" s="518"/>
      <c r="BC3743" s="518"/>
      <c r="BD3743" s="518"/>
    </row>
    <row r="3744" spans="1:56" s="527" customFormat="1" ht="50.1" customHeight="1">
      <c r="A3744" s="45" t="s">
        <v>11663</v>
      </c>
      <c r="B3744" s="271" t="s">
        <v>35</v>
      </c>
      <c r="C3744" s="50" t="s">
        <v>8626</v>
      </c>
      <c r="D3744" s="50" t="s">
        <v>2857</v>
      </c>
      <c r="E3744" s="283" t="s">
        <v>8627</v>
      </c>
      <c r="F3744" s="50" t="s">
        <v>11664</v>
      </c>
      <c r="G3744" s="51" t="s">
        <v>196</v>
      </c>
      <c r="H3744" s="35">
        <v>0</v>
      </c>
      <c r="I3744" s="35">
        <v>590000000</v>
      </c>
      <c r="J3744" s="46" t="s">
        <v>40</v>
      </c>
      <c r="K3744" s="51" t="s">
        <v>10723</v>
      </c>
      <c r="L3744" s="46" t="s">
        <v>40</v>
      </c>
      <c r="M3744" s="46" t="s">
        <v>61</v>
      </c>
      <c r="N3744" s="51" t="s">
        <v>143</v>
      </c>
      <c r="O3744" s="49" t="s">
        <v>503</v>
      </c>
      <c r="P3744" s="34">
        <v>796</v>
      </c>
      <c r="Q3744" s="34" t="s">
        <v>46</v>
      </c>
      <c r="R3744" s="77">
        <v>10</v>
      </c>
      <c r="S3744" s="77">
        <v>4400</v>
      </c>
      <c r="T3744" s="100">
        <f t="shared" ref="T3744:T3745" si="441">S3744*R3744</f>
        <v>44000</v>
      </c>
      <c r="U3744" s="77">
        <f t="shared" si="437"/>
        <v>49280.000000000007</v>
      </c>
      <c r="V3744" s="43"/>
      <c r="W3744" s="49">
        <v>2017</v>
      </c>
      <c r="X3744" s="51"/>
      <c r="Y3744" s="528"/>
      <c r="Z3744" s="528"/>
      <c r="AA3744" s="528"/>
      <c r="AB3744" s="528"/>
      <c r="AC3744" s="528"/>
      <c r="AD3744" s="528"/>
      <c r="AE3744" s="528"/>
      <c r="AF3744" s="518"/>
      <c r="AG3744" s="518"/>
      <c r="AH3744" s="518"/>
      <c r="AI3744" s="518"/>
      <c r="AJ3744" s="518"/>
      <c r="AK3744" s="518"/>
      <c r="AL3744" s="518"/>
      <c r="AM3744" s="518"/>
      <c r="AN3744" s="518"/>
      <c r="AO3744" s="518"/>
      <c r="AP3744" s="518"/>
      <c r="AQ3744" s="518"/>
      <c r="AR3744" s="518"/>
      <c r="AS3744" s="518"/>
      <c r="AT3744" s="518"/>
      <c r="AU3744" s="518"/>
      <c r="AV3744" s="518"/>
      <c r="AW3744" s="518"/>
      <c r="AX3744" s="518"/>
      <c r="AY3744" s="518"/>
      <c r="AZ3744" s="518"/>
      <c r="BA3744" s="518"/>
      <c r="BB3744" s="518"/>
      <c r="BC3744" s="518"/>
      <c r="BD3744" s="518"/>
    </row>
    <row r="3745" spans="1:66" s="527" customFormat="1" ht="50.1" customHeight="1">
      <c r="A3745" s="45" t="s">
        <v>11665</v>
      </c>
      <c r="B3745" s="271" t="s">
        <v>35</v>
      </c>
      <c r="C3745" s="50" t="s">
        <v>8626</v>
      </c>
      <c r="D3745" s="50" t="s">
        <v>2857</v>
      </c>
      <c r="E3745" s="283" t="s">
        <v>8627</v>
      </c>
      <c r="F3745" s="50" t="s">
        <v>11666</v>
      </c>
      <c r="G3745" s="51" t="s">
        <v>196</v>
      </c>
      <c r="H3745" s="35">
        <v>0</v>
      </c>
      <c r="I3745" s="35">
        <v>590000000</v>
      </c>
      <c r="J3745" s="46" t="s">
        <v>40</v>
      </c>
      <c r="K3745" s="51" t="s">
        <v>10723</v>
      </c>
      <c r="L3745" s="46" t="s">
        <v>40</v>
      </c>
      <c r="M3745" s="46" t="s">
        <v>61</v>
      </c>
      <c r="N3745" s="51" t="s">
        <v>143</v>
      </c>
      <c r="O3745" s="49" t="s">
        <v>503</v>
      </c>
      <c r="P3745" s="34">
        <v>796</v>
      </c>
      <c r="Q3745" s="34" t="s">
        <v>46</v>
      </c>
      <c r="R3745" s="77">
        <v>6</v>
      </c>
      <c r="S3745" s="77">
        <v>3800</v>
      </c>
      <c r="T3745" s="100">
        <f t="shared" si="441"/>
        <v>22800</v>
      </c>
      <c r="U3745" s="77">
        <f t="shared" si="437"/>
        <v>25536.000000000004</v>
      </c>
      <c r="V3745" s="43"/>
      <c r="W3745" s="49">
        <v>2017</v>
      </c>
      <c r="X3745" s="455"/>
      <c r="Y3745" s="528"/>
      <c r="Z3745" s="528"/>
      <c r="AA3745" s="528"/>
      <c r="AB3745" s="528"/>
      <c r="AC3745" s="528"/>
      <c r="AD3745" s="528"/>
      <c r="AE3745" s="528"/>
      <c r="AF3745" s="518"/>
      <c r="AG3745" s="518"/>
      <c r="AH3745" s="518"/>
      <c r="AI3745" s="518"/>
      <c r="AJ3745" s="518"/>
      <c r="AK3745" s="518"/>
      <c r="AL3745" s="518"/>
      <c r="AM3745" s="518"/>
      <c r="AN3745" s="518"/>
      <c r="AO3745" s="518"/>
      <c r="AP3745" s="518"/>
      <c r="AQ3745" s="518"/>
      <c r="AR3745" s="518"/>
      <c r="AS3745" s="518"/>
      <c r="AT3745" s="518"/>
      <c r="AU3745" s="518"/>
      <c r="AV3745" s="518"/>
      <c r="AW3745" s="518"/>
      <c r="AX3745" s="518"/>
      <c r="AY3745" s="518"/>
      <c r="AZ3745" s="518"/>
      <c r="BA3745" s="518"/>
      <c r="BB3745" s="518"/>
      <c r="BC3745" s="518"/>
      <c r="BD3745" s="518"/>
    </row>
    <row r="3746" spans="1:66" s="527" customFormat="1" ht="50.1" customHeight="1">
      <c r="A3746" s="45" t="s">
        <v>11667</v>
      </c>
      <c r="B3746" s="271" t="s">
        <v>35</v>
      </c>
      <c r="C3746" s="50" t="s">
        <v>11668</v>
      </c>
      <c r="D3746" s="50" t="s">
        <v>11669</v>
      </c>
      <c r="E3746" s="50" t="s">
        <v>5388</v>
      </c>
      <c r="F3746" s="50" t="s">
        <v>11670</v>
      </c>
      <c r="G3746" s="51" t="s">
        <v>196</v>
      </c>
      <c r="H3746" s="35">
        <v>0</v>
      </c>
      <c r="I3746" s="35">
        <v>590000000</v>
      </c>
      <c r="J3746" s="46" t="s">
        <v>40</v>
      </c>
      <c r="K3746" s="51" t="s">
        <v>10723</v>
      </c>
      <c r="L3746" s="46" t="s">
        <v>40</v>
      </c>
      <c r="M3746" s="46" t="s">
        <v>61</v>
      </c>
      <c r="N3746" s="51" t="s">
        <v>143</v>
      </c>
      <c r="O3746" s="49" t="s">
        <v>503</v>
      </c>
      <c r="P3746" s="34">
        <v>796</v>
      </c>
      <c r="Q3746" s="34" t="s">
        <v>46</v>
      </c>
      <c r="R3746" s="77">
        <v>10</v>
      </c>
      <c r="S3746" s="77">
        <v>630</v>
      </c>
      <c r="T3746" s="62">
        <f t="shared" si="440"/>
        <v>6300</v>
      </c>
      <c r="U3746" s="339">
        <f t="shared" si="437"/>
        <v>7056.0000000000009</v>
      </c>
      <c r="V3746" s="43"/>
      <c r="W3746" s="49">
        <v>2017</v>
      </c>
      <c r="X3746" s="455"/>
      <c r="Y3746" s="528"/>
      <c r="Z3746" s="528"/>
      <c r="AA3746" s="528"/>
      <c r="AB3746" s="528"/>
      <c r="AC3746" s="528"/>
      <c r="AD3746" s="528"/>
      <c r="AE3746" s="528"/>
      <c r="AF3746" s="518"/>
      <c r="AG3746" s="518"/>
      <c r="AH3746" s="518"/>
      <c r="AI3746" s="518"/>
      <c r="AJ3746" s="518"/>
      <c r="AK3746" s="518"/>
      <c r="AL3746" s="518"/>
      <c r="AM3746" s="518"/>
      <c r="AN3746" s="518"/>
      <c r="AO3746" s="518"/>
      <c r="AP3746" s="518"/>
      <c r="AQ3746" s="518"/>
      <c r="AR3746" s="518"/>
      <c r="AS3746" s="518"/>
      <c r="AT3746" s="518"/>
      <c r="AU3746" s="518"/>
      <c r="AV3746" s="518"/>
      <c r="AW3746" s="518"/>
      <c r="AX3746" s="518"/>
      <c r="AY3746" s="518"/>
      <c r="AZ3746" s="518"/>
      <c r="BA3746" s="518"/>
      <c r="BB3746" s="518"/>
      <c r="BC3746" s="518"/>
      <c r="BD3746" s="518"/>
    </row>
    <row r="3747" spans="1:66" s="527" customFormat="1" ht="50.1" customHeight="1">
      <c r="A3747" s="45" t="s">
        <v>11671</v>
      </c>
      <c r="B3747" s="271" t="s">
        <v>35</v>
      </c>
      <c r="C3747" s="357" t="s">
        <v>11672</v>
      </c>
      <c r="D3747" s="50" t="s">
        <v>4369</v>
      </c>
      <c r="E3747" s="50" t="s">
        <v>11673</v>
      </c>
      <c r="F3747" s="50" t="s">
        <v>11674</v>
      </c>
      <c r="G3747" s="51" t="s">
        <v>196</v>
      </c>
      <c r="H3747" s="35">
        <v>0</v>
      </c>
      <c r="I3747" s="35">
        <v>590000000</v>
      </c>
      <c r="J3747" s="46" t="s">
        <v>40</v>
      </c>
      <c r="K3747" s="51" t="s">
        <v>10723</v>
      </c>
      <c r="L3747" s="46" t="s">
        <v>40</v>
      </c>
      <c r="M3747" s="46" t="s">
        <v>61</v>
      </c>
      <c r="N3747" s="51" t="s">
        <v>143</v>
      </c>
      <c r="O3747" s="49" t="s">
        <v>503</v>
      </c>
      <c r="P3747" s="34">
        <v>796</v>
      </c>
      <c r="Q3747" s="34" t="s">
        <v>46</v>
      </c>
      <c r="R3747" s="77">
        <v>10</v>
      </c>
      <c r="S3747" s="77">
        <v>905</v>
      </c>
      <c r="T3747" s="62">
        <f t="shared" si="440"/>
        <v>9050</v>
      </c>
      <c r="U3747" s="339">
        <f t="shared" si="437"/>
        <v>10136.000000000002</v>
      </c>
      <c r="V3747" s="43"/>
      <c r="W3747" s="49">
        <v>2017</v>
      </c>
      <c r="X3747" s="455"/>
      <c r="Y3747" s="528"/>
      <c r="Z3747" s="528"/>
      <c r="AA3747" s="528"/>
      <c r="AB3747" s="528"/>
      <c r="AC3747" s="528"/>
      <c r="AD3747" s="528"/>
      <c r="AE3747" s="528"/>
      <c r="AF3747" s="518"/>
      <c r="AG3747" s="518"/>
      <c r="AH3747" s="518"/>
      <c r="AI3747" s="518"/>
      <c r="AJ3747" s="518"/>
      <c r="AK3747" s="518"/>
      <c r="AL3747" s="518"/>
      <c r="AM3747" s="518"/>
      <c r="AN3747" s="518"/>
      <c r="AO3747" s="518"/>
      <c r="AP3747" s="518"/>
      <c r="AQ3747" s="518"/>
      <c r="AR3747" s="518"/>
      <c r="AS3747" s="518"/>
      <c r="AT3747" s="518"/>
      <c r="AU3747" s="518"/>
      <c r="AV3747" s="518"/>
      <c r="AW3747" s="518"/>
      <c r="AX3747" s="518"/>
      <c r="AY3747" s="518"/>
      <c r="AZ3747" s="518"/>
      <c r="BA3747" s="518"/>
      <c r="BB3747" s="518"/>
      <c r="BC3747" s="518"/>
      <c r="BD3747" s="518"/>
    </row>
    <row r="3748" spans="1:66" s="527" customFormat="1" ht="50.1" customHeight="1">
      <c r="A3748" s="45" t="s">
        <v>11675</v>
      </c>
      <c r="B3748" s="271" t="s">
        <v>35</v>
      </c>
      <c r="C3748" s="357" t="s">
        <v>11676</v>
      </c>
      <c r="D3748" s="50" t="s">
        <v>771</v>
      </c>
      <c r="E3748" s="50" t="s">
        <v>5388</v>
      </c>
      <c r="F3748" s="50" t="s">
        <v>11677</v>
      </c>
      <c r="G3748" s="51" t="s">
        <v>196</v>
      </c>
      <c r="H3748" s="35">
        <v>0</v>
      </c>
      <c r="I3748" s="35">
        <v>590000000</v>
      </c>
      <c r="J3748" s="46" t="s">
        <v>40</v>
      </c>
      <c r="K3748" s="51" t="s">
        <v>10723</v>
      </c>
      <c r="L3748" s="46" t="s">
        <v>40</v>
      </c>
      <c r="M3748" s="46" t="s">
        <v>61</v>
      </c>
      <c r="N3748" s="51" t="s">
        <v>143</v>
      </c>
      <c r="O3748" s="49" t="s">
        <v>503</v>
      </c>
      <c r="P3748" s="34">
        <v>796</v>
      </c>
      <c r="Q3748" s="34" t="s">
        <v>46</v>
      </c>
      <c r="R3748" s="77">
        <v>10</v>
      </c>
      <c r="S3748" s="77">
        <v>4600</v>
      </c>
      <c r="T3748" s="62">
        <f t="shared" si="440"/>
        <v>46000</v>
      </c>
      <c r="U3748" s="339">
        <f t="shared" si="437"/>
        <v>51520.000000000007</v>
      </c>
      <c r="V3748" s="43"/>
      <c r="W3748" s="49">
        <v>2017</v>
      </c>
      <c r="X3748" s="455"/>
      <c r="Y3748" s="528"/>
      <c r="Z3748" s="528"/>
      <c r="AA3748" s="528"/>
      <c r="AB3748" s="528"/>
      <c r="AC3748" s="528"/>
      <c r="AD3748" s="528"/>
      <c r="AE3748" s="528"/>
      <c r="AF3748" s="518"/>
      <c r="AG3748" s="518"/>
      <c r="AH3748" s="518"/>
      <c r="AI3748" s="518"/>
      <c r="AJ3748" s="518"/>
      <c r="AK3748" s="518"/>
      <c r="AL3748" s="518"/>
      <c r="AM3748" s="518"/>
      <c r="AN3748" s="518"/>
      <c r="AO3748" s="518"/>
      <c r="AP3748" s="518"/>
      <c r="AQ3748" s="518"/>
      <c r="AR3748" s="518"/>
      <c r="AS3748" s="518"/>
      <c r="AT3748" s="518"/>
      <c r="AU3748" s="518"/>
      <c r="AV3748" s="518"/>
      <c r="AW3748" s="518"/>
      <c r="AX3748" s="518"/>
      <c r="AY3748" s="518"/>
      <c r="AZ3748" s="518"/>
      <c r="BA3748" s="518"/>
      <c r="BB3748" s="518"/>
      <c r="BC3748" s="518"/>
      <c r="BD3748" s="518"/>
    </row>
    <row r="3749" spans="1:66" s="527" customFormat="1" ht="50.1" customHeight="1">
      <c r="A3749" s="45" t="s">
        <v>11678</v>
      </c>
      <c r="B3749" s="271" t="s">
        <v>35</v>
      </c>
      <c r="C3749" s="357" t="s">
        <v>11676</v>
      </c>
      <c r="D3749" s="50" t="s">
        <v>771</v>
      </c>
      <c r="E3749" s="50" t="s">
        <v>5388</v>
      </c>
      <c r="F3749" s="50" t="s">
        <v>11679</v>
      </c>
      <c r="G3749" s="51" t="s">
        <v>196</v>
      </c>
      <c r="H3749" s="35">
        <v>0</v>
      </c>
      <c r="I3749" s="35">
        <v>590000000</v>
      </c>
      <c r="J3749" s="46" t="s">
        <v>40</v>
      </c>
      <c r="K3749" s="51" t="s">
        <v>10723</v>
      </c>
      <c r="L3749" s="46" t="s">
        <v>40</v>
      </c>
      <c r="M3749" s="46" t="s">
        <v>61</v>
      </c>
      <c r="N3749" s="51" t="s">
        <v>143</v>
      </c>
      <c r="O3749" s="49" t="s">
        <v>503</v>
      </c>
      <c r="P3749" s="34">
        <v>796</v>
      </c>
      <c r="Q3749" s="34" t="s">
        <v>46</v>
      </c>
      <c r="R3749" s="77">
        <v>4</v>
      </c>
      <c r="S3749" s="77">
        <v>3000</v>
      </c>
      <c r="T3749" s="62">
        <f t="shared" si="440"/>
        <v>12000</v>
      </c>
      <c r="U3749" s="77">
        <f t="shared" si="437"/>
        <v>13440.000000000002</v>
      </c>
      <c r="V3749" s="43"/>
      <c r="W3749" s="49">
        <v>2017</v>
      </c>
      <c r="X3749" s="455"/>
      <c r="Y3749" s="528"/>
      <c r="Z3749" s="528"/>
      <c r="AA3749" s="528"/>
      <c r="AB3749" s="528"/>
      <c r="AC3749" s="528"/>
      <c r="AD3749" s="528"/>
      <c r="AE3749" s="528"/>
      <c r="AF3749" s="518"/>
      <c r="AG3749" s="518"/>
      <c r="AH3749" s="518"/>
      <c r="AI3749" s="518"/>
      <c r="AJ3749" s="518"/>
      <c r="AK3749" s="518"/>
      <c r="AL3749" s="518"/>
      <c r="AM3749" s="518"/>
      <c r="AN3749" s="518"/>
      <c r="AO3749" s="518"/>
      <c r="AP3749" s="518"/>
      <c r="AQ3749" s="518"/>
      <c r="AR3749" s="518"/>
      <c r="AS3749" s="518"/>
      <c r="AT3749" s="518"/>
      <c r="AU3749" s="518"/>
      <c r="AV3749" s="518"/>
      <c r="AW3749" s="518"/>
      <c r="AX3749" s="518"/>
      <c r="AY3749" s="518"/>
      <c r="AZ3749" s="518"/>
      <c r="BA3749" s="518"/>
      <c r="BB3749" s="518"/>
      <c r="BC3749" s="518"/>
      <c r="BD3749" s="518"/>
    </row>
    <row r="3750" spans="1:66" s="527" customFormat="1" ht="50.1" customHeight="1">
      <c r="A3750" s="45" t="s">
        <v>11680</v>
      </c>
      <c r="B3750" s="271" t="s">
        <v>35</v>
      </c>
      <c r="C3750" s="50" t="s">
        <v>11648</v>
      </c>
      <c r="D3750" s="50" t="s">
        <v>5958</v>
      </c>
      <c r="E3750" s="50" t="s">
        <v>5388</v>
      </c>
      <c r="F3750" s="50" t="s">
        <v>11681</v>
      </c>
      <c r="G3750" s="51" t="s">
        <v>196</v>
      </c>
      <c r="H3750" s="35">
        <v>0</v>
      </c>
      <c r="I3750" s="35">
        <v>590000000</v>
      </c>
      <c r="J3750" s="46" t="s">
        <v>40</v>
      </c>
      <c r="K3750" s="51" t="s">
        <v>10723</v>
      </c>
      <c r="L3750" s="46" t="s">
        <v>40</v>
      </c>
      <c r="M3750" s="46" t="s">
        <v>61</v>
      </c>
      <c r="N3750" s="51" t="s">
        <v>143</v>
      </c>
      <c r="O3750" s="49" t="s">
        <v>503</v>
      </c>
      <c r="P3750" s="34">
        <v>796</v>
      </c>
      <c r="Q3750" s="34" t="s">
        <v>46</v>
      </c>
      <c r="R3750" s="77">
        <v>10</v>
      </c>
      <c r="S3750" s="77">
        <v>2500</v>
      </c>
      <c r="T3750" s="62">
        <f t="shared" si="440"/>
        <v>25000</v>
      </c>
      <c r="U3750" s="339">
        <f t="shared" si="437"/>
        <v>28000.000000000004</v>
      </c>
      <c r="V3750" s="43"/>
      <c r="W3750" s="49">
        <v>2017</v>
      </c>
      <c r="X3750" s="455"/>
      <c r="Y3750" s="528"/>
      <c r="Z3750" s="528"/>
      <c r="AA3750" s="528"/>
      <c r="AB3750" s="528"/>
      <c r="AC3750" s="528"/>
      <c r="AD3750" s="528"/>
      <c r="AE3750" s="528"/>
      <c r="AF3750" s="518"/>
      <c r="AG3750" s="518"/>
      <c r="AH3750" s="518"/>
      <c r="AI3750" s="518"/>
      <c r="AJ3750" s="518"/>
      <c r="AK3750" s="518"/>
      <c r="AL3750" s="518"/>
      <c r="AM3750" s="518"/>
      <c r="AN3750" s="518"/>
      <c r="AO3750" s="518"/>
      <c r="AP3750" s="518"/>
      <c r="AQ3750" s="518"/>
      <c r="AR3750" s="518"/>
      <c r="AS3750" s="518"/>
      <c r="AT3750" s="518"/>
      <c r="AU3750" s="518"/>
      <c r="AV3750" s="518"/>
      <c r="AW3750" s="518"/>
      <c r="AX3750" s="518"/>
      <c r="AY3750" s="518"/>
      <c r="AZ3750" s="518"/>
      <c r="BA3750" s="518"/>
      <c r="BB3750" s="518"/>
      <c r="BC3750" s="518"/>
      <c r="BD3750" s="518"/>
    </row>
    <row r="3751" spans="1:66" s="527" customFormat="1" ht="50.1" customHeight="1">
      <c r="A3751" s="45" t="s">
        <v>11682</v>
      </c>
      <c r="B3751" s="271" t="s">
        <v>35</v>
      </c>
      <c r="C3751" s="50" t="s">
        <v>11648</v>
      </c>
      <c r="D3751" s="50" t="s">
        <v>5958</v>
      </c>
      <c r="E3751" s="50" t="s">
        <v>5388</v>
      </c>
      <c r="F3751" s="50">
        <v>12148068700</v>
      </c>
      <c r="G3751" s="51" t="s">
        <v>196</v>
      </c>
      <c r="H3751" s="35">
        <v>0</v>
      </c>
      <c r="I3751" s="35">
        <v>590000000</v>
      </c>
      <c r="J3751" s="46" t="s">
        <v>40</v>
      </c>
      <c r="K3751" s="51" t="s">
        <v>10723</v>
      </c>
      <c r="L3751" s="46" t="s">
        <v>40</v>
      </c>
      <c r="M3751" s="46" t="s">
        <v>61</v>
      </c>
      <c r="N3751" s="51" t="s">
        <v>143</v>
      </c>
      <c r="O3751" s="49" t="s">
        <v>503</v>
      </c>
      <c r="P3751" s="34">
        <v>796</v>
      </c>
      <c r="Q3751" s="34" t="s">
        <v>46</v>
      </c>
      <c r="R3751" s="77">
        <v>5</v>
      </c>
      <c r="S3751" s="77">
        <v>1500</v>
      </c>
      <c r="T3751" s="62">
        <f t="shared" si="440"/>
        <v>7500</v>
      </c>
      <c r="U3751" s="77">
        <f t="shared" si="437"/>
        <v>8400</v>
      </c>
      <c r="V3751" s="43"/>
      <c r="W3751" s="49">
        <v>2017</v>
      </c>
      <c r="X3751" s="455"/>
      <c r="Y3751" s="528"/>
      <c r="Z3751" s="528"/>
      <c r="AA3751" s="528"/>
      <c r="AB3751" s="528"/>
      <c r="AC3751" s="528"/>
      <c r="AD3751" s="528"/>
      <c r="AE3751" s="528"/>
      <c r="AF3751" s="518"/>
      <c r="AG3751" s="518"/>
      <c r="AH3751" s="518"/>
      <c r="AI3751" s="518"/>
      <c r="AJ3751" s="518"/>
      <c r="AK3751" s="518"/>
      <c r="AL3751" s="518"/>
      <c r="AM3751" s="518"/>
      <c r="AN3751" s="518"/>
      <c r="AO3751" s="518"/>
      <c r="AP3751" s="518"/>
      <c r="AQ3751" s="518"/>
      <c r="AR3751" s="518"/>
      <c r="AS3751" s="518"/>
      <c r="AT3751" s="518"/>
      <c r="AU3751" s="518"/>
      <c r="AV3751" s="518"/>
      <c r="AW3751" s="518"/>
      <c r="AX3751" s="518"/>
      <c r="AY3751" s="518"/>
      <c r="AZ3751" s="518"/>
      <c r="BA3751" s="518"/>
      <c r="BB3751" s="518"/>
      <c r="BC3751" s="518"/>
      <c r="BD3751" s="518"/>
    </row>
    <row r="3752" spans="1:66" s="527" customFormat="1" ht="50.1" customHeight="1">
      <c r="A3752" s="45" t="s">
        <v>11683</v>
      </c>
      <c r="B3752" s="271" t="s">
        <v>35</v>
      </c>
      <c r="C3752" s="357" t="s">
        <v>11684</v>
      </c>
      <c r="D3752" s="50" t="s">
        <v>11685</v>
      </c>
      <c r="E3752" s="50" t="s">
        <v>11686</v>
      </c>
      <c r="F3752" s="50" t="s">
        <v>11687</v>
      </c>
      <c r="G3752" s="51" t="s">
        <v>196</v>
      </c>
      <c r="H3752" s="35">
        <v>0</v>
      </c>
      <c r="I3752" s="35">
        <v>590000000</v>
      </c>
      <c r="J3752" s="46" t="s">
        <v>40</v>
      </c>
      <c r="K3752" s="51" t="s">
        <v>10723</v>
      </c>
      <c r="L3752" s="46" t="s">
        <v>40</v>
      </c>
      <c r="M3752" s="46" t="s">
        <v>61</v>
      </c>
      <c r="N3752" s="51" t="s">
        <v>143</v>
      </c>
      <c r="O3752" s="49" t="s">
        <v>503</v>
      </c>
      <c r="P3752" s="34">
        <v>796</v>
      </c>
      <c r="Q3752" s="34" t="s">
        <v>46</v>
      </c>
      <c r="R3752" s="77">
        <v>1</v>
      </c>
      <c r="S3752" s="77">
        <v>34700</v>
      </c>
      <c r="T3752" s="62">
        <f t="shared" si="440"/>
        <v>34700</v>
      </c>
      <c r="U3752" s="339">
        <f t="shared" si="437"/>
        <v>38864.000000000007</v>
      </c>
      <c r="V3752" s="43"/>
      <c r="W3752" s="49">
        <v>2017</v>
      </c>
      <c r="X3752" s="455"/>
      <c r="Y3752" s="528"/>
      <c r="Z3752" s="528"/>
      <c r="AA3752" s="528"/>
      <c r="AB3752" s="528"/>
      <c r="AC3752" s="528"/>
      <c r="AD3752" s="528"/>
      <c r="AE3752" s="528"/>
      <c r="AF3752" s="518"/>
      <c r="AG3752" s="518"/>
      <c r="AH3752" s="518"/>
      <c r="AI3752" s="518"/>
      <c r="AJ3752" s="518"/>
      <c r="AK3752" s="518"/>
      <c r="AL3752" s="518"/>
      <c r="AM3752" s="518"/>
      <c r="AN3752" s="518"/>
      <c r="AO3752" s="518"/>
      <c r="AP3752" s="518"/>
      <c r="AQ3752" s="518"/>
      <c r="AR3752" s="518"/>
      <c r="AS3752" s="518"/>
      <c r="AT3752" s="518"/>
      <c r="AU3752" s="518"/>
      <c r="AV3752" s="518"/>
      <c r="AW3752" s="518"/>
      <c r="AX3752" s="518"/>
      <c r="AY3752" s="518"/>
      <c r="AZ3752" s="518"/>
      <c r="BA3752" s="518"/>
      <c r="BB3752" s="518"/>
      <c r="BC3752" s="518"/>
      <c r="BD3752" s="518"/>
    </row>
    <row r="3753" spans="1:66" s="527" customFormat="1" ht="50.1" customHeight="1">
      <c r="A3753" s="45" t="s">
        <v>11688</v>
      </c>
      <c r="B3753" s="271" t="s">
        <v>35</v>
      </c>
      <c r="C3753" s="357" t="s">
        <v>11689</v>
      </c>
      <c r="D3753" s="50" t="s">
        <v>4635</v>
      </c>
      <c r="E3753" s="50" t="s">
        <v>11690</v>
      </c>
      <c r="F3753" s="50" t="s">
        <v>11691</v>
      </c>
      <c r="G3753" s="51" t="s">
        <v>196</v>
      </c>
      <c r="H3753" s="35">
        <v>0</v>
      </c>
      <c r="I3753" s="35">
        <v>590000000</v>
      </c>
      <c r="J3753" s="46" t="s">
        <v>40</v>
      </c>
      <c r="K3753" s="51" t="s">
        <v>10723</v>
      </c>
      <c r="L3753" s="46" t="s">
        <v>40</v>
      </c>
      <c r="M3753" s="46" t="s">
        <v>61</v>
      </c>
      <c r="N3753" s="51" t="s">
        <v>143</v>
      </c>
      <c r="O3753" s="49" t="s">
        <v>503</v>
      </c>
      <c r="P3753" s="34">
        <v>796</v>
      </c>
      <c r="Q3753" s="34" t="s">
        <v>46</v>
      </c>
      <c r="R3753" s="77">
        <v>1</v>
      </c>
      <c r="S3753" s="77">
        <v>67300</v>
      </c>
      <c r="T3753" s="62">
        <f t="shared" si="440"/>
        <v>67300</v>
      </c>
      <c r="U3753" s="339">
        <f t="shared" si="437"/>
        <v>75376</v>
      </c>
      <c r="V3753" s="43"/>
      <c r="W3753" s="49">
        <v>2017</v>
      </c>
      <c r="X3753" s="455"/>
      <c r="Y3753" s="528"/>
      <c r="Z3753" s="528"/>
      <c r="AA3753" s="528"/>
      <c r="AB3753" s="528"/>
      <c r="AC3753" s="528"/>
      <c r="AD3753" s="528"/>
      <c r="AE3753" s="528"/>
      <c r="AF3753" s="518"/>
      <c r="AG3753" s="518"/>
      <c r="AH3753" s="518"/>
      <c r="AI3753" s="518"/>
      <c r="AJ3753" s="518"/>
      <c r="AK3753" s="518"/>
      <c r="AL3753" s="518"/>
      <c r="AM3753" s="518"/>
      <c r="AN3753" s="518"/>
      <c r="AO3753" s="518"/>
      <c r="AP3753" s="518"/>
      <c r="AQ3753" s="518"/>
      <c r="AR3753" s="518"/>
      <c r="AS3753" s="518"/>
      <c r="AT3753" s="518"/>
      <c r="AU3753" s="518"/>
      <c r="AV3753" s="518"/>
      <c r="AW3753" s="518"/>
      <c r="AX3753" s="518"/>
      <c r="AY3753" s="518"/>
      <c r="AZ3753" s="518"/>
      <c r="BA3753" s="518"/>
      <c r="BB3753" s="518"/>
      <c r="BC3753" s="518"/>
      <c r="BD3753" s="518"/>
    </row>
    <row r="3754" spans="1:66" s="527" customFormat="1" ht="50.1" customHeight="1">
      <c r="A3754" s="788" t="s">
        <v>11692</v>
      </c>
      <c r="B3754" s="603" t="s">
        <v>35</v>
      </c>
      <c r="C3754" s="1169" t="s">
        <v>5386</v>
      </c>
      <c r="D3754" s="1169" t="s">
        <v>5387</v>
      </c>
      <c r="E3754" s="1169" t="s">
        <v>5388</v>
      </c>
      <c r="F3754" s="1170" t="s">
        <v>11693</v>
      </c>
      <c r="G3754" s="1171" t="s">
        <v>39</v>
      </c>
      <c r="H3754" s="603">
        <v>0</v>
      </c>
      <c r="I3754" s="603">
        <v>590000000</v>
      </c>
      <c r="J3754" s="609" t="s">
        <v>40</v>
      </c>
      <c r="K3754" s="1171" t="s">
        <v>10723</v>
      </c>
      <c r="L3754" s="609" t="s">
        <v>40</v>
      </c>
      <c r="M3754" s="1172" t="s">
        <v>61</v>
      </c>
      <c r="N3754" s="1171" t="s">
        <v>328</v>
      </c>
      <c r="O3754" s="787" t="s">
        <v>503</v>
      </c>
      <c r="P3754" s="1173">
        <v>796</v>
      </c>
      <c r="Q3754" s="1173" t="s">
        <v>46</v>
      </c>
      <c r="R3754" s="606">
        <v>70</v>
      </c>
      <c r="S3754" s="606">
        <v>2250</v>
      </c>
      <c r="T3754" s="1174">
        <v>0</v>
      </c>
      <c r="U3754" s="1175">
        <f t="shared" ref="U3754:U3762" si="442">T3754*1.12</f>
        <v>0</v>
      </c>
      <c r="V3754" s="784"/>
      <c r="W3754" s="787">
        <v>2017</v>
      </c>
      <c r="X3754" s="603">
        <v>11</v>
      </c>
      <c r="Y3754" s="1176"/>
      <c r="Z3754" s="1165"/>
      <c r="AA3754" s="1166"/>
      <c r="AB3754" s="1165"/>
      <c r="AC3754" s="528"/>
      <c r="AD3754" s="528"/>
      <c r="AE3754" s="528"/>
      <c r="AF3754" s="528"/>
      <c r="AG3754" s="528"/>
      <c r="AH3754" s="528"/>
      <c r="AI3754" s="528"/>
      <c r="AJ3754" s="528"/>
      <c r="AK3754" s="528"/>
      <c r="AL3754" s="528"/>
      <c r="AM3754" s="528"/>
      <c r="AN3754" s="528"/>
      <c r="AO3754" s="528"/>
      <c r="AP3754" s="518"/>
      <c r="AQ3754" s="518"/>
      <c r="AR3754" s="518"/>
      <c r="AS3754" s="518"/>
      <c r="AT3754" s="518"/>
      <c r="AU3754" s="518"/>
      <c r="AV3754" s="518"/>
      <c r="AW3754" s="518"/>
      <c r="AX3754" s="518"/>
      <c r="AY3754" s="518"/>
      <c r="AZ3754" s="518"/>
      <c r="BA3754" s="518"/>
      <c r="BB3754" s="518"/>
      <c r="BC3754" s="518"/>
      <c r="BD3754" s="518"/>
      <c r="BE3754" s="518"/>
      <c r="BF3754" s="518"/>
      <c r="BG3754" s="518"/>
      <c r="BH3754" s="518"/>
      <c r="BI3754" s="518"/>
      <c r="BJ3754" s="518"/>
      <c r="BK3754" s="518"/>
      <c r="BL3754" s="518"/>
      <c r="BM3754" s="518"/>
      <c r="BN3754" s="518"/>
    </row>
    <row r="3755" spans="1:66" s="527" customFormat="1" ht="50.1" customHeight="1">
      <c r="A3755" s="1177" t="s">
        <v>13547</v>
      </c>
      <c r="B3755" s="1178" t="s">
        <v>35</v>
      </c>
      <c r="C3755" s="1179" t="s">
        <v>5386</v>
      </c>
      <c r="D3755" s="1179" t="s">
        <v>5387</v>
      </c>
      <c r="E3755" s="1179" t="s">
        <v>5388</v>
      </c>
      <c r="F3755" s="1180" t="s">
        <v>11693</v>
      </c>
      <c r="G3755" s="1181" t="s">
        <v>39</v>
      </c>
      <c r="H3755" s="1178">
        <v>0</v>
      </c>
      <c r="I3755" s="1178">
        <v>590000000</v>
      </c>
      <c r="J3755" s="1182" t="s">
        <v>40</v>
      </c>
      <c r="K3755" s="1181" t="s">
        <v>13382</v>
      </c>
      <c r="L3755" s="1182" t="s">
        <v>40</v>
      </c>
      <c r="M3755" s="1183" t="s">
        <v>61</v>
      </c>
      <c r="N3755" s="1181" t="s">
        <v>328</v>
      </c>
      <c r="O3755" s="1184" t="s">
        <v>503</v>
      </c>
      <c r="P3755" s="1185">
        <v>796</v>
      </c>
      <c r="Q3755" s="1185" t="s">
        <v>46</v>
      </c>
      <c r="R3755" s="1186">
        <v>70</v>
      </c>
      <c r="S3755" s="1186">
        <v>2250</v>
      </c>
      <c r="T3755" s="1187">
        <f>R3755*S3755</f>
        <v>157500</v>
      </c>
      <c r="U3755" s="1188">
        <f t="shared" si="442"/>
        <v>176400.00000000003</v>
      </c>
      <c r="V3755" s="1189"/>
      <c r="W3755" s="1184">
        <v>2017</v>
      </c>
      <c r="X3755" s="1171"/>
      <c r="Y3755" s="1176"/>
      <c r="Z3755" s="1165"/>
      <c r="AA3755" s="1166"/>
      <c r="AB3755" s="1165"/>
      <c r="AC3755" s="528"/>
      <c r="AD3755" s="528"/>
      <c r="AE3755" s="528"/>
      <c r="AF3755" s="528"/>
      <c r="AG3755" s="528"/>
      <c r="AH3755" s="528"/>
      <c r="AI3755" s="528"/>
      <c r="AJ3755" s="528"/>
      <c r="AK3755" s="528"/>
      <c r="AL3755" s="528"/>
      <c r="AM3755" s="528"/>
      <c r="AN3755" s="528"/>
      <c r="AO3755" s="528"/>
      <c r="AP3755" s="518"/>
      <c r="AQ3755" s="518"/>
      <c r="AR3755" s="518"/>
      <c r="AS3755" s="518"/>
      <c r="AT3755" s="518"/>
      <c r="AU3755" s="518"/>
      <c r="AV3755" s="518"/>
      <c r="AW3755" s="518"/>
      <c r="AX3755" s="518"/>
      <c r="AY3755" s="518"/>
      <c r="AZ3755" s="518"/>
      <c r="BA3755" s="518"/>
      <c r="BB3755" s="518"/>
      <c r="BC3755" s="518"/>
      <c r="BD3755" s="518"/>
      <c r="BE3755" s="518"/>
      <c r="BF3755" s="518"/>
      <c r="BG3755" s="518"/>
      <c r="BH3755" s="518"/>
      <c r="BI3755" s="518"/>
      <c r="BJ3755" s="518"/>
      <c r="BK3755" s="518"/>
      <c r="BL3755" s="518"/>
      <c r="BM3755" s="518"/>
      <c r="BN3755" s="518"/>
    </row>
    <row r="3756" spans="1:66" s="527" customFormat="1" ht="50.1" customHeight="1">
      <c r="A3756" s="788" t="s">
        <v>11694</v>
      </c>
      <c r="B3756" s="603" t="s">
        <v>35</v>
      </c>
      <c r="C3756" s="1169" t="s">
        <v>5386</v>
      </c>
      <c r="D3756" s="1169" t="s">
        <v>5387</v>
      </c>
      <c r="E3756" s="1169" t="s">
        <v>5388</v>
      </c>
      <c r="F3756" s="1170" t="s">
        <v>11695</v>
      </c>
      <c r="G3756" s="1171" t="s">
        <v>39</v>
      </c>
      <c r="H3756" s="603">
        <v>0</v>
      </c>
      <c r="I3756" s="603">
        <v>590000000</v>
      </c>
      <c r="J3756" s="609" t="s">
        <v>40</v>
      </c>
      <c r="K3756" s="1171" t="s">
        <v>10723</v>
      </c>
      <c r="L3756" s="609" t="s">
        <v>40</v>
      </c>
      <c r="M3756" s="1172" t="s">
        <v>61</v>
      </c>
      <c r="N3756" s="1171" t="s">
        <v>328</v>
      </c>
      <c r="O3756" s="787" t="s">
        <v>503</v>
      </c>
      <c r="P3756" s="1173">
        <v>796</v>
      </c>
      <c r="Q3756" s="1173" t="s">
        <v>46</v>
      </c>
      <c r="R3756" s="606">
        <v>70</v>
      </c>
      <c r="S3756" s="606">
        <v>2230</v>
      </c>
      <c r="T3756" s="1174">
        <v>0</v>
      </c>
      <c r="U3756" s="1175">
        <f t="shared" si="442"/>
        <v>0</v>
      </c>
      <c r="V3756" s="784"/>
      <c r="W3756" s="787">
        <v>2017</v>
      </c>
      <c r="X3756" s="1171">
        <v>11</v>
      </c>
      <c r="Y3756" s="1176"/>
      <c r="Z3756" s="1165"/>
      <c r="AA3756" s="1166"/>
      <c r="AB3756" s="1165"/>
      <c r="AC3756" s="528"/>
      <c r="AD3756" s="528"/>
      <c r="AE3756" s="528"/>
      <c r="AF3756" s="528"/>
      <c r="AG3756" s="528"/>
      <c r="AH3756" s="528"/>
      <c r="AI3756" s="528"/>
      <c r="AJ3756" s="528"/>
      <c r="AK3756" s="528"/>
      <c r="AL3756" s="528"/>
      <c r="AM3756" s="528"/>
      <c r="AN3756" s="528"/>
      <c r="AO3756" s="528"/>
      <c r="AP3756" s="518"/>
      <c r="AQ3756" s="518"/>
      <c r="AR3756" s="518"/>
      <c r="AS3756" s="518"/>
      <c r="AT3756" s="518"/>
      <c r="AU3756" s="518"/>
      <c r="AV3756" s="518"/>
      <c r="AW3756" s="518"/>
      <c r="AX3756" s="518"/>
      <c r="AY3756" s="518"/>
      <c r="AZ3756" s="518"/>
      <c r="BA3756" s="518"/>
      <c r="BB3756" s="518"/>
      <c r="BC3756" s="518"/>
      <c r="BD3756" s="518"/>
      <c r="BE3756" s="518"/>
      <c r="BF3756" s="518"/>
      <c r="BG3756" s="518"/>
      <c r="BH3756" s="518"/>
      <c r="BI3756" s="518"/>
      <c r="BJ3756" s="518"/>
      <c r="BK3756" s="518"/>
      <c r="BL3756" s="518"/>
      <c r="BM3756" s="518"/>
      <c r="BN3756" s="518"/>
    </row>
    <row r="3757" spans="1:66" s="527" customFormat="1" ht="50.1" customHeight="1">
      <c r="A3757" s="1177" t="s">
        <v>13548</v>
      </c>
      <c r="B3757" s="1178" t="s">
        <v>35</v>
      </c>
      <c r="C3757" s="1179" t="s">
        <v>5386</v>
      </c>
      <c r="D3757" s="1179" t="s">
        <v>5387</v>
      </c>
      <c r="E3757" s="1179" t="s">
        <v>5388</v>
      </c>
      <c r="F3757" s="1180" t="s">
        <v>11695</v>
      </c>
      <c r="G3757" s="1181" t="s">
        <v>39</v>
      </c>
      <c r="H3757" s="1178">
        <v>0</v>
      </c>
      <c r="I3757" s="1178">
        <v>590000000</v>
      </c>
      <c r="J3757" s="1182" t="s">
        <v>40</v>
      </c>
      <c r="K3757" s="1181" t="s">
        <v>13382</v>
      </c>
      <c r="L3757" s="1182" t="s">
        <v>40</v>
      </c>
      <c r="M3757" s="1183" t="s">
        <v>61</v>
      </c>
      <c r="N3757" s="1181" t="s">
        <v>328</v>
      </c>
      <c r="O3757" s="1184" t="s">
        <v>503</v>
      </c>
      <c r="P3757" s="1185">
        <v>796</v>
      </c>
      <c r="Q3757" s="1185" t="s">
        <v>46</v>
      </c>
      <c r="R3757" s="1186">
        <v>70</v>
      </c>
      <c r="S3757" s="1186">
        <v>2230</v>
      </c>
      <c r="T3757" s="1187">
        <f>R3757*S3757</f>
        <v>156100</v>
      </c>
      <c r="U3757" s="1188">
        <f t="shared" si="442"/>
        <v>174832.00000000003</v>
      </c>
      <c r="V3757" s="1189"/>
      <c r="W3757" s="1184">
        <v>2017</v>
      </c>
      <c r="X3757" s="1181"/>
      <c r="Y3757" s="1176"/>
      <c r="Z3757" s="1165"/>
      <c r="AA3757" s="1166"/>
      <c r="AB3757" s="1165"/>
      <c r="AC3757" s="528"/>
      <c r="AD3757" s="528"/>
      <c r="AE3757" s="528"/>
      <c r="AF3757" s="528"/>
      <c r="AG3757" s="528"/>
      <c r="AH3757" s="528"/>
      <c r="AI3757" s="528"/>
      <c r="AJ3757" s="528"/>
      <c r="AK3757" s="528"/>
      <c r="AL3757" s="528"/>
      <c r="AM3757" s="528"/>
      <c r="AN3757" s="528"/>
      <c r="AO3757" s="528"/>
      <c r="AP3757" s="518"/>
      <c r="AQ3757" s="518"/>
      <c r="AR3757" s="518"/>
      <c r="AS3757" s="518"/>
      <c r="AT3757" s="518"/>
      <c r="AU3757" s="518"/>
      <c r="AV3757" s="518"/>
      <c r="AW3757" s="518"/>
      <c r="AX3757" s="518"/>
      <c r="AY3757" s="518"/>
      <c r="AZ3757" s="518"/>
      <c r="BA3757" s="518"/>
      <c r="BB3757" s="518"/>
      <c r="BC3757" s="518"/>
      <c r="BD3757" s="518"/>
      <c r="BE3757" s="518"/>
      <c r="BF3757" s="518"/>
      <c r="BG3757" s="518"/>
      <c r="BH3757" s="518"/>
      <c r="BI3757" s="518"/>
      <c r="BJ3757" s="518"/>
      <c r="BK3757" s="518"/>
      <c r="BL3757" s="518"/>
      <c r="BM3757" s="518"/>
      <c r="BN3757" s="518"/>
    </row>
    <row r="3758" spans="1:66" s="527" customFormat="1" ht="50.1" customHeight="1">
      <c r="A3758" s="45" t="s">
        <v>11696</v>
      </c>
      <c r="B3758" s="35" t="s">
        <v>35</v>
      </c>
      <c r="C3758" s="50" t="s">
        <v>1434</v>
      </c>
      <c r="D3758" s="50" t="s">
        <v>1410</v>
      </c>
      <c r="E3758" s="50" t="s">
        <v>1435</v>
      </c>
      <c r="F3758" s="50" t="s">
        <v>11697</v>
      </c>
      <c r="G3758" s="34" t="s">
        <v>39</v>
      </c>
      <c r="H3758" s="34">
        <v>0</v>
      </c>
      <c r="I3758" s="34">
        <v>590000000</v>
      </c>
      <c r="J3758" s="35" t="s">
        <v>53</v>
      </c>
      <c r="K3758" s="49" t="s">
        <v>11698</v>
      </c>
      <c r="L3758" s="49" t="s">
        <v>189</v>
      </c>
      <c r="M3758" s="34" t="s">
        <v>43</v>
      </c>
      <c r="N3758" s="49" t="s">
        <v>4449</v>
      </c>
      <c r="O3758" s="51" t="s">
        <v>503</v>
      </c>
      <c r="P3758" s="34">
        <v>796</v>
      </c>
      <c r="Q3758" s="34" t="s">
        <v>46</v>
      </c>
      <c r="R3758" s="77">
        <v>4</v>
      </c>
      <c r="S3758" s="77">
        <v>48000</v>
      </c>
      <c r="T3758" s="77">
        <f>R3758*S3758</f>
        <v>192000</v>
      </c>
      <c r="U3758" s="237">
        <f t="shared" si="442"/>
        <v>215040.00000000003</v>
      </c>
      <c r="V3758" s="277"/>
      <c r="W3758" s="51">
        <v>2017</v>
      </c>
      <c r="X3758" s="366"/>
      <c r="Y3758" s="528"/>
      <c r="Z3758" s="528"/>
      <c r="AA3758" s="528"/>
      <c r="AB3758" s="528"/>
      <c r="AC3758" s="528"/>
      <c r="AD3758" s="528"/>
      <c r="AE3758" s="528"/>
      <c r="AF3758" s="518"/>
      <c r="AG3758" s="518"/>
      <c r="AH3758" s="518"/>
      <c r="AI3758" s="518"/>
      <c r="AJ3758" s="518"/>
      <c r="AK3758" s="518"/>
      <c r="AL3758" s="518"/>
      <c r="AM3758" s="518"/>
      <c r="AN3758" s="518"/>
      <c r="AO3758" s="518"/>
      <c r="AP3758" s="518"/>
      <c r="AQ3758" s="518"/>
      <c r="AR3758" s="518"/>
      <c r="AS3758" s="518"/>
      <c r="AT3758" s="518"/>
      <c r="AU3758" s="518"/>
      <c r="AV3758" s="518"/>
      <c r="AW3758" s="518"/>
      <c r="AX3758" s="518"/>
      <c r="AY3758" s="518"/>
      <c r="AZ3758" s="518"/>
      <c r="BA3758" s="518"/>
      <c r="BB3758" s="518"/>
      <c r="BC3758" s="518"/>
      <c r="BD3758" s="518"/>
    </row>
    <row r="3759" spans="1:66" s="527" customFormat="1" ht="50.1" customHeight="1">
      <c r="A3759" s="45" t="s">
        <v>11699</v>
      </c>
      <c r="B3759" s="35" t="s">
        <v>35</v>
      </c>
      <c r="C3759" s="50" t="s">
        <v>1434</v>
      </c>
      <c r="D3759" s="50" t="s">
        <v>1410</v>
      </c>
      <c r="E3759" s="50" t="s">
        <v>1435</v>
      </c>
      <c r="F3759" s="50" t="s">
        <v>11700</v>
      </c>
      <c r="G3759" s="34" t="s">
        <v>39</v>
      </c>
      <c r="H3759" s="34">
        <v>0</v>
      </c>
      <c r="I3759" s="34">
        <v>590000000</v>
      </c>
      <c r="J3759" s="35" t="s">
        <v>53</v>
      </c>
      <c r="K3759" s="49" t="s">
        <v>10723</v>
      </c>
      <c r="L3759" s="49" t="s">
        <v>189</v>
      </c>
      <c r="M3759" s="34" t="s">
        <v>43</v>
      </c>
      <c r="N3759" s="49" t="s">
        <v>4449</v>
      </c>
      <c r="O3759" s="51" t="s">
        <v>503</v>
      </c>
      <c r="P3759" s="34">
        <v>796</v>
      </c>
      <c r="Q3759" s="34" t="s">
        <v>46</v>
      </c>
      <c r="R3759" s="77">
        <v>4</v>
      </c>
      <c r="S3759" s="77">
        <v>55000</v>
      </c>
      <c r="T3759" s="77">
        <f>R3759*S3759</f>
        <v>220000</v>
      </c>
      <c r="U3759" s="237">
        <f t="shared" si="442"/>
        <v>246400.00000000003</v>
      </c>
      <c r="V3759" s="277"/>
      <c r="W3759" s="51">
        <v>2017</v>
      </c>
      <c r="X3759" s="98"/>
      <c r="Y3759" s="528"/>
      <c r="Z3759" s="528"/>
      <c r="AA3759" s="528"/>
      <c r="AB3759" s="528"/>
      <c r="AC3759" s="528"/>
      <c r="AD3759" s="528"/>
      <c r="AE3759" s="528"/>
      <c r="AF3759" s="518"/>
      <c r="AG3759" s="518"/>
      <c r="AH3759" s="518"/>
      <c r="AI3759" s="518"/>
      <c r="AJ3759" s="518"/>
      <c r="AK3759" s="518"/>
      <c r="AL3759" s="518"/>
      <c r="AM3759" s="518"/>
      <c r="AN3759" s="518"/>
      <c r="AO3759" s="518"/>
      <c r="AP3759" s="518"/>
      <c r="AQ3759" s="518"/>
      <c r="AR3759" s="518"/>
      <c r="AS3759" s="518"/>
      <c r="AT3759" s="518"/>
      <c r="AU3759" s="518"/>
      <c r="AV3759" s="518"/>
      <c r="AW3759" s="518"/>
      <c r="AX3759" s="518"/>
      <c r="AY3759" s="518"/>
      <c r="AZ3759" s="518"/>
      <c r="BA3759" s="518"/>
      <c r="BB3759" s="518"/>
      <c r="BC3759" s="518"/>
      <c r="BD3759" s="518"/>
    </row>
    <row r="3760" spans="1:66" s="527" customFormat="1" ht="50.1" customHeight="1">
      <c r="A3760" s="45" t="s">
        <v>11701</v>
      </c>
      <c r="B3760" s="58" t="s">
        <v>35</v>
      </c>
      <c r="C3760" s="38" t="s">
        <v>11702</v>
      </c>
      <c r="D3760" s="38" t="s">
        <v>1370</v>
      </c>
      <c r="E3760" s="38" t="s">
        <v>11703</v>
      </c>
      <c r="F3760" s="38" t="s">
        <v>11704</v>
      </c>
      <c r="G3760" s="49" t="s">
        <v>196</v>
      </c>
      <c r="H3760" s="105">
        <v>0</v>
      </c>
      <c r="I3760" s="80">
        <v>590000000</v>
      </c>
      <c r="J3760" s="35" t="s">
        <v>53</v>
      </c>
      <c r="K3760" s="49" t="s">
        <v>10723</v>
      </c>
      <c r="L3760" s="51" t="s">
        <v>1042</v>
      </c>
      <c r="M3760" s="49" t="s">
        <v>101</v>
      </c>
      <c r="N3760" s="49" t="s">
        <v>2792</v>
      </c>
      <c r="O3760" s="49" t="s">
        <v>4918</v>
      </c>
      <c r="P3760" s="43">
        <v>796</v>
      </c>
      <c r="Q3760" s="49" t="s">
        <v>46</v>
      </c>
      <c r="R3760" s="77">
        <v>2</v>
      </c>
      <c r="S3760" s="77">
        <v>1230760</v>
      </c>
      <c r="T3760" s="77">
        <f>R3760*S3760</f>
        <v>2461520</v>
      </c>
      <c r="U3760" s="77">
        <f t="shared" si="442"/>
        <v>2756902.4000000004</v>
      </c>
      <c r="V3760" s="98"/>
      <c r="W3760" s="51">
        <v>2017</v>
      </c>
      <c r="X3760" s="49"/>
      <c r="Y3760" s="528"/>
      <c r="Z3760" s="528"/>
      <c r="AA3760" s="528"/>
      <c r="AB3760" s="528"/>
      <c r="AC3760" s="528"/>
      <c r="AD3760" s="528"/>
      <c r="AE3760" s="528"/>
      <c r="AF3760" s="518"/>
      <c r="AG3760" s="518"/>
      <c r="AH3760" s="518"/>
      <c r="AI3760" s="518"/>
      <c r="AJ3760" s="518"/>
      <c r="AK3760" s="518"/>
      <c r="AL3760" s="518"/>
      <c r="AM3760" s="518"/>
      <c r="AN3760" s="518"/>
      <c r="AO3760" s="518"/>
      <c r="AP3760" s="518"/>
      <c r="AQ3760" s="518"/>
      <c r="AR3760" s="518"/>
      <c r="AS3760" s="518"/>
      <c r="AT3760" s="518"/>
      <c r="AU3760" s="518"/>
      <c r="AV3760" s="518"/>
      <c r="AW3760" s="518"/>
      <c r="AX3760" s="518"/>
      <c r="AY3760" s="518"/>
      <c r="AZ3760" s="518"/>
      <c r="BA3760" s="518"/>
      <c r="BB3760" s="518"/>
      <c r="BC3760" s="518"/>
      <c r="BD3760" s="518"/>
    </row>
    <row r="3761" spans="1:56" s="527" customFormat="1" ht="50.1" customHeight="1">
      <c r="A3761" s="45" t="s">
        <v>11705</v>
      </c>
      <c r="B3761" s="35" t="s">
        <v>35</v>
      </c>
      <c r="C3761" s="50" t="s">
        <v>11706</v>
      </c>
      <c r="D3761" s="50" t="s">
        <v>3595</v>
      </c>
      <c r="E3761" s="50" t="s">
        <v>11707</v>
      </c>
      <c r="F3761" s="50" t="s">
        <v>11708</v>
      </c>
      <c r="G3761" s="49" t="s">
        <v>39</v>
      </c>
      <c r="H3761" s="49">
        <v>0</v>
      </c>
      <c r="I3761" s="82">
        <v>590000000</v>
      </c>
      <c r="J3761" s="35" t="s">
        <v>225</v>
      </c>
      <c r="K3761" s="35" t="s">
        <v>10723</v>
      </c>
      <c r="L3761" s="35" t="s">
        <v>446</v>
      </c>
      <c r="M3761" s="49" t="s">
        <v>84</v>
      </c>
      <c r="N3761" s="58" t="s">
        <v>2889</v>
      </c>
      <c r="O3761" s="35" t="s">
        <v>503</v>
      </c>
      <c r="P3761" s="49">
        <v>796</v>
      </c>
      <c r="Q3761" s="59" t="s">
        <v>46</v>
      </c>
      <c r="R3761" s="77">
        <v>24</v>
      </c>
      <c r="S3761" s="100">
        <v>6150</v>
      </c>
      <c r="T3761" s="100">
        <f>S3761*R3761</f>
        <v>147600</v>
      </c>
      <c r="U3761" s="100">
        <f t="shared" si="442"/>
        <v>165312.00000000003</v>
      </c>
      <c r="V3761" s="82"/>
      <c r="W3761" s="82">
        <v>2017</v>
      </c>
      <c r="X3761" s="82"/>
      <c r="Y3761" s="528"/>
      <c r="Z3761" s="528"/>
      <c r="AA3761" s="528"/>
      <c r="AB3761" s="528"/>
      <c r="AC3761" s="528"/>
      <c r="AD3761" s="528"/>
      <c r="AE3761" s="528"/>
      <c r="AF3761" s="518"/>
      <c r="AG3761" s="518"/>
      <c r="AH3761" s="518"/>
      <c r="AI3761" s="518"/>
      <c r="AJ3761" s="518"/>
      <c r="AK3761" s="518"/>
      <c r="AL3761" s="518"/>
      <c r="AM3761" s="518"/>
      <c r="AN3761" s="518"/>
      <c r="AO3761" s="518"/>
      <c r="AP3761" s="518"/>
      <c r="AQ3761" s="518"/>
      <c r="AR3761" s="518"/>
      <c r="AS3761" s="518"/>
      <c r="AT3761" s="518"/>
      <c r="AU3761" s="518"/>
      <c r="AV3761" s="518"/>
      <c r="AW3761" s="518"/>
      <c r="AX3761" s="518"/>
      <c r="AY3761" s="518"/>
      <c r="AZ3761" s="518"/>
      <c r="BA3761" s="518"/>
      <c r="BB3761" s="518"/>
      <c r="BC3761" s="518"/>
      <c r="BD3761" s="518"/>
    </row>
    <row r="3762" spans="1:56" s="527" customFormat="1" ht="50.1" customHeight="1">
      <c r="A3762" s="45" t="s">
        <v>11709</v>
      </c>
      <c r="B3762" s="35" t="s">
        <v>35</v>
      </c>
      <c r="C3762" s="50" t="s">
        <v>11710</v>
      </c>
      <c r="D3762" s="50" t="s">
        <v>8997</v>
      </c>
      <c r="E3762" s="50" t="s">
        <v>11711</v>
      </c>
      <c r="F3762" s="50" t="s">
        <v>11712</v>
      </c>
      <c r="G3762" s="49" t="s">
        <v>39</v>
      </c>
      <c r="H3762" s="49">
        <v>0</v>
      </c>
      <c r="I3762" s="82">
        <v>590000000</v>
      </c>
      <c r="J3762" s="35" t="s">
        <v>225</v>
      </c>
      <c r="K3762" s="35" t="s">
        <v>10723</v>
      </c>
      <c r="L3762" s="35" t="s">
        <v>446</v>
      </c>
      <c r="M3762" s="49" t="s">
        <v>84</v>
      </c>
      <c r="N3762" s="58" t="s">
        <v>2889</v>
      </c>
      <c r="O3762" s="35" t="s">
        <v>503</v>
      </c>
      <c r="P3762" s="49">
        <v>796</v>
      </c>
      <c r="Q3762" s="59" t="s">
        <v>46</v>
      </c>
      <c r="R3762" s="77">
        <v>16</v>
      </c>
      <c r="S3762" s="100">
        <v>11050</v>
      </c>
      <c r="T3762" s="100">
        <f>S3762*R3762</f>
        <v>176800</v>
      </c>
      <c r="U3762" s="100">
        <f t="shared" si="442"/>
        <v>198016.00000000003</v>
      </c>
      <c r="V3762" s="82"/>
      <c r="W3762" s="82">
        <v>2017</v>
      </c>
      <c r="X3762" s="82"/>
      <c r="Y3762" s="528"/>
      <c r="Z3762" s="528"/>
      <c r="AA3762" s="528"/>
      <c r="AB3762" s="528"/>
      <c r="AC3762" s="528"/>
      <c r="AD3762" s="528"/>
      <c r="AE3762" s="528"/>
      <c r="AF3762" s="518"/>
      <c r="AG3762" s="518"/>
      <c r="AH3762" s="518"/>
      <c r="AI3762" s="518"/>
      <c r="AJ3762" s="518"/>
      <c r="AK3762" s="518"/>
      <c r="AL3762" s="518"/>
      <c r="AM3762" s="518"/>
      <c r="AN3762" s="518"/>
      <c r="AO3762" s="518"/>
      <c r="AP3762" s="518"/>
      <c r="AQ3762" s="518"/>
      <c r="AR3762" s="518"/>
      <c r="AS3762" s="518"/>
      <c r="AT3762" s="518"/>
      <c r="AU3762" s="518"/>
      <c r="AV3762" s="518"/>
      <c r="AW3762" s="518"/>
      <c r="AX3762" s="518"/>
      <c r="AY3762" s="518"/>
      <c r="AZ3762" s="518"/>
      <c r="BA3762" s="518"/>
      <c r="BB3762" s="518"/>
      <c r="BC3762" s="518"/>
      <c r="BD3762" s="518"/>
    </row>
    <row r="3763" spans="1:56" s="527" customFormat="1" ht="50.1" customHeight="1">
      <c r="A3763" s="45" t="s">
        <v>11713</v>
      </c>
      <c r="B3763" s="51" t="s">
        <v>35</v>
      </c>
      <c r="C3763" s="50" t="s">
        <v>6289</v>
      </c>
      <c r="D3763" s="50" t="s">
        <v>2964</v>
      </c>
      <c r="E3763" s="50" t="s">
        <v>6290</v>
      </c>
      <c r="F3763" s="50" t="s">
        <v>6291</v>
      </c>
      <c r="G3763" s="51" t="s">
        <v>39</v>
      </c>
      <c r="H3763" s="51">
        <v>0</v>
      </c>
      <c r="I3763" s="125">
        <v>590000000</v>
      </c>
      <c r="J3763" s="51" t="s">
        <v>225</v>
      </c>
      <c r="K3763" s="51" t="s">
        <v>10723</v>
      </c>
      <c r="L3763" s="51" t="s">
        <v>225</v>
      </c>
      <c r="M3763" s="51" t="s">
        <v>61</v>
      </c>
      <c r="N3763" s="51" t="s">
        <v>102</v>
      </c>
      <c r="O3763" s="46" t="s">
        <v>1424</v>
      </c>
      <c r="P3763" s="35">
        <v>778</v>
      </c>
      <c r="Q3763" s="49" t="s">
        <v>1085</v>
      </c>
      <c r="R3763" s="153">
        <v>2</v>
      </c>
      <c r="S3763" s="153">
        <v>180000</v>
      </c>
      <c r="T3763" s="77">
        <f>S3763*R3763</f>
        <v>360000</v>
      </c>
      <c r="U3763" s="77">
        <f t="shared" ref="U3763" si="443">T3763*1.12</f>
        <v>403200.00000000006</v>
      </c>
      <c r="V3763" s="193"/>
      <c r="W3763" s="35">
        <v>2017</v>
      </c>
      <c r="X3763" s="156"/>
      <c r="Y3763" s="528"/>
      <c r="Z3763" s="528"/>
      <c r="AA3763" s="528"/>
      <c r="AB3763" s="528"/>
      <c r="AC3763" s="528"/>
      <c r="AD3763" s="528"/>
      <c r="AE3763" s="528"/>
      <c r="AF3763" s="518"/>
      <c r="AG3763" s="518"/>
      <c r="AH3763" s="518"/>
      <c r="AI3763" s="518"/>
      <c r="AJ3763" s="518"/>
      <c r="AK3763" s="518"/>
      <c r="AL3763" s="518"/>
      <c r="AM3763" s="518"/>
      <c r="AN3763" s="518"/>
      <c r="AO3763" s="518"/>
      <c r="AP3763" s="518"/>
      <c r="AQ3763" s="518"/>
      <c r="AR3763" s="518"/>
      <c r="AS3763" s="518"/>
      <c r="AT3763" s="518"/>
      <c r="AU3763" s="518"/>
      <c r="AV3763" s="518"/>
      <c r="AW3763" s="518"/>
      <c r="AX3763" s="518"/>
      <c r="AY3763" s="518"/>
      <c r="AZ3763" s="518"/>
      <c r="BA3763" s="518"/>
      <c r="BB3763" s="518"/>
      <c r="BC3763" s="518"/>
      <c r="BD3763" s="518"/>
    </row>
    <row r="3764" spans="1:56" s="527" customFormat="1" ht="50.1" customHeight="1">
      <c r="A3764" s="45" t="s">
        <v>11714</v>
      </c>
      <c r="B3764" s="34" t="s">
        <v>35</v>
      </c>
      <c r="C3764" s="50" t="s">
        <v>11715</v>
      </c>
      <c r="D3764" s="50" t="s">
        <v>765</v>
      </c>
      <c r="E3764" s="50" t="s">
        <v>11716</v>
      </c>
      <c r="F3764" s="50" t="s">
        <v>11717</v>
      </c>
      <c r="G3764" s="34" t="s">
        <v>11718</v>
      </c>
      <c r="H3764" s="34">
        <v>0</v>
      </c>
      <c r="I3764" s="34">
        <v>590000000</v>
      </c>
      <c r="J3764" s="35" t="s">
        <v>53</v>
      </c>
      <c r="K3764" s="49" t="s">
        <v>11698</v>
      </c>
      <c r="L3764" s="49" t="s">
        <v>189</v>
      </c>
      <c r="M3764" s="34" t="s">
        <v>84</v>
      </c>
      <c r="N3764" s="49" t="s">
        <v>143</v>
      </c>
      <c r="O3764" s="51" t="s">
        <v>503</v>
      </c>
      <c r="P3764" s="34">
        <v>796</v>
      </c>
      <c r="Q3764" s="34" t="s">
        <v>46</v>
      </c>
      <c r="R3764" s="77">
        <v>14</v>
      </c>
      <c r="S3764" s="100">
        <v>20000</v>
      </c>
      <c r="T3764" s="100">
        <f>R3764*S3764</f>
        <v>280000</v>
      </c>
      <c r="U3764" s="100">
        <f>T3764*1.12</f>
        <v>313600.00000000006</v>
      </c>
      <c r="V3764" s="34"/>
      <c r="W3764" s="34">
        <v>2017</v>
      </c>
      <c r="X3764" s="34"/>
      <c r="Y3764" s="528"/>
      <c r="Z3764" s="528"/>
      <c r="AA3764" s="528"/>
      <c r="AB3764" s="528"/>
      <c r="AC3764" s="528"/>
      <c r="AD3764" s="528"/>
      <c r="AE3764" s="528"/>
      <c r="AF3764" s="518"/>
      <c r="AG3764" s="518"/>
      <c r="AH3764" s="518"/>
      <c r="AI3764" s="518"/>
      <c r="AJ3764" s="518"/>
      <c r="AK3764" s="518"/>
      <c r="AL3764" s="518"/>
      <c r="AM3764" s="518"/>
      <c r="AN3764" s="518"/>
      <c r="AO3764" s="518"/>
      <c r="AP3764" s="518"/>
      <c r="AQ3764" s="518"/>
      <c r="AR3764" s="518"/>
      <c r="AS3764" s="518"/>
      <c r="AT3764" s="518"/>
      <c r="AU3764" s="518"/>
      <c r="AV3764" s="518"/>
      <c r="AW3764" s="518"/>
      <c r="AX3764" s="518"/>
      <c r="AY3764" s="518"/>
      <c r="AZ3764" s="518"/>
      <c r="BA3764" s="518"/>
      <c r="BB3764" s="518"/>
      <c r="BC3764" s="518"/>
      <c r="BD3764" s="518"/>
    </row>
    <row r="3765" spans="1:56" s="527" customFormat="1" ht="50.1" customHeight="1">
      <c r="A3765" s="45" t="s">
        <v>11719</v>
      </c>
      <c r="B3765" s="51" t="s">
        <v>35</v>
      </c>
      <c r="C3765" s="50" t="s">
        <v>9280</v>
      </c>
      <c r="D3765" s="50" t="s">
        <v>9281</v>
      </c>
      <c r="E3765" s="50" t="s">
        <v>9282</v>
      </c>
      <c r="F3765" s="50"/>
      <c r="G3765" s="51" t="s">
        <v>39</v>
      </c>
      <c r="H3765" s="51">
        <v>0</v>
      </c>
      <c r="I3765" s="125">
        <v>590000000</v>
      </c>
      <c r="J3765" s="51" t="s">
        <v>53</v>
      </c>
      <c r="K3765" s="51" t="s">
        <v>10723</v>
      </c>
      <c r="L3765" s="51" t="s">
        <v>53</v>
      </c>
      <c r="M3765" s="51" t="s">
        <v>43</v>
      </c>
      <c r="N3765" s="51" t="s">
        <v>6191</v>
      </c>
      <c r="O3765" s="176" t="s">
        <v>9318</v>
      </c>
      <c r="P3765" s="46" t="s">
        <v>865</v>
      </c>
      <c r="Q3765" s="49" t="s">
        <v>866</v>
      </c>
      <c r="R3765" s="77">
        <v>150</v>
      </c>
      <c r="S3765" s="77">
        <v>380</v>
      </c>
      <c r="T3765" s="77">
        <f>S3765*R3765</f>
        <v>57000</v>
      </c>
      <c r="U3765" s="77">
        <f>T3765*1.12</f>
        <v>63840.000000000007</v>
      </c>
      <c r="V3765" s="193"/>
      <c r="W3765" s="35">
        <v>2017</v>
      </c>
      <c r="X3765" s="156"/>
      <c r="Y3765" s="528"/>
      <c r="Z3765" s="528"/>
      <c r="AA3765" s="528"/>
      <c r="AB3765" s="528"/>
      <c r="AC3765" s="528"/>
      <c r="AD3765" s="528"/>
      <c r="AE3765" s="528"/>
      <c r="AF3765" s="518"/>
      <c r="AG3765" s="518"/>
      <c r="AH3765" s="518"/>
      <c r="AI3765" s="518"/>
      <c r="AJ3765" s="518"/>
      <c r="AK3765" s="518"/>
      <c r="AL3765" s="518"/>
      <c r="AM3765" s="518"/>
      <c r="AN3765" s="518"/>
      <c r="AO3765" s="518"/>
      <c r="AP3765" s="518"/>
      <c r="AQ3765" s="518"/>
      <c r="AR3765" s="518"/>
      <c r="AS3765" s="518"/>
      <c r="AT3765" s="518"/>
      <c r="AU3765" s="518"/>
      <c r="AV3765" s="518"/>
      <c r="AW3765" s="518"/>
      <c r="AX3765" s="518"/>
      <c r="AY3765" s="518"/>
      <c r="AZ3765" s="518"/>
      <c r="BA3765" s="518"/>
      <c r="BB3765" s="518"/>
      <c r="BC3765" s="518"/>
      <c r="BD3765" s="518"/>
    </row>
    <row r="3766" spans="1:56" s="527" customFormat="1" ht="50.1" customHeight="1">
      <c r="A3766" s="45" t="s">
        <v>11720</v>
      </c>
      <c r="B3766" s="58" t="s">
        <v>35</v>
      </c>
      <c r="C3766" s="78" t="s">
        <v>11721</v>
      </c>
      <c r="D3766" s="37" t="s">
        <v>3628</v>
      </c>
      <c r="E3766" s="78" t="s">
        <v>11722</v>
      </c>
      <c r="F3766" s="78" t="s">
        <v>11723</v>
      </c>
      <c r="G3766" s="49" t="s">
        <v>39</v>
      </c>
      <c r="H3766" s="105">
        <v>0</v>
      </c>
      <c r="I3766" s="80">
        <v>590000000</v>
      </c>
      <c r="J3766" s="51" t="s">
        <v>293</v>
      </c>
      <c r="K3766" s="49" t="s">
        <v>10723</v>
      </c>
      <c r="L3766" s="49" t="s">
        <v>189</v>
      </c>
      <c r="M3766" s="49" t="s">
        <v>84</v>
      </c>
      <c r="N3766" s="49" t="s">
        <v>5248</v>
      </c>
      <c r="O3766" s="49" t="s">
        <v>4918</v>
      </c>
      <c r="P3766" s="43">
        <v>166</v>
      </c>
      <c r="Q3766" s="49" t="s">
        <v>103</v>
      </c>
      <c r="R3766" s="153">
        <v>61.5</v>
      </c>
      <c r="S3766" s="77">
        <v>3050</v>
      </c>
      <c r="T3766" s="153">
        <f>R3766*S3766</f>
        <v>187575</v>
      </c>
      <c r="U3766" s="153">
        <f>T3766*1.12</f>
        <v>210084.00000000003</v>
      </c>
      <c r="V3766" s="98"/>
      <c r="W3766" s="51">
        <v>2017</v>
      </c>
      <c r="X3766" s="49"/>
      <c r="Y3766" s="528"/>
      <c r="Z3766" s="528"/>
      <c r="AA3766" s="528"/>
      <c r="AB3766" s="528"/>
      <c r="AC3766" s="528"/>
      <c r="AD3766" s="528"/>
      <c r="AE3766" s="528"/>
      <c r="AF3766" s="518"/>
      <c r="AG3766" s="518"/>
      <c r="AH3766" s="518"/>
      <c r="AI3766" s="518"/>
      <c r="AJ3766" s="518"/>
      <c r="AK3766" s="518"/>
      <c r="AL3766" s="518"/>
      <c r="AM3766" s="518"/>
      <c r="AN3766" s="518"/>
      <c r="AO3766" s="518"/>
      <c r="AP3766" s="518"/>
      <c r="AQ3766" s="518"/>
      <c r="AR3766" s="518"/>
      <c r="AS3766" s="518"/>
      <c r="AT3766" s="518"/>
      <c r="AU3766" s="518"/>
      <c r="AV3766" s="518"/>
      <c r="AW3766" s="518"/>
      <c r="AX3766" s="518"/>
      <c r="AY3766" s="518"/>
      <c r="AZ3766" s="518"/>
      <c r="BA3766" s="518"/>
      <c r="BB3766" s="518"/>
      <c r="BC3766" s="518"/>
      <c r="BD3766" s="518"/>
    </row>
    <row r="3767" spans="1:56" s="527" customFormat="1" ht="50.1" customHeight="1">
      <c r="A3767" s="788" t="s">
        <v>11724</v>
      </c>
      <c r="B3767" s="787" t="s">
        <v>35</v>
      </c>
      <c r="C3767" s="604" t="s">
        <v>2655</v>
      </c>
      <c r="D3767" s="604" t="s">
        <v>2656</v>
      </c>
      <c r="E3767" s="604" t="s">
        <v>2657</v>
      </c>
      <c r="F3767" s="604" t="s">
        <v>2658</v>
      </c>
      <c r="G3767" s="784" t="s">
        <v>196</v>
      </c>
      <c r="H3767" s="784">
        <v>0</v>
      </c>
      <c r="I3767" s="603">
        <v>590000000</v>
      </c>
      <c r="J3767" s="603" t="s">
        <v>40</v>
      </c>
      <c r="K3767" s="784" t="s">
        <v>10723</v>
      </c>
      <c r="L3767" s="603" t="s">
        <v>40</v>
      </c>
      <c r="M3767" s="786" t="s">
        <v>61</v>
      </c>
      <c r="N3767" s="603" t="s">
        <v>44</v>
      </c>
      <c r="O3767" s="603" t="s">
        <v>2052</v>
      </c>
      <c r="P3767" s="603">
        <v>166</v>
      </c>
      <c r="Q3767" s="609" t="s">
        <v>103</v>
      </c>
      <c r="R3767" s="606">
        <v>1000</v>
      </c>
      <c r="S3767" s="606">
        <v>1176</v>
      </c>
      <c r="T3767" s="606">
        <v>0</v>
      </c>
      <c r="U3767" s="606">
        <f>T3767*1.12</f>
        <v>0</v>
      </c>
      <c r="V3767" s="785"/>
      <c r="W3767" s="784">
        <v>2017</v>
      </c>
      <c r="X3767" s="609" t="s">
        <v>1216</v>
      </c>
      <c r="Y3767" s="528"/>
      <c r="Z3767" s="528"/>
      <c r="AA3767" s="528"/>
      <c r="AB3767" s="528"/>
      <c r="AC3767" s="528"/>
      <c r="AD3767" s="528"/>
      <c r="AE3767" s="528"/>
      <c r="AF3767" s="518"/>
      <c r="AG3767" s="518"/>
      <c r="AH3767" s="518"/>
      <c r="AI3767" s="518"/>
      <c r="AJ3767" s="518"/>
      <c r="AK3767" s="518"/>
      <c r="AL3767" s="518"/>
      <c r="AM3767" s="518"/>
      <c r="AN3767" s="518"/>
      <c r="AO3767" s="518"/>
      <c r="AP3767" s="518"/>
      <c r="AQ3767" s="518"/>
      <c r="AR3767" s="518"/>
      <c r="AS3767" s="518"/>
      <c r="AT3767" s="518"/>
      <c r="AU3767" s="518"/>
      <c r="AV3767" s="518"/>
      <c r="AW3767" s="518"/>
      <c r="AX3767" s="518"/>
      <c r="AY3767" s="518"/>
      <c r="AZ3767" s="518"/>
      <c r="BA3767" s="518"/>
      <c r="BB3767" s="518"/>
      <c r="BC3767" s="518"/>
      <c r="BD3767" s="518"/>
    </row>
    <row r="3768" spans="1:56" s="527" customFormat="1" ht="50.1" customHeight="1">
      <c r="A3768" s="777" t="s">
        <v>13219</v>
      </c>
      <c r="B3768" s="779" t="s">
        <v>35</v>
      </c>
      <c r="C3768" s="783" t="s">
        <v>2655</v>
      </c>
      <c r="D3768" s="782" t="s">
        <v>2656</v>
      </c>
      <c r="E3768" s="782" t="s">
        <v>2657</v>
      </c>
      <c r="F3768" s="782" t="s">
        <v>2658</v>
      </c>
      <c r="G3768" s="781" t="s">
        <v>196</v>
      </c>
      <c r="H3768" s="778">
        <v>0</v>
      </c>
      <c r="I3768" s="778">
        <v>590000000</v>
      </c>
      <c r="J3768" s="778" t="s">
        <v>40</v>
      </c>
      <c r="K3768" s="779" t="s">
        <v>11310</v>
      </c>
      <c r="L3768" s="778" t="s">
        <v>53</v>
      </c>
      <c r="M3768" s="780" t="s">
        <v>61</v>
      </c>
      <c r="N3768" s="779" t="s">
        <v>44</v>
      </c>
      <c r="O3768" s="778" t="s">
        <v>227</v>
      </c>
      <c r="P3768" s="778">
        <v>166</v>
      </c>
      <c r="Q3768" s="777" t="s">
        <v>103</v>
      </c>
      <c r="R3768" s="776">
        <v>1000</v>
      </c>
      <c r="S3768" s="776">
        <v>1377</v>
      </c>
      <c r="T3768" s="776">
        <f>S3768*R3768</f>
        <v>1377000</v>
      </c>
      <c r="U3768" s="776">
        <f>T3768*1.12</f>
        <v>1542240.0000000002</v>
      </c>
      <c r="V3768" s="774"/>
      <c r="W3768" s="775">
        <v>2017</v>
      </c>
      <c r="X3768" s="774"/>
      <c r="Y3768" s="528"/>
      <c r="Z3768" s="528"/>
      <c r="AA3768" s="528"/>
      <c r="AB3768" s="528"/>
      <c r="AC3768" s="528"/>
      <c r="AD3768" s="528"/>
      <c r="AE3768" s="528"/>
      <c r="AF3768" s="518"/>
      <c r="AG3768" s="518"/>
      <c r="AH3768" s="518"/>
      <c r="AI3768" s="518"/>
      <c r="AJ3768" s="518"/>
      <c r="AK3768" s="518"/>
      <c r="AL3768" s="518"/>
      <c r="AM3768" s="518"/>
      <c r="AN3768" s="518"/>
      <c r="AO3768" s="518"/>
      <c r="AP3768" s="518"/>
      <c r="AQ3768" s="518"/>
      <c r="AR3768" s="518"/>
      <c r="AS3768" s="518"/>
      <c r="AT3768" s="518"/>
      <c r="AU3768" s="518"/>
      <c r="AV3768" s="518"/>
      <c r="AW3768" s="518"/>
      <c r="AX3768" s="518"/>
      <c r="AY3768" s="518"/>
      <c r="AZ3768" s="518"/>
      <c r="BA3768" s="518"/>
      <c r="BB3768" s="518"/>
      <c r="BC3768" s="518"/>
      <c r="BD3768" s="518"/>
    </row>
    <row r="3769" spans="1:56" s="527" customFormat="1" ht="50.1" customHeight="1">
      <c r="A3769" s="45" t="s">
        <v>11725</v>
      </c>
      <c r="B3769" s="49" t="s">
        <v>35</v>
      </c>
      <c r="C3769" s="50" t="s">
        <v>11726</v>
      </c>
      <c r="D3769" s="50" t="s">
        <v>5940</v>
      </c>
      <c r="E3769" s="50" t="s">
        <v>11727</v>
      </c>
      <c r="F3769" s="50" t="s">
        <v>11728</v>
      </c>
      <c r="G3769" s="43" t="s">
        <v>196</v>
      </c>
      <c r="H3769" s="43">
        <v>0</v>
      </c>
      <c r="I3769" s="35">
        <v>590000000</v>
      </c>
      <c r="J3769" s="35" t="s">
        <v>40</v>
      </c>
      <c r="K3769" s="43" t="s">
        <v>10723</v>
      </c>
      <c r="L3769" s="35" t="s">
        <v>40</v>
      </c>
      <c r="M3769" s="43" t="s">
        <v>61</v>
      </c>
      <c r="N3769" s="35" t="s">
        <v>44</v>
      </c>
      <c r="O3769" s="35" t="s">
        <v>2052</v>
      </c>
      <c r="P3769" s="35">
        <v>796</v>
      </c>
      <c r="Q3769" s="46" t="s">
        <v>46</v>
      </c>
      <c r="R3769" s="77">
        <v>9</v>
      </c>
      <c r="S3769" s="77">
        <v>3006.25</v>
      </c>
      <c r="T3769" s="77">
        <f t="shared" ref="T3769:T3776" si="444">S3769*R3769</f>
        <v>27056.25</v>
      </c>
      <c r="U3769" s="77">
        <f t="shared" ref="U3769:U3783" si="445">T3769*1.12</f>
        <v>30303.000000000004</v>
      </c>
      <c r="V3769" s="98"/>
      <c r="W3769" s="43">
        <v>2017</v>
      </c>
      <c r="X3769" s="98"/>
      <c r="Y3769" s="528"/>
      <c r="Z3769" s="528"/>
      <c r="AA3769" s="528"/>
      <c r="AB3769" s="528"/>
      <c r="AC3769" s="528"/>
      <c r="AD3769" s="528"/>
      <c r="AE3769" s="528"/>
      <c r="AF3769" s="518"/>
      <c r="AG3769" s="518"/>
      <c r="AH3769" s="518"/>
      <c r="AI3769" s="518"/>
      <c r="AJ3769" s="518"/>
      <c r="AK3769" s="518"/>
      <c r="AL3769" s="518"/>
      <c r="AM3769" s="518"/>
      <c r="AN3769" s="518"/>
      <c r="AO3769" s="518"/>
      <c r="AP3769" s="518"/>
      <c r="AQ3769" s="518"/>
      <c r="AR3769" s="518"/>
      <c r="AS3769" s="518"/>
      <c r="AT3769" s="518"/>
      <c r="AU3769" s="518"/>
      <c r="AV3769" s="518"/>
      <c r="AW3769" s="518"/>
      <c r="AX3769" s="518"/>
      <c r="AY3769" s="518"/>
      <c r="AZ3769" s="518"/>
      <c r="BA3769" s="518"/>
      <c r="BB3769" s="518"/>
      <c r="BC3769" s="518"/>
      <c r="BD3769" s="518"/>
    </row>
    <row r="3770" spans="1:56" s="527" customFormat="1" ht="50.1" customHeight="1">
      <c r="A3770" s="45" t="s">
        <v>11729</v>
      </c>
      <c r="B3770" s="49" t="s">
        <v>35</v>
      </c>
      <c r="C3770" s="50" t="s">
        <v>11726</v>
      </c>
      <c r="D3770" s="50" t="s">
        <v>5940</v>
      </c>
      <c r="E3770" s="50" t="s">
        <v>11727</v>
      </c>
      <c r="F3770" s="50" t="s">
        <v>11730</v>
      </c>
      <c r="G3770" s="43" t="s">
        <v>196</v>
      </c>
      <c r="H3770" s="43">
        <v>0</v>
      </c>
      <c r="I3770" s="35">
        <v>590000000</v>
      </c>
      <c r="J3770" s="35" t="s">
        <v>40</v>
      </c>
      <c r="K3770" s="43" t="s">
        <v>10723</v>
      </c>
      <c r="L3770" s="35" t="s">
        <v>40</v>
      </c>
      <c r="M3770" s="43" t="s">
        <v>61</v>
      </c>
      <c r="N3770" s="35" t="s">
        <v>44</v>
      </c>
      <c r="O3770" s="35" t="s">
        <v>2052</v>
      </c>
      <c r="P3770" s="35">
        <v>796</v>
      </c>
      <c r="Q3770" s="46" t="s">
        <v>46</v>
      </c>
      <c r="R3770" s="77">
        <v>3</v>
      </c>
      <c r="S3770" s="77">
        <v>4692</v>
      </c>
      <c r="T3770" s="77">
        <f t="shared" si="444"/>
        <v>14076</v>
      </c>
      <c r="U3770" s="77">
        <f t="shared" si="445"/>
        <v>15765.12</v>
      </c>
      <c r="V3770" s="98"/>
      <c r="W3770" s="43">
        <v>2017</v>
      </c>
      <c r="X3770" s="98"/>
      <c r="Y3770" s="528"/>
      <c r="Z3770" s="528"/>
      <c r="AA3770" s="528"/>
      <c r="AB3770" s="528"/>
      <c r="AC3770" s="528"/>
      <c r="AD3770" s="528"/>
      <c r="AE3770" s="528"/>
      <c r="AF3770" s="518"/>
      <c r="AG3770" s="518"/>
      <c r="AH3770" s="518"/>
      <c r="AI3770" s="518"/>
      <c r="AJ3770" s="518"/>
      <c r="AK3770" s="518"/>
      <c r="AL3770" s="518"/>
      <c r="AM3770" s="518"/>
      <c r="AN3770" s="518"/>
      <c r="AO3770" s="518"/>
      <c r="AP3770" s="518"/>
      <c r="AQ3770" s="518"/>
      <c r="AR3770" s="518"/>
      <c r="AS3770" s="518"/>
      <c r="AT3770" s="518"/>
      <c r="AU3770" s="518"/>
      <c r="AV3770" s="518"/>
      <c r="AW3770" s="518"/>
      <c r="AX3770" s="518"/>
      <c r="AY3770" s="518"/>
      <c r="AZ3770" s="518"/>
      <c r="BA3770" s="518"/>
      <c r="BB3770" s="518"/>
      <c r="BC3770" s="518"/>
      <c r="BD3770" s="518"/>
    </row>
    <row r="3771" spans="1:56" s="527" customFormat="1" ht="50.1" customHeight="1">
      <c r="A3771" s="45" t="s">
        <v>11731</v>
      </c>
      <c r="B3771" s="49" t="s">
        <v>35</v>
      </c>
      <c r="C3771" s="50" t="s">
        <v>11732</v>
      </c>
      <c r="D3771" s="50" t="s">
        <v>5940</v>
      </c>
      <c r="E3771" s="50" t="s">
        <v>11733</v>
      </c>
      <c r="F3771" s="50" t="s">
        <v>11734</v>
      </c>
      <c r="G3771" s="43" t="s">
        <v>196</v>
      </c>
      <c r="H3771" s="43">
        <v>0</v>
      </c>
      <c r="I3771" s="35">
        <v>590000000</v>
      </c>
      <c r="J3771" s="35" t="s">
        <v>40</v>
      </c>
      <c r="K3771" s="43" t="s">
        <v>10723</v>
      </c>
      <c r="L3771" s="35" t="s">
        <v>40</v>
      </c>
      <c r="M3771" s="43" t="s">
        <v>61</v>
      </c>
      <c r="N3771" s="35" t="s">
        <v>44</v>
      </c>
      <c r="O3771" s="35" t="s">
        <v>2052</v>
      </c>
      <c r="P3771" s="35">
        <v>796</v>
      </c>
      <c r="Q3771" s="46" t="s">
        <v>46</v>
      </c>
      <c r="R3771" s="77">
        <v>20</v>
      </c>
      <c r="S3771" s="77">
        <v>5588</v>
      </c>
      <c r="T3771" s="77">
        <f t="shared" si="444"/>
        <v>111760</v>
      </c>
      <c r="U3771" s="77">
        <f t="shared" si="445"/>
        <v>125171.20000000001</v>
      </c>
      <c r="V3771" s="98"/>
      <c r="W3771" s="43">
        <v>2017</v>
      </c>
      <c r="X3771" s="98"/>
      <c r="Y3771" s="528"/>
      <c r="Z3771" s="528"/>
      <c r="AA3771" s="528"/>
      <c r="AB3771" s="528"/>
      <c r="AC3771" s="528"/>
      <c r="AD3771" s="528"/>
      <c r="AE3771" s="528"/>
      <c r="AF3771" s="518"/>
      <c r="AG3771" s="518"/>
      <c r="AH3771" s="518"/>
      <c r="AI3771" s="518"/>
      <c r="AJ3771" s="518"/>
      <c r="AK3771" s="518"/>
      <c r="AL3771" s="518"/>
      <c r="AM3771" s="518"/>
      <c r="AN3771" s="518"/>
      <c r="AO3771" s="518"/>
      <c r="AP3771" s="518"/>
      <c r="AQ3771" s="518"/>
      <c r="AR3771" s="518"/>
      <c r="AS3771" s="518"/>
      <c r="AT3771" s="518"/>
      <c r="AU3771" s="518"/>
      <c r="AV3771" s="518"/>
      <c r="AW3771" s="518"/>
      <c r="AX3771" s="518"/>
      <c r="AY3771" s="518"/>
      <c r="AZ3771" s="518"/>
      <c r="BA3771" s="518"/>
      <c r="BB3771" s="518"/>
      <c r="BC3771" s="518"/>
      <c r="BD3771" s="518"/>
    </row>
    <row r="3772" spans="1:56" s="527" customFormat="1" ht="50.1" customHeight="1">
      <c r="A3772" s="45" t="s">
        <v>11735</v>
      </c>
      <c r="B3772" s="49" t="s">
        <v>35</v>
      </c>
      <c r="C3772" s="50" t="s">
        <v>11726</v>
      </c>
      <c r="D3772" s="50" t="s">
        <v>5940</v>
      </c>
      <c r="E3772" s="50" t="s">
        <v>11727</v>
      </c>
      <c r="F3772" s="50" t="s">
        <v>11736</v>
      </c>
      <c r="G3772" s="43" t="s">
        <v>196</v>
      </c>
      <c r="H3772" s="43">
        <v>0</v>
      </c>
      <c r="I3772" s="35">
        <v>590000000</v>
      </c>
      <c r="J3772" s="35" t="s">
        <v>40</v>
      </c>
      <c r="K3772" s="43" t="s">
        <v>10723</v>
      </c>
      <c r="L3772" s="35" t="s">
        <v>40</v>
      </c>
      <c r="M3772" s="43" t="s">
        <v>61</v>
      </c>
      <c r="N3772" s="35" t="s">
        <v>44</v>
      </c>
      <c r="O3772" s="35" t="s">
        <v>2052</v>
      </c>
      <c r="P3772" s="35">
        <v>796</v>
      </c>
      <c r="Q3772" s="46" t="s">
        <v>46</v>
      </c>
      <c r="R3772" s="77">
        <v>70</v>
      </c>
      <c r="S3772" s="77">
        <v>2548.21</v>
      </c>
      <c r="T3772" s="77">
        <f t="shared" si="444"/>
        <v>178374.7</v>
      </c>
      <c r="U3772" s="77">
        <f t="shared" si="445"/>
        <v>199779.66400000002</v>
      </c>
      <c r="V3772" s="98"/>
      <c r="W3772" s="43">
        <v>2017</v>
      </c>
      <c r="X3772" s="98"/>
      <c r="Y3772" s="528"/>
      <c r="Z3772" s="528"/>
      <c r="AA3772" s="528"/>
      <c r="AB3772" s="528"/>
      <c r="AC3772" s="528"/>
      <c r="AD3772" s="528"/>
      <c r="AE3772" s="528"/>
      <c r="AF3772" s="518"/>
      <c r="AG3772" s="518"/>
      <c r="AH3772" s="518"/>
      <c r="AI3772" s="518"/>
      <c r="AJ3772" s="518"/>
      <c r="AK3772" s="518"/>
      <c r="AL3772" s="518"/>
      <c r="AM3772" s="518"/>
      <c r="AN3772" s="518"/>
      <c r="AO3772" s="518"/>
      <c r="AP3772" s="518"/>
      <c r="AQ3772" s="518"/>
      <c r="AR3772" s="518"/>
      <c r="AS3772" s="518"/>
      <c r="AT3772" s="518"/>
      <c r="AU3772" s="518"/>
      <c r="AV3772" s="518"/>
      <c r="AW3772" s="518"/>
      <c r="AX3772" s="518"/>
      <c r="AY3772" s="518"/>
      <c r="AZ3772" s="518"/>
      <c r="BA3772" s="518"/>
      <c r="BB3772" s="518"/>
      <c r="BC3772" s="518"/>
      <c r="BD3772" s="518"/>
    </row>
    <row r="3773" spans="1:56" s="527" customFormat="1" ht="50.1" customHeight="1">
      <c r="A3773" s="45" t="s">
        <v>11737</v>
      </c>
      <c r="B3773" s="49" t="s">
        <v>35</v>
      </c>
      <c r="C3773" s="50" t="s">
        <v>11726</v>
      </c>
      <c r="D3773" s="50" t="s">
        <v>5940</v>
      </c>
      <c r="E3773" s="50" t="s">
        <v>11727</v>
      </c>
      <c r="F3773" s="50" t="s">
        <v>11738</v>
      </c>
      <c r="G3773" s="43" t="s">
        <v>196</v>
      </c>
      <c r="H3773" s="43">
        <v>0</v>
      </c>
      <c r="I3773" s="35">
        <v>590000000</v>
      </c>
      <c r="J3773" s="35" t="s">
        <v>40</v>
      </c>
      <c r="K3773" s="43" t="s">
        <v>10723</v>
      </c>
      <c r="L3773" s="35" t="s">
        <v>40</v>
      </c>
      <c r="M3773" s="43" t="s">
        <v>61</v>
      </c>
      <c r="N3773" s="35" t="s">
        <v>44</v>
      </c>
      <c r="O3773" s="35" t="s">
        <v>2052</v>
      </c>
      <c r="P3773" s="59">
        <v>796</v>
      </c>
      <c r="Q3773" s="46" t="s">
        <v>46</v>
      </c>
      <c r="R3773" s="77">
        <v>40</v>
      </c>
      <c r="S3773" s="77">
        <v>2741</v>
      </c>
      <c r="T3773" s="77">
        <f t="shared" si="444"/>
        <v>109640</v>
      </c>
      <c r="U3773" s="77">
        <f t="shared" si="445"/>
        <v>122796.80000000002</v>
      </c>
      <c r="V3773" s="98"/>
      <c r="W3773" s="43">
        <v>2017</v>
      </c>
      <c r="X3773" s="98"/>
      <c r="Y3773" s="528"/>
      <c r="Z3773" s="528"/>
      <c r="AA3773" s="528"/>
      <c r="AB3773" s="528"/>
      <c r="AC3773" s="528"/>
      <c r="AD3773" s="528"/>
      <c r="AE3773" s="528"/>
      <c r="AF3773" s="518"/>
      <c r="AG3773" s="518"/>
      <c r="AH3773" s="518"/>
      <c r="AI3773" s="518"/>
      <c r="AJ3773" s="518"/>
      <c r="AK3773" s="518"/>
      <c r="AL3773" s="518"/>
      <c r="AM3773" s="518"/>
      <c r="AN3773" s="518"/>
      <c r="AO3773" s="518"/>
      <c r="AP3773" s="518"/>
      <c r="AQ3773" s="518"/>
      <c r="AR3773" s="518"/>
      <c r="AS3773" s="518"/>
      <c r="AT3773" s="518"/>
      <c r="AU3773" s="518"/>
      <c r="AV3773" s="518"/>
      <c r="AW3773" s="518"/>
      <c r="AX3773" s="518"/>
      <c r="AY3773" s="518"/>
      <c r="AZ3773" s="518"/>
      <c r="BA3773" s="518"/>
      <c r="BB3773" s="518"/>
      <c r="BC3773" s="518"/>
      <c r="BD3773" s="518"/>
    </row>
    <row r="3774" spans="1:56" s="527" customFormat="1" ht="50.1" customHeight="1">
      <c r="A3774" s="45" t="s">
        <v>11739</v>
      </c>
      <c r="B3774" s="49" t="s">
        <v>35</v>
      </c>
      <c r="C3774" s="50" t="s">
        <v>11740</v>
      </c>
      <c r="D3774" s="50" t="s">
        <v>5940</v>
      </c>
      <c r="E3774" s="50" t="s">
        <v>11741</v>
      </c>
      <c r="F3774" s="50" t="s">
        <v>11742</v>
      </c>
      <c r="G3774" s="43" t="s">
        <v>196</v>
      </c>
      <c r="H3774" s="43">
        <v>0</v>
      </c>
      <c r="I3774" s="35">
        <v>590000000</v>
      </c>
      <c r="J3774" s="35" t="s">
        <v>40</v>
      </c>
      <c r="K3774" s="43" t="s">
        <v>10723</v>
      </c>
      <c r="L3774" s="35" t="s">
        <v>40</v>
      </c>
      <c r="M3774" s="43" t="s">
        <v>61</v>
      </c>
      <c r="N3774" s="35" t="s">
        <v>44</v>
      </c>
      <c r="O3774" s="35" t="s">
        <v>2052</v>
      </c>
      <c r="P3774" s="35">
        <v>796</v>
      </c>
      <c r="Q3774" s="46" t="s">
        <v>46</v>
      </c>
      <c r="R3774" s="77">
        <v>30</v>
      </c>
      <c r="S3774" s="77">
        <v>9643</v>
      </c>
      <c r="T3774" s="77">
        <f t="shared" si="444"/>
        <v>289290</v>
      </c>
      <c r="U3774" s="77">
        <f t="shared" si="445"/>
        <v>324004.80000000005</v>
      </c>
      <c r="V3774" s="98"/>
      <c r="W3774" s="43">
        <v>2017</v>
      </c>
      <c r="X3774" s="98"/>
      <c r="Y3774" s="528"/>
      <c r="Z3774" s="528"/>
      <c r="AA3774" s="528"/>
      <c r="AB3774" s="528"/>
      <c r="AC3774" s="528"/>
      <c r="AD3774" s="528"/>
      <c r="AE3774" s="528"/>
      <c r="AF3774" s="518"/>
      <c r="AG3774" s="518"/>
      <c r="AH3774" s="518"/>
      <c r="AI3774" s="518"/>
      <c r="AJ3774" s="518"/>
      <c r="AK3774" s="518"/>
      <c r="AL3774" s="518"/>
      <c r="AM3774" s="518"/>
      <c r="AN3774" s="518"/>
      <c r="AO3774" s="518"/>
      <c r="AP3774" s="518"/>
      <c r="AQ3774" s="518"/>
      <c r="AR3774" s="518"/>
      <c r="AS3774" s="518"/>
      <c r="AT3774" s="518"/>
      <c r="AU3774" s="518"/>
      <c r="AV3774" s="518"/>
      <c r="AW3774" s="518"/>
      <c r="AX3774" s="518"/>
      <c r="AY3774" s="518"/>
      <c r="AZ3774" s="518"/>
      <c r="BA3774" s="518"/>
      <c r="BB3774" s="518"/>
      <c r="BC3774" s="518"/>
      <c r="BD3774" s="518"/>
    </row>
    <row r="3775" spans="1:56" s="527" customFormat="1" ht="50.1" customHeight="1">
      <c r="A3775" s="45" t="s">
        <v>11743</v>
      </c>
      <c r="B3775" s="49" t="s">
        <v>35</v>
      </c>
      <c r="C3775" s="50" t="s">
        <v>11740</v>
      </c>
      <c r="D3775" s="50" t="s">
        <v>5940</v>
      </c>
      <c r="E3775" s="50" t="s">
        <v>11741</v>
      </c>
      <c r="F3775" s="50" t="s">
        <v>11744</v>
      </c>
      <c r="G3775" s="43" t="s">
        <v>196</v>
      </c>
      <c r="H3775" s="43">
        <v>0</v>
      </c>
      <c r="I3775" s="35">
        <v>590000000</v>
      </c>
      <c r="J3775" s="35" t="s">
        <v>40</v>
      </c>
      <c r="K3775" s="43" t="s">
        <v>10723</v>
      </c>
      <c r="L3775" s="35" t="s">
        <v>40</v>
      </c>
      <c r="M3775" s="43" t="s">
        <v>61</v>
      </c>
      <c r="N3775" s="35" t="s">
        <v>44</v>
      </c>
      <c r="O3775" s="35" t="s">
        <v>2052</v>
      </c>
      <c r="P3775" s="35">
        <v>796</v>
      </c>
      <c r="Q3775" s="46" t="s">
        <v>46</v>
      </c>
      <c r="R3775" s="77">
        <v>5</v>
      </c>
      <c r="S3775" s="77">
        <v>5500</v>
      </c>
      <c r="T3775" s="77">
        <f t="shared" si="444"/>
        <v>27500</v>
      </c>
      <c r="U3775" s="77">
        <f t="shared" si="445"/>
        <v>30800.000000000004</v>
      </c>
      <c r="V3775" s="98"/>
      <c r="W3775" s="43">
        <v>2017</v>
      </c>
      <c r="X3775" s="98"/>
      <c r="Y3775" s="528"/>
      <c r="Z3775" s="528"/>
      <c r="AA3775" s="528"/>
      <c r="AB3775" s="528"/>
      <c r="AC3775" s="528"/>
      <c r="AD3775" s="528"/>
      <c r="AE3775" s="528"/>
      <c r="AF3775" s="518"/>
      <c r="AG3775" s="518"/>
      <c r="AH3775" s="518"/>
      <c r="AI3775" s="518"/>
      <c r="AJ3775" s="518"/>
      <c r="AK3775" s="518"/>
      <c r="AL3775" s="518"/>
      <c r="AM3775" s="518"/>
      <c r="AN3775" s="518"/>
      <c r="AO3775" s="518"/>
      <c r="AP3775" s="518"/>
      <c r="AQ3775" s="518"/>
      <c r="AR3775" s="518"/>
      <c r="AS3775" s="518"/>
      <c r="AT3775" s="518"/>
      <c r="AU3775" s="518"/>
      <c r="AV3775" s="518"/>
      <c r="AW3775" s="518"/>
      <c r="AX3775" s="518"/>
      <c r="AY3775" s="518"/>
      <c r="AZ3775" s="518"/>
      <c r="BA3775" s="518"/>
      <c r="BB3775" s="518"/>
      <c r="BC3775" s="518"/>
      <c r="BD3775" s="518"/>
    </row>
    <row r="3776" spans="1:56" s="527" customFormat="1" ht="50.1" customHeight="1">
      <c r="A3776" s="45" t="s">
        <v>11745</v>
      </c>
      <c r="B3776" s="49" t="s">
        <v>35</v>
      </c>
      <c r="C3776" s="50" t="s">
        <v>11732</v>
      </c>
      <c r="D3776" s="50" t="s">
        <v>5940</v>
      </c>
      <c r="E3776" s="50" t="s">
        <v>11733</v>
      </c>
      <c r="F3776" s="50" t="s">
        <v>11746</v>
      </c>
      <c r="G3776" s="43" t="s">
        <v>196</v>
      </c>
      <c r="H3776" s="43">
        <v>0</v>
      </c>
      <c r="I3776" s="35">
        <v>590000000</v>
      </c>
      <c r="J3776" s="35" t="s">
        <v>40</v>
      </c>
      <c r="K3776" s="43" t="s">
        <v>10723</v>
      </c>
      <c r="L3776" s="35" t="s">
        <v>40</v>
      </c>
      <c r="M3776" s="43" t="s">
        <v>61</v>
      </c>
      <c r="N3776" s="35" t="s">
        <v>44</v>
      </c>
      <c r="O3776" s="35" t="s">
        <v>2052</v>
      </c>
      <c r="P3776" s="35">
        <v>796</v>
      </c>
      <c r="Q3776" s="46" t="s">
        <v>46</v>
      </c>
      <c r="R3776" s="77">
        <v>5</v>
      </c>
      <c r="S3776" s="77">
        <v>3551</v>
      </c>
      <c r="T3776" s="77">
        <f t="shared" si="444"/>
        <v>17755</v>
      </c>
      <c r="U3776" s="77">
        <f t="shared" si="445"/>
        <v>19885.600000000002</v>
      </c>
      <c r="V3776" s="98"/>
      <c r="W3776" s="43">
        <v>2017</v>
      </c>
      <c r="X3776" s="98"/>
      <c r="Y3776" s="528"/>
      <c r="Z3776" s="528"/>
      <c r="AA3776" s="528"/>
      <c r="AB3776" s="528"/>
      <c r="AC3776" s="528"/>
      <c r="AD3776" s="528"/>
      <c r="AE3776" s="528"/>
      <c r="AF3776" s="518"/>
      <c r="AG3776" s="518"/>
      <c r="AH3776" s="518"/>
      <c r="AI3776" s="518"/>
      <c r="AJ3776" s="518"/>
      <c r="AK3776" s="518"/>
      <c r="AL3776" s="518"/>
      <c r="AM3776" s="518"/>
      <c r="AN3776" s="518"/>
      <c r="AO3776" s="518"/>
      <c r="AP3776" s="518"/>
      <c r="AQ3776" s="518"/>
      <c r="AR3776" s="518"/>
      <c r="AS3776" s="518"/>
      <c r="AT3776" s="518"/>
      <c r="AU3776" s="518"/>
      <c r="AV3776" s="518"/>
      <c r="AW3776" s="518"/>
      <c r="AX3776" s="518"/>
      <c r="AY3776" s="518"/>
      <c r="AZ3776" s="518"/>
      <c r="BA3776" s="518"/>
      <c r="BB3776" s="518"/>
      <c r="BC3776" s="518"/>
      <c r="BD3776" s="518"/>
    </row>
    <row r="3777" spans="1:56" s="527" customFormat="1" ht="50.1" customHeight="1">
      <c r="A3777" s="45" t="s">
        <v>11747</v>
      </c>
      <c r="B3777" s="51" t="s">
        <v>35</v>
      </c>
      <c r="C3777" s="269" t="s">
        <v>8932</v>
      </c>
      <c r="D3777" s="50" t="s">
        <v>5210</v>
      </c>
      <c r="E3777" s="50" t="s">
        <v>8933</v>
      </c>
      <c r="F3777" s="212" t="s">
        <v>8934</v>
      </c>
      <c r="G3777" s="51" t="s">
        <v>196</v>
      </c>
      <c r="H3777" s="51">
        <v>0</v>
      </c>
      <c r="I3777" s="125">
        <v>590000000</v>
      </c>
      <c r="J3777" s="51" t="s">
        <v>225</v>
      </c>
      <c r="K3777" s="51" t="s">
        <v>10723</v>
      </c>
      <c r="L3777" s="51" t="s">
        <v>53</v>
      </c>
      <c r="M3777" s="51" t="s">
        <v>61</v>
      </c>
      <c r="N3777" s="51" t="s">
        <v>44</v>
      </c>
      <c r="O3777" s="46" t="s">
        <v>503</v>
      </c>
      <c r="P3777" s="67">
        <v>166</v>
      </c>
      <c r="Q3777" s="67" t="s">
        <v>103</v>
      </c>
      <c r="R3777" s="77">
        <v>225</v>
      </c>
      <c r="S3777" s="77">
        <v>1045</v>
      </c>
      <c r="T3777" s="77">
        <f>R3777*S3777</f>
        <v>235125</v>
      </c>
      <c r="U3777" s="77">
        <f t="shared" si="445"/>
        <v>263340</v>
      </c>
      <c r="V3777" s="193"/>
      <c r="W3777" s="35">
        <v>2017</v>
      </c>
      <c r="X3777" s="156"/>
      <c r="Y3777" s="528"/>
      <c r="Z3777" s="528"/>
      <c r="AA3777" s="528"/>
      <c r="AB3777" s="528"/>
      <c r="AC3777" s="528"/>
      <c r="AD3777" s="528"/>
      <c r="AE3777" s="528"/>
      <c r="AF3777" s="518"/>
      <c r="AG3777" s="518"/>
      <c r="AH3777" s="518"/>
      <c r="AI3777" s="518"/>
      <c r="AJ3777" s="518"/>
      <c r="AK3777" s="518"/>
      <c r="AL3777" s="518"/>
      <c r="AM3777" s="518"/>
      <c r="AN3777" s="518"/>
      <c r="AO3777" s="518"/>
      <c r="AP3777" s="518"/>
      <c r="AQ3777" s="518"/>
      <c r="AR3777" s="518"/>
      <c r="AS3777" s="518"/>
      <c r="AT3777" s="518"/>
      <c r="AU3777" s="518"/>
      <c r="AV3777" s="518"/>
      <c r="AW3777" s="518"/>
      <c r="AX3777" s="518"/>
      <c r="AY3777" s="518"/>
      <c r="AZ3777" s="518"/>
      <c r="BA3777" s="518"/>
      <c r="BB3777" s="518"/>
      <c r="BC3777" s="518"/>
      <c r="BD3777" s="518"/>
    </row>
    <row r="3778" spans="1:56" s="527" customFormat="1" ht="50.1" customHeight="1">
      <c r="A3778" s="45" t="s">
        <v>11748</v>
      </c>
      <c r="B3778" s="51" t="s">
        <v>35</v>
      </c>
      <c r="C3778" s="269" t="s">
        <v>8932</v>
      </c>
      <c r="D3778" s="50" t="s">
        <v>5210</v>
      </c>
      <c r="E3778" s="50" t="s">
        <v>8933</v>
      </c>
      <c r="F3778" s="212" t="s">
        <v>11749</v>
      </c>
      <c r="G3778" s="51" t="s">
        <v>196</v>
      </c>
      <c r="H3778" s="51">
        <v>0</v>
      </c>
      <c r="I3778" s="125">
        <v>590000000</v>
      </c>
      <c r="J3778" s="51" t="s">
        <v>225</v>
      </c>
      <c r="K3778" s="51" t="s">
        <v>10723</v>
      </c>
      <c r="L3778" s="51" t="s">
        <v>53</v>
      </c>
      <c r="M3778" s="51" t="s">
        <v>61</v>
      </c>
      <c r="N3778" s="51" t="s">
        <v>44</v>
      </c>
      <c r="O3778" s="46" t="s">
        <v>503</v>
      </c>
      <c r="P3778" s="67">
        <v>166</v>
      </c>
      <c r="Q3778" s="125" t="s">
        <v>103</v>
      </c>
      <c r="R3778" s="77">
        <v>225</v>
      </c>
      <c r="S3778" s="77">
        <v>1045</v>
      </c>
      <c r="T3778" s="77">
        <f>R3778*S3778</f>
        <v>235125</v>
      </c>
      <c r="U3778" s="77">
        <f t="shared" si="445"/>
        <v>263340</v>
      </c>
      <c r="V3778" s="193"/>
      <c r="W3778" s="35">
        <v>2017</v>
      </c>
      <c r="X3778" s="156"/>
      <c r="Y3778" s="528"/>
      <c r="Z3778" s="528"/>
      <c r="AA3778" s="528"/>
      <c r="AB3778" s="528"/>
      <c r="AC3778" s="528"/>
      <c r="AD3778" s="528"/>
      <c r="AE3778" s="528"/>
      <c r="AF3778" s="518"/>
      <c r="AG3778" s="518"/>
      <c r="AH3778" s="518"/>
      <c r="AI3778" s="518"/>
      <c r="AJ3778" s="518"/>
      <c r="AK3778" s="518"/>
      <c r="AL3778" s="518"/>
      <c r="AM3778" s="518"/>
      <c r="AN3778" s="518"/>
      <c r="AO3778" s="518"/>
      <c r="AP3778" s="518"/>
      <c r="AQ3778" s="518"/>
      <c r="AR3778" s="518"/>
      <c r="AS3778" s="518"/>
      <c r="AT3778" s="518"/>
      <c r="AU3778" s="518"/>
      <c r="AV3778" s="518"/>
      <c r="AW3778" s="518"/>
      <c r="AX3778" s="518"/>
      <c r="AY3778" s="518"/>
      <c r="AZ3778" s="518"/>
      <c r="BA3778" s="518"/>
      <c r="BB3778" s="518"/>
      <c r="BC3778" s="518"/>
      <c r="BD3778" s="518"/>
    </row>
    <row r="3779" spans="1:56" s="527" customFormat="1" ht="50.1" customHeight="1">
      <c r="A3779" s="45" t="s">
        <v>11750</v>
      </c>
      <c r="B3779" s="51" t="s">
        <v>35</v>
      </c>
      <c r="C3779" s="269" t="s">
        <v>8932</v>
      </c>
      <c r="D3779" s="50" t="s">
        <v>5210</v>
      </c>
      <c r="E3779" s="50" t="s">
        <v>8933</v>
      </c>
      <c r="F3779" s="212" t="s">
        <v>11751</v>
      </c>
      <c r="G3779" s="51" t="s">
        <v>196</v>
      </c>
      <c r="H3779" s="51">
        <v>0</v>
      </c>
      <c r="I3779" s="125">
        <v>590000000</v>
      </c>
      <c r="J3779" s="51" t="s">
        <v>225</v>
      </c>
      <c r="K3779" s="51" t="s">
        <v>10723</v>
      </c>
      <c r="L3779" s="51" t="s">
        <v>53</v>
      </c>
      <c r="M3779" s="51" t="s">
        <v>61</v>
      </c>
      <c r="N3779" s="51" t="s">
        <v>44</v>
      </c>
      <c r="O3779" s="46" t="s">
        <v>503</v>
      </c>
      <c r="P3779" s="67">
        <v>166</v>
      </c>
      <c r="Q3779" s="125" t="s">
        <v>103</v>
      </c>
      <c r="R3779" s="77">
        <v>90</v>
      </c>
      <c r="S3779" s="77">
        <v>1045</v>
      </c>
      <c r="T3779" s="77">
        <f>R3779*S3779</f>
        <v>94050</v>
      </c>
      <c r="U3779" s="77">
        <f t="shared" si="445"/>
        <v>105336.00000000001</v>
      </c>
      <c r="V3779" s="193"/>
      <c r="W3779" s="35">
        <v>2017</v>
      </c>
      <c r="X3779" s="156"/>
      <c r="Y3779" s="528"/>
      <c r="Z3779" s="528"/>
      <c r="AA3779" s="528"/>
      <c r="AB3779" s="528"/>
      <c r="AC3779" s="528"/>
      <c r="AD3779" s="528"/>
      <c r="AE3779" s="528"/>
      <c r="AF3779" s="518"/>
      <c r="AG3779" s="518"/>
      <c r="AH3779" s="518"/>
      <c r="AI3779" s="518"/>
      <c r="AJ3779" s="518"/>
      <c r="AK3779" s="518"/>
      <c r="AL3779" s="518"/>
      <c r="AM3779" s="518"/>
      <c r="AN3779" s="518"/>
      <c r="AO3779" s="518"/>
      <c r="AP3779" s="518"/>
      <c r="AQ3779" s="518"/>
      <c r="AR3779" s="518"/>
      <c r="AS3779" s="518"/>
      <c r="AT3779" s="518"/>
      <c r="AU3779" s="518"/>
      <c r="AV3779" s="518"/>
      <c r="AW3779" s="518"/>
      <c r="AX3779" s="518"/>
      <c r="AY3779" s="518"/>
      <c r="AZ3779" s="518"/>
      <c r="BA3779" s="518"/>
      <c r="BB3779" s="518"/>
      <c r="BC3779" s="518"/>
      <c r="BD3779" s="518"/>
    </row>
    <row r="3780" spans="1:56" s="527" customFormat="1" ht="50.1" customHeight="1">
      <c r="A3780" s="45" t="s">
        <v>11752</v>
      </c>
      <c r="B3780" s="51" t="s">
        <v>35</v>
      </c>
      <c r="C3780" s="269" t="s">
        <v>8932</v>
      </c>
      <c r="D3780" s="50" t="s">
        <v>5210</v>
      </c>
      <c r="E3780" s="50" t="s">
        <v>8933</v>
      </c>
      <c r="F3780" s="212" t="s">
        <v>8944</v>
      </c>
      <c r="G3780" s="51" t="s">
        <v>196</v>
      </c>
      <c r="H3780" s="51">
        <v>0</v>
      </c>
      <c r="I3780" s="125">
        <v>590000000</v>
      </c>
      <c r="J3780" s="51" t="s">
        <v>225</v>
      </c>
      <c r="K3780" s="51" t="s">
        <v>10723</v>
      </c>
      <c r="L3780" s="51" t="s">
        <v>53</v>
      </c>
      <c r="M3780" s="51" t="s">
        <v>61</v>
      </c>
      <c r="N3780" s="51" t="s">
        <v>44</v>
      </c>
      <c r="O3780" s="46" t="s">
        <v>503</v>
      </c>
      <c r="P3780" s="67">
        <v>166</v>
      </c>
      <c r="Q3780" s="125" t="s">
        <v>103</v>
      </c>
      <c r="R3780" s="77">
        <v>45</v>
      </c>
      <c r="S3780" s="77">
        <v>1192</v>
      </c>
      <c r="T3780" s="77">
        <f>R3780*S3780</f>
        <v>53640</v>
      </c>
      <c r="U3780" s="77">
        <f t="shared" si="445"/>
        <v>60076.800000000003</v>
      </c>
      <c r="V3780" s="193"/>
      <c r="W3780" s="35">
        <v>2017</v>
      </c>
      <c r="X3780" s="156"/>
      <c r="Y3780" s="528"/>
      <c r="Z3780" s="528"/>
      <c r="AA3780" s="528"/>
      <c r="AB3780" s="528"/>
      <c r="AC3780" s="528"/>
      <c r="AD3780" s="528"/>
      <c r="AE3780" s="528"/>
      <c r="AF3780" s="518"/>
      <c r="AG3780" s="518"/>
      <c r="AH3780" s="518"/>
      <c r="AI3780" s="518"/>
      <c r="AJ3780" s="518"/>
      <c r="AK3780" s="518"/>
      <c r="AL3780" s="518"/>
      <c r="AM3780" s="518"/>
      <c r="AN3780" s="518"/>
      <c r="AO3780" s="518"/>
      <c r="AP3780" s="518"/>
      <c r="AQ3780" s="518"/>
      <c r="AR3780" s="518"/>
      <c r="AS3780" s="518"/>
      <c r="AT3780" s="518"/>
      <c r="AU3780" s="518"/>
      <c r="AV3780" s="518"/>
      <c r="AW3780" s="518"/>
      <c r="AX3780" s="518"/>
      <c r="AY3780" s="518"/>
      <c r="AZ3780" s="518"/>
      <c r="BA3780" s="518"/>
      <c r="BB3780" s="518"/>
      <c r="BC3780" s="518"/>
      <c r="BD3780" s="518"/>
    </row>
    <row r="3781" spans="1:56" s="527" customFormat="1" ht="50.1" customHeight="1">
      <c r="A3781" s="45" t="s">
        <v>11753</v>
      </c>
      <c r="B3781" s="51" t="s">
        <v>35</v>
      </c>
      <c r="C3781" s="50" t="s">
        <v>8946</v>
      </c>
      <c r="D3781" s="50" t="s">
        <v>3741</v>
      </c>
      <c r="E3781" s="50" t="s">
        <v>3746</v>
      </c>
      <c r="F3781" s="212" t="s">
        <v>8947</v>
      </c>
      <c r="G3781" s="51" t="s">
        <v>196</v>
      </c>
      <c r="H3781" s="51">
        <v>0</v>
      </c>
      <c r="I3781" s="125">
        <v>590000000</v>
      </c>
      <c r="J3781" s="51" t="s">
        <v>225</v>
      </c>
      <c r="K3781" s="51" t="s">
        <v>10723</v>
      </c>
      <c r="L3781" s="51" t="s">
        <v>53</v>
      </c>
      <c r="M3781" s="51" t="s">
        <v>61</v>
      </c>
      <c r="N3781" s="51" t="s">
        <v>44</v>
      </c>
      <c r="O3781" s="46" t="s">
        <v>503</v>
      </c>
      <c r="P3781" s="35">
        <v>112</v>
      </c>
      <c r="Q3781" s="49" t="s">
        <v>129</v>
      </c>
      <c r="R3781" s="77">
        <v>88</v>
      </c>
      <c r="S3781" s="77">
        <v>462</v>
      </c>
      <c r="T3781" s="77">
        <f>R3781*S3781</f>
        <v>40656</v>
      </c>
      <c r="U3781" s="77">
        <f t="shared" si="445"/>
        <v>45534.720000000001</v>
      </c>
      <c r="V3781" s="193"/>
      <c r="W3781" s="35">
        <v>2017</v>
      </c>
      <c r="X3781" s="156"/>
      <c r="Y3781" s="528"/>
      <c r="Z3781" s="528"/>
      <c r="AA3781" s="528"/>
      <c r="AB3781" s="528"/>
      <c r="AC3781" s="528"/>
      <c r="AD3781" s="528"/>
      <c r="AE3781" s="528"/>
      <c r="AF3781" s="518"/>
      <c r="AG3781" s="518"/>
      <c r="AH3781" s="518"/>
      <c r="AI3781" s="518"/>
      <c r="AJ3781" s="518"/>
      <c r="AK3781" s="518"/>
      <c r="AL3781" s="518"/>
      <c r="AM3781" s="518"/>
      <c r="AN3781" s="518"/>
      <c r="AO3781" s="518"/>
      <c r="AP3781" s="518"/>
      <c r="AQ3781" s="518"/>
      <c r="AR3781" s="518"/>
      <c r="AS3781" s="518"/>
      <c r="AT3781" s="518"/>
      <c r="AU3781" s="518"/>
      <c r="AV3781" s="518"/>
      <c r="AW3781" s="518"/>
      <c r="AX3781" s="518"/>
      <c r="AY3781" s="518"/>
      <c r="AZ3781" s="518"/>
      <c r="BA3781" s="518"/>
      <c r="BB3781" s="518"/>
      <c r="BC3781" s="518"/>
      <c r="BD3781" s="518"/>
    </row>
    <row r="3782" spans="1:56" s="527" customFormat="1" ht="50.1" customHeight="1">
      <c r="A3782" s="45" t="s">
        <v>11757</v>
      </c>
      <c r="B3782" s="49" t="s">
        <v>35</v>
      </c>
      <c r="C3782" s="50" t="s">
        <v>11758</v>
      </c>
      <c r="D3782" s="50" t="s">
        <v>5940</v>
      </c>
      <c r="E3782" s="50" t="s">
        <v>11759</v>
      </c>
      <c r="F3782" s="50" t="s">
        <v>11760</v>
      </c>
      <c r="G3782" s="35" t="s">
        <v>39</v>
      </c>
      <c r="H3782" s="35">
        <v>0</v>
      </c>
      <c r="I3782" s="35">
        <v>590000000</v>
      </c>
      <c r="J3782" s="35" t="s">
        <v>40</v>
      </c>
      <c r="K3782" s="49" t="s">
        <v>10723</v>
      </c>
      <c r="L3782" s="35" t="s">
        <v>40</v>
      </c>
      <c r="M3782" s="43" t="s">
        <v>43</v>
      </c>
      <c r="N3782" s="35" t="s">
        <v>44</v>
      </c>
      <c r="O3782" s="35" t="s">
        <v>7132</v>
      </c>
      <c r="P3782" s="55" t="s">
        <v>865</v>
      </c>
      <c r="Q3782" s="43" t="s">
        <v>866</v>
      </c>
      <c r="R3782" s="77">
        <v>30</v>
      </c>
      <c r="S3782" s="77">
        <v>2400</v>
      </c>
      <c r="T3782" s="77">
        <f t="shared" ref="T3782" si="446">S3782*R3782</f>
        <v>72000</v>
      </c>
      <c r="U3782" s="77">
        <f t="shared" si="445"/>
        <v>80640.000000000015</v>
      </c>
      <c r="V3782" s="98"/>
      <c r="W3782" s="43">
        <v>2017</v>
      </c>
      <c r="X3782" s="98"/>
      <c r="Y3782" s="528"/>
      <c r="Z3782" s="528"/>
      <c r="AA3782" s="528"/>
      <c r="AB3782" s="528"/>
      <c r="AC3782" s="528"/>
      <c r="AD3782" s="528"/>
      <c r="AE3782" s="528"/>
      <c r="AF3782" s="518"/>
      <c r="AG3782" s="518"/>
      <c r="AH3782" s="518"/>
      <c r="AI3782" s="518"/>
      <c r="AJ3782" s="518"/>
      <c r="AK3782" s="518"/>
      <c r="AL3782" s="518"/>
      <c r="AM3782" s="518"/>
      <c r="AN3782" s="518"/>
      <c r="AO3782" s="518"/>
      <c r="AP3782" s="518"/>
      <c r="AQ3782" s="518"/>
      <c r="AR3782" s="518"/>
      <c r="AS3782" s="518"/>
      <c r="AT3782" s="518"/>
      <c r="AU3782" s="518"/>
      <c r="AV3782" s="518"/>
      <c r="AW3782" s="518"/>
      <c r="AX3782" s="518"/>
      <c r="AY3782" s="518"/>
      <c r="AZ3782" s="518"/>
      <c r="BA3782" s="518"/>
      <c r="BB3782" s="518"/>
      <c r="BC3782" s="518"/>
      <c r="BD3782" s="518"/>
    </row>
    <row r="3783" spans="1:56" s="527" customFormat="1" ht="50.1" customHeight="1">
      <c r="A3783" s="45" t="s">
        <v>11761</v>
      </c>
      <c r="B3783" s="51" t="s">
        <v>35</v>
      </c>
      <c r="C3783" s="38" t="s">
        <v>5930</v>
      </c>
      <c r="D3783" s="38" t="s">
        <v>206</v>
      </c>
      <c r="E3783" s="38" t="s">
        <v>5931</v>
      </c>
      <c r="F3783" s="50" t="s">
        <v>5932</v>
      </c>
      <c r="G3783" s="51" t="s">
        <v>39</v>
      </c>
      <c r="H3783" s="51">
        <v>0</v>
      </c>
      <c r="I3783" s="125">
        <v>590000000</v>
      </c>
      <c r="J3783" s="51" t="s">
        <v>53</v>
      </c>
      <c r="K3783" s="51" t="s">
        <v>10723</v>
      </c>
      <c r="L3783" s="51" t="s">
        <v>53</v>
      </c>
      <c r="M3783" s="51" t="s">
        <v>43</v>
      </c>
      <c r="N3783" s="51" t="s">
        <v>44</v>
      </c>
      <c r="O3783" s="46" t="s">
        <v>503</v>
      </c>
      <c r="P3783" s="51">
        <v>5111</v>
      </c>
      <c r="Q3783" s="38" t="s">
        <v>210</v>
      </c>
      <c r="R3783" s="237">
        <v>50</v>
      </c>
      <c r="S3783" s="237">
        <v>1100</v>
      </c>
      <c r="T3783" s="77">
        <f>R3783*S3783</f>
        <v>55000</v>
      </c>
      <c r="U3783" s="237">
        <f t="shared" si="445"/>
        <v>61600.000000000007</v>
      </c>
      <c r="V3783" s="193"/>
      <c r="W3783" s="35">
        <v>2017</v>
      </c>
      <c r="X3783" s="156"/>
      <c r="Y3783" s="528"/>
      <c r="Z3783" s="528"/>
      <c r="AA3783" s="528"/>
      <c r="AB3783" s="528"/>
      <c r="AC3783" s="528"/>
      <c r="AD3783" s="528"/>
      <c r="AE3783" s="528"/>
      <c r="AF3783" s="518"/>
      <c r="AG3783" s="518"/>
      <c r="AH3783" s="518"/>
      <c r="AI3783" s="518"/>
      <c r="AJ3783" s="518"/>
      <c r="AK3783" s="518"/>
      <c r="AL3783" s="518"/>
      <c r="AM3783" s="518"/>
      <c r="AN3783" s="518"/>
      <c r="AO3783" s="518"/>
      <c r="AP3783" s="518"/>
      <c r="AQ3783" s="518"/>
      <c r="AR3783" s="518"/>
      <c r="AS3783" s="518"/>
      <c r="AT3783" s="518"/>
      <c r="AU3783" s="518"/>
      <c r="AV3783" s="518"/>
      <c r="AW3783" s="518"/>
      <c r="AX3783" s="518"/>
      <c r="AY3783" s="518"/>
      <c r="AZ3783" s="518"/>
      <c r="BA3783" s="518"/>
      <c r="BB3783" s="518"/>
      <c r="BC3783" s="518"/>
      <c r="BD3783" s="518"/>
    </row>
    <row r="3784" spans="1:56" s="527" customFormat="1" ht="50.1" customHeight="1">
      <c r="A3784" s="45" t="s">
        <v>11770</v>
      </c>
      <c r="B3784" s="58" t="s">
        <v>35</v>
      </c>
      <c r="C3784" s="50" t="s">
        <v>9328</v>
      </c>
      <c r="D3784" s="50" t="s">
        <v>3944</v>
      </c>
      <c r="E3784" s="50" t="s">
        <v>9329</v>
      </c>
      <c r="F3784" s="50" t="s">
        <v>9330</v>
      </c>
      <c r="G3784" s="49" t="s">
        <v>39</v>
      </c>
      <c r="H3784" s="105">
        <v>0</v>
      </c>
      <c r="I3784" s="80">
        <v>590000000</v>
      </c>
      <c r="J3784" s="51" t="s">
        <v>9304</v>
      </c>
      <c r="K3784" s="49" t="s">
        <v>10723</v>
      </c>
      <c r="L3784" s="49" t="s">
        <v>295</v>
      </c>
      <c r="M3784" s="49" t="s">
        <v>84</v>
      </c>
      <c r="N3784" s="49" t="s">
        <v>5953</v>
      </c>
      <c r="O3784" s="49" t="s">
        <v>4918</v>
      </c>
      <c r="P3784" s="35">
        <v>796</v>
      </c>
      <c r="Q3784" s="49" t="s">
        <v>46</v>
      </c>
      <c r="R3784" s="100">
        <v>338</v>
      </c>
      <c r="S3784" s="352">
        <v>210</v>
      </c>
      <c r="T3784" s="62">
        <f>R3784*S3784</f>
        <v>70980</v>
      </c>
      <c r="U3784" s="62">
        <f>T3784*1.12</f>
        <v>79497.600000000006</v>
      </c>
      <c r="V3784" s="98"/>
      <c r="W3784" s="51">
        <v>2017</v>
      </c>
      <c r="X3784" s="98"/>
      <c r="Y3784" s="528"/>
      <c r="Z3784" s="528"/>
      <c r="AA3784" s="528"/>
      <c r="AB3784" s="528"/>
      <c r="AC3784" s="528"/>
      <c r="AD3784" s="528"/>
      <c r="AE3784" s="528"/>
      <c r="AF3784" s="518"/>
      <c r="AG3784" s="518"/>
      <c r="AH3784" s="518"/>
      <c r="AI3784" s="518"/>
      <c r="AJ3784" s="518"/>
      <c r="AK3784" s="518"/>
      <c r="AL3784" s="518"/>
      <c r="AM3784" s="518"/>
      <c r="AN3784" s="518"/>
      <c r="AO3784" s="518"/>
      <c r="AP3784" s="518"/>
      <c r="AQ3784" s="518"/>
      <c r="AR3784" s="518"/>
      <c r="AS3784" s="518"/>
      <c r="AT3784" s="518"/>
      <c r="AU3784" s="518"/>
      <c r="AV3784" s="518"/>
      <c r="AW3784" s="518"/>
      <c r="AX3784" s="518"/>
      <c r="AY3784" s="518"/>
      <c r="AZ3784" s="518"/>
      <c r="BA3784" s="518"/>
      <c r="BB3784" s="518"/>
      <c r="BC3784" s="518"/>
      <c r="BD3784" s="518"/>
    </row>
    <row r="3785" spans="1:56" s="527" customFormat="1" ht="50.1" customHeight="1">
      <c r="A3785" s="45" t="s">
        <v>11771</v>
      </c>
      <c r="B3785" s="58" t="s">
        <v>35</v>
      </c>
      <c r="C3785" s="50" t="s">
        <v>11772</v>
      </c>
      <c r="D3785" s="78" t="s">
        <v>2533</v>
      </c>
      <c r="E3785" s="50" t="s">
        <v>11773</v>
      </c>
      <c r="F3785" s="212" t="s">
        <v>11774</v>
      </c>
      <c r="G3785" s="49" t="s">
        <v>39</v>
      </c>
      <c r="H3785" s="105">
        <v>0</v>
      </c>
      <c r="I3785" s="80">
        <v>590000000</v>
      </c>
      <c r="J3785" s="51" t="s">
        <v>9304</v>
      </c>
      <c r="K3785" s="49" t="s">
        <v>10723</v>
      </c>
      <c r="L3785" s="49" t="s">
        <v>295</v>
      </c>
      <c r="M3785" s="49" t="s">
        <v>84</v>
      </c>
      <c r="N3785" s="49" t="s">
        <v>143</v>
      </c>
      <c r="O3785" s="49" t="s">
        <v>542</v>
      </c>
      <c r="P3785" s="35">
        <v>778</v>
      </c>
      <c r="Q3785" s="49" t="s">
        <v>1085</v>
      </c>
      <c r="R3785" s="100">
        <v>3</v>
      </c>
      <c r="S3785" s="352">
        <v>2090</v>
      </c>
      <c r="T3785" s="62">
        <f t="shared" ref="T3785:T3796" si="447">R3785*S3785</f>
        <v>6270</v>
      </c>
      <c r="U3785" s="62">
        <f t="shared" ref="U3785:U3796" si="448">T3785*1.12</f>
        <v>7022.4000000000005</v>
      </c>
      <c r="V3785" s="98"/>
      <c r="W3785" s="51">
        <v>2017</v>
      </c>
      <c r="X3785" s="98"/>
      <c r="Y3785" s="528"/>
      <c r="Z3785" s="528"/>
      <c r="AA3785" s="528"/>
      <c r="AB3785" s="528"/>
      <c r="AC3785" s="528"/>
      <c r="AD3785" s="528"/>
      <c r="AE3785" s="528"/>
      <c r="AF3785" s="518"/>
      <c r="AG3785" s="518"/>
      <c r="AH3785" s="518"/>
      <c r="AI3785" s="518"/>
      <c r="AJ3785" s="518"/>
      <c r="AK3785" s="518"/>
      <c r="AL3785" s="518"/>
      <c r="AM3785" s="518"/>
      <c r="AN3785" s="518"/>
      <c r="AO3785" s="518"/>
      <c r="AP3785" s="518"/>
      <c r="AQ3785" s="518"/>
      <c r="AR3785" s="518"/>
      <c r="AS3785" s="518"/>
      <c r="AT3785" s="518"/>
      <c r="AU3785" s="518"/>
      <c r="AV3785" s="518"/>
      <c r="AW3785" s="518"/>
      <c r="AX3785" s="518"/>
      <c r="AY3785" s="518"/>
      <c r="AZ3785" s="518"/>
      <c r="BA3785" s="518"/>
      <c r="BB3785" s="518"/>
      <c r="BC3785" s="518"/>
      <c r="BD3785" s="518"/>
    </row>
    <row r="3786" spans="1:56" s="527" customFormat="1" ht="50.1" customHeight="1">
      <c r="A3786" s="45" t="s">
        <v>11775</v>
      </c>
      <c r="B3786" s="58" t="s">
        <v>35</v>
      </c>
      <c r="C3786" s="50" t="s">
        <v>10457</v>
      </c>
      <c r="D3786" s="50" t="s">
        <v>3722</v>
      </c>
      <c r="E3786" s="50" t="s">
        <v>10458</v>
      </c>
      <c r="F3786" s="50" t="s">
        <v>10459</v>
      </c>
      <c r="G3786" s="49" t="s">
        <v>39</v>
      </c>
      <c r="H3786" s="105">
        <v>0</v>
      </c>
      <c r="I3786" s="80">
        <v>590000000</v>
      </c>
      <c r="J3786" s="51" t="s">
        <v>9304</v>
      </c>
      <c r="K3786" s="49" t="s">
        <v>10723</v>
      </c>
      <c r="L3786" s="49" t="s">
        <v>295</v>
      </c>
      <c r="M3786" s="49" t="s">
        <v>84</v>
      </c>
      <c r="N3786" s="49" t="s">
        <v>5953</v>
      </c>
      <c r="O3786" s="49" t="s">
        <v>4918</v>
      </c>
      <c r="P3786" s="35">
        <v>796</v>
      </c>
      <c r="Q3786" s="49" t="s">
        <v>46</v>
      </c>
      <c r="R3786" s="77">
        <v>368</v>
      </c>
      <c r="S3786" s="77">
        <v>85</v>
      </c>
      <c r="T3786" s="62">
        <f t="shared" si="447"/>
        <v>31280</v>
      </c>
      <c r="U3786" s="62">
        <f t="shared" si="448"/>
        <v>35033.600000000006</v>
      </c>
      <c r="V3786" s="98"/>
      <c r="W3786" s="51">
        <v>2017</v>
      </c>
      <c r="X3786" s="98"/>
      <c r="Y3786" s="528"/>
      <c r="Z3786" s="528"/>
      <c r="AA3786" s="528"/>
      <c r="AB3786" s="528"/>
      <c r="AC3786" s="528"/>
      <c r="AD3786" s="528"/>
      <c r="AE3786" s="528"/>
      <c r="AF3786" s="518"/>
      <c r="AG3786" s="518"/>
      <c r="AH3786" s="518"/>
      <c r="AI3786" s="518"/>
      <c r="AJ3786" s="518"/>
      <c r="AK3786" s="518"/>
      <c r="AL3786" s="518"/>
      <c r="AM3786" s="518"/>
      <c r="AN3786" s="518"/>
      <c r="AO3786" s="518"/>
      <c r="AP3786" s="518"/>
      <c r="AQ3786" s="518"/>
      <c r="AR3786" s="518"/>
      <c r="AS3786" s="518"/>
      <c r="AT3786" s="518"/>
      <c r="AU3786" s="518"/>
      <c r="AV3786" s="518"/>
      <c r="AW3786" s="518"/>
      <c r="AX3786" s="518"/>
      <c r="AY3786" s="518"/>
      <c r="AZ3786" s="518"/>
      <c r="BA3786" s="518"/>
      <c r="BB3786" s="518"/>
      <c r="BC3786" s="518"/>
      <c r="BD3786" s="518"/>
    </row>
    <row r="3787" spans="1:56" s="527" customFormat="1" ht="50.1" customHeight="1">
      <c r="A3787" s="45" t="s">
        <v>11776</v>
      </c>
      <c r="B3787" s="58" t="s">
        <v>35</v>
      </c>
      <c r="C3787" s="78" t="s">
        <v>360</v>
      </c>
      <c r="D3787" s="78" t="s">
        <v>361</v>
      </c>
      <c r="E3787" s="78" t="s">
        <v>362</v>
      </c>
      <c r="F3787" s="50" t="s">
        <v>11777</v>
      </c>
      <c r="G3787" s="49" t="s">
        <v>39</v>
      </c>
      <c r="H3787" s="105">
        <v>0</v>
      </c>
      <c r="I3787" s="80">
        <v>590000000</v>
      </c>
      <c r="J3787" s="51" t="s">
        <v>9304</v>
      </c>
      <c r="K3787" s="49" t="s">
        <v>10723</v>
      </c>
      <c r="L3787" s="49" t="s">
        <v>295</v>
      </c>
      <c r="M3787" s="49" t="s">
        <v>84</v>
      </c>
      <c r="N3787" s="49" t="s">
        <v>5953</v>
      </c>
      <c r="O3787" s="49" t="s">
        <v>4918</v>
      </c>
      <c r="P3787" s="35">
        <v>796</v>
      </c>
      <c r="Q3787" s="49" t="s">
        <v>46</v>
      </c>
      <c r="R3787" s="100">
        <v>156</v>
      </c>
      <c r="S3787" s="284">
        <v>850</v>
      </c>
      <c r="T3787" s="62">
        <f t="shared" si="447"/>
        <v>132600</v>
      </c>
      <c r="U3787" s="62">
        <f t="shared" si="448"/>
        <v>148512</v>
      </c>
      <c r="V3787" s="98"/>
      <c r="W3787" s="51">
        <v>2017</v>
      </c>
      <c r="X3787" s="98"/>
      <c r="Y3787" s="528"/>
      <c r="Z3787" s="528"/>
      <c r="AA3787" s="528"/>
      <c r="AB3787" s="528"/>
      <c r="AC3787" s="528"/>
      <c r="AD3787" s="528"/>
      <c r="AE3787" s="528"/>
      <c r="AF3787" s="518"/>
      <c r="AG3787" s="518"/>
      <c r="AH3787" s="518"/>
      <c r="AI3787" s="518"/>
      <c r="AJ3787" s="518"/>
      <c r="AK3787" s="518"/>
      <c r="AL3787" s="518"/>
      <c r="AM3787" s="518"/>
      <c r="AN3787" s="518"/>
      <c r="AO3787" s="518"/>
      <c r="AP3787" s="518"/>
      <c r="AQ3787" s="518"/>
      <c r="AR3787" s="518"/>
      <c r="AS3787" s="518"/>
      <c r="AT3787" s="518"/>
      <c r="AU3787" s="518"/>
      <c r="AV3787" s="518"/>
      <c r="AW3787" s="518"/>
      <c r="AX3787" s="518"/>
      <c r="AY3787" s="518"/>
      <c r="AZ3787" s="518"/>
      <c r="BA3787" s="518"/>
      <c r="BB3787" s="518"/>
      <c r="BC3787" s="518"/>
      <c r="BD3787" s="518"/>
    </row>
    <row r="3788" spans="1:56" s="527" customFormat="1" ht="50.1" customHeight="1">
      <c r="A3788" s="45" t="s">
        <v>11778</v>
      </c>
      <c r="B3788" s="58" t="s">
        <v>35</v>
      </c>
      <c r="C3788" s="78" t="s">
        <v>4838</v>
      </c>
      <c r="D3788" s="78" t="s">
        <v>4839</v>
      </c>
      <c r="E3788" s="78" t="s">
        <v>4840</v>
      </c>
      <c r="F3788" s="50" t="s">
        <v>11779</v>
      </c>
      <c r="G3788" s="49" t="s">
        <v>39</v>
      </c>
      <c r="H3788" s="105">
        <v>0</v>
      </c>
      <c r="I3788" s="80">
        <v>590000000</v>
      </c>
      <c r="J3788" s="51" t="s">
        <v>9304</v>
      </c>
      <c r="K3788" s="49" t="s">
        <v>10723</v>
      </c>
      <c r="L3788" s="49" t="s">
        <v>295</v>
      </c>
      <c r="M3788" s="49" t="s">
        <v>84</v>
      </c>
      <c r="N3788" s="49" t="s">
        <v>5953</v>
      </c>
      <c r="O3788" s="49" t="s">
        <v>4918</v>
      </c>
      <c r="P3788" s="35">
        <v>778</v>
      </c>
      <c r="Q3788" s="49" t="s">
        <v>1085</v>
      </c>
      <c r="R3788" s="100">
        <v>364</v>
      </c>
      <c r="S3788" s="284">
        <v>300</v>
      </c>
      <c r="T3788" s="62">
        <f t="shared" si="447"/>
        <v>109200</v>
      </c>
      <c r="U3788" s="62">
        <f t="shared" si="448"/>
        <v>122304.00000000001</v>
      </c>
      <c r="V3788" s="98"/>
      <c r="W3788" s="51">
        <v>2017</v>
      </c>
      <c r="X3788" s="98"/>
      <c r="Y3788" s="528"/>
      <c r="Z3788" s="528"/>
      <c r="AA3788" s="528"/>
      <c r="AB3788" s="528"/>
      <c r="AC3788" s="528"/>
      <c r="AD3788" s="528"/>
      <c r="AE3788" s="528"/>
      <c r="AF3788" s="518"/>
      <c r="AG3788" s="518"/>
      <c r="AH3788" s="518"/>
      <c r="AI3788" s="518"/>
      <c r="AJ3788" s="518"/>
      <c r="AK3788" s="518"/>
      <c r="AL3788" s="518"/>
      <c r="AM3788" s="518"/>
      <c r="AN3788" s="518"/>
      <c r="AO3788" s="518"/>
      <c r="AP3788" s="518"/>
      <c r="AQ3788" s="518"/>
      <c r="AR3788" s="518"/>
      <c r="AS3788" s="518"/>
      <c r="AT3788" s="518"/>
      <c r="AU3788" s="518"/>
      <c r="AV3788" s="518"/>
      <c r="AW3788" s="518"/>
      <c r="AX3788" s="518"/>
      <c r="AY3788" s="518"/>
      <c r="AZ3788" s="518"/>
      <c r="BA3788" s="518"/>
      <c r="BB3788" s="518"/>
      <c r="BC3788" s="518"/>
      <c r="BD3788" s="518"/>
    </row>
    <row r="3789" spans="1:56" s="527" customFormat="1" ht="50.1" customHeight="1">
      <c r="A3789" s="45" t="s">
        <v>11780</v>
      </c>
      <c r="B3789" s="58" t="s">
        <v>35</v>
      </c>
      <c r="C3789" s="78" t="s">
        <v>4838</v>
      </c>
      <c r="D3789" s="78" t="s">
        <v>4839</v>
      </c>
      <c r="E3789" s="78" t="s">
        <v>4840</v>
      </c>
      <c r="F3789" s="50" t="s">
        <v>11781</v>
      </c>
      <c r="G3789" s="49" t="s">
        <v>39</v>
      </c>
      <c r="H3789" s="105">
        <v>0</v>
      </c>
      <c r="I3789" s="80">
        <v>590000000</v>
      </c>
      <c r="J3789" s="51" t="s">
        <v>9304</v>
      </c>
      <c r="K3789" s="49" t="s">
        <v>10723</v>
      </c>
      <c r="L3789" s="49" t="s">
        <v>295</v>
      </c>
      <c r="M3789" s="49" t="s">
        <v>84</v>
      </c>
      <c r="N3789" s="49" t="s">
        <v>5953</v>
      </c>
      <c r="O3789" s="49" t="s">
        <v>4918</v>
      </c>
      <c r="P3789" s="35">
        <v>778</v>
      </c>
      <c r="Q3789" s="49" t="s">
        <v>1085</v>
      </c>
      <c r="R3789" s="100">
        <v>650</v>
      </c>
      <c r="S3789" s="284">
        <v>660</v>
      </c>
      <c r="T3789" s="62">
        <f t="shared" si="447"/>
        <v>429000</v>
      </c>
      <c r="U3789" s="62">
        <f t="shared" si="448"/>
        <v>480480.00000000006</v>
      </c>
      <c r="V3789" s="98"/>
      <c r="W3789" s="51">
        <v>2017</v>
      </c>
      <c r="X3789" s="98"/>
      <c r="Y3789" s="528"/>
      <c r="Z3789" s="528"/>
      <c r="AA3789" s="528"/>
      <c r="AB3789" s="528"/>
      <c r="AC3789" s="528"/>
      <c r="AD3789" s="528"/>
      <c r="AE3789" s="528"/>
      <c r="AF3789" s="518"/>
      <c r="AG3789" s="518"/>
      <c r="AH3789" s="518"/>
      <c r="AI3789" s="518"/>
      <c r="AJ3789" s="518"/>
      <c r="AK3789" s="518"/>
      <c r="AL3789" s="518"/>
      <c r="AM3789" s="518"/>
      <c r="AN3789" s="518"/>
      <c r="AO3789" s="518"/>
      <c r="AP3789" s="518"/>
      <c r="AQ3789" s="518"/>
      <c r="AR3789" s="518"/>
      <c r="AS3789" s="518"/>
      <c r="AT3789" s="518"/>
      <c r="AU3789" s="518"/>
      <c r="AV3789" s="518"/>
      <c r="AW3789" s="518"/>
      <c r="AX3789" s="518"/>
      <c r="AY3789" s="518"/>
      <c r="AZ3789" s="518"/>
      <c r="BA3789" s="518"/>
      <c r="BB3789" s="518"/>
      <c r="BC3789" s="518"/>
      <c r="BD3789" s="518"/>
    </row>
    <row r="3790" spans="1:56" s="527" customFormat="1" ht="50.1" customHeight="1">
      <c r="A3790" s="45" t="s">
        <v>11782</v>
      </c>
      <c r="B3790" s="58" t="s">
        <v>35</v>
      </c>
      <c r="C3790" s="50" t="s">
        <v>10457</v>
      </c>
      <c r="D3790" s="50" t="s">
        <v>3722</v>
      </c>
      <c r="E3790" s="50" t="s">
        <v>10458</v>
      </c>
      <c r="F3790" s="50" t="s">
        <v>11783</v>
      </c>
      <c r="G3790" s="49" t="s">
        <v>39</v>
      </c>
      <c r="H3790" s="105">
        <v>0</v>
      </c>
      <c r="I3790" s="80">
        <v>590000000</v>
      </c>
      <c r="J3790" s="51" t="s">
        <v>9304</v>
      </c>
      <c r="K3790" s="49" t="s">
        <v>10723</v>
      </c>
      <c r="L3790" s="49" t="s">
        <v>295</v>
      </c>
      <c r="M3790" s="49" t="s">
        <v>84</v>
      </c>
      <c r="N3790" s="49" t="s">
        <v>5953</v>
      </c>
      <c r="O3790" s="49" t="s">
        <v>4918</v>
      </c>
      <c r="P3790" s="35">
        <v>796</v>
      </c>
      <c r="Q3790" s="49" t="s">
        <v>46</v>
      </c>
      <c r="R3790" s="100">
        <v>26</v>
      </c>
      <c r="S3790" s="284">
        <v>770</v>
      </c>
      <c r="T3790" s="62">
        <f t="shared" si="447"/>
        <v>20020</v>
      </c>
      <c r="U3790" s="62">
        <f t="shared" si="448"/>
        <v>22422.400000000001</v>
      </c>
      <c r="V3790" s="98"/>
      <c r="W3790" s="51">
        <v>2017</v>
      </c>
      <c r="X3790" s="98"/>
      <c r="Y3790" s="528"/>
      <c r="Z3790" s="528"/>
      <c r="AA3790" s="528"/>
      <c r="AB3790" s="528"/>
      <c r="AC3790" s="528"/>
      <c r="AD3790" s="528"/>
      <c r="AE3790" s="528"/>
      <c r="AF3790" s="518"/>
      <c r="AG3790" s="518"/>
      <c r="AH3790" s="518"/>
      <c r="AI3790" s="518"/>
      <c r="AJ3790" s="518"/>
      <c r="AK3790" s="518"/>
      <c r="AL3790" s="518"/>
      <c r="AM3790" s="518"/>
      <c r="AN3790" s="518"/>
      <c r="AO3790" s="518"/>
      <c r="AP3790" s="518"/>
      <c r="AQ3790" s="518"/>
      <c r="AR3790" s="518"/>
      <c r="AS3790" s="518"/>
      <c r="AT3790" s="518"/>
      <c r="AU3790" s="518"/>
      <c r="AV3790" s="518"/>
      <c r="AW3790" s="518"/>
      <c r="AX3790" s="518"/>
      <c r="AY3790" s="518"/>
      <c r="AZ3790" s="518"/>
      <c r="BA3790" s="518"/>
      <c r="BB3790" s="518"/>
      <c r="BC3790" s="518"/>
      <c r="BD3790" s="518"/>
    </row>
    <row r="3791" spans="1:56" s="527" customFormat="1" ht="50.1" customHeight="1">
      <c r="A3791" s="45" t="s">
        <v>11784</v>
      </c>
      <c r="B3791" s="58" t="s">
        <v>35</v>
      </c>
      <c r="C3791" s="50" t="s">
        <v>7928</v>
      </c>
      <c r="D3791" s="50" t="s">
        <v>305</v>
      </c>
      <c r="E3791" s="50" t="s">
        <v>7929</v>
      </c>
      <c r="F3791" s="50" t="s">
        <v>11785</v>
      </c>
      <c r="G3791" s="49" t="s">
        <v>39</v>
      </c>
      <c r="H3791" s="105">
        <v>0</v>
      </c>
      <c r="I3791" s="80">
        <v>590000000</v>
      </c>
      <c r="J3791" s="51" t="s">
        <v>9304</v>
      </c>
      <c r="K3791" s="49" t="s">
        <v>10723</v>
      </c>
      <c r="L3791" s="49" t="s">
        <v>295</v>
      </c>
      <c r="M3791" s="49" t="s">
        <v>84</v>
      </c>
      <c r="N3791" s="49" t="s">
        <v>1043</v>
      </c>
      <c r="O3791" s="49" t="s">
        <v>4918</v>
      </c>
      <c r="P3791" s="35">
        <v>796</v>
      </c>
      <c r="Q3791" s="49" t="s">
        <v>46</v>
      </c>
      <c r="R3791" s="100">
        <v>26</v>
      </c>
      <c r="S3791" s="352">
        <v>250</v>
      </c>
      <c r="T3791" s="62">
        <f t="shared" si="447"/>
        <v>6500</v>
      </c>
      <c r="U3791" s="62">
        <f t="shared" si="448"/>
        <v>7280.0000000000009</v>
      </c>
      <c r="V3791" s="98"/>
      <c r="W3791" s="51">
        <v>2017</v>
      </c>
      <c r="X3791" s="49"/>
      <c r="Y3791" s="528"/>
      <c r="Z3791" s="528"/>
      <c r="AA3791" s="528"/>
      <c r="AB3791" s="528"/>
      <c r="AC3791" s="528"/>
      <c r="AD3791" s="528"/>
      <c r="AE3791" s="528"/>
      <c r="AF3791" s="518"/>
      <c r="AG3791" s="518"/>
      <c r="AH3791" s="518"/>
      <c r="AI3791" s="518"/>
      <c r="AJ3791" s="518"/>
      <c r="AK3791" s="518"/>
      <c r="AL3791" s="518"/>
      <c r="AM3791" s="518"/>
      <c r="AN3791" s="518"/>
      <c r="AO3791" s="518"/>
      <c r="AP3791" s="518"/>
      <c r="AQ3791" s="518"/>
      <c r="AR3791" s="518"/>
      <c r="AS3791" s="518"/>
      <c r="AT3791" s="518"/>
      <c r="AU3791" s="518"/>
      <c r="AV3791" s="518"/>
      <c r="AW3791" s="518"/>
      <c r="AX3791" s="518"/>
      <c r="AY3791" s="518"/>
      <c r="AZ3791" s="518"/>
      <c r="BA3791" s="518"/>
      <c r="BB3791" s="518"/>
      <c r="BC3791" s="518"/>
      <c r="BD3791" s="518"/>
    </row>
    <row r="3792" spans="1:56" s="527" customFormat="1" ht="50.1" customHeight="1">
      <c r="A3792" s="45" t="s">
        <v>11786</v>
      </c>
      <c r="B3792" s="58" t="s">
        <v>35</v>
      </c>
      <c r="C3792" s="50" t="s">
        <v>7932</v>
      </c>
      <c r="D3792" s="50" t="s">
        <v>3944</v>
      </c>
      <c r="E3792" s="50" t="s">
        <v>7933</v>
      </c>
      <c r="F3792" s="50" t="s">
        <v>11787</v>
      </c>
      <c r="G3792" s="49" t="s">
        <v>39</v>
      </c>
      <c r="H3792" s="105">
        <v>0</v>
      </c>
      <c r="I3792" s="80">
        <v>590000000</v>
      </c>
      <c r="J3792" s="51" t="s">
        <v>9304</v>
      </c>
      <c r="K3792" s="49" t="s">
        <v>10723</v>
      </c>
      <c r="L3792" s="49" t="s">
        <v>295</v>
      </c>
      <c r="M3792" s="49" t="s">
        <v>84</v>
      </c>
      <c r="N3792" s="49" t="s">
        <v>1043</v>
      </c>
      <c r="O3792" s="49" t="s">
        <v>4918</v>
      </c>
      <c r="P3792" s="35">
        <v>796</v>
      </c>
      <c r="Q3792" s="49" t="s">
        <v>46</v>
      </c>
      <c r="R3792" s="100">
        <v>26</v>
      </c>
      <c r="S3792" s="352">
        <v>550</v>
      </c>
      <c r="T3792" s="62">
        <f t="shared" si="447"/>
        <v>14300</v>
      </c>
      <c r="U3792" s="62">
        <f t="shared" si="448"/>
        <v>16016.000000000002</v>
      </c>
      <c r="V3792" s="98"/>
      <c r="W3792" s="51">
        <v>2017</v>
      </c>
      <c r="X3792" s="49"/>
      <c r="Y3792" s="528"/>
      <c r="Z3792" s="528"/>
      <c r="AA3792" s="528"/>
      <c r="AB3792" s="528"/>
      <c r="AC3792" s="528"/>
      <c r="AD3792" s="528"/>
      <c r="AE3792" s="528"/>
      <c r="AF3792" s="518"/>
      <c r="AG3792" s="518"/>
      <c r="AH3792" s="518"/>
      <c r="AI3792" s="518"/>
      <c r="AJ3792" s="518"/>
      <c r="AK3792" s="518"/>
      <c r="AL3792" s="518"/>
      <c r="AM3792" s="518"/>
      <c r="AN3792" s="518"/>
      <c r="AO3792" s="518"/>
      <c r="AP3792" s="518"/>
      <c r="AQ3792" s="518"/>
      <c r="AR3792" s="518"/>
      <c r="AS3792" s="518"/>
      <c r="AT3792" s="518"/>
      <c r="AU3792" s="518"/>
      <c r="AV3792" s="518"/>
      <c r="AW3792" s="518"/>
      <c r="AX3792" s="518"/>
      <c r="AY3792" s="518"/>
      <c r="AZ3792" s="518"/>
      <c r="BA3792" s="518"/>
      <c r="BB3792" s="518"/>
      <c r="BC3792" s="518"/>
      <c r="BD3792" s="518"/>
    </row>
    <row r="3793" spans="1:56" s="527" customFormat="1" ht="50.1" customHeight="1">
      <c r="A3793" s="45" t="s">
        <v>11788</v>
      </c>
      <c r="B3793" s="58" t="s">
        <v>35</v>
      </c>
      <c r="C3793" s="50" t="s">
        <v>11789</v>
      </c>
      <c r="D3793" s="50" t="s">
        <v>11790</v>
      </c>
      <c r="E3793" s="50" t="s">
        <v>11791</v>
      </c>
      <c r="F3793" s="50" t="s">
        <v>11792</v>
      </c>
      <c r="G3793" s="49" t="s">
        <v>39</v>
      </c>
      <c r="H3793" s="105">
        <v>0</v>
      </c>
      <c r="I3793" s="80">
        <v>590000000</v>
      </c>
      <c r="J3793" s="51" t="s">
        <v>9304</v>
      </c>
      <c r="K3793" s="49" t="s">
        <v>10723</v>
      </c>
      <c r="L3793" s="49" t="s">
        <v>295</v>
      </c>
      <c r="M3793" s="49" t="s">
        <v>84</v>
      </c>
      <c r="N3793" s="49" t="s">
        <v>1043</v>
      </c>
      <c r="O3793" s="49" t="s">
        <v>4918</v>
      </c>
      <c r="P3793" s="35">
        <v>796</v>
      </c>
      <c r="Q3793" s="49" t="s">
        <v>46</v>
      </c>
      <c r="R3793" s="100">
        <v>104</v>
      </c>
      <c r="S3793" s="352">
        <v>27</v>
      </c>
      <c r="T3793" s="62">
        <f t="shared" si="447"/>
        <v>2808</v>
      </c>
      <c r="U3793" s="62">
        <f t="shared" si="448"/>
        <v>3144.9600000000005</v>
      </c>
      <c r="V3793" s="98"/>
      <c r="W3793" s="51">
        <v>2017</v>
      </c>
      <c r="X3793" s="98"/>
      <c r="Y3793" s="528"/>
      <c r="Z3793" s="528"/>
      <c r="AA3793" s="528"/>
      <c r="AB3793" s="528"/>
      <c r="AC3793" s="528"/>
      <c r="AD3793" s="528"/>
      <c r="AE3793" s="528"/>
      <c r="AF3793" s="518"/>
      <c r="AG3793" s="518"/>
      <c r="AH3793" s="518"/>
      <c r="AI3793" s="518"/>
      <c r="AJ3793" s="518"/>
      <c r="AK3793" s="518"/>
      <c r="AL3793" s="518"/>
      <c r="AM3793" s="518"/>
      <c r="AN3793" s="518"/>
      <c r="AO3793" s="518"/>
      <c r="AP3793" s="518"/>
      <c r="AQ3793" s="518"/>
      <c r="AR3793" s="518"/>
      <c r="AS3793" s="518"/>
      <c r="AT3793" s="518"/>
      <c r="AU3793" s="518"/>
      <c r="AV3793" s="518"/>
      <c r="AW3793" s="518"/>
      <c r="AX3793" s="518"/>
      <c r="AY3793" s="518"/>
      <c r="AZ3793" s="518"/>
      <c r="BA3793" s="518"/>
      <c r="BB3793" s="518"/>
      <c r="BC3793" s="518"/>
      <c r="BD3793" s="518"/>
    </row>
    <row r="3794" spans="1:56" s="527" customFormat="1" ht="50.1" customHeight="1">
      <c r="A3794" s="45" t="s">
        <v>11793</v>
      </c>
      <c r="B3794" s="58" t="s">
        <v>35</v>
      </c>
      <c r="C3794" s="78" t="s">
        <v>1365</v>
      </c>
      <c r="D3794" s="78" t="s">
        <v>1342</v>
      </c>
      <c r="E3794" s="78" t="s">
        <v>1366</v>
      </c>
      <c r="F3794" s="50" t="s">
        <v>8070</v>
      </c>
      <c r="G3794" s="49" t="s">
        <v>39</v>
      </c>
      <c r="H3794" s="105">
        <v>0</v>
      </c>
      <c r="I3794" s="80">
        <v>590000000</v>
      </c>
      <c r="J3794" s="51" t="s">
        <v>9304</v>
      </c>
      <c r="K3794" s="49" t="s">
        <v>10723</v>
      </c>
      <c r="L3794" s="49" t="s">
        <v>295</v>
      </c>
      <c r="M3794" s="49" t="s">
        <v>84</v>
      </c>
      <c r="N3794" s="49" t="s">
        <v>1043</v>
      </c>
      <c r="O3794" s="49" t="s">
        <v>4918</v>
      </c>
      <c r="P3794" s="35">
        <v>796</v>
      </c>
      <c r="Q3794" s="49" t="s">
        <v>46</v>
      </c>
      <c r="R3794" s="100">
        <v>78</v>
      </c>
      <c r="S3794" s="352">
        <v>210</v>
      </c>
      <c r="T3794" s="62">
        <f t="shared" si="447"/>
        <v>16380</v>
      </c>
      <c r="U3794" s="62">
        <f t="shared" si="448"/>
        <v>18345.600000000002</v>
      </c>
      <c r="V3794" s="98"/>
      <c r="W3794" s="51">
        <v>2017</v>
      </c>
      <c r="X3794" s="98"/>
      <c r="Y3794" s="528"/>
      <c r="Z3794" s="528"/>
      <c r="AA3794" s="528"/>
      <c r="AB3794" s="528"/>
      <c r="AC3794" s="528"/>
      <c r="AD3794" s="528"/>
      <c r="AE3794" s="528"/>
      <c r="AF3794" s="518"/>
      <c r="AG3794" s="518"/>
      <c r="AH3794" s="518"/>
      <c r="AI3794" s="518"/>
      <c r="AJ3794" s="518"/>
      <c r="AK3794" s="518"/>
      <c r="AL3794" s="518"/>
      <c r="AM3794" s="518"/>
      <c r="AN3794" s="518"/>
      <c r="AO3794" s="518"/>
      <c r="AP3794" s="518"/>
      <c r="AQ3794" s="518"/>
      <c r="AR3794" s="518"/>
      <c r="AS3794" s="518"/>
      <c r="AT3794" s="518"/>
      <c r="AU3794" s="518"/>
      <c r="AV3794" s="518"/>
      <c r="AW3794" s="518"/>
      <c r="AX3794" s="518"/>
      <c r="AY3794" s="518"/>
      <c r="AZ3794" s="518"/>
      <c r="BA3794" s="518"/>
      <c r="BB3794" s="518"/>
      <c r="BC3794" s="518"/>
      <c r="BD3794" s="518"/>
    </row>
    <row r="3795" spans="1:56" s="527" customFormat="1" ht="50.1" customHeight="1">
      <c r="A3795" s="45" t="s">
        <v>11794</v>
      </c>
      <c r="B3795" s="58" t="s">
        <v>35</v>
      </c>
      <c r="C3795" s="50" t="s">
        <v>11772</v>
      </c>
      <c r="D3795" s="78" t="s">
        <v>2533</v>
      </c>
      <c r="E3795" s="50" t="s">
        <v>11773</v>
      </c>
      <c r="F3795" s="212" t="s">
        <v>11795</v>
      </c>
      <c r="G3795" s="49" t="s">
        <v>39</v>
      </c>
      <c r="H3795" s="105">
        <v>0</v>
      </c>
      <c r="I3795" s="80">
        <v>590000000</v>
      </c>
      <c r="J3795" s="51" t="s">
        <v>9304</v>
      </c>
      <c r="K3795" s="49" t="s">
        <v>10723</v>
      </c>
      <c r="L3795" s="49" t="s">
        <v>295</v>
      </c>
      <c r="M3795" s="49" t="s">
        <v>84</v>
      </c>
      <c r="N3795" s="49" t="s">
        <v>143</v>
      </c>
      <c r="O3795" s="49" t="s">
        <v>542</v>
      </c>
      <c r="P3795" s="35">
        <v>778</v>
      </c>
      <c r="Q3795" s="49" t="s">
        <v>1085</v>
      </c>
      <c r="R3795" s="100">
        <v>3</v>
      </c>
      <c r="S3795" s="352">
        <v>1200</v>
      </c>
      <c r="T3795" s="62">
        <f t="shared" si="447"/>
        <v>3600</v>
      </c>
      <c r="U3795" s="62">
        <f t="shared" si="448"/>
        <v>4032.0000000000005</v>
      </c>
      <c r="V3795" s="98"/>
      <c r="W3795" s="51">
        <v>2017</v>
      </c>
      <c r="X3795" s="98"/>
      <c r="Y3795" s="528"/>
      <c r="Z3795" s="528"/>
      <c r="AA3795" s="528"/>
      <c r="AB3795" s="528"/>
      <c r="AC3795" s="528"/>
      <c r="AD3795" s="528"/>
      <c r="AE3795" s="528"/>
      <c r="AF3795" s="518"/>
      <c r="AG3795" s="518"/>
      <c r="AH3795" s="518"/>
      <c r="AI3795" s="518"/>
      <c r="AJ3795" s="518"/>
      <c r="AK3795" s="518"/>
      <c r="AL3795" s="518"/>
      <c r="AM3795" s="518"/>
      <c r="AN3795" s="518"/>
      <c r="AO3795" s="518"/>
      <c r="AP3795" s="518"/>
      <c r="AQ3795" s="518"/>
      <c r="AR3795" s="518"/>
      <c r="AS3795" s="518"/>
      <c r="AT3795" s="518"/>
      <c r="AU3795" s="518"/>
      <c r="AV3795" s="518"/>
      <c r="AW3795" s="518"/>
      <c r="AX3795" s="518"/>
      <c r="AY3795" s="518"/>
      <c r="AZ3795" s="518"/>
      <c r="BA3795" s="518"/>
      <c r="BB3795" s="518"/>
      <c r="BC3795" s="518"/>
      <c r="BD3795" s="518"/>
    </row>
    <row r="3796" spans="1:56" s="527" customFormat="1" ht="50.1" customHeight="1">
      <c r="A3796" s="45" t="s">
        <v>11796</v>
      </c>
      <c r="B3796" s="58" t="s">
        <v>35</v>
      </c>
      <c r="C3796" s="50" t="s">
        <v>11772</v>
      </c>
      <c r="D3796" s="78" t="s">
        <v>2533</v>
      </c>
      <c r="E3796" s="50" t="s">
        <v>11773</v>
      </c>
      <c r="F3796" s="212" t="s">
        <v>11797</v>
      </c>
      <c r="G3796" s="49" t="s">
        <v>39</v>
      </c>
      <c r="H3796" s="105">
        <v>0</v>
      </c>
      <c r="I3796" s="80">
        <v>590000000</v>
      </c>
      <c r="J3796" s="51" t="s">
        <v>9304</v>
      </c>
      <c r="K3796" s="49" t="s">
        <v>10723</v>
      </c>
      <c r="L3796" s="49" t="s">
        <v>295</v>
      </c>
      <c r="M3796" s="49" t="s">
        <v>84</v>
      </c>
      <c r="N3796" s="49" t="s">
        <v>143</v>
      </c>
      <c r="O3796" s="49" t="s">
        <v>542</v>
      </c>
      <c r="P3796" s="35">
        <v>778</v>
      </c>
      <c r="Q3796" s="49" t="s">
        <v>1085</v>
      </c>
      <c r="R3796" s="100">
        <v>3</v>
      </c>
      <c r="S3796" s="352">
        <v>1400</v>
      </c>
      <c r="T3796" s="62">
        <f t="shared" si="447"/>
        <v>4200</v>
      </c>
      <c r="U3796" s="62">
        <f t="shared" si="448"/>
        <v>4704</v>
      </c>
      <c r="V3796" s="98"/>
      <c r="W3796" s="51">
        <v>2017</v>
      </c>
      <c r="X3796" s="98"/>
      <c r="Y3796" s="528"/>
      <c r="Z3796" s="528"/>
      <c r="AA3796" s="528"/>
      <c r="AB3796" s="528"/>
      <c r="AC3796" s="528"/>
      <c r="AD3796" s="528"/>
      <c r="AE3796" s="528"/>
      <c r="AF3796" s="518"/>
      <c r="AG3796" s="518"/>
      <c r="AH3796" s="518"/>
      <c r="AI3796" s="518"/>
      <c r="AJ3796" s="518"/>
      <c r="AK3796" s="518"/>
      <c r="AL3796" s="518"/>
      <c r="AM3796" s="518"/>
      <c r="AN3796" s="518"/>
      <c r="AO3796" s="518"/>
      <c r="AP3796" s="518"/>
      <c r="AQ3796" s="518"/>
      <c r="AR3796" s="518"/>
      <c r="AS3796" s="518"/>
      <c r="AT3796" s="518"/>
      <c r="AU3796" s="518"/>
      <c r="AV3796" s="518"/>
      <c r="AW3796" s="518"/>
      <c r="AX3796" s="518"/>
      <c r="AY3796" s="518"/>
      <c r="AZ3796" s="518"/>
      <c r="BA3796" s="518"/>
      <c r="BB3796" s="518"/>
      <c r="BC3796" s="518"/>
      <c r="BD3796" s="518"/>
    </row>
    <row r="3797" spans="1:56" s="527" customFormat="1" ht="50.1" customHeight="1">
      <c r="A3797" s="45" t="s">
        <v>11798</v>
      </c>
      <c r="B3797" s="58" t="s">
        <v>35</v>
      </c>
      <c r="C3797" s="78" t="s">
        <v>360</v>
      </c>
      <c r="D3797" s="78" t="s">
        <v>361</v>
      </c>
      <c r="E3797" s="78" t="s">
        <v>362</v>
      </c>
      <c r="F3797" s="50" t="s">
        <v>11799</v>
      </c>
      <c r="G3797" s="49" t="s">
        <v>39</v>
      </c>
      <c r="H3797" s="105">
        <v>0</v>
      </c>
      <c r="I3797" s="80">
        <v>590000000</v>
      </c>
      <c r="J3797" s="51" t="s">
        <v>9304</v>
      </c>
      <c r="K3797" s="49" t="s">
        <v>10723</v>
      </c>
      <c r="L3797" s="49" t="s">
        <v>295</v>
      </c>
      <c r="M3797" s="49" t="s">
        <v>84</v>
      </c>
      <c r="N3797" s="49" t="s">
        <v>143</v>
      </c>
      <c r="O3797" s="49" t="s">
        <v>542</v>
      </c>
      <c r="P3797" s="35">
        <v>796</v>
      </c>
      <c r="Q3797" s="49" t="s">
        <v>46</v>
      </c>
      <c r="R3797" s="100">
        <v>26</v>
      </c>
      <c r="S3797" s="352">
        <v>900</v>
      </c>
      <c r="T3797" s="62">
        <f>R3797*S3797</f>
        <v>23400</v>
      </c>
      <c r="U3797" s="62">
        <f>T3797*1.12</f>
        <v>26208.000000000004</v>
      </c>
      <c r="V3797" s="98"/>
      <c r="W3797" s="51">
        <v>2017</v>
      </c>
      <c r="X3797" s="98"/>
      <c r="Y3797" s="528"/>
      <c r="Z3797" s="528"/>
      <c r="AA3797" s="528"/>
      <c r="AB3797" s="528"/>
      <c r="AC3797" s="528"/>
      <c r="AD3797" s="528"/>
      <c r="AE3797" s="528"/>
      <c r="AF3797" s="518"/>
      <c r="AG3797" s="518"/>
      <c r="AH3797" s="518"/>
      <c r="AI3797" s="518"/>
      <c r="AJ3797" s="518"/>
      <c r="AK3797" s="518"/>
      <c r="AL3797" s="518"/>
      <c r="AM3797" s="518"/>
      <c r="AN3797" s="518"/>
      <c r="AO3797" s="518"/>
      <c r="AP3797" s="518"/>
      <c r="AQ3797" s="518"/>
      <c r="AR3797" s="518"/>
      <c r="AS3797" s="518"/>
      <c r="AT3797" s="518"/>
      <c r="AU3797" s="518"/>
      <c r="AV3797" s="518"/>
      <c r="AW3797" s="518"/>
      <c r="AX3797" s="518"/>
      <c r="AY3797" s="518"/>
      <c r="AZ3797" s="518"/>
      <c r="BA3797" s="518"/>
      <c r="BB3797" s="518"/>
      <c r="BC3797" s="518"/>
      <c r="BD3797" s="518"/>
    </row>
    <row r="3798" spans="1:56" s="527" customFormat="1" ht="50.1" customHeight="1">
      <c r="A3798" s="45" t="s">
        <v>11800</v>
      </c>
      <c r="B3798" s="49" t="s">
        <v>35</v>
      </c>
      <c r="C3798" s="50" t="s">
        <v>7932</v>
      </c>
      <c r="D3798" s="50" t="s">
        <v>3944</v>
      </c>
      <c r="E3798" s="50" t="s">
        <v>7933</v>
      </c>
      <c r="F3798" s="50" t="s">
        <v>11801</v>
      </c>
      <c r="G3798" s="49" t="s">
        <v>39</v>
      </c>
      <c r="H3798" s="49">
        <v>0</v>
      </c>
      <c r="I3798" s="35">
        <v>590000000</v>
      </c>
      <c r="J3798" s="35" t="s">
        <v>40</v>
      </c>
      <c r="K3798" s="49" t="s">
        <v>10723</v>
      </c>
      <c r="L3798" s="35" t="s">
        <v>42</v>
      </c>
      <c r="M3798" s="49" t="s">
        <v>84</v>
      </c>
      <c r="N3798" s="35" t="s">
        <v>1043</v>
      </c>
      <c r="O3798" s="35" t="s">
        <v>2052</v>
      </c>
      <c r="P3798" s="35">
        <v>796</v>
      </c>
      <c r="Q3798" s="46" t="s">
        <v>46</v>
      </c>
      <c r="R3798" s="81">
        <v>1</v>
      </c>
      <c r="S3798" s="81">
        <v>19500</v>
      </c>
      <c r="T3798" s="81">
        <f t="shared" ref="T3798" si="449">S3798*R3798</f>
        <v>19500</v>
      </c>
      <c r="U3798" s="81">
        <f t="shared" ref="U3798" si="450">T3798*1.12</f>
        <v>21840.000000000004</v>
      </c>
      <c r="V3798" s="98"/>
      <c r="W3798" s="49">
        <v>2017</v>
      </c>
      <c r="X3798" s="49"/>
      <c r="Y3798" s="528"/>
      <c r="Z3798" s="528"/>
      <c r="AA3798" s="528"/>
      <c r="AB3798" s="528"/>
      <c r="AC3798" s="528"/>
      <c r="AD3798" s="528"/>
      <c r="AE3798" s="528"/>
      <c r="AF3798" s="518"/>
      <c r="AG3798" s="518"/>
      <c r="AH3798" s="518"/>
      <c r="AI3798" s="518"/>
      <c r="AJ3798" s="518"/>
      <c r="AK3798" s="518"/>
      <c r="AL3798" s="518"/>
      <c r="AM3798" s="518"/>
      <c r="AN3798" s="518"/>
      <c r="AO3798" s="518"/>
      <c r="AP3798" s="518"/>
      <c r="AQ3798" s="518"/>
      <c r="AR3798" s="518"/>
      <c r="AS3798" s="518"/>
      <c r="AT3798" s="518"/>
      <c r="AU3798" s="518"/>
      <c r="AV3798" s="518"/>
      <c r="AW3798" s="518"/>
      <c r="AX3798" s="518"/>
      <c r="AY3798" s="518"/>
      <c r="AZ3798" s="518"/>
      <c r="BA3798" s="518"/>
      <c r="BB3798" s="518"/>
      <c r="BC3798" s="518"/>
      <c r="BD3798" s="518"/>
    </row>
    <row r="3799" spans="1:56" s="527" customFormat="1" ht="50.1" customHeight="1">
      <c r="A3799" s="45" t="s">
        <v>11802</v>
      </c>
      <c r="B3799" s="126" t="s">
        <v>35</v>
      </c>
      <c r="C3799" s="50" t="s">
        <v>11803</v>
      </c>
      <c r="D3799" s="50" t="s">
        <v>2503</v>
      </c>
      <c r="E3799" s="50" t="s">
        <v>11804</v>
      </c>
      <c r="F3799" s="212" t="s">
        <v>11805</v>
      </c>
      <c r="G3799" s="104" t="s">
        <v>39</v>
      </c>
      <c r="H3799" s="49">
        <v>0</v>
      </c>
      <c r="I3799" s="52">
        <v>590000000</v>
      </c>
      <c r="J3799" s="35" t="s">
        <v>53</v>
      </c>
      <c r="K3799" s="229" t="s">
        <v>10723</v>
      </c>
      <c r="L3799" s="35" t="s">
        <v>53</v>
      </c>
      <c r="M3799" s="49" t="s">
        <v>61</v>
      </c>
      <c r="N3799" s="49" t="s">
        <v>44</v>
      </c>
      <c r="O3799" s="52" t="s">
        <v>11806</v>
      </c>
      <c r="P3799" s="49">
        <v>166</v>
      </c>
      <c r="Q3799" s="49" t="s">
        <v>103</v>
      </c>
      <c r="R3799" s="77">
        <v>13</v>
      </c>
      <c r="S3799" s="530">
        <v>7250</v>
      </c>
      <c r="T3799" s="77">
        <f>S3799*R3799</f>
        <v>94250</v>
      </c>
      <c r="U3799" s="77">
        <f>T3799*1.12</f>
        <v>105560.00000000001</v>
      </c>
      <c r="V3799" s="531"/>
      <c r="W3799" s="35">
        <v>2017</v>
      </c>
      <c r="X3799" s="49"/>
      <c r="Y3799" s="528"/>
      <c r="Z3799" s="528"/>
      <c r="AA3799" s="528"/>
      <c r="AB3799" s="528"/>
      <c r="AC3799" s="528"/>
      <c r="AD3799" s="528"/>
      <c r="AE3799" s="528"/>
      <c r="AF3799" s="518"/>
      <c r="AG3799" s="518"/>
      <c r="AH3799" s="518"/>
      <c r="AI3799" s="518"/>
      <c r="AJ3799" s="518"/>
      <c r="AK3799" s="518"/>
      <c r="AL3799" s="518"/>
      <c r="AM3799" s="518"/>
      <c r="AN3799" s="518"/>
      <c r="AO3799" s="518"/>
      <c r="AP3799" s="518"/>
      <c r="AQ3799" s="518"/>
      <c r="AR3799" s="518"/>
      <c r="AS3799" s="518"/>
      <c r="AT3799" s="518"/>
      <c r="AU3799" s="518"/>
      <c r="AV3799" s="518"/>
      <c r="AW3799" s="518"/>
      <c r="AX3799" s="518"/>
      <c r="AY3799" s="518"/>
      <c r="AZ3799" s="518"/>
      <c r="BA3799" s="518"/>
      <c r="BB3799" s="518"/>
      <c r="BC3799" s="518"/>
      <c r="BD3799" s="518"/>
    </row>
    <row r="3800" spans="1:56" s="527" customFormat="1" ht="50.1" customHeight="1">
      <c r="A3800" s="45" t="s">
        <v>11807</v>
      </c>
      <c r="B3800" s="58" t="s">
        <v>35</v>
      </c>
      <c r="C3800" s="299" t="s">
        <v>7300</v>
      </c>
      <c r="D3800" s="299" t="s">
        <v>4272</v>
      </c>
      <c r="E3800" s="299" t="s">
        <v>7301</v>
      </c>
      <c r="F3800" s="299" t="s">
        <v>11808</v>
      </c>
      <c r="G3800" s="51" t="s">
        <v>39</v>
      </c>
      <c r="H3800" s="35">
        <v>0</v>
      </c>
      <c r="I3800" s="125">
        <v>590000000</v>
      </c>
      <c r="J3800" s="51" t="s">
        <v>225</v>
      </c>
      <c r="K3800" s="229" t="s">
        <v>10723</v>
      </c>
      <c r="L3800" s="51" t="s">
        <v>295</v>
      </c>
      <c r="M3800" s="51" t="s">
        <v>61</v>
      </c>
      <c r="N3800" s="51" t="s">
        <v>280</v>
      </c>
      <c r="O3800" s="176" t="s">
        <v>6086</v>
      </c>
      <c r="P3800" s="51">
        <v>796</v>
      </c>
      <c r="Q3800" s="58" t="s">
        <v>46</v>
      </c>
      <c r="R3800" s="321">
        <v>1</v>
      </c>
      <c r="S3800" s="323">
        <v>19000</v>
      </c>
      <c r="T3800" s="323">
        <f>R3800*S3800</f>
        <v>19000</v>
      </c>
      <c r="U3800" s="323">
        <f>T3800*1.12</f>
        <v>21280.000000000004</v>
      </c>
      <c r="V3800" s="195"/>
      <c r="W3800" s="195">
        <v>2017</v>
      </c>
      <c r="X3800" s="277"/>
      <c r="Y3800" s="528"/>
      <c r="Z3800" s="528"/>
      <c r="AA3800" s="528"/>
      <c r="AB3800" s="528"/>
      <c r="AC3800" s="528"/>
      <c r="AD3800" s="528"/>
      <c r="AE3800" s="528"/>
      <c r="AF3800" s="518"/>
      <c r="AG3800" s="518"/>
      <c r="AH3800" s="518"/>
      <c r="AI3800" s="518"/>
      <c r="AJ3800" s="518"/>
      <c r="AK3800" s="518"/>
      <c r="AL3800" s="518"/>
      <c r="AM3800" s="518"/>
      <c r="AN3800" s="518"/>
      <c r="AO3800" s="518"/>
      <c r="AP3800" s="518"/>
      <c r="AQ3800" s="518"/>
      <c r="AR3800" s="518"/>
      <c r="AS3800" s="518"/>
      <c r="AT3800" s="518"/>
      <c r="AU3800" s="518"/>
      <c r="AV3800" s="518"/>
      <c r="AW3800" s="518"/>
      <c r="AX3800" s="518"/>
      <c r="AY3800" s="518"/>
      <c r="AZ3800" s="518"/>
      <c r="BA3800" s="518"/>
      <c r="BB3800" s="518"/>
      <c r="BC3800" s="518"/>
      <c r="BD3800" s="518"/>
    </row>
    <row r="3801" spans="1:56" s="527" customFormat="1" ht="50.1" customHeight="1">
      <c r="A3801" s="45" t="s">
        <v>11809</v>
      </c>
      <c r="B3801" s="58" t="s">
        <v>35</v>
      </c>
      <c r="C3801" s="299" t="s">
        <v>11810</v>
      </c>
      <c r="D3801" s="299" t="s">
        <v>1082</v>
      </c>
      <c r="E3801" s="299" t="s">
        <v>11811</v>
      </c>
      <c r="F3801" s="299" t="s">
        <v>11812</v>
      </c>
      <c r="G3801" s="51" t="s">
        <v>39</v>
      </c>
      <c r="H3801" s="35">
        <v>0</v>
      </c>
      <c r="I3801" s="125">
        <v>590000000</v>
      </c>
      <c r="J3801" s="51" t="s">
        <v>225</v>
      </c>
      <c r="K3801" s="229" t="s">
        <v>10723</v>
      </c>
      <c r="L3801" s="51" t="s">
        <v>295</v>
      </c>
      <c r="M3801" s="51" t="s">
        <v>61</v>
      </c>
      <c r="N3801" s="51" t="s">
        <v>280</v>
      </c>
      <c r="O3801" s="176" t="s">
        <v>6086</v>
      </c>
      <c r="P3801" s="51">
        <v>796</v>
      </c>
      <c r="Q3801" s="58" t="s">
        <v>46</v>
      </c>
      <c r="R3801" s="321">
        <v>2</v>
      </c>
      <c r="S3801" s="323">
        <v>3100</v>
      </c>
      <c r="T3801" s="323">
        <f>R3801*S3801</f>
        <v>6200</v>
      </c>
      <c r="U3801" s="323">
        <f>T3801*1.12</f>
        <v>6944.0000000000009</v>
      </c>
      <c r="V3801" s="195"/>
      <c r="W3801" s="195">
        <v>2017</v>
      </c>
      <c r="X3801" s="277"/>
      <c r="Y3801" s="528"/>
      <c r="Z3801" s="528"/>
      <c r="AA3801" s="528"/>
      <c r="AB3801" s="528"/>
      <c r="AC3801" s="528"/>
      <c r="AD3801" s="528"/>
      <c r="AE3801" s="528"/>
      <c r="AF3801" s="518"/>
      <c r="AG3801" s="518"/>
      <c r="AH3801" s="518"/>
      <c r="AI3801" s="518"/>
      <c r="AJ3801" s="518"/>
      <c r="AK3801" s="518"/>
      <c r="AL3801" s="518"/>
      <c r="AM3801" s="518"/>
      <c r="AN3801" s="518"/>
      <c r="AO3801" s="518"/>
      <c r="AP3801" s="518"/>
      <c r="AQ3801" s="518"/>
      <c r="AR3801" s="518"/>
      <c r="AS3801" s="518"/>
      <c r="AT3801" s="518"/>
      <c r="AU3801" s="518"/>
      <c r="AV3801" s="518"/>
      <c r="AW3801" s="518"/>
      <c r="AX3801" s="518"/>
      <c r="AY3801" s="518"/>
      <c r="AZ3801" s="518"/>
      <c r="BA3801" s="518"/>
      <c r="BB3801" s="518"/>
      <c r="BC3801" s="518"/>
      <c r="BD3801" s="518"/>
    </row>
    <row r="3802" spans="1:56" s="527" customFormat="1" ht="50.1" customHeight="1">
      <c r="A3802" s="45" t="s">
        <v>11813</v>
      </c>
      <c r="B3802" s="58" t="s">
        <v>35</v>
      </c>
      <c r="C3802" s="299" t="s">
        <v>11814</v>
      </c>
      <c r="D3802" s="299" t="s">
        <v>11815</v>
      </c>
      <c r="E3802" s="299" t="s">
        <v>11816</v>
      </c>
      <c r="F3802" s="299" t="s">
        <v>11817</v>
      </c>
      <c r="G3802" s="51" t="s">
        <v>39</v>
      </c>
      <c r="H3802" s="35">
        <v>0</v>
      </c>
      <c r="I3802" s="125">
        <v>590000000</v>
      </c>
      <c r="J3802" s="51" t="s">
        <v>225</v>
      </c>
      <c r="K3802" s="229" t="s">
        <v>10723</v>
      </c>
      <c r="L3802" s="51" t="s">
        <v>295</v>
      </c>
      <c r="M3802" s="51" t="s">
        <v>61</v>
      </c>
      <c r="N3802" s="51" t="s">
        <v>280</v>
      </c>
      <c r="O3802" s="176" t="s">
        <v>6086</v>
      </c>
      <c r="P3802" s="51">
        <v>112</v>
      </c>
      <c r="Q3802" s="453" t="s">
        <v>129</v>
      </c>
      <c r="R3802" s="558">
        <v>2.5000000000000001E-2</v>
      </c>
      <c r="S3802" s="323">
        <v>88000</v>
      </c>
      <c r="T3802" s="323">
        <f>R3802*S3802</f>
        <v>2200</v>
      </c>
      <c r="U3802" s="323">
        <f>T3802*1.12</f>
        <v>2464.0000000000005</v>
      </c>
      <c r="V3802" s="195"/>
      <c r="W3802" s="195">
        <v>2017</v>
      </c>
      <c r="X3802" s="277"/>
      <c r="Y3802" s="528"/>
      <c r="Z3802" s="528"/>
      <c r="AA3802" s="528"/>
      <c r="AB3802" s="528"/>
      <c r="AC3802" s="528"/>
      <c r="AD3802" s="528"/>
      <c r="AE3802" s="528"/>
      <c r="AF3802" s="518"/>
      <c r="AG3802" s="518"/>
      <c r="AH3802" s="518"/>
      <c r="AI3802" s="518"/>
      <c r="AJ3802" s="518"/>
      <c r="AK3802" s="518"/>
      <c r="AL3802" s="518"/>
      <c r="AM3802" s="518"/>
      <c r="AN3802" s="518"/>
      <c r="AO3802" s="518"/>
      <c r="AP3802" s="518"/>
      <c r="AQ3802" s="518"/>
      <c r="AR3802" s="518"/>
      <c r="AS3802" s="518"/>
      <c r="AT3802" s="518"/>
      <c r="AU3802" s="518"/>
      <c r="AV3802" s="518"/>
      <c r="AW3802" s="518"/>
      <c r="AX3802" s="518"/>
      <c r="AY3802" s="518"/>
      <c r="AZ3802" s="518"/>
      <c r="BA3802" s="518"/>
      <c r="BB3802" s="518"/>
      <c r="BC3802" s="518"/>
      <c r="BD3802" s="518"/>
    </row>
    <row r="3803" spans="1:56" s="527" customFormat="1" ht="50.1" customHeight="1">
      <c r="A3803" s="45" t="s">
        <v>11821</v>
      </c>
      <c r="B3803" s="49" t="s">
        <v>35</v>
      </c>
      <c r="C3803" s="50" t="s">
        <v>11822</v>
      </c>
      <c r="D3803" s="50" t="s">
        <v>658</v>
      </c>
      <c r="E3803" s="50" t="s">
        <v>11823</v>
      </c>
      <c r="F3803" s="50" t="s">
        <v>11824</v>
      </c>
      <c r="G3803" s="49" t="s">
        <v>39</v>
      </c>
      <c r="H3803" s="49">
        <v>0</v>
      </c>
      <c r="I3803" s="35">
        <v>590000000</v>
      </c>
      <c r="J3803" s="35" t="s">
        <v>40</v>
      </c>
      <c r="K3803" s="49" t="s">
        <v>10723</v>
      </c>
      <c r="L3803" s="35" t="s">
        <v>1042</v>
      </c>
      <c r="M3803" s="49" t="s">
        <v>101</v>
      </c>
      <c r="N3803" s="35" t="s">
        <v>44</v>
      </c>
      <c r="O3803" s="35" t="s">
        <v>503</v>
      </c>
      <c r="P3803" s="35">
        <v>166</v>
      </c>
      <c r="Q3803" s="46" t="s">
        <v>103</v>
      </c>
      <c r="R3803" s="81">
        <v>100</v>
      </c>
      <c r="S3803" s="81">
        <v>1880</v>
      </c>
      <c r="T3803" s="81">
        <f t="shared" ref="T3803:T3804" si="451">S3803*R3803</f>
        <v>188000</v>
      </c>
      <c r="U3803" s="81">
        <f t="shared" ref="U3803:U3804" si="452">T3803*1.12</f>
        <v>210560.00000000003</v>
      </c>
      <c r="V3803" s="98"/>
      <c r="W3803" s="49">
        <v>2017</v>
      </c>
      <c r="X3803" s="49"/>
      <c r="Y3803" s="528"/>
      <c r="Z3803" s="528"/>
      <c r="AA3803" s="528"/>
      <c r="AB3803" s="528"/>
      <c r="AC3803" s="528"/>
      <c r="AD3803" s="528"/>
      <c r="AE3803" s="528"/>
      <c r="AF3803" s="518"/>
      <c r="AG3803" s="518"/>
      <c r="AH3803" s="518"/>
      <c r="AI3803" s="518"/>
      <c r="AJ3803" s="518"/>
      <c r="AK3803" s="518"/>
      <c r="AL3803" s="518"/>
      <c r="AM3803" s="518"/>
      <c r="AN3803" s="518"/>
      <c r="AO3803" s="518"/>
      <c r="AP3803" s="518"/>
      <c r="AQ3803" s="518"/>
      <c r="AR3803" s="518"/>
      <c r="AS3803" s="518"/>
      <c r="AT3803" s="518"/>
      <c r="AU3803" s="518"/>
      <c r="AV3803" s="518"/>
      <c r="AW3803" s="518"/>
      <c r="AX3803" s="518"/>
      <c r="AY3803" s="518"/>
      <c r="AZ3803" s="518"/>
      <c r="BA3803" s="518"/>
      <c r="BB3803" s="518"/>
      <c r="BC3803" s="518"/>
      <c r="BD3803" s="518"/>
    </row>
    <row r="3804" spans="1:56" s="527" customFormat="1" ht="50.1" customHeight="1">
      <c r="A3804" s="45" t="s">
        <v>11825</v>
      </c>
      <c r="B3804" s="49" t="s">
        <v>35</v>
      </c>
      <c r="C3804" s="50" t="s">
        <v>11826</v>
      </c>
      <c r="D3804" s="50" t="s">
        <v>658</v>
      </c>
      <c r="E3804" s="50" t="s">
        <v>11827</v>
      </c>
      <c r="F3804" s="50" t="s">
        <v>11828</v>
      </c>
      <c r="G3804" s="49" t="s">
        <v>39</v>
      </c>
      <c r="H3804" s="49">
        <v>0</v>
      </c>
      <c r="I3804" s="35">
        <v>590000000</v>
      </c>
      <c r="J3804" s="35" t="s">
        <v>40</v>
      </c>
      <c r="K3804" s="49" t="s">
        <v>10723</v>
      </c>
      <c r="L3804" s="35" t="s">
        <v>1042</v>
      </c>
      <c r="M3804" s="49" t="s">
        <v>101</v>
      </c>
      <c r="N3804" s="35" t="s">
        <v>44</v>
      </c>
      <c r="O3804" s="35" t="s">
        <v>503</v>
      </c>
      <c r="P3804" s="35">
        <v>166</v>
      </c>
      <c r="Q3804" s="46" t="s">
        <v>103</v>
      </c>
      <c r="R3804" s="81">
        <v>208</v>
      </c>
      <c r="S3804" s="81">
        <v>1800</v>
      </c>
      <c r="T3804" s="81">
        <f t="shared" si="451"/>
        <v>374400</v>
      </c>
      <c r="U3804" s="81">
        <f t="shared" si="452"/>
        <v>419328.00000000006</v>
      </c>
      <c r="V3804" s="98"/>
      <c r="W3804" s="49">
        <v>2017</v>
      </c>
      <c r="X3804" s="49"/>
      <c r="Y3804" s="528"/>
      <c r="Z3804" s="528"/>
      <c r="AA3804" s="528"/>
      <c r="AB3804" s="528"/>
      <c r="AC3804" s="528"/>
      <c r="AD3804" s="528"/>
      <c r="AE3804" s="528"/>
      <c r="AF3804" s="518"/>
      <c r="AG3804" s="518"/>
      <c r="AH3804" s="518"/>
      <c r="AI3804" s="518"/>
      <c r="AJ3804" s="518"/>
      <c r="AK3804" s="518"/>
      <c r="AL3804" s="518"/>
      <c r="AM3804" s="518"/>
      <c r="AN3804" s="518"/>
      <c r="AO3804" s="518"/>
      <c r="AP3804" s="518"/>
      <c r="AQ3804" s="518"/>
      <c r="AR3804" s="518"/>
      <c r="AS3804" s="518"/>
      <c r="AT3804" s="518"/>
      <c r="AU3804" s="518"/>
      <c r="AV3804" s="518"/>
      <c r="AW3804" s="518"/>
      <c r="AX3804" s="518"/>
      <c r="AY3804" s="518"/>
      <c r="AZ3804" s="518"/>
      <c r="BA3804" s="518"/>
      <c r="BB3804" s="518"/>
      <c r="BC3804" s="518"/>
      <c r="BD3804" s="518"/>
    </row>
    <row r="3805" spans="1:56" s="527" customFormat="1" ht="50.1" customHeight="1">
      <c r="A3805" s="45" t="s">
        <v>11829</v>
      </c>
      <c r="B3805" s="58" t="s">
        <v>35</v>
      </c>
      <c r="C3805" s="78" t="s">
        <v>3170</v>
      </c>
      <c r="D3805" s="50" t="s">
        <v>3160</v>
      </c>
      <c r="E3805" s="78" t="s">
        <v>3171</v>
      </c>
      <c r="F3805" s="50" t="s">
        <v>11830</v>
      </c>
      <c r="G3805" s="49" t="s">
        <v>92</v>
      </c>
      <c r="H3805" s="49">
        <v>0</v>
      </c>
      <c r="I3805" s="80">
        <v>590000000</v>
      </c>
      <c r="J3805" s="51" t="s">
        <v>293</v>
      </c>
      <c r="K3805" s="49" t="s">
        <v>10818</v>
      </c>
      <c r="L3805" s="49" t="s">
        <v>189</v>
      </c>
      <c r="M3805" s="49" t="s">
        <v>84</v>
      </c>
      <c r="N3805" s="49" t="s">
        <v>143</v>
      </c>
      <c r="O3805" s="49" t="s">
        <v>503</v>
      </c>
      <c r="P3805" s="49">
        <v>796</v>
      </c>
      <c r="Q3805" s="49" t="s">
        <v>46</v>
      </c>
      <c r="R3805" s="77">
        <v>38</v>
      </c>
      <c r="S3805" s="77">
        <v>162</v>
      </c>
      <c r="T3805" s="77">
        <f>R3805*S3805</f>
        <v>6156</v>
      </c>
      <c r="U3805" s="62">
        <f>T3805*1.12</f>
        <v>6894.72</v>
      </c>
      <c r="V3805" s="98"/>
      <c r="W3805" s="51">
        <v>2017</v>
      </c>
      <c r="X3805" s="49"/>
      <c r="Y3805" s="528"/>
      <c r="Z3805" s="528"/>
      <c r="AA3805" s="528"/>
      <c r="AB3805" s="528"/>
      <c r="AC3805" s="528"/>
      <c r="AD3805" s="528"/>
      <c r="AE3805" s="528"/>
      <c r="AF3805" s="518"/>
      <c r="AG3805" s="518"/>
      <c r="AH3805" s="518"/>
      <c r="AI3805" s="518"/>
      <c r="AJ3805" s="518"/>
      <c r="AK3805" s="518"/>
      <c r="AL3805" s="518"/>
      <c r="AM3805" s="518"/>
      <c r="AN3805" s="518"/>
      <c r="AO3805" s="518"/>
      <c r="AP3805" s="518"/>
      <c r="AQ3805" s="518"/>
      <c r="AR3805" s="518"/>
      <c r="AS3805" s="518"/>
      <c r="AT3805" s="518"/>
      <c r="AU3805" s="518"/>
      <c r="AV3805" s="518"/>
      <c r="AW3805" s="518"/>
      <c r="AX3805" s="518"/>
      <c r="AY3805" s="518"/>
      <c r="AZ3805" s="518"/>
      <c r="BA3805" s="518"/>
      <c r="BB3805" s="518"/>
      <c r="BC3805" s="518"/>
      <c r="BD3805" s="518"/>
    </row>
    <row r="3806" spans="1:56" s="527" customFormat="1" ht="50.1" customHeight="1">
      <c r="A3806" s="45" t="s">
        <v>11831</v>
      </c>
      <c r="B3806" s="58" t="s">
        <v>35</v>
      </c>
      <c r="C3806" s="78" t="s">
        <v>3205</v>
      </c>
      <c r="D3806" s="50" t="s">
        <v>3160</v>
      </c>
      <c r="E3806" s="78" t="s">
        <v>3206</v>
      </c>
      <c r="F3806" s="50" t="s">
        <v>11832</v>
      </c>
      <c r="G3806" s="49" t="s">
        <v>92</v>
      </c>
      <c r="H3806" s="49">
        <v>0</v>
      </c>
      <c r="I3806" s="80">
        <v>590000000</v>
      </c>
      <c r="J3806" s="51" t="s">
        <v>293</v>
      </c>
      <c r="K3806" s="49" t="s">
        <v>10818</v>
      </c>
      <c r="L3806" s="49" t="s">
        <v>189</v>
      </c>
      <c r="M3806" s="49" t="s">
        <v>84</v>
      </c>
      <c r="N3806" s="49" t="s">
        <v>143</v>
      </c>
      <c r="O3806" s="49" t="s">
        <v>503</v>
      </c>
      <c r="P3806" s="49">
        <v>796</v>
      </c>
      <c r="Q3806" s="49" t="s">
        <v>46</v>
      </c>
      <c r="R3806" s="77">
        <v>20</v>
      </c>
      <c r="S3806" s="77">
        <v>320</v>
      </c>
      <c r="T3806" s="77">
        <f>R3806*S3806</f>
        <v>6400</v>
      </c>
      <c r="U3806" s="62">
        <f t="shared" ref="U3806:U3842" si="453">T3806*1.12</f>
        <v>7168.0000000000009</v>
      </c>
      <c r="V3806" s="98"/>
      <c r="W3806" s="51">
        <v>2017</v>
      </c>
      <c r="X3806" s="49"/>
      <c r="Y3806" s="528"/>
      <c r="Z3806" s="528"/>
      <c r="AA3806" s="528"/>
      <c r="AB3806" s="528"/>
      <c r="AC3806" s="528"/>
      <c r="AD3806" s="528"/>
      <c r="AE3806" s="528"/>
      <c r="AF3806" s="518"/>
      <c r="AG3806" s="518"/>
      <c r="AH3806" s="518"/>
      <c r="AI3806" s="518"/>
      <c r="AJ3806" s="518"/>
      <c r="AK3806" s="518"/>
      <c r="AL3806" s="518"/>
      <c r="AM3806" s="518"/>
      <c r="AN3806" s="518"/>
      <c r="AO3806" s="518"/>
      <c r="AP3806" s="518"/>
      <c r="AQ3806" s="518"/>
      <c r="AR3806" s="518"/>
      <c r="AS3806" s="518"/>
      <c r="AT3806" s="518"/>
      <c r="AU3806" s="518"/>
      <c r="AV3806" s="518"/>
      <c r="AW3806" s="518"/>
      <c r="AX3806" s="518"/>
      <c r="AY3806" s="518"/>
      <c r="AZ3806" s="518"/>
      <c r="BA3806" s="518"/>
      <c r="BB3806" s="518"/>
      <c r="BC3806" s="518"/>
      <c r="BD3806" s="518"/>
    </row>
    <row r="3807" spans="1:56" s="527" customFormat="1" ht="50.1" customHeight="1">
      <c r="A3807" s="45" t="s">
        <v>11833</v>
      </c>
      <c r="B3807" s="58" t="s">
        <v>35</v>
      </c>
      <c r="C3807" s="78" t="s">
        <v>3205</v>
      </c>
      <c r="D3807" s="50" t="s">
        <v>3160</v>
      </c>
      <c r="E3807" s="78" t="s">
        <v>3206</v>
      </c>
      <c r="F3807" s="50" t="s">
        <v>3239</v>
      </c>
      <c r="G3807" s="49" t="s">
        <v>92</v>
      </c>
      <c r="H3807" s="49">
        <v>0</v>
      </c>
      <c r="I3807" s="80">
        <v>590000000</v>
      </c>
      <c r="J3807" s="51" t="s">
        <v>293</v>
      </c>
      <c r="K3807" s="49" t="s">
        <v>10818</v>
      </c>
      <c r="L3807" s="49" t="s">
        <v>189</v>
      </c>
      <c r="M3807" s="49" t="s">
        <v>84</v>
      </c>
      <c r="N3807" s="49" t="s">
        <v>143</v>
      </c>
      <c r="O3807" s="49" t="s">
        <v>503</v>
      </c>
      <c r="P3807" s="49">
        <v>796</v>
      </c>
      <c r="Q3807" s="49" t="s">
        <v>46</v>
      </c>
      <c r="R3807" s="77">
        <v>18</v>
      </c>
      <c r="S3807" s="77">
        <v>550</v>
      </c>
      <c r="T3807" s="77">
        <f t="shared" ref="T3807:T3837" si="454">R3807*S3807</f>
        <v>9900</v>
      </c>
      <c r="U3807" s="62">
        <f t="shared" si="453"/>
        <v>11088.000000000002</v>
      </c>
      <c r="V3807" s="98"/>
      <c r="W3807" s="51">
        <v>2017</v>
      </c>
      <c r="X3807" s="49"/>
      <c r="Y3807" s="528"/>
      <c r="Z3807" s="528"/>
      <c r="AA3807" s="528"/>
      <c r="AB3807" s="528"/>
      <c r="AC3807" s="528"/>
      <c r="AD3807" s="528"/>
      <c r="AE3807" s="528"/>
      <c r="AF3807" s="518"/>
      <c r="AG3807" s="518"/>
      <c r="AH3807" s="518"/>
      <c r="AI3807" s="518"/>
      <c r="AJ3807" s="518"/>
      <c r="AK3807" s="518"/>
      <c r="AL3807" s="518"/>
      <c r="AM3807" s="518"/>
      <c r="AN3807" s="518"/>
      <c r="AO3807" s="518"/>
      <c r="AP3807" s="518"/>
      <c r="AQ3807" s="518"/>
      <c r="AR3807" s="518"/>
      <c r="AS3807" s="518"/>
      <c r="AT3807" s="518"/>
      <c r="AU3807" s="518"/>
      <c r="AV3807" s="518"/>
      <c r="AW3807" s="518"/>
      <c r="AX3807" s="518"/>
      <c r="AY3807" s="518"/>
      <c r="AZ3807" s="518"/>
      <c r="BA3807" s="518"/>
      <c r="BB3807" s="518"/>
      <c r="BC3807" s="518"/>
      <c r="BD3807" s="518"/>
    </row>
    <row r="3808" spans="1:56" s="527" customFormat="1" ht="50.1" customHeight="1">
      <c r="A3808" s="45" t="s">
        <v>11834</v>
      </c>
      <c r="B3808" s="58" t="s">
        <v>35</v>
      </c>
      <c r="C3808" s="78" t="s">
        <v>3205</v>
      </c>
      <c r="D3808" s="50" t="s">
        <v>3160</v>
      </c>
      <c r="E3808" s="78" t="s">
        <v>3206</v>
      </c>
      <c r="F3808" s="50" t="s">
        <v>3261</v>
      </c>
      <c r="G3808" s="49" t="s">
        <v>92</v>
      </c>
      <c r="H3808" s="49">
        <v>0</v>
      </c>
      <c r="I3808" s="80">
        <v>590000000</v>
      </c>
      <c r="J3808" s="51" t="s">
        <v>293</v>
      </c>
      <c r="K3808" s="49" t="s">
        <v>10818</v>
      </c>
      <c r="L3808" s="49" t="s">
        <v>189</v>
      </c>
      <c r="M3808" s="49" t="s">
        <v>84</v>
      </c>
      <c r="N3808" s="49" t="s">
        <v>143</v>
      </c>
      <c r="O3808" s="49" t="s">
        <v>503</v>
      </c>
      <c r="P3808" s="49">
        <v>796</v>
      </c>
      <c r="Q3808" s="49" t="s">
        <v>46</v>
      </c>
      <c r="R3808" s="77">
        <v>5</v>
      </c>
      <c r="S3808" s="77">
        <v>465</v>
      </c>
      <c r="T3808" s="77">
        <f t="shared" si="454"/>
        <v>2325</v>
      </c>
      <c r="U3808" s="62">
        <f t="shared" si="453"/>
        <v>2604.0000000000005</v>
      </c>
      <c r="V3808" s="98"/>
      <c r="W3808" s="51">
        <v>2017</v>
      </c>
      <c r="X3808" s="49"/>
      <c r="Y3808" s="528"/>
      <c r="Z3808" s="528"/>
      <c r="AA3808" s="528"/>
      <c r="AB3808" s="528"/>
      <c r="AC3808" s="528"/>
      <c r="AD3808" s="528"/>
      <c r="AE3808" s="528"/>
      <c r="AF3808" s="518"/>
      <c r="AG3808" s="518"/>
      <c r="AH3808" s="518"/>
      <c r="AI3808" s="518"/>
      <c r="AJ3808" s="518"/>
      <c r="AK3808" s="518"/>
      <c r="AL3808" s="518"/>
      <c r="AM3808" s="518"/>
      <c r="AN3808" s="518"/>
      <c r="AO3808" s="518"/>
      <c r="AP3808" s="518"/>
      <c r="AQ3808" s="518"/>
      <c r="AR3808" s="518"/>
      <c r="AS3808" s="518"/>
      <c r="AT3808" s="518"/>
      <c r="AU3808" s="518"/>
      <c r="AV3808" s="518"/>
      <c r="AW3808" s="518"/>
      <c r="AX3808" s="518"/>
      <c r="AY3808" s="518"/>
      <c r="AZ3808" s="518"/>
      <c r="BA3808" s="518"/>
      <c r="BB3808" s="518"/>
      <c r="BC3808" s="518"/>
      <c r="BD3808" s="518"/>
    </row>
    <row r="3809" spans="1:56" s="527" customFormat="1" ht="50.1" customHeight="1">
      <c r="A3809" s="45" t="s">
        <v>11835</v>
      </c>
      <c r="B3809" s="58" t="s">
        <v>35</v>
      </c>
      <c r="C3809" s="78" t="s">
        <v>3205</v>
      </c>
      <c r="D3809" s="50" t="s">
        <v>3160</v>
      </c>
      <c r="E3809" s="78" t="s">
        <v>3206</v>
      </c>
      <c r="F3809" s="50" t="s">
        <v>3235</v>
      </c>
      <c r="G3809" s="49" t="s">
        <v>92</v>
      </c>
      <c r="H3809" s="49">
        <v>0</v>
      </c>
      <c r="I3809" s="80">
        <v>590000000</v>
      </c>
      <c r="J3809" s="51" t="s">
        <v>293</v>
      </c>
      <c r="K3809" s="49" t="s">
        <v>10818</v>
      </c>
      <c r="L3809" s="49" t="s">
        <v>189</v>
      </c>
      <c r="M3809" s="49" t="s">
        <v>84</v>
      </c>
      <c r="N3809" s="49" t="s">
        <v>143</v>
      </c>
      <c r="O3809" s="49" t="s">
        <v>503</v>
      </c>
      <c r="P3809" s="49">
        <v>796</v>
      </c>
      <c r="Q3809" s="49" t="s">
        <v>46</v>
      </c>
      <c r="R3809" s="77">
        <v>20</v>
      </c>
      <c r="S3809" s="77">
        <v>930</v>
      </c>
      <c r="T3809" s="77">
        <f t="shared" si="454"/>
        <v>18600</v>
      </c>
      <c r="U3809" s="62">
        <f t="shared" si="453"/>
        <v>20832.000000000004</v>
      </c>
      <c r="V3809" s="98"/>
      <c r="W3809" s="51">
        <v>2017</v>
      </c>
      <c r="X3809" s="49"/>
      <c r="Y3809" s="528"/>
      <c r="Z3809" s="528"/>
      <c r="AA3809" s="528"/>
      <c r="AB3809" s="528"/>
      <c r="AC3809" s="528"/>
      <c r="AD3809" s="528"/>
      <c r="AE3809" s="528"/>
      <c r="AF3809" s="518"/>
      <c r="AG3809" s="518"/>
      <c r="AH3809" s="518"/>
      <c r="AI3809" s="518"/>
      <c r="AJ3809" s="518"/>
      <c r="AK3809" s="518"/>
      <c r="AL3809" s="518"/>
      <c r="AM3809" s="518"/>
      <c r="AN3809" s="518"/>
      <c r="AO3809" s="518"/>
      <c r="AP3809" s="518"/>
      <c r="AQ3809" s="518"/>
      <c r="AR3809" s="518"/>
      <c r="AS3809" s="518"/>
      <c r="AT3809" s="518"/>
      <c r="AU3809" s="518"/>
      <c r="AV3809" s="518"/>
      <c r="AW3809" s="518"/>
      <c r="AX3809" s="518"/>
      <c r="AY3809" s="518"/>
      <c r="AZ3809" s="518"/>
      <c r="BA3809" s="518"/>
      <c r="BB3809" s="518"/>
      <c r="BC3809" s="518"/>
      <c r="BD3809" s="518"/>
    </row>
    <row r="3810" spans="1:56" s="527" customFormat="1" ht="50.1" customHeight="1">
      <c r="A3810" s="45" t="s">
        <v>11836</v>
      </c>
      <c r="B3810" s="58" t="s">
        <v>35</v>
      </c>
      <c r="C3810" s="78" t="s">
        <v>3205</v>
      </c>
      <c r="D3810" s="50" t="s">
        <v>3160</v>
      </c>
      <c r="E3810" s="78" t="s">
        <v>3206</v>
      </c>
      <c r="F3810" s="50" t="s">
        <v>11837</v>
      </c>
      <c r="G3810" s="49" t="s">
        <v>92</v>
      </c>
      <c r="H3810" s="49">
        <v>0</v>
      </c>
      <c r="I3810" s="80">
        <v>590000000</v>
      </c>
      <c r="J3810" s="51" t="s">
        <v>293</v>
      </c>
      <c r="K3810" s="49" t="s">
        <v>10818</v>
      </c>
      <c r="L3810" s="49" t="s">
        <v>189</v>
      </c>
      <c r="M3810" s="49" t="s">
        <v>84</v>
      </c>
      <c r="N3810" s="49" t="s">
        <v>143</v>
      </c>
      <c r="O3810" s="49" t="s">
        <v>503</v>
      </c>
      <c r="P3810" s="49">
        <v>796</v>
      </c>
      <c r="Q3810" s="49" t="s">
        <v>46</v>
      </c>
      <c r="R3810" s="77">
        <v>21</v>
      </c>
      <c r="S3810" s="77">
        <v>1450</v>
      </c>
      <c r="T3810" s="77">
        <f t="shared" si="454"/>
        <v>30450</v>
      </c>
      <c r="U3810" s="62">
        <f t="shared" si="453"/>
        <v>34104</v>
      </c>
      <c r="V3810" s="98"/>
      <c r="W3810" s="51">
        <v>2017</v>
      </c>
      <c r="X3810" s="49"/>
      <c r="Y3810" s="528"/>
      <c r="Z3810" s="528"/>
      <c r="AA3810" s="528"/>
      <c r="AB3810" s="528"/>
      <c r="AC3810" s="528"/>
      <c r="AD3810" s="528"/>
      <c r="AE3810" s="528"/>
      <c r="AF3810" s="518"/>
      <c r="AG3810" s="518"/>
      <c r="AH3810" s="518"/>
      <c r="AI3810" s="518"/>
      <c r="AJ3810" s="518"/>
      <c r="AK3810" s="518"/>
      <c r="AL3810" s="518"/>
      <c r="AM3810" s="518"/>
      <c r="AN3810" s="518"/>
      <c r="AO3810" s="518"/>
      <c r="AP3810" s="518"/>
      <c r="AQ3810" s="518"/>
      <c r="AR3810" s="518"/>
      <c r="AS3810" s="518"/>
      <c r="AT3810" s="518"/>
      <c r="AU3810" s="518"/>
      <c r="AV3810" s="518"/>
      <c r="AW3810" s="518"/>
      <c r="AX3810" s="518"/>
      <c r="AY3810" s="518"/>
      <c r="AZ3810" s="518"/>
      <c r="BA3810" s="518"/>
      <c r="BB3810" s="518"/>
      <c r="BC3810" s="518"/>
      <c r="BD3810" s="518"/>
    </row>
    <row r="3811" spans="1:56" s="527" customFormat="1" ht="50.1" customHeight="1">
      <c r="A3811" s="45" t="s">
        <v>11838</v>
      </c>
      <c r="B3811" s="58" t="s">
        <v>35</v>
      </c>
      <c r="C3811" s="78" t="s">
        <v>3205</v>
      </c>
      <c r="D3811" s="50" t="s">
        <v>3160</v>
      </c>
      <c r="E3811" s="78" t="s">
        <v>3206</v>
      </c>
      <c r="F3811" s="50" t="s">
        <v>11839</v>
      </c>
      <c r="G3811" s="49" t="s">
        <v>92</v>
      </c>
      <c r="H3811" s="49">
        <v>0</v>
      </c>
      <c r="I3811" s="80">
        <v>590000000</v>
      </c>
      <c r="J3811" s="51" t="s">
        <v>293</v>
      </c>
      <c r="K3811" s="49" t="s">
        <v>10818</v>
      </c>
      <c r="L3811" s="49" t="s">
        <v>189</v>
      </c>
      <c r="M3811" s="49" t="s">
        <v>84</v>
      </c>
      <c r="N3811" s="49" t="s">
        <v>143</v>
      </c>
      <c r="O3811" s="49" t="s">
        <v>503</v>
      </c>
      <c r="P3811" s="49">
        <v>796</v>
      </c>
      <c r="Q3811" s="49" t="s">
        <v>46</v>
      </c>
      <c r="R3811" s="77">
        <v>20</v>
      </c>
      <c r="S3811" s="77">
        <v>3400</v>
      </c>
      <c r="T3811" s="77">
        <f t="shared" si="454"/>
        <v>68000</v>
      </c>
      <c r="U3811" s="62">
        <f t="shared" si="453"/>
        <v>76160</v>
      </c>
      <c r="V3811" s="98"/>
      <c r="W3811" s="51">
        <v>2017</v>
      </c>
      <c r="X3811" s="49"/>
      <c r="Y3811" s="528"/>
      <c r="Z3811" s="528"/>
      <c r="AA3811" s="528"/>
      <c r="AB3811" s="528"/>
      <c r="AC3811" s="528"/>
      <c r="AD3811" s="528"/>
      <c r="AE3811" s="528"/>
      <c r="AF3811" s="518"/>
      <c r="AG3811" s="518"/>
      <c r="AH3811" s="518"/>
      <c r="AI3811" s="518"/>
      <c r="AJ3811" s="518"/>
      <c r="AK3811" s="518"/>
      <c r="AL3811" s="518"/>
      <c r="AM3811" s="518"/>
      <c r="AN3811" s="518"/>
      <c r="AO3811" s="518"/>
      <c r="AP3811" s="518"/>
      <c r="AQ3811" s="518"/>
      <c r="AR3811" s="518"/>
      <c r="AS3811" s="518"/>
      <c r="AT3811" s="518"/>
      <c r="AU3811" s="518"/>
      <c r="AV3811" s="518"/>
      <c r="AW3811" s="518"/>
      <c r="AX3811" s="518"/>
      <c r="AY3811" s="518"/>
      <c r="AZ3811" s="518"/>
      <c r="BA3811" s="518"/>
      <c r="BB3811" s="518"/>
      <c r="BC3811" s="518"/>
      <c r="BD3811" s="518"/>
    </row>
    <row r="3812" spans="1:56" s="527" customFormat="1" ht="50.1" customHeight="1">
      <c r="A3812" s="45" t="s">
        <v>11840</v>
      </c>
      <c r="B3812" s="58" t="s">
        <v>35</v>
      </c>
      <c r="C3812" s="78" t="s">
        <v>3259</v>
      </c>
      <c r="D3812" s="50" t="s">
        <v>3160</v>
      </c>
      <c r="E3812" s="78" t="s">
        <v>3260</v>
      </c>
      <c r="F3812" s="50" t="s">
        <v>11841</v>
      </c>
      <c r="G3812" s="49" t="s">
        <v>92</v>
      </c>
      <c r="H3812" s="49">
        <v>0</v>
      </c>
      <c r="I3812" s="80">
        <v>590000000</v>
      </c>
      <c r="J3812" s="51" t="s">
        <v>293</v>
      </c>
      <c r="K3812" s="49" t="s">
        <v>10818</v>
      </c>
      <c r="L3812" s="49" t="s">
        <v>189</v>
      </c>
      <c r="M3812" s="49" t="s">
        <v>84</v>
      </c>
      <c r="N3812" s="49" t="s">
        <v>143</v>
      </c>
      <c r="O3812" s="49" t="s">
        <v>503</v>
      </c>
      <c r="P3812" s="49">
        <v>796</v>
      </c>
      <c r="Q3812" s="49" t="s">
        <v>46</v>
      </c>
      <c r="R3812" s="77">
        <v>6</v>
      </c>
      <c r="S3812" s="77">
        <v>14380</v>
      </c>
      <c r="T3812" s="77">
        <f t="shared" si="454"/>
        <v>86280</v>
      </c>
      <c r="U3812" s="62">
        <f t="shared" si="453"/>
        <v>96633.600000000006</v>
      </c>
      <c r="V3812" s="98"/>
      <c r="W3812" s="51">
        <v>2017</v>
      </c>
      <c r="X3812" s="49"/>
      <c r="Y3812" s="528"/>
      <c r="Z3812" s="528"/>
      <c r="AA3812" s="528"/>
      <c r="AB3812" s="528"/>
      <c r="AC3812" s="528"/>
      <c r="AD3812" s="528"/>
      <c r="AE3812" s="528"/>
      <c r="AF3812" s="518"/>
      <c r="AG3812" s="518"/>
      <c r="AH3812" s="518"/>
      <c r="AI3812" s="518"/>
      <c r="AJ3812" s="518"/>
      <c r="AK3812" s="518"/>
      <c r="AL3812" s="518"/>
      <c r="AM3812" s="518"/>
      <c r="AN3812" s="518"/>
      <c r="AO3812" s="518"/>
      <c r="AP3812" s="518"/>
      <c r="AQ3812" s="518"/>
      <c r="AR3812" s="518"/>
      <c r="AS3812" s="518"/>
      <c r="AT3812" s="518"/>
      <c r="AU3812" s="518"/>
      <c r="AV3812" s="518"/>
      <c r="AW3812" s="518"/>
      <c r="AX3812" s="518"/>
      <c r="AY3812" s="518"/>
      <c r="AZ3812" s="518"/>
      <c r="BA3812" s="518"/>
      <c r="BB3812" s="518"/>
      <c r="BC3812" s="518"/>
      <c r="BD3812" s="518"/>
    </row>
    <row r="3813" spans="1:56" s="527" customFormat="1" ht="50.1" customHeight="1">
      <c r="A3813" s="45" t="s">
        <v>11842</v>
      </c>
      <c r="B3813" s="58" t="s">
        <v>35</v>
      </c>
      <c r="C3813" s="78" t="s">
        <v>3105</v>
      </c>
      <c r="D3813" s="50" t="s">
        <v>3033</v>
      </c>
      <c r="E3813" s="78" t="s">
        <v>3106</v>
      </c>
      <c r="F3813" s="50" t="s">
        <v>11843</v>
      </c>
      <c r="G3813" s="49" t="s">
        <v>92</v>
      </c>
      <c r="H3813" s="49">
        <v>0</v>
      </c>
      <c r="I3813" s="80">
        <v>590000000</v>
      </c>
      <c r="J3813" s="51" t="s">
        <v>293</v>
      </c>
      <c r="K3813" s="49" t="s">
        <v>10818</v>
      </c>
      <c r="L3813" s="49" t="s">
        <v>189</v>
      </c>
      <c r="M3813" s="49" t="s">
        <v>84</v>
      </c>
      <c r="N3813" s="49" t="s">
        <v>143</v>
      </c>
      <c r="O3813" s="49" t="s">
        <v>503</v>
      </c>
      <c r="P3813" s="49">
        <v>796</v>
      </c>
      <c r="Q3813" s="49" t="s">
        <v>46</v>
      </c>
      <c r="R3813" s="77">
        <v>18</v>
      </c>
      <c r="S3813" s="77">
        <v>14500</v>
      </c>
      <c r="T3813" s="77">
        <f t="shared" si="454"/>
        <v>261000</v>
      </c>
      <c r="U3813" s="62">
        <f t="shared" si="453"/>
        <v>292320</v>
      </c>
      <c r="V3813" s="98"/>
      <c r="W3813" s="51">
        <v>2017</v>
      </c>
      <c r="X3813" s="49"/>
      <c r="Y3813" s="528"/>
      <c r="Z3813" s="528"/>
      <c r="AA3813" s="528"/>
      <c r="AB3813" s="528"/>
      <c r="AC3813" s="528"/>
      <c r="AD3813" s="528"/>
      <c r="AE3813" s="528"/>
      <c r="AF3813" s="518"/>
      <c r="AG3813" s="518"/>
      <c r="AH3813" s="518"/>
      <c r="AI3813" s="518"/>
      <c r="AJ3813" s="518"/>
      <c r="AK3813" s="518"/>
      <c r="AL3813" s="518"/>
      <c r="AM3813" s="518"/>
      <c r="AN3813" s="518"/>
      <c r="AO3813" s="518"/>
      <c r="AP3813" s="518"/>
      <c r="AQ3813" s="518"/>
      <c r="AR3813" s="518"/>
      <c r="AS3813" s="518"/>
      <c r="AT3813" s="518"/>
      <c r="AU3813" s="518"/>
      <c r="AV3813" s="518"/>
      <c r="AW3813" s="518"/>
      <c r="AX3813" s="518"/>
      <c r="AY3813" s="518"/>
      <c r="AZ3813" s="518"/>
      <c r="BA3813" s="518"/>
      <c r="BB3813" s="518"/>
      <c r="BC3813" s="518"/>
      <c r="BD3813" s="518"/>
    </row>
    <row r="3814" spans="1:56" s="527" customFormat="1" ht="50.1" customHeight="1">
      <c r="A3814" s="45" t="s">
        <v>11844</v>
      </c>
      <c r="B3814" s="58" t="s">
        <v>35</v>
      </c>
      <c r="C3814" s="78" t="s">
        <v>3105</v>
      </c>
      <c r="D3814" s="50" t="s">
        <v>3033</v>
      </c>
      <c r="E3814" s="78" t="s">
        <v>3106</v>
      </c>
      <c r="F3814" s="50" t="s">
        <v>11845</v>
      </c>
      <c r="G3814" s="49" t="s">
        <v>92</v>
      </c>
      <c r="H3814" s="49">
        <v>0</v>
      </c>
      <c r="I3814" s="80">
        <v>590000000</v>
      </c>
      <c r="J3814" s="51" t="s">
        <v>293</v>
      </c>
      <c r="K3814" s="49" t="s">
        <v>10818</v>
      </c>
      <c r="L3814" s="49" t="s">
        <v>189</v>
      </c>
      <c r="M3814" s="49" t="s">
        <v>84</v>
      </c>
      <c r="N3814" s="49" t="s">
        <v>143</v>
      </c>
      <c r="O3814" s="49" t="s">
        <v>503</v>
      </c>
      <c r="P3814" s="49">
        <v>796</v>
      </c>
      <c r="Q3814" s="49" t="s">
        <v>46</v>
      </c>
      <c r="R3814" s="77">
        <v>18</v>
      </c>
      <c r="S3814" s="77">
        <v>18380</v>
      </c>
      <c r="T3814" s="77">
        <f t="shared" si="454"/>
        <v>330840</v>
      </c>
      <c r="U3814" s="62">
        <f t="shared" si="453"/>
        <v>370540.80000000005</v>
      </c>
      <c r="V3814" s="98"/>
      <c r="W3814" s="51">
        <v>2017</v>
      </c>
      <c r="X3814" s="49"/>
      <c r="Y3814" s="528"/>
      <c r="Z3814" s="528"/>
      <c r="AA3814" s="528"/>
      <c r="AB3814" s="528"/>
      <c r="AC3814" s="528"/>
      <c r="AD3814" s="528"/>
      <c r="AE3814" s="528"/>
      <c r="AF3814" s="518"/>
      <c r="AG3814" s="518"/>
      <c r="AH3814" s="518"/>
      <c r="AI3814" s="518"/>
      <c r="AJ3814" s="518"/>
      <c r="AK3814" s="518"/>
      <c r="AL3814" s="518"/>
      <c r="AM3814" s="518"/>
      <c r="AN3814" s="518"/>
      <c r="AO3814" s="518"/>
      <c r="AP3814" s="518"/>
      <c r="AQ3814" s="518"/>
      <c r="AR3814" s="518"/>
      <c r="AS3814" s="518"/>
      <c r="AT3814" s="518"/>
      <c r="AU3814" s="518"/>
      <c r="AV3814" s="518"/>
      <c r="AW3814" s="518"/>
      <c r="AX3814" s="518"/>
      <c r="AY3814" s="518"/>
      <c r="AZ3814" s="518"/>
      <c r="BA3814" s="518"/>
      <c r="BB3814" s="518"/>
      <c r="BC3814" s="518"/>
      <c r="BD3814" s="518"/>
    </row>
    <row r="3815" spans="1:56" s="527" customFormat="1" ht="50.1" customHeight="1">
      <c r="A3815" s="45" t="s">
        <v>11846</v>
      </c>
      <c r="B3815" s="58" t="s">
        <v>35</v>
      </c>
      <c r="C3815" s="78" t="s">
        <v>3154</v>
      </c>
      <c r="D3815" s="50" t="s">
        <v>3033</v>
      </c>
      <c r="E3815" s="78" t="s">
        <v>3155</v>
      </c>
      <c r="F3815" s="50" t="s">
        <v>11847</v>
      </c>
      <c r="G3815" s="49" t="s">
        <v>92</v>
      </c>
      <c r="H3815" s="49">
        <v>0</v>
      </c>
      <c r="I3815" s="80">
        <v>590000000</v>
      </c>
      <c r="J3815" s="51" t="s">
        <v>293</v>
      </c>
      <c r="K3815" s="49" t="s">
        <v>10818</v>
      </c>
      <c r="L3815" s="49" t="s">
        <v>189</v>
      </c>
      <c r="M3815" s="49" t="s">
        <v>84</v>
      </c>
      <c r="N3815" s="49" t="s">
        <v>143</v>
      </c>
      <c r="O3815" s="49" t="s">
        <v>503</v>
      </c>
      <c r="P3815" s="49">
        <v>796</v>
      </c>
      <c r="Q3815" s="49" t="s">
        <v>46</v>
      </c>
      <c r="R3815" s="77">
        <v>18</v>
      </c>
      <c r="S3815" s="77">
        <v>9860</v>
      </c>
      <c r="T3815" s="77">
        <f t="shared" si="454"/>
        <v>177480</v>
      </c>
      <c r="U3815" s="62">
        <f t="shared" si="453"/>
        <v>198777.60000000001</v>
      </c>
      <c r="V3815" s="98"/>
      <c r="W3815" s="51">
        <v>2017</v>
      </c>
      <c r="X3815" s="49"/>
      <c r="Y3815" s="528"/>
      <c r="Z3815" s="528"/>
      <c r="AA3815" s="528"/>
      <c r="AB3815" s="528"/>
      <c r="AC3815" s="528"/>
      <c r="AD3815" s="528"/>
      <c r="AE3815" s="528"/>
      <c r="AF3815" s="518"/>
      <c r="AG3815" s="518"/>
      <c r="AH3815" s="518"/>
      <c r="AI3815" s="518"/>
      <c r="AJ3815" s="518"/>
      <c r="AK3815" s="518"/>
      <c r="AL3815" s="518"/>
      <c r="AM3815" s="518"/>
      <c r="AN3815" s="518"/>
      <c r="AO3815" s="518"/>
      <c r="AP3815" s="518"/>
      <c r="AQ3815" s="518"/>
      <c r="AR3815" s="518"/>
      <c r="AS3815" s="518"/>
      <c r="AT3815" s="518"/>
      <c r="AU3815" s="518"/>
      <c r="AV3815" s="518"/>
      <c r="AW3815" s="518"/>
      <c r="AX3815" s="518"/>
      <c r="AY3815" s="518"/>
      <c r="AZ3815" s="518"/>
      <c r="BA3815" s="518"/>
      <c r="BB3815" s="518"/>
      <c r="BC3815" s="518"/>
      <c r="BD3815" s="518"/>
    </row>
    <row r="3816" spans="1:56" s="527" customFormat="1" ht="50.1" customHeight="1">
      <c r="A3816" s="45" t="s">
        <v>11848</v>
      </c>
      <c r="B3816" s="58" t="s">
        <v>35</v>
      </c>
      <c r="C3816" s="78" t="s">
        <v>3129</v>
      </c>
      <c r="D3816" s="50" t="s">
        <v>3033</v>
      </c>
      <c r="E3816" s="78" t="s">
        <v>3130</v>
      </c>
      <c r="F3816" s="50" t="s">
        <v>3134</v>
      </c>
      <c r="G3816" s="49" t="s">
        <v>92</v>
      </c>
      <c r="H3816" s="49">
        <v>0</v>
      </c>
      <c r="I3816" s="80">
        <v>590000000</v>
      </c>
      <c r="J3816" s="51" t="s">
        <v>293</v>
      </c>
      <c r="K3816" s="49" t="s">
        <v>10818</v>
      </c>
      <c r="L3816" s="49" t="s">
        <v>189</v>
      </c>
      <c r="M3816" s="49" t="s">
        <v>84</v>
      </c>
      <c r="N3816" s="49" t="s">
        <v>143</v>
      </c>
      <c r="O3816" s="49" t="s">
        <v>503</v>
      </c>
      <c r="P3816" s="49">
        <v>796</v>
      </c>
      <c r="Q3816" s="49" t="s">
        <v>46</v>
      </c>
      <c r="R3816" s="77">
        <v>140</v>
      </c>
      <c r="S3816" s="77">
        <v>4800</v>
      </c>
      <c r="T3816" s="77">
        <f t="shared" si="454"/>
        <v>672000</v>
      </c>
      <c r="U3816" s="62">
        <f t="shared" si="453"/>
        <v>752640.00000000012</v>
      </c>
      <c r="V3816" s="98"/>
      <c r="W3816" s="51">
        <v>2017</v>
      </c>
      <c r="X3816" s="49"/>
      <c r="Y3816" s="528"/>
      <c r="Z3816" s="528"/>
      <c r="AA3816" s="528"/>
      <c r="AB3816" s="528"/>
      <c r="AC3816" s="528"/>
      <c r="AD3816" s="528"/>
      <c r="AE3816" s="528"/>
      <c r="AF3816" s="518"/>
      <c r="AG3816" s="518"/>
      <c r="AH3816" s="518"/>
      <c r="AI3816" s="518"/>
      <c r="AJ3816" s="518"/>
      <c r="AK3816" s="518"/>
      <c r="AL3816" s="518"/>
      <c r="AM3816" s="518"/>
      <c r="AN3816" s="518"/>
      <c r="AO3816" s="518"/>
      <c r="AP3816" s="518"/>
      <c r="AQ3816" s="518"/>
      <c r="AR3816" s="518"/>
      <c r="AS3816" s="518"/>
      <c r="AT3816" s="518"/>
      <c r="AU3816" s="518"/>
      <c r="AV3816" s="518"/>
      <c r="AW3816" s="518"/>
      <c r="AX3816" s="518"/>
      <c r="AY3816" s="518"/>
      <c r="AZ3816" s="518"/>
      <c r="BA3816" s="518"/>
      <c r="BB3816" s="518"/>
      <c r="BC3816" s="518"/>
      <c r="BD3816" s="518"/>
    </row>
    <row r="3817" spans="1:56" s="527" customFormat="1" ht="50.1" customHeight="1">
      <c r="A3817" s="45" t="s">
        <v>11849</v>
      </c>
      <c r="B3817" s="58" t="s">
        <v>35</v>
      </c>
      <c r="C3817" s="50" t="s">
        <v>3073</v>
      </c>
      <c r="D3817" s="50" t="s">
        <v>3033</v>
      </c>
      <c r="E3817" s="50" t="s">
        <v>3074</v>
      </c>
      <c r="F3817" s="50" t="s">
        <v>3967</v>
      </c>
      <c r="G3817" s="49" t="s">
        <v>92</v>
      </c>
      <c r="H3817" s="49">
        <v>0</v>
      </c>
      <c r="I3817" s="80">
        <v>590000000</v>
      </c>
      <c r="J3817" s="51" t="s">
        <v>293</v>
      </c>
      <c r="K3817" s="49" t="s">
        <v>10818</v>
      </c>
      <c r="L3817" s="49" t="s">
        <v>189</v>
      </c>
      <c r="M3817" s="49" t="s">
        <v>84</v>
      </c>
      <c r="N3817" s="49" t="s">
        <v>143</v>
      </c>
      <c r="O3817" s="49" t="s">
        <v>503</v>
      </c>
      <c r="P3817" s="49">
        <v>796</v>
      </c>
      <c r="Q3817" s="49" t="s">
        <v>46</v>
      </c>
      <c r="R3817" s="77">
        <v>15</v>
      </c>
      <c r="S3817" s="77">
        <v>420</v>
      </c>
      <c r="T3817" s="77">
        <f t="shared" si="454"/>
        <v>6300</v>
      </c>
      <c r="U3817" s="62">
        <f t="shared" si="453"/>
        <v>7056.0000000000009</v>
      </c>
      <c r="V3817" s="98"/>
      <c r="W3817" s="51">
        <v>2017</v>
      </c>
      <c r="X3817" s="49"/>
      <c r="Y3817" s="528"/>
      <c r="Z3817" s="528"/>
      <c r="AA3817" s="528"/>
      <c r="AB3817" s="528"/>
      <c r="AC3817" s="528"/>
      <c r="AD3817" s="528"/>
      <c r="AE3817" s="528"/>
      <c r="AF3817" s="518"/>
      <c r="AG3817" s="518"/>
      <c r="AH3817" s="518"/>
      <c r="AI3817" s="518"/>
      <c r="AJ3817" s="518"/>
      <c r="AK3817" s="518"/>
      <c r="AL3817" s="518"/>
      <c r="AM3817" s="518"/>
      <c r="AN3817" s="518"/>
      <c r="AO3817" s="518"/>
      <c r="AP3817" s="518"/>
      <c r="AQ3817" s="518"/>
      <c r="AR3817" s="518"/>
      <c r="AS3817" s="518"/>
      <c r="AT3817" s="518"/>
      <c r="AU3817" s="518"/>
      <c r="AV3817" s="518"/>
      <c r="AW3817" s="518"/>
      <c r="AX3817" s="518"/>
      <c r="AY3817" s="518"/>
      <c r="AZ3817" s="518"/>
      <c r="BA3817" s="518"/>
      <c r="BB3817" s="518"/>
      <c r="BC3817" s="518"/>
      <c r="BD3817" s="518"/>
    </row>
    <row r="3818" spans="1:56" s="527" customFormat="1" ht="50.1" customHeight="1">
      <c r="A3818" s="45" t="s">
        <v>11850</v>
      </c>
      <c r="B3818" s="58" t="s">
        <v>35</v>
      </c>
      <c r="C3818" s="50" t="s">
        <v>3073</v>
      </c>
      <c r="D3818" s="50" t="s">
        <v>3033</v>
      </c>
      <c r="E3818" s="50" t="s">
        <v>3074</v>
      </c>
      <c r="F3818" s="50" t="s">
        <v>3078</v>
      </c>
      <c r="G3818" s="49" t="s">
        <v>92</v>
      </c>
      <c r="H3818" s="49">
        <v>0</v>
      </c>
      <c r="I3818" s="80">
        <v>590000000</v>
      </c>
      <c r="J3818" s="51" t="s">
        <v>293</v>
      </c>
      <c r="K3818" s="49" t="s">
        <v>10818</v>
      </c>
      <c r="L3818" s="49" t="s">
        <v>189</v>
      </c>
      <c r="M3818" s="49" t="s">
        <v>84</v>
      </c>
      <c r="N3818" s="49" t="s">
        <v>143</v>
      </c>
      <c r="O3818" s="49" t="s">
        <v>503</v>
      </c>
      <c r="P3818" s="49">
        <v>796</v>
      </c>
      <c r="Q3818" s="49" t="s">
        <v>46</v>
      </c>
      <c r="R3818" s="77">
        <v>60</v>
      </c>
      <c r="S3818" s="77">
        <v>928</v>
      </c>
      <c r="T3818" s="77">
        <f t="shared" si="454"/>
        <v>55680</v>
      </c>
      <c r="U3818" s="62">
        <f t="shared" si="453"/>
        <v>62361.600000000006</v>
      </c>
      <c r="V3818" s="98"/>
      <c r="W3818" s="51">
        <v>2017</v>
      </c>
      <c r="X3818" s="49"/>
      <c r="Y3818" s="528"/>
      <c r="Z3818" s="528"/>
      <c r="AA3818" s="528"/>
      <c r="AB3818" s="528"/>
      <c r="AC3818" s="528"/>
      <c r="AD3818" s="528"/>
      <c r="AE3818" s="528"/>
      <c r="AF3818" s="518"/>
      <c r="AG3818" s="518"/>
      <c r="AH3818" s="518"/>
      <c r="AI3818" s="518"/>
      <c r="AJ3818" s="518"/>
      <c r="AK3818" s="518"/>
      <c r="AL3818" s="518"/>
      <c r="AM3818" s="518"/>
      <c r="AN3818" s="518"/>
      <c r="AO3818" s="518"/>
      <c r="AP3818" s="518"/>
      <c r="AQ3818" s="518"/>
      <c r="AR3818" s="518"/>
      <c r="AS3818" s="518"/>
      <c r="AT3818" s="518"/>
      <c r="AU3818" s="518"/>
      <c r="AV3818" s="518"/>
      <c r="AW3818" s="518"/>
      <c r="AX3818" s="518"/>
      <c r="AY3818" s="518"/>
      <c r="AZ3818" s="518"/>
      <c r="BA3818" s="518"/>
      <c r="BB3818" s="518"/>
      <c r="BC3818" s="518"/>
      <c r="BD3818" s="518"/>
    </row>
    <row r="3819" spans="1:56" s="527" customFormat="1" ht="50.1" customHeight="1">
      <c r="A3819" s="45" t="s">
        <v>11851</v>
      </c>
      <c r="B3819" s="58" t="s">
        <v>35</v>
      </c>
      <c r="C3819" s="50" t="s">
        <v>3073</v>
      </c>
      <c r="D3819" s="50" t="s">
        <v>3033</v>
      </c>
      <c r="E3819" s="50" t="s">
        <v>3074</v>
      </c>
      <c r="F3819" s="50" t="s">
        <v>3086</v>
      </c>
      <c r="G3819" s="49" t="s">
        <v>92</v>
      </c>
      <c r="H3819" s="49">
        <v>0</v>
      </c>
      <c r="I3819" s="80">
        <v>590000000</v>
      </c>
      <c r="J3819" s="51" t="s">
        <v>293</v>
      </c>
      <c r="K3819" s="49" t="s">
        <v>10818</v>
      </c>
      <c r="L3819" s="49" t="s">
        <v>189</v>
      </c>
      <c r="M3819" s="49" t="s">
        <v>84</v>
      </c>
      <c r="N3819" s="49" t="s">
        <v>143</v>
      </c>
      <c r="O3819" s="49" t="s">
        <v>503</v>
      </c>
      <c r="P3819" s="49">
        <v>796</v>
      </c>
      <c r="Q3819" s="49" t="s">
        <v>46</v>
      </c>
      <c r="R3819" s="77">
        <v>10</v>
      </c>
      <c r="S3819" s="77">
        <v>3600</v>
      </c>
      <c r="T3819" s="77">
        <f t="shared" si="454"/>
        <v>36000</v>
      </c>
      <c r="U3819" s="62">
        <f t="shared" si="453"/>
        <v>40320.000000000007</v>
      </c>
      <c r="V3819" s="98"/>
      <c r="W3819" s="51">
        <v>2017</v>
      </c>
      <c r="X3819" s="49"/>
      <c r="Y3819" s="528"/>
      <c r="Z3819" s="528"/>
      <c r="AA3819" s="528"/>
      <c r="AB3819" s="528"/>
      <c r="AC3819" s="528"/>
      <c r="AD3819" s="528"/>
      <c r="AE3819" s="528"/>
      <c r="AF3819" s="518"/>
      <c r="AG3819" s="518"/>
      <c r="AH3819" s="518"/>
      <c r="AI3819" s="518"/>
      <c r="AJ3819" s="518"/>
      <c r="AK3819" s="518"/>
      <c r="AL3819" s="518"/>
      <c r="AM3819" s="518"/>
      <c r="AN3819" s="518"/>
      <c r="AO3819" s="518"/>
      <c r="AP3819" s="518"/>
      <c r="AQ3819" s="518"/>
      <c r="AR3819" s="518"/>
      <c r="AS3819" s="518"/>
      <c r="AT3819" s="518"/>
      <c r="AU3819" s="518"/>
      <c r="AV3819" s="518"/>
      <c r="AW3819" s="518"/>
      <c r="AX3819" s="518"/>
      <c r="AY3819" s="518"/>
      <c r="AZ3819" s="518"/>
      <c r="BA3819" s="518"/>
      <c r="BB3819" s="518"/>
      <c r="BC3819" s="518"/>
      <c r="BD3819" s="518"/>
    </row>
    <row r="3820" spans="1:56" s="527" customFormat="1" ht="50.1" customHeight="1">
      <c r="A3820" s="45" t="s">
        <v>11852</v>
      </c>
      <c r="B3820" s="58" t="s">
        <v>35</v>
      </c>
      <c r="C3820" s="50" t="s">
        <v>3073</v>
      </c>
      <c r="D3820" s="50" t="s">
        <v>3033</v>
      </c>
      <c r="E3820" s="50" t="s">
        <v>3074</v>
      </c>
      <c r="F3820" s="50" t="s">
        <v>3068</v>
      </c>
      <c r="G3820" s="49" t="s">
        <v>92</v>
      </c>
      <c r="H3820" s="49">
        <v>0</v>
      </c>
      <c r="I3820" s="80">
        <v>590000000</v>
      </c>
      <c r="J3820" s="51" t="s">
        <v>293</v>
      </c>
      <c r="K3820" s="49" t="s">
        <v>10818</v>
      </c>
      <c r="L3820" s="49" t="s">
        <v>189</v>
      </c>
      <c r="M3820" s="49" t="s">
        <v>84</v>
      </c>
      <c r="N3820" s="49" t="s">
        <v>143</v>
      </c>
      <c r="O3820" s="49" t="s">
        <v>503</v>
      </c>
      <c r="P3820" s="49">
        <v>796</v>
      </c>
      <c r="Q3820" s="49" t="s">
        <v>46</v>
      </c>
      <c r="R3820" s="77">
        <v>10</v>
      </c>
      <c r="S3820" s="77">
        <v>4410</v>
      </c>
      <c r="T3820" s="77">
        <f t="shared" si="454"/>
        <v>44100</v>
      </c>
      <c r="U3820" s="62">
        <f t="shared" si="453"/>
        <v>49392.000000000007</v>
      </c>
      <c r="V3820" s="98"/>
      <c r="W3820" s="51">
        <v>2017</v>
      </c>
      <c r="X3820" s="49"/>
      <c r="Y3820" s="528"/>
      <c r="Z3820" s="528"/>
      <c r="AA3820" s="528"/>
      <c r="AB3820" s="528"/>
      <c r="AC3820" s="528"/>
      <c r="AD3820" s="528"/>
      <c r="AE3820" s="528"/>
      <c r="AF3820" s="518"/>
      <c r="AG3820" s="518"/>
      <c r="AH3820" s="518"/>
      <c r="AI3820" s="518"/>
      <c r="AJ3820" s="518"/>
      <c r="AK3820" s="518"/>
      <c r="AL3820" s="518"/>
      <c r="AM3820" s="518"/>
      <c r="AN3820" s="518"/>
      <c r="AO3820" s="518"/>
      <c r="AP3820" s="518"/>
      <c r="AQ3820" s="518"/>
      <c r="AR3820" s="518"/>
      <c r="AS3820" s="518"/>
      <c r="AT3820" s="518"/>
      <c r="AU3820" s="518"/>
      <c r="AV3820" s="518"/>
      <c r="AW3820" s="518"/>
      <c r="AX3820" s="518"/>
      <c r="AY3820" s="518"/>
      <c r="AZ3820" s="518"/>
      <c r="BA3820" s="518"/>
      <c r="BB3820" s="518"/>
      <c r="BC3820" s="518"/>
      <c r="BD3820" s="518"/>
    </row>
    <row r="3821" spans="1:56" s="527" customFormat="1" ht="50.1" customHeight="1">
      <c r="A3821" s="45" t="s">
        <v>11853</v>
      </c>
      <c r="B3821" s="58" t="s">
        <v>35</v>
      </c>
      <c r="C3821" s="50" t="s">
        <v>3073</v>
      </c>
      <c r="D3821" s="50" t="s">
        <v>3033</v>
      </c>
      <c r="E3821" s="50" t="s">
        <v>3074</v>
      </c>
      <c r="F3821" s="50" t="s">
        <v>3063</v>
      </c>
      <c r="G3821" s="49" t="s">
        <v>92</v>
      </c>
      <c r="H3821" s="49">
        <v>0</v>
      </c>
      <c r="I3821" s="80">
        <v>590000000</v>
      </c>
      <c r="J3821" s="51" t="s">
        <v>293</v>
      </c>
      <c r="K3821" s="49" t="s">
        <v>10818</v>
      </c>
      <c r="L3821" s="49" t="s">
        <v>189</v>
      </c>
      <c r="M3821" s="49" t="s">
        <v>84</v>
      </c>
      <c r="N3821" s="49" t="s">
        <v>143</v>
      </c>
      <c r="O3821" s="49" t="s">
        <v>503</v>
      </c>
      <c r="P3821" s="49">
        <v>796</v>
      </c>
      <c r="Q3821" s="49" t="s">
        <v>46</v>
      </c>
      <c r="R3821" s="77">
        <v>6</v>
      </c>
      <c r="S3821" s="77">
        <v>31900</v>
      </c>
      <c r="T3821" s="77">
        <f t="shared" si="454"/>
        <v>191400</v>
      </c>
      <c r="U3821" s="62">
        <f t="shared" si="453"/>
        <v>214368.00000000003</v>
      </c>
      <c r="V3821" s="98"/>
      <c r="W3821" s="51">
        <v>2017</v>
      </c>
      <c r="X3821" s="49"/>
      <c r="Y3821" s="528"/>
      <c r="Z3821" s="528"/>
      <c r="AA3821" s="528"/>
      <c r="AB3821" s="528"/>
      <c r="AC3821" s="528"/>
      <c r="AD3821" s="528"/>
      <c r="AE3821" s="528"/>
      <c r="AF3821" s="518"/>
      <c r="AG3821" s="518"/>
      <c r="AH3821" s="518"/>
      <c r="AI3821" s="518"/>
      <c r="AJ3821" s="518"/>
      <c r="AK3821" s="518"/>
      <c r="AL3821" s="518"/>
      <c r="AM3821" s="518"/>
      <c r="AN3821" s="518"/>
      <c r="AO3821" s="518"/>
      <c r="AP3821" s="518"/>
      <c r="AQ3821" s="518"/>
      <c r="AR3821" s="518"/>
      <c r="AS3821" s="518"/>
      <c r="AT3821" s="518"/>
      <c r="AU3821" s="518"/>
      <c r="AV3821" s="518"/>
      <c r="AW3821" s="518"/>
      <c r="AX3821" s="518"/>
      <c r="AY3821" s="518"/>
      <c r="AZ3821" s="518"/>
      <c r="BA3821" s="518"/>
      <c r="BB3821" s="518"/>
      <c r="BC3821" s="518"/>
      <c r="BD3821" s="518"/>
    </row>
    <row r="3822" spans="1:56" s="527" customFormat="1" ht="50.1" customHeight="1">
      <c r="A3822" s="45" t="s">
        <v>11854</v>
      </c>
      <c r="B3822" s="58" t="s">
        <v>35</v>
      </c>
      <c r="C3822" s="78" t="s">
        <v>3159</v>
      </c>
      <c r="D3822" s="50" t="s">
        <v>3160</v>
      </c>
      <c r="E3822" s="78" t="s">
        <v>3161</v>
      </c>
      <c r="F3822" s="50" t="s">
        <v>11855</v>
      </c>
      <c r="G3822" s="49" t="s">
        <v>92</v>
      </c>
      <c r="H3822" s="49">
        <v>0</v>
      </c>
      <c r="I3822" s="80">
        <v>590000000</v>
      </c>
      <c r="J3822" s="51" t="s">
        <v>293</v>
      </c>
      <c r="K3822" s="49" t="s">
        <v>10818</v>
      </c>
      <c r="L3822" s="49" t="s">
        <v>189</v>
      </c>
      <c r="M3822" s="49" t="s">
        <v>84</v>
      </c>
      <c r="N3822" s="49" t="s">
        <v>143</v>
      </c>
      <c r="O3822" s="49" t="s">
        <v>503</v>
      </c>
      <c r="P3822" s="49">
        <v>796</v>
      </c>
      <c r="Q3822" s="49" t="s">
        <v>46</v>
      </c>
      <c r="R3822" s="77">
        <v>10</v>
      </c>
      <c r="S3822" s="77">
        <v>410</v>
      </c>
      <c r="T3822" s="77">
        <f t="shared" si="454"/>
        <v>4100</v>
      </c>
      <c r="U3822" s="62">
        <f t="shared" si="453"/>
        <v>4592</v>
      </c>
      <c r="V3822" s="98"/>
      <c r="W3822" s="51">
        <v>2017</v>
      </c>
      <c r="X3822" s="49"/>
      <c r="Y3822" s="528"/>
      <c r="Z3822" s="528"/>
      <c r="AA3822" s="528"/>
      <c r="AB3822" s="528"/>
      <c r="AC3822" s="528"/>
      <c r="AD3822" s="528"/>
      <c r="AE3822" s="528"/>
      <c r="AF3822" s="518"/>
      <c r="AG3822" s="518"/>
      <c r="AH3822" s="518"/>
      <c r="AI3822" s="518"/>
      <c r="AJ3822" s="518"/>
      <c r="AK3822" s="518"/>
      <c r="AL3822" s="518"/>
      <c r="AM3822" s="518"/>
      <c r="AN3822" s="518"/>
      <c r="AO3822" s="518"/>
      <c r="AP3822" s="518"/>
      <c r="AQ3822" s="518"/>
      <c r="AR3822" s="518"/>
      <c r="AS3822" s="518"/>
      <c r="AT3822" s="518"/>
      <c r="AU3822" s="518"/>
      <c r="AV3822" s="518"/>
      <c r="AW3822" s="518"/>
      <c r="AX3822" s="518"/>
      <c r="AY3822" s="518"/>
      <c r="AZ3822" s="518"/>
      <c r="BA3822" s="518"/>
      <c r="BB3822" s="518"/>
      <c r="BC3822" s="518"/>
      <c r="BD3822" s="518"/>
    </row>
    <row r="3823" spans="1:56" s="527" customFormat="1" ht="50.1" customHeight="1">
      <c r="A3823" s="45" t="s">
        <v>11856</v>
      </c>
      <c r="B3823" s="58" t="s">
        <v>35</v>
      </c>
      <c r="C3823" s="78" t="s">
        <v>3159</v>
      </c>
      <c r="D3823" s="50" t="s">
        <v>3160</v>
      </c>
      <c r="E3823" s="78" t="s">
        <v>3161</v>
      </c>
      <c r="F3823" s="50" t="s">
        <v>11857</v>
      </c>
      <c r="G3823" s="49" t="s">
        <v>92</v>
      </c>
      <c r="H3823" s="49">
        <v>0</v>
      </c>
      <c r="I3823" s="80">
        <v>590000000</v>
      </c>
      <c r="J3823" s="51" t="s">
        <v>293</v>
      </c>
      <c r="K3823" s="49" t="s">
        <v>10818</v>
      </c>
      <c r="L3823" s="49" t="s">
        <v>189</v>
      </c>
      <c r="M3823" s="49" t="s">
        <v>84</v>
      </c>
      <c r="N3823" s="49" t="s">
        <v>143</v>
      </c>
      <c r="O3823" s="49" t="s">
        <v>503</v>
      </c>
      <c r="P3823" s="49">
        <v>796</v>
      </c>
      <c r="Q3823" s="49" t="s">
        <v>46</v>
      </c>
      <c r="R3823" s="77">
        <v>25</v>
      </c>
      <c r="S3823" s="77">
        <v>198</v>
      </c>
      <c r="T3823" s="77">
        <f t="shared" si="454"/>
        <v>4950</v>
      </c>
      <c r="U3823" s="62">
        <f t="shared" si="453"/>
        <v>5544.0000000000009</v>
      </c>
      <c r="V3823" s="98"/>
      <c r="W3823" s="51">
        <v>2017</v>
      </c>
      <c r="X3823" s="49"/>
      <c r="Y3823" s="528"/>
      <c r="Z3823" s="528"/>
      <c r="AA3823" s="528"/>
      <c r="AB3823" s="528"/>
      <c r="AC3823" s="528"/>
      <c r="AD3823" s="528"/>
      <c r="AE3823" s="528"/>
      <c r="AF3823" s="518"/>
      <c r="AG3823" s="518"/>
      <c r="AH3823" s="518"/>
      <c r="AI3823" s="518"/>
      <c r="AJ3823" s="518"/>
      <c r="AK3823" s="518"/>
      <c r="AL3823" s="518"/>
      <c r="AM3823" s="518"/>
      <c r="AN3823" s="518"/>
      <c r="AO3823" s="518"/>
      <c r="AP3823" s="518"/>
      <c r="AQ3823" s="518"/>
      <c r="AR3823" s="518"/>
      <c r="AS3823" s="518"/>
      <c r="AT3823" s="518"/>
      <c r="AU3823" s="518"/>
      <c r="AV3823" s="518"/>
      <c r="AW3823" s="518"/>
      <c r="AX3823" s="518"/>
      <c r="AY3823" s="518"/>
      <c r="AZ3823" s="518"/>
      <c r="BA3823" s="518"/>
      <c r="BB3823" s="518"/>
      <c r="BC3823" s="518"/>
      <c r="BD3823" s="518"/>
    </row>
    <row r="3824" spans="1:56" s="527" customFormat="1" ht="50.1" customHeight="1">
      <c r="A3824" s="45" t="s">
        <v>11858</v>
      </c>
      <c r="B3824" s="58" t="s">
        <v>35</v>
      </c>
      <c r="C3824" s="50" t="s">
        <v>3073</v>
      </c>
      <c r="D3824" s="50" t="s">
        <v>3033</v>
      </c>
      <c r="E3824" s="50" t="s">
        <v>3074</v>
      </c>
      <c r="F3824" s="50" t="s">
        <v>11859</v>
      </c>
      <c r="G3824" s="49" t="s">
        <v>92</v>
      </c>
      <c r="H3824" s="49">
        <v>0</v>
      </c>
      <c r="I3824" s="80">
        <v>590000000</v>
      </c>
      <c r="J3824" s="51" t="s">
        <v>293</v>
      </c>
      <c r="K3824" s="49" t="s">
        <v>10818</v>
      </c>
      <c r="L3824" s="49" t="s">
        <v>189</v>
      </c>
      <c r="M3824" s="49" t="s">
        <v>84</v>
      </c>
      <c r="N3824" s="49" t="s">
        <v>143</v>
      </c>
      <c r="O3824" s="49" t="s">
        <v>503</v>
      </c>
      <c r="P3824" s="49">
        <v>796</v>
      </c>
      <c r="Q3824" s="49" t="s">
        <v>46</v>
      </c>
      <c r="R3824" s="77">
        <v>20</v>
      </c>
      <c r="S3824" s="77">
        <v>6960</v>
      </c>
      <c r="T3824" s="77">
        <f t="shared" si="454"/>
        <v>139200</v>
      </c>
      <c r="U3824" s="62">
        <f t="shared" si="453"/>
        <v>155904.00000000003</v>
      </c>
      <c r="V3824" s="98"/>
      <c r="W3824" s="51">
        <v>2017</v>
      </c>
      <c r="X3824" s="49"/>
      <c r="Y3824" s="528"/>
      <c r="Z3824" s="528"/>
      <c r="AA3824" s="528"/>
      <c r="AB3824" s="528"/>
      <c r="AC3824" s="528"/>
      <c r="AD3824" s="528"/>
      <c r="AE3824" s="528"/>
      <c r="AF3824" s="518"/>
      <c r="AG3824" s="518"/>
      <c r="AH3824" s="518"/>
      <c r="AI3824" s="518"/>
      <c r="AJ3824" s="518"/>
      <c r="AK3824" s="518"/>
      <c r="AL3824" s="518"/>
      <c r="AM3824" s="518"/>
      <c r="AN3824" s="518"/>
      <c r="AO3824" s="518"/>
      <c r="AP3824" s="518"/>
      <c r="AQ3824" s="518"/>
      <c r="AR3824" s="518"/>
      <c r="AS3824" s="518"/>
      <c r="AT3824" s="518"/>
      <c r="AU3824" s="518"/>
      <c r="AV3824" s="518"/>
      <c r="AW3824" s="518"/>
      <c r="AX3824" s="518"/>
      <c r="AY3824" s="518"/>
      <c r="AZ3824" s="518"/>
      <c r="BA3824" s="518"/>
      <c r="BB3824" s="518"/>
      <c r="BC3824" s="518"/>
      <c r="BD3824" s="518"/>
    </row>
    <row r="3825" spans="1:56" s="527" customFormat="1" ht="50.1" customHeight="1">
      <c r="A3825" s="45" t="s">
        <v>11860</v>
      </c>
      <c r="B3825" s="58" t="s">
        <v>35</v>
      </c>
      <c r="C3825" s="78" t="s">
        <v>3360</v>
      </c>
      <c r="D3825" s="50" t="s">
        <v>3160</v>
      </c>
      <c r="E3825" s="78" t="s">
        <v>3361</v>
      </c>
      <c r="F3825" s="50" t="s">
        <v>11861</v>
      </c>
      <c r="G3825" s="49" t="s">
        <v>92</v>
      </c>
      <c r="H3825" s="49">
        <v>0</v>
      </c>
      <c r="I3825" s="80">
        <v>590000000</v>
      </c>
      <c r="J3825" s="51" t="s">
        <v>293</v>
      </c>
      <c r="K3825" s="49" t="s">
        <v>10818</v>
      </c>
      <c r="L3825" s="49" t="s">
        <v>189</v>
      </c>
      <c r="M3825" s="49" t="s">
        <v>84</v>
      </c>
      <c r="N3825" s="49" t="s">
        <v>143</v>
      </c>
      <c r="O3825" s="49" t="s">
        <v>503</v>
      </c>
      <c r="P3825" s="49">
        <v>796</v>
      </c>
      <c r="Q3825" s="49" t="s">
        <v>46</v>
      </c>
      <c r="R3825" s="77">
        <v>3</v>
      </c>
      <c r="S3825" s="77">
        <v>6960</v>
      </c>
      <c r="T3825" s="77">
        <f t="shared" si="454"/>
        <v>20880</v>
      </c>
      <c r="U3825" s="62">
        <f t="shared" si="453"/>
        <v>23385.600000000002</v>
      </c>
      <c r="V3825" s="98"/>
      <c r="W3825" s="51">
        <v>2017</v>
      </c>
      <c r="X3825" s="49"/>
      <c r="Y3825" s="528"/>
      <c r="Z3825" s="528"/>
      <c r="AA3825" s="528"/>
      <c r="AB3825" s="528"/>
      <c r="AC3825" s="528"/>
      <c r="AD3825" s="528"/>
      <c r="AE3825" s="528"/>
      <c r="AF3825" s="518"/>
      <c r="AG3825" s="518"/>
      <c r="AH3825" s="518"/>
      <c r="AI3825" s="518"/>
      <c r="AJ3825" s="518"/>
      <c r="AK3825" s="518"/>
      <c r="AL3825" s="518"/>
      <c r="AM3825" s="518"/>
      <c r="AN3825" s="518"/>
      <c r="AO3825" s="518"/>
      <c r="AP3825" s="518"/>
      <c r="AQ3825" s="518"/>
      <c r="AR3825" s="518"/>
      <c r="AS3825" s="518"/>
      <c r="AT3825" s="518"/>
      <c r="AU3825" s="518"/>
      <c r="AV3825" s="518"/>
      <c r="AW3825" s="518"/>
      <c r="AX3825" s="518"/>
      <c r="AY3825" s="518"/>
      <c r="AZ3825" s="518"/>
      <c r="BA3825" s="518"/>
      <c r="BB3825" s="518"/>
      <c r="BC3825" s="518"/>
      <c r="BD3825" s="518"/>
    </row>
    <row r="3826" spans="1:56" s="527" customFormat="1" ht="50.1" customHeight="1">
      <c r="A3826" s="45" t="s">
        <v>11862</v>
      </c>
      <c r="B3826" s="58" t="s">
        <v>35</v>
      </c>
      <c r="C3826" s="78" t="s">
        <v>3360</v>
      </c>
      <c r="D3826" s="50" t="s">
        <v>3160</v>
      </c>
      <c r="E3826" s="78" t="s">
        <v>3361</v>
      </c>
      <c r="F3826" s="50" t="s">
        <v>11863</v>
      </c>
      <c r="G3826" s="49" t="s">
        <v>92</v>
      </c>
      <c r="H3826" s="49">
        <v>0</v>
      </c>
      <c r="I3826" s="80">
        <v>590000000</v>
      </c>
      <c r="J3826" s="51" t="s">
        <v>293</v>
      </c>
      <c r="K3826" s="49" t="s">
        <v>10818</v>
      </c>
      <c r="L3826" s="49" t="s">
        <v>189</v>
      </c>
      <c r="M3826" s="49" t="s">
        <v>84</v>
      </c>
      <c r="N3826" s="49" t="s">
        <v>143</v>
      </c>
      <c r="O3826" s="49" t="s">
        <v>503</v>
      </c>
      <c r="P3826" s="49">
        <v>796</v>
      </c>
      <c r="Q3826" s="49" t="s">
        <v>46</v>
      </c>
      <c r="R3826" s="77">
        <v>3</v>
      </c>
      <c r="S3826" s="77">
        <v>10440</v>
      </c>
      <c r="T3826" s="77">
        <f t="shared" si="454"/>
        <v>31320</v>
      </c>
      <c r="U3826" s="62">
        <f t="shared" si="453"/>
        <v>35078.400000000001</v>
      </c>
      <c r="V3826" s="98"/>
      <c r="W3826" s="51">
        <v>2017</v>
      </c>
      <c r="X3826" s="49"/>
      <c r="Y3826" s="528"/>
      <c r="Z3826" s="528"/>
      <c r="AA3826" s="528"/>
      <c r="AB3826" s="528"/>
      <c r="AC3826" s="528"/>
      <c r="AD3826" s="528"/>
      <c r="AE3826" s="528"/>
      <c r="AF3826" s="518"/>
      <c r="AG3826" s="518"/>
      <c r="AH3826" s="518"/>
      <c r="AI3826" s="518"/>
      <c r="AJ3826" s="518"/>
      <c r="AK3826" s="518"/>
      <c r="AL3826" s="518"/>
      <c r="AM3826" s="518"/>
      <c r="AN3826" s="518"/>
      <c r="AO3826" s="518"/>
      <c r="AP3826" s="518"/>
      <c r="AQ3826" s="518"/>
      <c r="AR3826" s="518"/>
      <c r="AS3826" s="518"/>
      <c r="AT3826" s="518"/>
      <c r="AU3826" s="518"/>
      <c r="AV3826" s="518"/>
      <c r="AW3826" s="518"/>
      <c r="AX3826" s="518"/>
      <c r="AY3826" s="518"/>
      <c r="AZ3826" s="518"/>
      <c r="BA3826" s="518"/>
      <c r="BB3826" s="518"/>
      <c r="BC3826" s="518"/>
      <c r="BD3826" s="518"/>
    </row>
    <row r="3827" spans="1:56" s="527" customFormat="1" ht="50.1" customHeight="1">
      <c r="A3827" s="45" t="s">
        <v>11864</v>
      </c>
      <c r="B3827" s="58" t="s">
        <v>35</v>
      </c>
      <c r="C3827" s="78" t="s">
        <v>3360</v>
      </c>
      <c r="D3827" s="50" t="s">
        <v>3160</v>
      </c>
      <c r="E3827" s="78" t="s">
        <v>3361</v>
      </c>
      <c r="F3827" s="50" t="s">
        <v>11865</v>
      </c>
      <c r="G3827" s="49" t="s">
        <v>92</v>
      </c>
      <c r="H3827" s="49">
        <v>0</v>
      </c>
      <c r="I3827" s="80">
        <v>590000000</v>
      </c>
      <c r="J3827" s="51" t="s">
        <v>293</v>
      </c>
      <c r="K3827" s="49" t="s">
        <v>10818</v>
      </c>
      <c r="L3827" s="49" t="s">
        <v>189</v>
      </c>
      <c r="M3827" s="49" t="s">
        <v>84</v>
      </c>
      <c r="N3827" s="49" t="s">
        <v>143</v>
      </c>
      <c r="O3827" s="49" t="s">
        <v>503</v>
      </c>
      <c r="P3827" s="49">
        <v>796</v>
      </c>
      <c r="Q3827" s="49" t="s">
        <v>46</v>
      </c>
      <c r="R3827" s="77">
        <v>8</v>
      </c>
      <c r="S3827" s="77">
        <v>26100</v>
      </c>
      <c r="T3827" s="77">
        <f t="shared" si="454"/>
        <v>208800</v>
      </c>
      <c r="U3827" s="62">
        <f t="shared" si="453"/>
        <v>233856.00000000003</v>
      </c>
      <c r="V3827" s="98"/>
      <c r="W3827" s="51">
        <v>2017</v>
      </c>
      <c r="X3827" s="49"/>
      <c r="Y3827" s="528"/>
      <c r="Z3827" s="528"/>
      <c r="AA3827" s="528"/>
      <c r="AB3827" s="528"/>
      <c r="AC3827" s="528"/>
      <c r="AD3827" s="528"/>
      <c r="AE3827" s="528"/>
      <c r="AF3827" s="518"/>
      <c r="AG3827" s="518"/>
      <c r="AH3827" s="518"/>
      <c r="AI3827" s="518"/>
      <c r="AJ3827" s="518"/>
      <c r="AK3827" s="518"/>
      <c r="AL3827" s="518"/>
      <c r="AM3827" s="518"/>
      <c r="AN3827" s="518"/>
      <c r="AO3827" s="518"/>
      <c r="AP3827" s="518"/>
      <c r="AQ3827" s="518"/>
      <c r="AR3827" s="518"/>
      <c r="AS3827" s="518"/>
      <c r="AT3827" s="518"/>
      <c r="AU3827" s="518"/>
      <c r="AV3827" s="518"/>
      <c r="AW3827" s="518"/>
      <c r="AX3827" s="518"/>
      <c r="AY3827" s="518"/>
      <c r="AZ3827" s="518"/>
      <c r="BA3827" s="518"/>
      <c r="BB3827" s="518"/>
      <c r="BC3827" s="518"/>
      <c r="BD3827" s="518"/>
    </row>
    <row r="3828" spans="1:56" s="527" customFormat="1" ht="50.1" customHeight="1">
      <c r="A3828" s="45" t="s">
        <v>11866</v>
      </c>
      <c r="B3828" s="58" t="s">
        <v>35</v>
      </c>
      <c r="C3828" s="78" t="s">
        <v>3129</v>
      </c>
      <c r="D3828" s="50" t="s">
        <v>3033</v>
      </c>
      <c r="E3828" s="78" t="s">
        <v>3130</v>
      </c>
      <c r="F3828" s="50" t="s">
        <v>11867</v>
      </c>
      <c r="G3828" s="49" t="s">
        <v>92</v>
      </c>
      <c r="H3828" s="49">
        <v>0</v>
      </c>
      <c r="I3828" s="80">
        <v>590000000</v>
      </c>
      <c r="J3828" s="51" t="s">
        <v>293</v>
      </c>
      <c r="K3828" s="49" t="s">
        <v>10818</v>
      </c>
      <c r="L3828" s="49" t="s">
        <v>189</v>
      </c>
      <c r="M3828" s="49" t="s">
        <v>84</v>
      </c>
      <c r="N3828" s="49" t="s">
        <v>143</v>
      </c>
      <c r="O3828" s="49" t="s">
        <v>503</v>
      </c>
      <c r="P3828" s="49">
        <v>796</v>
      </c>
      <c r="Q3828" s="49" t="s">
        <v>46</v>
      </c>
      <c r="R3828" s="77">
        <v>6</v>
      </c>
      <c r="S3828" s="77">
        <v>81200</v>
      </c>
      <c r="T3828" s="77">
        <f t="shared" si="454"/>
        <v>487200</v>
      </c>
      <c r="U3828" s="62">
        <f t="shared" si="453"/>
        <v>545664</v>
      </c>
      <c r="V3828" s="98"/>
      <c r="W3828" s="51">
        <v>2017</v>
      </c>
      <c r="X3828" s="49"/>
      <c r="Y3828" s="528"/>
      <c r="Z3828" s="528"/>
      <c r="AA3828" s="528"/>
      <c r="AB3828" s="528"/>
      <c r="AC3828" s="528"/>
      <c r="AD3828" s="528"/>
      <c r="AE3828" s="528"/>
      <c r="AF3828" s="518"/>
      <c r="AG3828" s="518"/>
      <c r="AH3828" s="518"/>
      <c r="AI3828" s="518"/>
      <c r="AJ3828" s="518"/>
      <c r="AK3828" s="518"/>
      <c r="AL3828" s="518"/>
      <c r="AM3828" s="518"/>
      <c r="AN3828" s="518"/>
      <c r="AO3828" s="518"/>
      <c r="AP3828" s="518"/>
      <c r="AQ3828" s="518"/>
      <c r="AR3828" s="518"/>
      <c r="AS3828" s="518"/>
      <c r="AT3828" s="518"/>
      <c r="AU3828" s="518"/>
      <c r="AV3828" s="518"/>
      <c r="AW3828" s="518"/>
      <c r="AX3828" s="518"/>
      <c r="AY3828" s="518"/>
      <c r="AZ3828" s="518"/>
      <c r="BA3828" s="518"/>
      <c r="BB3828" s="518"/>
      <c r="BC3828" s="518"/>
      <c r="BD3828" s="518"/>
    </row>
    <row r="3829" spans="1:56" s="527" customFormat="1" ht="50.1" customHeight="1">
      <c r="A3829" s="45" t="s">
        <v>11868</v>
      </c>
      <c r="B3829" s="58" t="s">
        <v>35</v>
      </c>
      <c r="C3829" s="78" t="s">
        <v>3003</v>
      </c>
      <c r="D3829" s="50" t="s">
        <v>3004</v>
      </c>
      <c r="E3829" s="78" t="s">
        <v>3005</v>
      </c>
      <c r="F3829" s="50" t="s">
        <v>3006</v>
      </c>
      <c r="G3829" s="49" t="s">
        <v>92</v>
      </c>
      <c r="H3829" s="49">
        <v>0</v>
      </c>
      <c r="I3829" s="80">
        <v>590000000</v>
      </c>
      <c r="J3829" s="51" t="s">
        <v>293</v>
      </c>
      <c r="K3829" s="49" t="s">
        <v>10818</v>
      </c>
      <c r="L3829" s="49" t="s">
        <v>189</v>
      </c>
      <c r="M3829" s="49" t="s">
        <v>84</v>
      </c>
      <c r="N3829" s="49" t="s">
        <v>143</v>
      </c>
      <c r="O3829" s="49" t="s">
        <v>503</v>
      </c>
      <c r="P3829" s="49">
        <v>796</v>
      </c>
      <c r="Q3829" s="49" t="s">
        <v>46</v>
      </c>
      <c r="R3829" s="77">
        <v>40</v>
      </c>
      <c r="S3829" s="77">
        <v>700</v>
      </c>
      <c r="T3829" s="77">
        <f t="shared" si="454"/>
        <v>28000</v>
      </c>
      <c r="U3829" s="62">
        <f t="shared" si="453"/>
        <v>31360.000000000004</v>
      </c>
      <c r="V3829" s="98"/>
      <c r="W3829" s="51">
        <v>2017</v>
      </c>
      <c r="X3829" s="49"/>
      <c r="Y3829" s="528"/>
      <c r="Z3829" s="528"/>
      <c r="AA3829" s="528"/>
      <c r="AB3829" s="528"/>
      <c r="AC3829" s="528"/>
      <c r="AD3829" s="528"/>
      <c r="AE3829" s="528"/>
      <c r="AF3829" s="518"/>
      <c r="AG3829" s="518"/>
      <c r="AH3829" s="518"/>
      <c r="AI3829" s="518"/>
      <c r="AJ3829" s="518"/>
      <c r="AK3829" s="518"/>
      <c r="AL3829" s="518"/>
      <c r="AM3829" s="518"/>
      <c r="AN3829" s="518"/>
      <c r="AO3829" s="518"/>
      <c r="AP3829" s="518"/>
      <c r="AQ3829" s="518"/>
      <c r="AR3829" s="518"/>
      <c r="AS3829" s="518"/>
      <c r="AT3829" s="518"/>
      <c r="AU3829" s="518"/>
      <c r="AV3829" s="518"/>
      <c r="AW3829" s="518"/>
      <c r="AX3829" s="518"/>
      <c r="AY3829" s="518"/>
      <c r="AZ3829" s="518"/>
      <c r="BA3829" s="518"/>
      <c r="BB3829" s="518"/>
      <c r="BC3829" s="518"/>
      <c r="BD3829" s="518"/>
    </row>
    <row r="3830" spans="1:56" s="527" customFormat="1" ht="50.1" customHeight="1">
      <c r="A3830" s="45" t="s">
        <v>11869</v>
      </c>
      <c r="B3830" s="58" t="s">
        <v>35</v>
      </c>
      <c r="C3830" s="78" t="s">
        <v>3090</v>
      </c>
      <c r="D3830" s="50" t="s">
        <v>3033</v>
      </c>
      <c r="E3830" s="78" t="s">
        <v>3091</v>
      </c>
      <c r="F3830" s="50" t="s">
        <v>11870</v>
      </c>
      <c r="G3830" s="49" t="s">
        <v>92</v>
      </c>
      <c r="H3830" s="49">
        <v>0</v>
      </c>
      <c r="I3830" s="80">
        <v>590000000</v>
      </c>
      <c r="J3830" s="51" t="s">
        <v>293</v>
      </c>
      <c r="K3830" s="49" t="s">
        <v>10818</v>
      </c>
      <c r="L3830" s="49" t="s">
        <v>189</v>
      </c>
      <c r="M3830" s="49" t="s">
        <v>84</v>
      </c>
      <c r="N3830" s="49" t="s">
        <v>143</v>
      </c>
      <c r="O3830" s="49" t="s">
        <v>503</v>
      </c>
      <c r="P3830" s="49">
        <v>796</v>
      </c>
      <c r="Q3830" s="49" t="s">
        <v>46</v>
      </c>
      <c r="R3830" s="77">
        <v>12</v>
      </c>
      <c r="S3830" s="77">
        <v>12760</v>
      </c>
      <c r="T3830" s="77">
        <f t="shared" si="454"/>
        <v>153120</v>
      </c>
      <c r="U3830" s="62">
        <f t="shared" si="453"/>
        <v>171494.40000000002</v>
      </c>
      <c r="V3830" s="98"/>
      <c r="W3830" s="51">
        <v>2017</v>
      </c>
      <c r="X3830" s="49"/>
      <c r="Y3830" s="528"/>
      <c r="Z3830" s="528"/>
      <c r="AA3830" s="528"/>
      <c r="AB3830" s="528"/>
      <c r="AC3830" s="528"/>
      <c r="AD3830" s="528"/>
      <c r="AE3830" s="528"/>
      <c r="AF3830" s="518"/>
      <c r="AG3830" s="518"/>
      <c r="AH3830" s="518"/>
      <c r="AI3830" s="518"/>
      <c r="AJ3830" s="518"/>
      <c r="AK3830" s="518"/>
      <c r="AL3830" s="518"/>
      <c r="AM3830" s="518"/>
      <c r="AN3830" s="518"/>
      <c r="AO3830" s="518"/>
      <c r="AP3830" s="518"/>
      <c r="AQ3830" s="518"/>
      <c r="AR3830" s="518"/>
      <c r="AS3830" s="518"/>
      <c r="AT3830" s="518"/>
      <c r="AU3830" s="518"/>
      <c r="AV3830" s="518"/>
      <c r="AW3830" s="518"/>
      <c r="AX3830" s="518"/>
      <c r="AY3830" s="518"/>
      <c r="AZ3830" s="518"/>
      <c r="BA3830" s="518"/>
      <c r="BB3830" s="518"/>
      <c r="BC3830" s="518"/>
      <c r="BD3830" s="518"/>
    </row>
    <row r="3831" spans="1:56" s="527" customFormat="1" ht="50.1" customHeight="1">
      <c r="A3831" s="45" t="s">
        <v>11871</v>
      </c>
      <c r="B3831" s="58" t="s">
        <v>35</v>
      </c>
      <c r="C3831" s="50" t="s">
        <v>3073</v>
      </c>
      <c r="D3831" s="50" t="s">
        <v>3033</v>
      </c>
      <c r="E3831" s="50" t="s">
        <v>3074</v>
      </c>
      <c r="F3831" s="50" t="s">
        <v>11872</v>
      </c>
      <c r="G3831" s="49" t="s">
        <v>92</v>
      </c>
      <c r="H3831" s="49">
        <v>0</v>
      </c>
      <c r="I3831" s="80">
        <v>590000000</v>
      </c>
      <c r="J3831" s="51" t="s">
        <v>293</v>
      </c>
      <c r="K3831" s="49" t="s">
        <v>10818</v>
      </c>
      <c r="L3831" s="49" t="s">
        <v>189</v>
      </c>
      <c r="M3831" s="49" t="s">
        <v>84</v>
      </c>
      <c r="N3831" s="49" t="s">
        <v>143</v>
      </c>
      <c r="O3831" s="49" t="s">
        <v>503</v>
      </c>
      <c r="P3831" s="49">
        <v>796</v>
      </c>
      <c r="Q3831" s="49" t="s">
        <v>46</v>
      </c>
      <c r="R3831" s="77">
        <v>8</v>
      </c>
      <c r="S3831" s="77">
        <v>6960</v>
      </c>
      <c r="T3831" s="77">
        <f t="shared" si="454"/>
        <v>55680</v>
      </c>
      <c r="U3831" s="62">
        <f t="shared" si="453"/>
        <v>62361.600000000006</v>
      </c>
      <c r="V3831" s="98"/>
      <c r="W3831" s="51">
        <v>2017</v>
      </c>
      <c r="X3831" s="49"/>
      <c r="Y3831" s="528"/>
      <c r="Z3831" s="528"/>
      <c r="AA3831" s="528"/>
      <c r="AB3831" s="528"/>
      <c r="AC3831" s="528"/>
      <c r="AD3831" s="528"/>
      <c r="AE3831" s="528"/>
      <c r="AF3831" s="518"/>
      <c r="AG3831" s="518"/>
      <c r="AH3831" s="518"/>
      <c r="AI3831" s="518"/>
      <c r="AJ3831" s="518"/>
      <c r="AK3831" s="518"/>
      <c r="AL3831" s="518"/>
      <c r="AM3831" s="518"/>
      <c r="AN3831" s="518"/>
      <c r="AO3831" s="518"/>
      <c r="AP3831" s="518"/>
      <c r="AQ3831" s="518"/>
      <c r="AR3831" s="518"/>
      <c r="AS3831" s="518"/>
      <c r="AT3831" s="518"/>
      <c r="AU3831" s="518"/>
      <c r="AV3831" s="518"/>
      <c r="AW3831" s="518"/>
      <c r="AX3831" s="518"/>
      <c r="AY3831" s="518"/>
      <c r="AZ3831" s="518"/>
      <c r="BA3831" s="518"/>
      <c r="BB3831" s="518"/>
      <c r="BC3831" s="518"/>
      <c r="BD3831" s="518"/>
    </row>
    <row r="3832" spans="1:56" s="527" customFormat="1" ht="50.1" customHeight="1">
      <c r="A3832" s="45" t="s">
        <v>11873</v>
      </c>
      <c r="B3832" s="58" t="s">
        <v>35</v>
      </c>
      <c r="C3832" s="50" t="s">
        <v>3073</v>
      </c>
      <c r="D3832" s="50" t="s">
        <v>3033</v>
      </c>
      <c r="E3832" s="50" t="s">
        <v>3074</v>
      </c>
      <c r="F3832" s="50" t="s">
        <v>11874</v>
      </c>
      <c r="G3832" s="49" t="s">
        <v>92</v>
      </c>
      <c r="H3832" s="49">
        <v>0</v>
      </c>
      <c r="I3832" s="80">
        <v>590000000</v>
      </c>
      <c r="J3832" s="51" t="s">
        <v>293</v>
      </c>
      <c r="K3832" s="49" t="s">
        <v>10818</v>
      </c>
      <c r="L3832" s="49" t="s">
        <v>189</v>
      </c>
      <c r="M3832" s="49" t="s">
        <v>84</v>
      </c>
      <c r="N3832" s="49" t="s">
        <v>143</v>
      </c>
      <c r="O3832" s="49" t="s">
        <v>503</v>
      </c>
      <c r="P3832" s="49">
        <v>796</v>
      </c>
      <c r="Q3832" s="49" t="s">
        <v>46</v>
      </c>
      <c r="R3832" s="77">
        <v>8</v>
      </c>
      <c r="S3832" s="77">
        <v>8700</v>
      </c>
      <c r="T3832" s="77">
        <f t="shared" si="454"/>
        <v>69600</v>
      </c>
      <c r="U3832" s="62">
        <f t="shared" si="453"/>
        <v>77952.000000000015</v>
      </c>
      <c r="V3832" s="98"/>
      <c r="W3832" s="51">
        <v>2017</v>
      </c>
      <c r="X3832" s="49"/>
      <c r="Y3832" s="528"/>
      <c r="Z3832" s="528"/>
      <c r="AA3832" s="528"/>
      <c r="AB3832" s="528"/>
      <c r="AC3832" s="528"/>
      <c r="AD3832" s="528"/>
      <c r="AE3832" s="528"/>
      <c r="AF3832" s="518"/>
      <c r="AG3832" s="518"/>
      <c r="AH3832" s="518"/>
      <c r="AI3832" s="518"/>
      <c r="AJ3832" s="518"/>
      <c r="AK3832" s="518"/>
      <c r="AL3832" s="518"/>
      <c r="AM3832" s="518"/>
      <c r="AN3832" s="518"/>
      <c r="AO3832" s="518"/>
      <c r="AP3832" s="518"/>
      <c r="AQ3832" s="518"/>
      <c r="AR3832" s="518"/>
      <c r="AS3832" s="518"/>
      <c r="AT3832" s="518"/>
      <c r="AU3832" s="518"/>
      <c r="AV3832" s="518"/>
      <c r="AW3832" s="518"/>
      <c r="AX3832" s="518"/>
      <c r="AY3832" s="518"/>
      <c r="AZ3832" s="518"/>
      <c r="BA3832" s="518"/>
      <c r="BB3832" s="518"/>
      <c r="BC3832" s="518"/>
      <c r="BD3832" s="518"/>
    </row>
    <row r="3833" spans="1:56" s="527" customFormat="1" ht="50.1" customHeight="1">
      <c r="A3833" s="45" t="s">
        <v>11875</v>
      </c>
      <c r="B3833" s="58" t="s">
        <v>35</v>
      </c>
      <c r="C3833" s="78" t="s">
        <v>3205</v>
      </c>
      <c r="D3833" s="50" t="s">
        <v>3160</v>
      </c>
      <c r="E3833" s="78" t="s">
        <v>3206</v>
      </c>
      <c r="F3833" s="50" t="s">
        <v>11876</v>
      </c>
      <c r="G3833" s="49" t="s">
        <v>92</v>
      </c>
      <c r="H3833" s="49">
        <v>0</v>
      </c>
      <c r="I3833" s="80">
        <v>590000000</v>
      </c>
      <c r="J3833" s="51" t="s">
        <v>293</v>
      </c>
      <c r="K3833" s="49" t="s">
        <v>10818</v>
      </c>
      <c r="L3833" s="49" t="s">
        <v>189</v>
      </c>
      <c r="M3833" s="49" t="s">
        <v>84</v>
      </c>
      <c r="N3833" s="49" t="s">
        <v>143</v>
      </c>
      <c r="O3833" s="49" t="s">
        <v>503</v>
      </c>
      <c r="P3833" s="49">
        <v>796</v>
      </c>
      <c r="Q3833" s="49" t="s">
        <v>46</v>
      </c>
      <c r="R3833" s="77">
        <v>4</v>
      </c>
      <c r="S3833" s="77">
        <v>754</v>
      </c>
      <c r="T3833" s="77">
        <f t="shared" si="454"/>
        <v>3016</v>
      </c>
      <c r="U3833" s="62">
        <f t="shared" si="453"/>
        <v>3377.9200000000005</v>
      </c>
      <c r="V3833" s="98"/>
      <c r="W3833" s="51">
        <v>2017</v>
      </c>
      <c r="X3833" s="49"/>
      <c r="Y3833" s="528"/>
      <c r="Z3833" s="528"/>
      <c r="AA3833" s="528"/>
      <c r="AB3833" s="528"/>
      <c r="AC3833" s="528"/>
      <c r="AD3833" s="528"/>
      <c r="AE3833" s="528"/>
      <c r="AF3833" s="518"/>
      <c r="AG3833" s="518"/>
      <c r="AH3833" s="518"/>
      <c r="AI3833" s="518"/>
      <c r="AJ3833" s="518"/>
      <c r="AK3833" s="518"/>
      <c r="AL3833" s="518"/>
      <c r="AM3833" s="518"/>
      <c r="AN3833" s="518"/>
      <c r="AO3833" s="518"/>
      <c r="AP3833" s="518"/>
      <c r="AQ3833" s="518"/>
      <c r="AR3833" s="518"/>
      <c r="AS3833" s="518"/>
      <c r="AT3833" s="518"/>
      <c r="AU3833" s="518"/>
      <c r="AV3833" s="518"/>
      <c r="AW3833" s="518"/>
      <c r="AX3833" s="518"/>
      <c r="AY3833" s="518"/>
      <c r="AZ3833" s="518"/>
      <c r="BA3833" s="518"/>
      <c r="BB3833" s="518"/>
      <c r="BC3833" s="518"/>
      <c r="BD3833" s="518"/>
    </row>
    <row r="3834" spans="1:56" s="527" customFormat="1" ht="50.1" customHeight="1">
      <c r="A3834" s="45" t="s">
        <v>11877</v>
      </c>
      <c r="B3834" s="58" t="s">
        <v>35</v>
      </c>
      <c r="C3834" s="50" t="s">
        <v>3073</v>
      </c>
      <c r="D3834" s="50" t="s">
        <v>3033</v>
      </c>
      <c r="E3834" s="50" t="s">
        <v>3074</v>
      </c>
      <c r="F3834" s="50" t="s">
        <v>11878</v>
      </c>
      <c r="G3834" s="49" t="s">
        <v>92</v>
      </c>
      <c r="H3834" s="49">
        <v>0</v>
      </c>
      <c r="I3834" s="80">
        <v>590000000</v>
      </c>
      <c r="J3834" s="51" t="s">
        <v>293</v>
      </c>
      <c r="K3834" s="49" t="s">
        <v>10818</v>
      </c>
      <c r="L3834" s="49" t="s">
        <v>189</v>
      </c>
      <c r="M3834" s="49" t="s">
        <v>84</v>
      </c>
      <c r="N3834" s="49" t="s">
        <v>143</v>
      </c>
      <c r="O3834" s="49" t="s">
        <v>503</v>
      </c>
      <c r="P3834" s="49">
        <v>796</v>
      </c>
      <c r="Q3834" s="49" t="s">
        <v>46</v>
      </c>
      <c r="R3834" s="77">
        <v>2</v>
      </c>
      <c r="S3834" s="77">
        <v>1740</v>
      </c>
      <c r="T3834" s="77">
        <f t="shared" si="454"/>
        <v>3480</v>
      </c>
      <c r="U3834" s="62">
        <f t="shared" si="453"/>
        <v>3897.6000000000004</v>
      </c>
      <c r="V3834" s="98"/>
      <c r="W3834" s="51">
        <v>2017</v>
      </c>
      <c r="X3834" s="49"/>
      <c r="Y3834" s="528"/>
      <c r="Z3834" s="528"/>
      <c r="AA3834" s="528"/>
      <c r="AB3834" s="528"/>
      <c r="AC3834" s="528"/>
      <c r="AD3834" s="528"/>
      <c r="AE3834" s="528"/>
      <c r="AF3834" s="518"/>
      <c r="AG3834" s="518"/>
      <c r="AH3834" s="518"/>
      <c r="AI3834" s="518"/>
      <c r="AJ3834" s="518"/>
      <c r="AK3834" s="518"/>
      <c r="AL3834" s="518"/>
      <c r="AM3834" s="518"/>
      <c r="AN3834" s="518"/>
      <c r="AO3834" s="518"/>
      <c r="AP3834" s="518"/>
      <c r="AQ3834" s="518"/>
      <c r="AR3834" s="518"/>
      <c r="AS3834" s="518"/>
      <c r="AT3834" s="518"/>
      <c r="AU3834" s="518"/>
      <c r="AV3834" s="518"/>
      <c r="AW3834" s="518"/>
      <c r="AX3834" s="518"/>
      <c r="AY3834" s="518"/>
      <c r="AZ3834" s="518"/>
      <c r="BA3834" s="518"/>
      <c r="BB3834" s="518"/>
      <c r="BC3834" s="518"/>
      <c r="BD3834" s="518"/>
    </row>
    <row r="3835" spans="1:56" s="527" customFormat="1" ht="50.1" customHeight="1">
      <c r="A3835" s="45" t="s">
        <v>11879</v>
      </c>
      <c r="B3835" s="58" t="s">
        <v>35</v>
      </c>
      <c r="C3835" s="50" t="s">
        <v>3073</v>
      </c>
      <c r="D3835" s="50" t="s">
        <v>3033</v>
      </c>
      <c r="E3835" s="50" t="s">
        <v>3074</v>
      </c>
      <c r="F3835" s="50" t="s">
        <v>11880</v>
      </c>
      <c r="G3835" s="49" t="s">
        <v>92</v>
      </c>
      <c r="H3835" s="49">
        <v>0</v>
      </c>
      <c r="I3835" s="80">
        <v>590000000</v>
      </c>
      <c r="J3835" s="51" t="s">
        <v>293</v>
      </c>
      <c r="K3835" s="49" t="s">
        <v>10818</v>
      </c>
      <c r="L3835" s="49" t="s">
        <v>189</v>
      </c>
      <c r="M3835" s="49" t="s">
        <v>84</v>
      </c>
      <c r="N3835" s="49" t="s">
        <v>143</v>
      </c>
      <c r="O3835" s="49" t="s">
        <v>503</v>
      </c>
      <c r="P3835" s="49">
        <v>796</v>
      </c>
      <c r="Q3835" s="49" t="s">
        <v>46</v>
      </c>
      <c r="R3835" s="77">
        <v>4</v>
      </c>
      <c r="S3835" s="77">
        <v>2900</v>
      </c>
      <c r="T3835" s="77">
        <f t="shared" si="454"/>
        <v>11600</v>
      </c>
      <c r="U3835" s="62">
        <f t="shared" si="453"/>
        <v>12992.000000000002</v>
      </c>
      <c r="V3835" s="98"/>
      <c r="W3835" s="51">
        <v>2017</v>
      </c>
      <c r="X3835" s="49"/>
      <c r="Y3835" s="528"/>
      <c r="Z3835" s="528"/>
      <c r="AA3835" s="528"/>
      <c r="AB3835" s="528"/>
      <c r="AC3835" s="528"/>
      <c r="AD3835" s="528"/>
      <c r="AE3835" s="528"/>
      <c r="AF3835" s="518"/>
      <c r="AG3835" s="518"/>
      <c r="AH3835" s="518"/>
      <c r="AI3835" s="518"/>
      <c r="AJ3835" s="518"/>
      <c r="AK3835" s="518"/>
      <c r="AL3835" s="518"/>
      <c r="AM3835" s="518"/>
      <c r="AN3835" s="518"/>
      <c r="AO3835" s="518"/>
      <c r="AP3835" s="518"/>
      <c r="AQ3835" s="518"/>
      <c r="AR3835" s="518"/>
      <c r="AS3835" s="518"/>
      <c r="AT3835" s="518"/>
      <c r="AU3835" s="518"/>
      <c r="AV3835" s="518"/>
      <c r="AW3835" s="518"/>
      <c r="AX3835" s="518"/>
      <c r="AY3835" s="518"/>
      <c r="AZ3835" s="518"/>
      <c r="BA3835" s="518"/>
      <c r="BB3835" s="518"/>
      <c r="BC3835" s="518"/>
      <c r="BD3835" s="518"/>
    </row>
    <row r="3836" spans="1:56" s="527" customFormat="1" ht="50.1" customHeight="1">
      <c r="A3836" s="45" t="s">
        <v>11881</v>
      </c>
      <c r="B3836" s="58" t="s">
        <v>35</v>
      </c>
      <c r="C3836" s="50" t="s">
        <v>3073</v>
      </c>
      <c r="D3836" s="50" t="s">
        <v>3033</v>
      </c>
      <c r="E3836" s="50" t="s">
        <v>3074</v>
      </c>
      <c r="F3836" s="50" t="s">
        <v>11882</v>
      </c>
      <c r="G3836" s="49" t="s">
        <v>92</v>
      </c>
      <c r="H3836" s="49">
        <v>0</v>
      </c>
      <c r="I3836" s="80">
        <v>590000000</v>
      </c>
      <c r="J3836" s="51" t="s">
        <v>293</v>
      </c>
      <c r="K3836" s="49" t="s">
        <v>10818</v>
      </c>
      <c r="L3836" s="49" t="s">
        <v>189</v>
      </c>
      <c r="M3836" s="49" t="s">
        <v>84</v>
      </c>
      <c r="N3836" s="49" t="s">
        <v>143</v>
      </c>
      <c r="O3836" s="49" t="s">
        <v>503</v>
      </c>
      <c r="P3836" s="49">
        <v>796</v>
      </c>
      <c r="Q3836" s="49" t="s">
        <v>46</v>
      </c>
      <c r="R3836" s="77">
        <v>2</v>
      </c>
      <c r="S3836" s="77">
        <v>2030</v>
      </c>
      <c r="T3836" s="77">
        <f t="shared" si="454"/>
        <v>4060</v>
      </c>
      <c r="U3836" s="62">
        <f t="shared" si="453"/>
        <v>4547.2000000000007</v>
      </c>
      <c r="V3836" s="98"/>
      <c r="W3836" s="51">
        <v>2017</v>
      </c>
      <c r="X3836" s="49"/>
      <c r="Y3836" s="528"/>
      <c r="Z3836" s="528"/>
      <c r="AA3836" s="528"/>
      <c r="AB3836" s="528"/>
      <c r="AC3836" s="528"/>
      <c r="AD3836" s="528"/>
      <c r="AE3836" s="528"/>
      <c r="AF3836" s="518"/>
      <c r="AG3836" s="518"/>
      <c r="AH3836" s="518"/>
      <c r="AI3836" s="518"/>
      <c r="AJ3836" s="518"/>
      <c r="AK3836" s="518"/>
      <c r="AL3836" s="518"/>
      <c r="AM3836" s="518"/>
      <c r="AN3836" s="518"/>
      <c r="AO3836" s="518"/>
      <c r="AP3836" s="518"/>
      <c r="AQ3836" s="518"/>
      <c r="AR3836" s="518"/>
      <c r="AS3836" s="518"/>
      <c r="AT3836" s="518"/>
      <c r="AU3836" s="518"/>
      <c r="AV3836" s="518"/>
      <c r="AW3836" s="518"/>
      <c r="AX3836" s="518"/>
      <c r="AY3836" s="518"/>
      <c r="AZ3836" s="518"/>
      <c r="BA3836" s="518"/>
      <c r="BB3836" s="518"/>
      <c r="BC3836" s="518"/>
      <c r="BD3836" s="518"/>
    </row>
    <row r="3837" spans="1:56" s="527" customFormat="1" ht="50.1" customHeight="1">
      <c r="A3837" s="45" t="s">
        <v>11883</v>
      </c>
      <c r="B3837" s="58" t="s">
        <v>35</v>
      </c>
      <c r="C3837" s="50" t="s">
        <v>3073</v>
      </c>
      <c r="D3837" s="50" t="s">
        <v>3033</v>
      </c>
      <c r="E3837" s="50" t="s">
        <v>3074</v>
      </c>
      <c r="F3837" s="50" t="s">
        <v>11884</v>
      </c>
      <c r="G3837" s="49" t="s">
        <v>92</v>
      </c>
      <c r="H3837" s="49">
        <v>0</v>
      </c>
      <c r="I3837" s="80">
        <v>590000000</v>
      </c>
      <c r="J3837" s="51" t="s">
        <v>293</v>
      </c>
      <c r="K3837" s="49" t="s">
        <v>10818</v>
      </c>
      <c r="L3837" s="49" t="s">
        <v>189</v>
      </c>
      <c r="M3837" s="49" t="s">
        <v>84</v>
      </c>
      <c r="N3837" s="49" t="s">
        <v>143</v>
      </c>
      <c r="O3837" s="49" t="s">
        <v>503</v>
      </c>
      <c r="P3837" s="49">
        <v>796</v>
      </c>
      <c r="Q3837" s="49" t="s">
        <v>46</v>
      </c>
      <c r="R3837" s="77">
        <v>4</v>
      </c>
      <c r="S3837" s="77">
        <v>3306</v>
      </c>
      <c r="T3837" s="77">
        <f t="shared" si="454"/>
        <v>13224</v>
      </c>
      <c r="U3837" s="62">
        <f t="shared" si="453"/>
        <v>14810.880000000001</v>
      </c>
      <c r="V3837" s="98"/>
      <c r="W3837" s="51">
        <v>2017</v>
      </c>
      <c r="X3837" s="49"/>
      <c r="Y3837" s="528"/>
      <c r="Z3837" s="528"/>
      <c r="AA3837" s="528"/>
      <c r="AB3837" s="528"/>
      <c r="AC3837" s="528"/>
      <c r="AD3837" s="528"/>
      <c r="AE3837" s="528"/>
      <c r="AF3837" s="518"/>
      <c r="AG3837" s="518"/>
      <c r="AH3837" s="518"/>
      <c r="AI3837" s="518"/>
      <c r="AJ3837" s="518"/>
      <c r="AK3837" s="518"/>
      <c r="AL3837" s="518"/>
      <c r="AM3837" s="518"/>
      <c r="AN3837" s="518"/>
      <c r="AO3837" s="518"/>
      <c r="AP3837" s="518"/>
      <c r="AQ3837" s="518"/>
      <c r="AR3837" s="518"/>
      <c r="AS3837" s="518"/>
      <c r="AT3837" s="518"/>
      <c r="AU3837" s="518"/>
      <c r="AV3837" s="518"/>
      <c r="AW3837" s="518"/>
      <c r="AX3837" s="518"/>
      <c r="AY3837" s="518"/>
      <c r="AZ3837" s="518"/>
      <c r="BA3837" s="518"/>
      <c r="BB3837" s="518"/>
      <c r="BC3837" s="518"/>
      <c r="BD3837" s="518"/>
    </row>
    <row r="3838" spans="1:56" s="527" customFormat="1" ht="50.1" customHeight="1">
      <c r="A3838" s="45" t="s">
        <v>11885</v>
      </c>
      <c r="B3838" s="51" t="s">
        <v>35</v>
      </c>
      <c r="C3838" s="50" t="s">
        <v>5322</v>
      </c>
      <c r="D3838" s="50" t="s">
        <v>5323</v>
      </c>
      <c r="E3838" s="50" t="s">
        <v>5324</v>
      </c>
      <c r="F3838" s="50" t="s">
        <v>11886</v>
      </c>
      <c r="G3838" s="51" t="s">
        <v>39</v>
      </c>
      <c r="H3838" s="51">
        <v>0</v>
      </c>
      <c r="I3838" s="125">
        <v>590000000</v>
      </c>
      <c r="J3838" s="51" t="s">
        <v>53</v>
      </c>
      <c r="K3838" s="51" t="s">
        <v>10723</v>
      </c>
      <c r="L3838" s="51" t="s">
        <v>53</v>
      </c>
      <c r="M3838" s="51" t="s">
        <v>43</v>
      </c>
      <c r="N3838" s="51" t="s">
        <v>10094</v>
      </c>
      <c r="O3838" s="176" t="s">
        <v>2052</v>
      </c>
      <c r="P3838" s="49">
        <v>796</v>
      </c>
      <c r="Q3838" s="49" t="s">
        <v>46</v>
      </c>
      <c r="R3838" s="237">
        <v>10</v>
      </c>
      <c r="S3838" s="237">
        <v>135</v>
      </c>
      <c r="T3838" s="62">
        <f t="shared" ref="T3838:T3842" si="455">S3838*R3838</f>
        <v>1350</v>
      </c>
      <c r="U3838" s="237">
        <f t="shared" si="453"/>
        <v>1512.0000000000002</v>
      </c>
      <c r="V3838" s="193"/>
      <c r="W3838" s="35">
        <v>2017</v>
      </c>
      <c r="X3838" s="156"/>
      <c r="Y3838" s="528"/>
      <c r="Z3838" s="528"/>
      <c r="AA3838" s="528"/>
      <c r="AB3838" s="528"/>
      <c r="AC3838" s="528"/>
      <c r="AD3838" s="528"/>
      <c r="AE3838" s="528"/>
      <c r="AF3838" s="518"/>
      <c r="AG3838" s="518"/>
      <c r="AH3838" s="518"/>
      <c r="AI3838" s="518"/>
      <c r="AJ3838" s="518"/>
      <c r="AK3838" s="518"/>
      <c r="AL3838" s="518"/>
      <c r="AM3838" s="518"/>
      <c r="AN3838" s="518"/>
      <c r="AO3838" s="518"/>
      <c r="AP3838" s="518"/>
      <c r="AQ3838" s="518"/>
      <c r="AR3838" s="518"/>
      <c r="AS3838" s="518"/>
      <c r="AT3838" s="518"/>
      <c r="AU3838" s="518"/>
      <c r="AV3838" s="518"/>
      <c r="AW3838" s="518"/>
      <c r="AX3838" s="518"/>
      <c r="AY3838" s="518"/>
      <c r="AZ3838" s="518"/>
      <c r="BA3838" s="518"/>
      <c r="BB3838" s="518"/>
      <c r="BC3838" s="518"/>
      <c r="BD3838" s="518"/>
    </row>
    <row r="3839" spans="1:56" s="527" customFormat="1" ht="50.1" customHeight="1">
      <c r="A3839" s="45" t="s">
        <v>11887</v>
      </c>
      <c r="B3839" s="51" t="s">
        <v>35</v>
      </c>
      <c r="C3839" s="50" t="s">
        <v>5322</v>
      </c>
      <c r="D3839" s="50" t="s">
        <v>5323</v>
      </c>
      <c r="E3839" s="50" t="s">
        <v>5324</v>
      </c>
      <c r="F3839" s="50" t="s">
        <v>11888</v>
      </c>
      <c r="G3839" s="51" t="s">
        <v>39</v>
      </c>
      <c r="H3839" s="51">
        <v>0</v>
      </c>
      <c r="I3839" s="125">
        <v>590000000</v>
      </c>
      <c r="J3839" s="51" t="s">
        <v>53</v>
      </c>
      <c r="K3839" s="51" t="s">
        <v>10723</v>
      </c>
      <c r="L3839" s="51" t="s">
        <v>53</v>
      </c>
      <c r="M3839" s="51" t="s">
        <v>43</v>
      </c>
      <c r="N3839" s="51" t="s">
        <v>10094</v>
      </c>
      <c r="O3839" s="176" t="s">
        <v>2052</v>
      </c>
      <c r="P3839" s="49">
        <v>796</v>
      </c>
      <c r="Q3839" s="49" t="s">
        <v>46</v>
      </c>
      <c r="R3839" s="77">
        <v>10</v>
      </c>
      <c r="S3839" s="77">
        <v>270</v>
      </c>
      <c r="T3839" s="77">
        <f t="shared" si="455"/>
        <v>2700</v>
      </c>
      <c r="U3839" s="77">
        <f t="shared" si="453"/>
        <v>3024.0000000000005</v>
      </c>
      <c r="V3839" s="193"/>
      <c r="W3839" s="35">
        <v>2017</v>
      </c>
      <c r="X3839" s="156"/>
      <c r="Y3839" s="528"/>
      <c r="Z3839" s="528"/>
      <c r="AA3839" s="528"/>
      <c r="AB3839" s="528"/>
      <c r="AC3839" s="528"/>
      <c r="AD3839" s="528"/>
      <c r="AE3839" s="528"/>
      <c r="AF3839" s="518"/>
      <c r="AG3839" s="518"/>
      <c r="AH3839" s="518"/>
      <c r="AI3839" s="518"/>
      <c r="AJ3839" s="518"/>
      <c r="AK3839" s="518"/>
      <c r="AL3839" s="518"/>
      <c r="AM3839" s="518"/>
      <c r="AN3839" s="518"/>
      <c r="AO3839" s="518"/>
      <c r="AP3839" s="518"/>
      <c r="AQ3839" s="518"/>
      <c r="AR3839" s="518"/>
      <c r="AS3839" s="518"/>
      <c r="AT3839" s="518"/>
      <c r="AU3839" s="518"/>
      <c r="AV3839" s="518"/>
      <c r="AW3839" s="518"/>
      <c r="AX3839" s="518"/>
      <c r="AY3839" s="518"/>
      <c r="AZ3839" s="518"/>
      <c r="BA3839" s="518"/>
      <c r="BB3839" s="518"/>
      <c r="BC3839" s="518"/>
      <c r="BD3839" s="518"/>
    </row>
    <row r="3840" spans="1:56" s="527" customFormat="1" ht="50.1" customHeight="1">
      <c r="A3840" s="45" t="s">
        <v>11889</v>
      </c>
      <c r="B3840" s="51" t="s">
        <v>35</v>
      </c>
      <c r="C3840" s="50" t="s">
        <v>5322</v>
      </c>
      <c r="D3840" s="50" t="s">
        <v>5323</v>
      </c>
      <c r="E3840" s="50" t="s">
        <v>5324</v>
      </c>
      <c r="F3840" s="50" t="s">
        <v>11890</v>
      </c>
      <c r="G3840" s="51" t="s">
        <v>39</v>
      </c>
      <c r="H3840" s="51">
        <v>0</v>
      </c>
      <c r="I3840" s="125">
        <v>590000000</v>
      </c>
      <c r="J3840" s="51" t="s">
        <v>53</v>
      </c>
      <c r="K3840" s="51" t="s">
        <v>10723</v>
      </c>
      <c r="L3840" s="51" t="s">
        <v>53</v>
      </c>
      <c r="M3840" s="51" t="s">
        <v>43</v>
      </c>
      <c r="N3840" s="51" t="s">
        <v>10094</v>
      </c>
      <c r="O3840" s="176" t="s">
        <v>2052</v>
      </c>
      <c r="P3840" s="49">
        <v>796</v>
      </c>
      <c r="Q3840" s="49" t="s">
        <v>46</v>
      </c>
      <c r="R3840" s="77">
        <v>10</v>
      </c>
      <c r="S3840" s="77">
        <v>295</v>
      </c>
      <c r="T3840" s="77">
        <f t="shared" si="455"/>
        <v>2950</v>
      </c>
      <c r="U3840" s="77">
        <f t="shared" si="453"/>
        <v>3304.0000000000005</v>
      </c>
      <c r="V3840" s="193"/>
      <c r="W3840" s="35">
        <v>2017</v>
      </c>
      <c r="X3840" s="156"/>
      <c r="Y3840" s="528"/>
      <c r="Z3840" s="528"/>
      <c r="AA3840" s="528"/>
      <c r="AB3840" s="528"/>
      <c r="AC3840" s="528"/>
      <c r="AD3840" s="528"/>
      <c r="AE3840" s="528"/>
      <c r="AF3840" s="518"/>
      <c r="AG3840" s="518"/>
      <c r="AH3840" s="518"/>
      <c r="AI3840" s="518"/>
      <c r="AJ3840" s="518"/>
      <c r="AK3840" s="518"/>
      <c r="AL3840" s="518"/>
      <c r="AM3840" s="518"/>
      <c r="AN3840" s="518"/>
      <c r="AO3840" s="518"/>
      <c r="AP3840" s="518"/>
      <c r="AQ3840" s="518"/>
      <c r="AR3840" s="518"/>
      <c r="AS3840" s="518"/>
      <c r="AT3840" s="518"/>
      <c r="AU3840" s="518"/>
      <c r="AV3840" s="518"/>
      <c r="AW3840" s="518"/>
      <c r="AX3840" s="518"/>
      <c r="AY3840" s="518"/>
      <c r="AZ3840" s="518"/>
      <c r="BA3840" s="518"/>
      <c r="BB3840" s="518"/>
      <c r="BC3840" s="518"/>
      <c r="BD3840" s="518"/>
    </row>
    <row r="3841" spans="1:56" s="527" customFormat="1" ht="50.1" customHeight="1">
      <c r="A3841" s="45" t="s">
        <v>11891</v>
      </c>
      <c r="B3841" s="51" t="s">
        <v>35</v>
      </c>
      <c r="C3841" s="50" t="s">
        <v>5322</v>
      </c>
      <c r="D3841" s="50" t="s">
        <v>5323</v>
      </c>
      <c r="E3841" s="50" t="s">
        <v>5324</v>
      </c>
      <c r="F3841" s="50" t="s">
        <v>11892</v>
      </c>
      <c r="G3841" s="51" t="s">
        <v>39</v>
      </c>
      <c r="H3841" s="51">
        <v>0</v>
      </c>
      <c r="I3841" s="125">
        <v>590000000</v>
      </c>
      <c r="J3841" s="51" t="s">
        <v>53</v>
      </c>
      <c r="K3841" s="51" t="s">
        <v>10723</v>
      </c>
      <c r="L3841" s="51" t="s">
        <v>53</v>
      </c>
      <c r="M3841" s="51" t="s">
        <v>43</v>
      </c>
      <c r="N3841" s="51" t="s">
        <v>10094</v>
      </c>
      <c r="O3841" s="176" t="s">
        <v>2052</v>
      </c>
      <c r="P3841" s="49">
        <v>796</v>
      </c>
      <c r="Q3841" s="49" t="s">
        <v>46</v>
      </c>
      <c r="R3841" s="77">
        <v>3</v>
      </c>
      <c r="S3841" s="77">
        <v>420</v>
      </c>
      <c r="T3841" s="77">
        <f t="shared" si="455"/>
        <v>1260</v>
      </c>
      <c r="U3841" s="77">
        <f t="shared" si="453"/>
        <v>1411.2</v>
      </c>
      <c r="V3841" s="193"/>
      <c r="W3841" s="35">
        <v>2017</v>
      </c>
      <c r="X3841" s="156"/>
      <c r="Y3841" s="528"/>
      <c r="Z3841" s="528"/>
      <c r="AA3841" s="528"/>
      <c r="AB3841" s="528"/>
      <c r="AC3841" s="528"/>
      <c r="AD3841" s="528"/>
      <c r="AE3841" s="528"/>
      <c r="AF3841" s="518"/>
      <c r="AG3841" s="518"/>
      <c r="AH3841" s="518"/>
      <c r="AI3841" s="518"/>
      <c r="AJ3841" s="518"/>
      <c r="AK3841" s="518"/>
      <c r="AL3841" s="518"/>
      <c r="AM3841" s="518"/>
      <c r="AN3841" s="518"/>
      <c r="AO3841" s="518"/>
      <c r="AP3841" s="518"/>
      <c r="AQ3841" s="518"/>
      <c r="AR3841" s="518"/>
      <c r="AS3841" s="518"/>
      <c r="AT3841" s="518"/>
      <c r="AU3841" s="518"/>
      <c r="AV3841" s="518"/>
      <c r="AW3841" s="518"/>
      <c r="AX3841" s="518"/>
      <c r="AY3841" s="518"/>
      <c r="AZ3841" s="518"/>
      <c r="BA3841" s="518"/>
      <c r="BB3841" s="518"/>
      <c r="BC3841" s="518"/>
      <c r="BD3841" s="518"/>
    </row>
    <row r="3842" spans="1:56" s="527" customFormat="1" ht="50.1" customHeight="1">
      <c r="A3842" s="45" t="s">
        <v>11893</v>
      </c>
      <c r="B3842" s="51" t="s">
        <v>35</v>
      </c>
      <c r="C3842" s="50" t="s">
        <v>2769</v>
      </c>
      <c r="D3842" s="50" t="s">
        <v>2764</v>
      </c>
      <c r="E3842" s="50" t="s">
        <v>2770</v>
      </c>
      <c r="F3842" s="50" t="s">
        <v>9511</v>
      </c>
      <c r="G3842" s="51" t="s">
        <v>39</v>
      </c>
      <c r="H3842" s="51">
        <v>0</v>
      </c>
      <c r="I3842" s="125">
        <v>590000000</v>
      </c>
      <c r="J3842" s="51" t="s">
        <v>225</v>
      </c>
      <c r="K3842" s="51" t="s">
        <v>10723</v>
      </c>
      <c r="L3842" s="51" t="s">
        <v>53</v>
      </c>
      <c r="M3842" s="51" t="s">
        <v>43</v>
      </c>
      <c r="N3842" s="51" t="s">
        <v>10094</v>
      </c>
      <c r="O3842" s="176" t="s">
        <v>2052</v>
      </c>
      <c r="P3842" s="49">
        <v>715</v>
      </c>
      <c r="Q3842" s="49" t="s">
        <v>199</v>
      </c>
      <c r="R3842" s="237">
        <v>15</v>
      </c>
      <c r="S3842" s="237">
        <v>1400</v>
      </c>
      <c r="T3842" s="62">
        <f t="shared" si="455"/>
        <v>21000</v>
      </c>
      <c r="U3842" s="237">
        <f t="shared" si="453"/>
        <v>23520.000000000004</v>
      </c>
      <c r="V3842" s="193"/>
      <c r="W3842" s="35">
        <v>2017</v>
      </c>
      <c r="X3842" s="156"/>
      <c r="Y3842" s="528"/>
      <c r="Z3842" s="528"/>
      <c r="AA3842" s="528"/>
      <c r="AB3842" s="528"/>
      <c r="AC3842" s="528"/>
      <c r="AD3842" s="528"/>
      <c r="AE3842" s="528"/>
      <c r="AF3842" s="518"/>
      <c r="AG3842" s="518"/>
      <c r="AH3842" s="518"/>
      <c r="AI3842" s="518"/>
      <c r="AJ3842" s="518"/>
      <c r="AK3842" s="518"/>
      <c r="AL3842" s="518"/>
      <c r="AM3842" s="518"/>
      <c r="AN3842" s="518"/>
      <c r="AO3842" s="518"/>
      <c r="AP3842" s="518"/>
      <c r="AQ3842" s="518"/>
      <c r="AR3842" s="518"/>
      <c r="AS3842" s="518"/>
      <c r="AT3842" s="518"/>
      <c r="AU3842" s="518"/>
      <c r="AV3842" s="518"/>
      <c r="AW3842" s="518"/>
      <c r="AX3842" s="518"/>
      <c r="AY3842" s="518"/>
      <c r="AZ3842" s="518"/>
      <c r="BA3842" s="518"/>
      <c r="BB3842" s="518"/>
      <c r="BC3842" s="518"/>
      <c r="BD3842" s="518"/>
    </row>
    <row r="3843" spans="1:56" s="532" customFormat="1" ht="50.1" customHeight="1">
      <c r="A3843" s="45" t="s">
        <v>11894</v>
      </c>
      <c r="B3843" s="178" t="s">
        <v>35</v>
      </c>
      <c r="C3843" s="50" t="s">
        <v>11895</v>
      </c>
      <c r="D3843" s="306" t="s">
        <v>1102</v>
      </c>
      <c r="E3843" s="78" t="s">
        <v>11896</v>
      </c>
      <c r="F3843" s="78" t="s">
        <v>11897</v>
      </c>
      <c r="G3843" s="104" t="s">
        <v>92</v>
      </c>
      <c r="H3843" s="105">
        <v>0</v>
      </c>
      <c r="I3843" s="80">
        <v>590000000</v>
      </c>
      <c r="J3843" s="51" t="s">
        <v>9304</v>
      </c>
      <c r="K3843" s="49" t="s">
        <v>11294</v>
      </c>
      <c r="L3843" s="51" t="s">
        <v>9304</v>
      </c>
      <c r="M3843" s="49" t="s">
        <v>84</v>
      </c>
      <c r="N3843" s="49" t="s">
        <v>9252</v>
      </c>
      <c r="O3843" s="49" t="s">
        <v>4918</v>
      </c>
      <c r="P3843" s="43">
        <v>796</v>
      </c>
      <c r="Q3843" s="49" t="s">
        <v>46</v>
      </c>
      <c r="R3843" s="100">
        <v>5</v>
      </c>
      <c r="S3843" s="100">
        <v>1914000</v>
      </c>
      <c r="T3843" s="100">
        <f>R3843*S3843</f>
        <v>9570000</v>
      </c>
      <c r="U3843" s="100">
        <f>T3843*1.12</f>
        <v>10718400.000000002</v>
      </c>
      <c r="V3843" s="98"/>
      <c r="W3843" s="51">
        <v>2017</v>
      </c>
      <c r="X3843" s="49"/>
      <c r="Y3843" s="529"/>
      <c r="Z3843" s="529"/>
      <c r="AA3843" s="529"/>
      <c r="AB3843" s="529"/>
      <c r="AC3843" s="529"/>
      <c r="AD3843" s="529"/>
      <c r="AE3843" s="529"/>
      <c r="AF3843" s="533"/>
      <c r="AG3843" s="533"/>
      <c r="AH3843" s="533"/>
      <c r="AI3843" s="533"/>
      <c r="AJ3843" s="533"/>
      <c r="AK3843" s="533"/>
      <c r="AL3843" s="533"/>
      <c r="AM3843" s="533"/>
      <c r="AN3843" s="533"/>
      <c r="AO3843" s="533"/>
      <c r="AP3843" s="533"/>
      <c r="AQ3843" s="533"/>
      <c r="AR3843" s="533"/>
      <c r="AS3843" s="533"/>
      <c r="AT3843" s="533"/>
      <c r="AU3843" s="533"/>
      <c r="AV3843" s="533"/>
      <c r="AW3843" s="533"/>
      <c r="AX3843" s="533"/>
      <c r="AY3843" s="533"/>
      <c r="AZ3843" s="533"/>
      <c r="BA3843" s="533"/>
      <c r="BB3843" s="533"/>
      <c r="BC3843" s="533"/>
      <c r="BD3843" s="533"/>
    </row>
    <row r="3844" spans="1:56" s="527" customFormat="1" ht="50.1" customHeight="1">
      <c r="A3844" s="45" t="s">
        <v>11898</v>
      </c>
      <c r="B3844" s="35" t="s">
        <v>35</v>
      </c>
      <c r="C3844" s="50" t="s">
        <v>11899</v>
      </c>
      <c r="D3844" s="308" t="s">
        <v>4038</v>
      </c>
      <c r="E3844" s="308" t="s">
        <v>11900</v>
      </c>
      <c r="F3844" s="248"/>
      <c r="G3844" s="51" t="s">
        <v>39</v>
      </c>
      <c r="H3844" s="35">
        <v>0</v>
      </c>
      <c r="I3844" s="35">
        <v>590000000</v>
      </c>
      <c r="J3844" s="46" t="s">
        <v>40</v>
      </c>
      <c r="K3844" s="51" t="s">
        <v>10818</v>
      </c>
      <c r="L3844" s="46" t="s">
        <v>40</v>
      </c>
      <c r="M3844" s="46" t="s">
        <v>61</v>
      </c>
      <c r="N3844" s="51" t="s">
        <v>328</v>
      </c>
      <c r="O3844" s="49" t="s">
        <v>503</v>
      </c>
      <c r="P3844" s="34">
        <v>796</v>
      </c>
      <c r="Q3844" s="34" t="s">
        <v>46</v>
      </c>
      <c r="R3844" s="77">
        <v>10</v>
      </c>
      <c r="S3844" s="77">
        <v>2500</v>
      </c>
      <c r="T3844" s="62">
        <f>R3844*S3844</f>
        <v>25000</v>
      </c>
      <c r="U3844" s="339">
        <f>T3844*1.12</f>
        <v>28000.000000000004</v>
      </c>
      <c r="V3844" s="46"/>
      <c r="W3844" s="49">
        <v>2017</v>
      </c>
      <c r="X3844" s="35"/>
      <c r="Y3844" s="528"/>
      <c r="Z3844" s="528"/>
      <c r="AA3844" s="528"/>
      <c r="AB3844" s="528"/>
      <c r="AC3844" s="528"/>
      <c r="AD3844" s="528"/>
      <c r="AE3844" s="528"/>
      <c r="AF3844" s="518"/>
      <c r="AG3844" s="518"/>
      <c r="AH3844" s="518"/>
      <c r="AI3844" s="518"/>
      <c r="AJ3844" s="518"/>
      <c r="AK3844" s="518"/>
      <c r="AL3844" s="518"/>
      <c r="AM3844" s="518"/>
      <c r="AN3844" s="518"/>
      <c r="AO3844" s="518"/>
      <c r="AP3844" s="518"/>
      <c r="AQ3844" s="518"/>
      <c r="AR3844" s="518"/>
      <c r="AS3844" s="518"/>
      <c r="AT3844" s="518"/>
      <c r="AU3844" s="518"/>
      <c r="AV3844" s="518"/>
      <c r="AW3844" s="518"/>
      <c r="AX3844" s="518"/>
      <c r="AY3844" s="518"/>
      <c r="AZ3844" s="518"/>
      <c r="BA3844" s="518"/>
      <c r="BB3844" s="518"/>
      <c r="BC3844" s="518"/>
      <c r="BD3844" s="518"/>
    </row>
    <row r="3845" spans="1:56" s="527" customFormat="1" ht="50.1" customHeight="1">
      <c r="A3845" s="45" t="s">
        <v>11901</v>
      </c>
      <c r="B3845" s="35" t="s">
        <v>35</v>
      </c>
      <c r="C3845" s="50" t="s">
        <v>11902</v>
      </c>
      <c r="D3845" s="308" t="s">
        <v>4038</v>
      </c>
      <c r="E3845" s="308" t="s">
        <v>11903</v>
      </c>
      <c r="F3845" s="248"/>
      <c r="G3845" s="51" t="s">
        <v>39</v>
      </c>
      <c r="H3845" s="35">
        <v>0</v>
      </c>
      <c r="I3845" s="35">
        <v>590000000</v>
      </c>
      <c r="J3845" s="46" t="s">
        <v>40</v>
      </c>
      <c r="K3845" s="51" t="s">
        <v>10818</v>
      </c>
      <c r="L3845" s="46" t="s">
        <v>40</v>
      </c>
      <c r="M3845" s="46" t="s">
        <v>61</v>
      </c>
      <c r="N3845" s="51" t="s">
        <v>328</v>
      </c>
      <c r="O3845" s="49" t="s">
        <v>503</v>
      </c>
      <c r="P3845" s="34">
        <v>796</v>
      </c>
      <c r="Q3845" s="34" t="s">
        <v>46</v>
      </c>
      <c r="R3845" s="77">
        <v>10</v>
      </c>
      <c r="S3845" s="77">
        <v>3000</v>
      </c>
      <c r="T3845" s="62">
        <f>R3845*S3845</f>
        <v>30000</v>
      </c>
      <c r="U3845" s="339">
        <f>T3845*1.12</f>
        <v>33600</v>
      </c>
      <c r="V3845" s="46"/>
      <c r="W3845" s="49">
        <v>2017</v>
      </c>
      <c r="X3845" s="35"/>
      <c r="Y3845" s="528"/>
      <c r="Z3845" s="528"/>
      <c r="AA3845" s="528"/>
      <c r="AB3845" s="528"/>
      <c r="AC3845" s="528"/>
      <c r="AD3845" s="528"/>
      <c r="AE3845" s="528"/>
      <c r="AF3845" s="518"/>
      <c r="AG3845" s="518"/>
      <c r="AH3845" s="518"/>
      <c r="AI3845" s="518"/>
      <c r="AJ3845" s="518"/>
      <c r="AK3845" s="518"/>
      <c r="AL3845" s="518"/>
      <c r="AM3845" s="518"/>
      <c r="AN3845" s="518"/>
      <c r="AO3845" s="518"/>
      <c r="AP3845" s="518"/>
      <c r="AQ3845" s="518"/>
      <c r="AR3845" s="518"/>
      <c r="AS3845" s="518"/>
      <c r="AT3845" s="518"/>
      <c r="AU3845" s="518"/>
      <c r="AV3845" s="518"/>
      <c r="AW3845" s="518"/>
      <c r="AX3845" s="518"/>
      <c r="AY3845" s="518"/>
      <c r="AZ3845" s="518"/>
      <c r="BA3845" s="518"/>
      <c r="BB3845" s="518"/>
      <c r="BC3845" s="518"/>
      <c r="BD3845" s="518"/>
    </row>
    <row r="3846" spans="1:56" s="527" customFormat="1" ht="50.1" customHeight="1">
      <c r="A3846" s="45" t="s">
        <v>11904</v>
      </c>
      <c r="B3846" s="35" t="s">
        <v>35</v>
      </c>
      <c r="C3846" s="50" t="s">
        <v>11905</v>
      </c>
      <c r="D3846" s="308" t="s">
        <v>4038</v>
      </c>
      <c r="E3846" s="308" t="s">
        <v>11906</v>
      </c>
      <c r="F3846" s="248"/>
      <c r="G3846" s="51" t="s">
        <v>39</v>
      </c>
      <c r="H3846" s="35">
        <v>0</v>
      </c>
      <c r="I3846" s="35">
        <v>590000000</v>
      </c>
      <c r="J3846" s="46" t="s">
        <v>40</v>
      </c>
      <c r="K3846" s="51" t="s">
        <v>10818</v>
      </c>
      <c r="L3846" s="46" t="s">
        <v>40</v>
      </c>
      <c r="M3846" s="46" t="s">
        <v>61</v>
      </c>
      <c r="N3846" s="51" t="s">
        <v>328</v>
      </c>
      <c r="O3846" s="49" t="s">
        <v>503</v>
      </c>
      <c r="P3846" s="34">
        <v>796</v>
      </c>
      <c r="Q3846" s="34" t="s">
        <v>46</v>
      </c>
      <c r="R3846" s="77">
        <v>10</v>
      </c>
      <c r="S3846" s="77">
        <v>5500</v>
      </c>
      <c r="T3846" s="62">
        <f>R3846*S3846</f>
        <v>55000</v>
      </c>
      <c r="U3846" s="339">
        <f>T3846*1.12</f>
        <v>61600.000000000007</v>
      </c>
      <c r="V3846" s="46"/>
      <c r="W3846" s="49">
        <v>2017</v>
      </c>
      <c r="X3846" s="35"/>
      <c r="Y3846" s="528"/>
      <c r="Z3846" s="528"/>
      <c r="AA3846" s="528"/>
      <c r="AB3846" s="528"/>
      <c r="AC3846" s="528"/>
      <c r="AD3846" s="528"/>
      <c r="AE3846" s="528"/>
      <c r="AF3846" s="518"/>
      <c r="AG3846" s="518"/>
      <c r="AH3846" s="518"/>
      <c r="AI3846" s="518"/>
      <c r="AJ3846" s="518"/>
      <c r="AK3846" s="518"/>
      <c r="AL3846" s="518"/>
      <c r="AM3846" s="518"/>
      <c r="AN3846" s="518"/>
      <c r="AO3846" s="518"/>
      <c r="AP3846" s="518"/>
      <c r="AQ3846" s="518"/>
      <c r="AR3846" s="518"/>
      <c r="AS3846" s="518"/>
      <c r="AT3846" s="518"/>
      <c r="AU3846" s="518"/>
      <c r="AV3846" s="518"/>
      <c r="AW3846" s="518"/>
      <c r="AX3846" s="518"/>
      <c r="AY3846" s="518"/>
      <c r="AZ3846" s="518"/>
      <c r="BA3846" s="518"/>
      <c r="BB3846" s="518"/>
      <c r="BC3846" s="518"/>
      <c r="BD3846" s="518"/>
    </row>
    <row r="3847" spans="1:56" s="527" customFormat="1" ht="50.1" customHeight="1">
      <c r="A3847" s="45" t="s">
        <v>11907</v>
      </c>
      <c r="B3847" s="58" t="s">
        <v>35</v>
      </c>
      <c r="C3847" s="78" t="s">
        <v>2224</v>
      </c>
      <c r="D3847" s="78" t="s">
        <v>2225</v>
      </c>
      <c r="E3847" s="78" t="s">
        <v>2226</v>
      </c>
      <c r="F3847" s="50" t="s">
        <v>8728</v>
      </c>
      <c r="G3847" s="49" t="s">
        <v>39</v>
      </c>
      <c r="H3847" s="105">
        <v>0</v>
      </c>
      <c r="I3847" s="80">
        <v>590000000</v>
      </c>
      <c r="J3847" s="51" t="s">
        <v>9304</v>
      </c>
      <c r="K3847" s="49" t="s">
        <v>10818</v>
      </c>
      <c r="L3847" s="49" t="s">
        <v>189</v>
      </c>
      <c r="M3847" s="49" t="s">
        <v>61</v>
      </c>
      <c r="N3847" s="49" t="s">
        <v>143</v>
      </c>
      <c r="O3847" s="49" t="s">
        <v>4918</v>
      </c>
      <c r="P3847" s="43">
        <v>796</v>
      </c>
      <c r="Q3847" s="49" t="s">
        <v>46</v>
      </c>
      <c r="R3847" s="77">
        <v>14</v>
      </c>
      <c r="S3847" s="77">
        <v>2500</v>
      </c>
      <c r="T3847" s="77">
        <f>R3847*S3847</f>
        <v>35000</v>
      </c>
      <c r="U3847" s="239">
        <f>T3847*1.12</f>
        <v>39200.000000000007</v>
      </c>
      <c r="V3847" s="98"/>
      <c r="W3847" s="51">
        <v>2017</v>
      </c>
      <c r="X3847" s="49"/>
      <c r="Y3847" s="528"/>
      <c r="Z3847" s="528"/>
      <c r="AA3847" s="528"/>
      <c r="AB3847" s="528"/>
      <c r="AC3847" s="528"/>
      <c r="AD3847" s="528"/>
      <c r="AE3847" s="528"/>
      <c r="AF3847" s="518"/>
      <c r="AG3847" s="518"/>
      <c r="AH3847" s="518"/>
      <c r="AI3847" s="518"/>
      <c r="AJ3847" s="518"/>
      <c r="AK3847" s="518"/>
      <c r="AL3847" s="518"/>
      <c r="AM3847" s="518"/>
      <c r="AN3847" s="518"/>
      <c r="AO3847" s="518"/>
      <c r="AP3847" s="518"/>
      <c r="AQ3847" s="518"/>
      <c r="AR3847" s="518"/>
      <c r="AS3847" s="518"/>
      <c r="AT3847" s="518"/>
      <c r="AU3847" s="518"/>
      <c r="AV3847" s="518"/>
      <c r="AW3847" s="518"/>
      <c r="AX3847" s="518"/>
      <c r="AY3847" s="518"/>
      <c r="AZ3847" s="518"/>
      <c r="BA3847" s="518"/>
      <c r="BB3847" s="518"/>
      <c r="BC3847" s="518"/>
      <c r="BD3847" s="518"/>
    </row>
    <row r="3848" spans="1:56" s="527" customFormat="1" ht="50.1" customHeight="1">
      <c r="A3848" s="45" t="s">
        <v>11908</v>
      </c>
      <c r="B3848" s="58" t="s">
        <v>35</v>
      </c>
      <c r="C3848" s="559" t="s">
        <v>581</v>
      </c>
      <c r="D3848" s="308" t="s">
        <v>582</v>
      </c>
      <c r="E3848" s="308" t="s">
        <v>583</v>
      </c>
      <c r="F3848" s="50" t="s">
        <v>11909</v>
      </c>
      <c r="G3848" s="49" t="s">
        <v>39</v>
      </c>
      <c r="H3848" s="105">
        <v>0</v>
      </c>
      <c r="I3848" s="80">
        <v>590000000</v>
      </c>
      <c r="J3848" s="51" t="s">
        <v>9304</v>
      </c>
      <c r="K3848" s="49" t="s">
        <v>10818</v>
      </c>
      <c r="L3848" s="49" t="s">
        <v>189</v>
      </c>
      <c r="M3848" s="49" t="s">
        <v>61</v>
      </c>
      <c r="N3848" s="49" t="s">
        <v>143</v>
      </c>
      <c r="O3848" s="49" t="s">
        <v>4918</v>
      </c>
      <c r="P3848" s="43">
        <v>796</v>
      </c>
      <c r="Q3848" s="49" t="s">
        <v>46</v>
      </c>
      <c r="R3848" s="77">
        <v>5</v>
      </c>
      <c r="S3848" s="77">
        <v>450</v>
      </c>
      <c r="T3848" s="77">
        <f t="shared" ref="T3848:T3866" si="456">R3848*S3848</f>
        <v>2250</v>
      </c>
      <c r="U3848" s="239">
        <f t="shared" ref="U3848:U3866" si="457">T3848*1.12</f>
        <v>2520.0000000000005</v>
      </c>
      <c r="V3848" s="98"/>
      <c r="W3848" s="51">
        <v>2017</v>
      </c>
      <c r="X3848" s="49"/>
      <c r="Y3848" s="528"/>
      <c r="Z3848" s="528"/>
      <c r="AA3848" s="528"/>
      <c r="AB3848" s="528"/>
      <c r="AC3848" s="528"/>
      <c r="AD3848" s="528"/>
      <c r="AE3848" s="528"/>
      <c r="AF3848" s="518"/>
      <c r="AG3848" s="518"/>
      <c r="AH3848" s="518"/>
      <c r="AI3848" s="518"/>
      <c r="AJ3848" s="518"/>
      <c r="AK3848" s="518"/>
      <c r="AL3848" s="518"/>
      <c r="AM3848" s="518"/>
      <c r="AN3848" s="518"/>
      <c r="AO3848" s="518"/>
      <c r="AP3848" s="518"/>
      <c r="AQ3848" s="518"/>
      <c r="AR3848" s="518"/>
      <c r="AS3848" s="518"/>
      <c r="AT3848" s="518"/>
      <c r="AU3848" s="518"/>
      <c r="AV3848" s="518"/>
      <c r="AW3848" s="518"/>
      <c r="AX3848" s="518"/>
      <c r="AY3848" s="518"/>
      <c r="AZ3848" s="518"/>
      <c r="BA3848" s="518"/>
      <c r="BB3848" s="518"/>
      <c r="BC3848" s="518"/>
      <c r="BD3848" s="518"/>
    </row>
    <row r="3849" spans="1:56" s="527" customFormat="1" ht="50.1" customHeight="1">
      <c r="A3849" s="45" t="s">
        <v>11910</v>
      </c>
      <c r="B3849" s="58" t="s">
        <v>35</v>
      </c>
      <c r="C3849" s="559" t="s">
        <v>586</v>
      </c>
      <c r="D3849" s="50" t="s">
        <v>587</v>
      </c>
      <c r="E3849" s="308" t="s">
        <v>588</v>
      </c>
      <c r="F3849" s="50" t="s">
        <v>11911</v>
      </c>
      <c r="G3849" s="49" t="s">
        <v>39</v>
      </c>
      <c r="H3849" s="105">
        <v>0</v>
      </c>
      <c r="I3849" s="80">
        <v>590000000</v>
      </c>
      <c r="J3849" s="51" t="s">
        <v>9304</v>
      </c>
      <c r="K3849" s="49" t="s">
        <v>10818</v>
      </c>
      <c r="L3849" s="49" t="s">
        <v>189</v>
      </c>
      <c r="M3849" s="49" t="s">
        <v>61</v>
      </c>
      <c r="N3849" s="49" t="s">
        <v>143</v>
      </c>
      <c r="O3849" s="49" t="s">
        <v>4918</v>
      </c>
      <c r="P3849" s="43">
        <v>796</v>
      </c>
      <c r="Q3849" s="49" t="s">
        <v>46</v>
      </c>
      <c r="R3849" s="77">
        <v>4</v>
      </c>
      <c r="S3849" s="77">
        <v>1350</v>
      </c>
      <c r="T3849" s="77">
        <f t="shared" si="456"/>
        <v>5400</v>
      </c>
      <c r="U3849" s="239">
        <f t="shared" si="457"/>
        <v>6048.0000000000009</v>
      </c>
      <c r="V3849" s="98"/>
      <c r="W3849" s="51">
        <v>2017</v>
      </c>
      <c r="X3849" s="49"/>
      <c r="Y3849" s="528"/>
      <c r="Z3849" s="528"/>
      <c r="AA3849" s="528"/>
      <c r="AB3849" s="528"/>
      <c r="AC3849" s="528"/>
      <c r="AD3849" s="528"/>
      <c r="AE3849" s="528"/>
      <c r="AF3849" s="518"/>
      <c r="AG3849" s="518"/>
      <c r="AH3849" s="518"/>
      <c r="AI3849" s="518"/>
      <c r="AJ3849" s="518"/>
      <c r="AK3849" s="518"/>
      <c r="AL3849" s="518"/>
      <c r="AM3849" s="518"/>
      <c r="AN3849" s="518"/>
      <c r="AO3849" s="518"/>
      <c r="AP3849" s="518"/>
      <c r="AQ3849" s="518"/>
      <c r="AR3849" s="518"/>
      <c r="AS3849" s="518"/>
      <c r="AT3849" s="518"/>
      <c r="AU3849" s="518"/>
      <c r="AV3849" s="518"/>
      <c r="AW3849" s="518"/>
      <c r="AX3849" s="518"/>
      <c r="AY3849" s="518"/>
      <c r="AZ3849" s="518"/>
      <c r="BA3849" s="518"/>
      <c r="BB3849" s="518"/>
      <c r="BC3849" s="518"/>
      <c r="BD3849" s="518"/>
    </row>
    <row r="3850" spans="1:56" s="527" customFormat="1" ht="50.1" customHeight="1">
      <c r="A3850" s="45" t="s">
        <v>11912</v>
      </c>
      <c r="B3850" s="58" t="s">
        <v>35</v>
      </c>
      <c r="C3850" s="78" t="s">
        <v>2736</v>
      </c>
      <c r="D3850" s="78" t="s">
        <v>2737</v>
      </c>
      <c r="E3850" s="78" t="s">
        <v>2738</v>
      </c>
      <c r="F3850" s="78" t="s">
        <v>6313</v>
      </c>
      <c r="G3850" s="49" t="s">
        <v>39</v>
      </c>
      <c r="H3850" s="105">
        <v>0</v>
      </c>
      <c r="I3850" s="80">
        <v>590000000</v>
      </c>
      <c r="J3850" s="51" t="s">
        <v>9304</v>
      </c>
      <c r="K3850" s="49" t="s">
        <v>10818</v>
      </c>
      <c r="L3850" s="49" t="s">
        <v>189</v>
      </c>
      <c r="M3850" s="49" t="s">
        <v>61</v>
      </c>
      <c r="N3850" s="49" t="s">
        <v>143</v>
      </c>
      <c r="O3850" s="49" t="s">
        <v>4918</v>
      </c>
      <c r="P3850" s="43">
        <v>796</v>
      </c>
      <c r="Q3850" s="49" t="s">
        <v>46</v>
      </c>
      <c r="R3850" s="77">
        <v>11</v>
      </c>
      <c r="S3850" s="77">
        <v>850</v>
      </c>
      <c r="T3850" s="77">
        <f t="shared" si="456"/>
        <v>9350</v>
      </c>
      <c r="U3850" s="239">
        <f t="shared" si="457"/>
        <v>10472.000000000002</v>
      </c>
      <c r="V3850" s="98"/>
      <c r="W3850" s="51">
        <v>2017</v>
      </c>
      <c r="X3850" s="49"/>
      <c r="Y3850" s="528"/>
      <c r="Z3850" s="528"/>
      <c r="AA3850" s="528"/>
      <c r="AB3850" s="528"/>
      <c r="AC3850" s="528"/>
      <c r="AD3850" s="528"/>
      <c r="AE3850" s="528"/>
      <c r="AF3850" s="518"/>
      <c r="AG3850" s="518"/>
      <c r="AH3850" s="518"/>
      <c r="AI3850" s="518"/>
      <c r="AJ3850" s="518"/>
      <c r="AK3850" s="518"/>
      <c r="AL3850" s="518"/>
      <c r="AM3850" s="518"/>
      <c r="AN3850" s="518"/>
      <c r="AO3850" s="518"/>
      <c r="AP3850" s="518"/>
      <c r="AQ3850" s="518"/>
      <c r="AR3850" s="518"/>
      <c r="AS3850" s="518"/>
      <c r="AT3850" s="518"/>
      <c r="AU3850" s="518"/>
      <c r="AV3850" s="518"/>
      <c r="AW3850" s="518"/>
      <c r="AX3850" s="518"/>
      <c r="AY3850" s="518"/>
      <c r="AZ3850" s="518"/>
      <c r="BA3850" s="518"/>
      <c r="BB3850" s="518"/>
      <c r="BC3850" s="518"/>
      <c r="BD3850" s="518"/>
    </row>
    <row r="3851" spans="1:56" s="527" customFormat="1" ht="50.1" customHeight="1">
      <c r="A3851" s="45" t="s">
        <v>11913</v>
      </c>
      <c r="B3851" s="58" t="s">
        <v>35</v>
      </c>
      <c r="C3851" s="78" t="s">
        <v>3437</v>
      </c>
      <c r="D3851" s="78" t="s">
        <v>3427</v>
      </c>
      <c r="E3851" s="78" t="s">
        <v>332</v>
      </c>
      <c r="F3851" s="50" t="s">
        <v>3446</v>
      </c>
      <c r="G3851" s="49" t="s">
        <v>39</v>
      </c>
      <c r="H3851" s="105">
        <v>0</v>
      </c>
      <c r="I3851" s="80">
        <v>590000000</v>
      </c>
      <c r="J3851" s="51" t="s">
        <v>9304</v>
      </c>
      <c r="K3851" s="49" t="s">
        <v>10818</v>
      </c>
      <c r="L3851" s="49" t="s">
        <v>189</v>
      </c>
      <c r="M3851" s="49" t="s">
        <v>61</v>
      </c>
      <c r="N3851" s="49" t="s">
        <v>143</v>
      </c>
      <c r="O3851" s="49" t="s">
        <v>4918</v>
      </c>
      <c r="P3851" s="43">
        <v>796</v>
      </c>
      <c r="Q3851" s="49" t="s">
        <v>46</v>
      </c>
      <c r="R3851" s="77">
        <v>4</v>
      </c>
      <c r="S3851" s="77">
        <v>14000</v>
      </c>
      <c r="T3851" s="77">
        <f t="shared" si="456"/>
        <v>56000</v>
      </c>
      <c r="U3851" s="239">
        <f t="shared" si="457"/>
        <v>62720.000000000007</v>
      </c>
      <c r="V3851" s="98"/>
      <c r="W3851" s="51">
        <v>2017</v>
      </c>
      <c r="X3851" s="49"/>
      <c r="Y3851" s="528"/>
      <c r="Z3851" s="528"/>
      <c r="AA3851" s="528"/>
      <c r="AB3851" s="528"/>
      <c r="AC3851" s="528"/>
      <c r="AD3851" s="528"/>
      <c r="AE3851" s="528"/>
      <c r="AF3851" s="518"/>
      <c r="AG3851" s="518"/>
      <c r="AH3851" s="518"/>
      <c r="AI3851" s="518"/>
      <c r="AJ3851" s="518"/>
      <c r="AK3851" s="518"/>
      <c r="AL3851" s="518"/>
      <c r="AM3851" s="518"/>
      <c r="AN3851" s="518"/>
      <c r="AO3851" s="518"/>
      <c r="AP3851" s="518"/>
      <c r="AQ3851" s="518"/>
      <c r="AR3851" s="518"/>
      <c r="AS3851" s="518"/>
      <c r="AT3851" s="518"/>
      <c r="AU3851" s="518"/>
      <c r="AV3851" s="518"/>
      <c r="AW3851" s="518"/>
      <c r="AX3851" s="518"/>
      <c r="AY3851" s="518"/>
      <c r="AZ3851" s="518"/>
      <c r="BA3851" s="518"/>
      <c r="BB3851" s="518"/>
      <c r="BC3851" s="518"/>
      <c r="BD3851" s="518"/>
    </row>
    <row r="3852" spans="1:56" s="527" customFormat="1" ht="50.1" customHeight="1">
      <c r="A3852" s="45" t="s">
        <v>11914</v>
      </c>
      <c r="B3852" s="58" t="s">
        <v>35</v>
      </c>
      <c r="C3852" s="78" t="s">
        <v>1045</v>
      </c>
      <c r="D3852" s="78" t="s">
        <v>1046</v>
      </c>
      <c r="E3852" s="78" t="s">
        <v>1047</v>
      </c>
      <c r="F3852" s="78" t="s">
        <v>6412</v>
      </c>
      <c r="G3852" s="49" t="s">
        <v>39</v>
      </c>
      <c r="H3852" s="105">
        <v>0</v>
      </c>
      <c r="I3852" s="80">
        <v>590000000</v>
      </c>
      <c r="J3852" s="51" t="s">
        <v>9304</v>
      </c>
      <c r="K3852" s="49" t="s">
        <v>10818</v>
      </c>
      <c r="L3852" s="49" t="s">
        <v>189</v>
      </c>
      <c r="M3852" s="49" t="s">
        <v>61</v>
      </c>
      <c r="N3852" s="49" t="s">
        <v>143</v>
      </c>
      <c r="O3852" s="49" t="s">
        <v>4918</v>
      </c>
      <c r="P3852" s="43">
        <v>796</v>
      </c>
      <c r="Q3852" s="49" t="s">
        <v>46</v>
      </c>
      <c r="R3852" s="77">
        <v>20</v>
      </c>
      <c r="S3852" s="77">
        <v>5700</v>
      </c>
      <c r="T3852" s="77">
        <f t="shared" si="456"/>
        <v>114000</v>
      </c>
      <c r="U3852" s="239">
        <f t="shared" si="457"/>
        <v>127680.00000000001</v>
      </c>
      <c r="V3852" s="98"/>
      <c r="W3852" s="51">
        <v>2017</v>
      </c>
      <c r="X3852" s="49"/>
      <c r="Y3852" s="528"/>
      <c r="Z3852" s="528"/>
      <c r="AA3852" s="528"/>
      <c r="AB3852" s="528"/>
      <c r="AC3852" s="528"/>
      <c r="AD3852" s="528"/>
      <c r="AE3852" s="528"/>
      <c r="AF3852" s="518"/>
      <c r="AG3852" s="518"/>
      <c r="AH3852" s="518"/>
      <c r="AI3852" s="518"/>
      <c r="AJ3852" s="518"/>
      <c r="AK3852" s="518"/>
      <c r="AL3852" s="518"/>
      <c r="AM3852" s="518"/>
      <c r="AN3852" s="518"/>
      <c r="AO3852" s="518"/>
      <c r="AP3852" s="518"/>
      <c r="AQ3852" s="518"/>
      <c r="AR3852" s="518"/>
      <c r="AS3852" s="518"/>
      <c r="AT3852" s="518"/>
      <c r="AU3852" s="518"/>
      <c r="AV3852" s="518"/>
      <c r="AW3852" s="518"/>
      <c r="AX3852" s="518"/>
      <c r="AY3852" s="518"/>
      <c r="AZ3852" s="518"/>
      <c r="BA3852" s="518"/>
      <c r="BB3852" s="518"/>
      <c r="BC3852" s="518"/>
      <c r="BD3852" s="518"/>
    </row>
    <row r="3853" spans="1:56" s="527" customFormat="1" ht="50.1" customHeight="1">
      <c r="A3853" s="45" t="s">
        <v>11915</v>
      </c>
      <c r="B3853" s="58" t="s">
        <v>35</v>
      </c>
      <c r="C3853" s="78" t="s">
        <v>3426</v>
      </c>
      <c r="D3853" s="78" t="s">
        <v>3427</v>
      </c>
      <c r="E3853" s="78" t="s">
        <v>3428</v>
      </c>
      <c r="F3853" s="50" t="s">
        <v>8730</v>
      </c>
      <c r="G3853" s="49" t="s">
        <v>39</v>
      </c>
      <c r="H3853" s="105">
        <v>0</v>
      </c>
      <c r="I3853" s="80">
        <v>590000000</v>
      </c>
      <c r="J3853" s="51" t="s">
        <v>9304</v>
      </c>
      <c r="K3853" s="49" t="s">
        <v>10818</v>
      </c>
      <c r="L3853" s="49" t="s">
        <v>189</v>
      </c>
      <c r="M3853" s="49" t="s">
        <v>61</v>
      </c>
      <c r="N3853" s="49" t="s">
        <v>143</v>
      </c>
      <c r="O3853" s="49" t="s">
        <v>4918</v>
      </c>
      <c r="P3853" s="43">
        <v>796</v>
      </c>
      <c r="Q3853" s="49" t="s">
        <v>46</v>
      </c>
      <c r="R3853" s="77">
        <v>24</v>
      </c>
      <c r="S3853" s="77">
        <v>800</v>
      </c>
      <c r="T3853" s="77">
        <f t="shared" si="456"/>
        <v>19200</v>
      </c>
      <c r="U3853" s="239">
        <f t="shared" si="457"/>
        <v>21504.000000000004</v>
      </c>
      <c r="V3853" s="98"/>
      <c r="W3853" s="51">
        <v>2017</v>
      </c>
      <c r="X3853" s="49"/>
      <c r="Y3853" s="528"/>
      <c r="Z3853" s="528"/>
      <c r="AA3853" s="528"/>
      <c r="AB3853" s="528"/>
      <c r="AC3853" s="528"/>
      <c r="AD3853" s="528"/>
      <c r="AE3853" s="528"/>
      <c r="AF3853" s="518"/>
      <c r="AG3853" s="518"/>
      <c r="AH3853" s="518"/>
      <c r="AI3853" s="518"/>
      <c r="AJ3853" s="518"/>
      <c r="AK3853" s="518"/>
      <c r="AL3853" s="518"/>
      <c r="AM3853" s="518"/>
      <c r="AN3853" s="518"/>
      <c r="AO3853" s="518"/>
      <c r="AP3853" s="518"/>
      <c r="AQ3853" s="518"/>
      <c r="AR3853" s="518"/>
      <c r="AS3853" s="518"/>
      <c r="AT3853" s="518"/>
      <c r="AU3853" s="518"/>
      <c r="AV3853" s="518"/>
      <c r="AW3853" s="518"/>
      <c r="AX3853" s="518"/>
      <c r="AY3853" s="518"/>
      <c r="AZ3853" s="518"/>
      <c r="BA3853" s="518"/>
      <c r="BB3853" s="518"/>
      <c r="BC3853" s="518"/>
      <c r="BD3853" s="518"/>
    </row>
    <row r="3854" spans="1:56" s="527" customFormat="1" ht="50.1" customHeight="1">
      <c r="A3854" s="45" t="s">
        <v>11916</v>
      </c>
      <c r="B3854" s="58" t="s">
        <v>35</v>
      </c>
      <c r="C3854" s="78" t="s">
        <v>3433</v>
      </c>
      <c r="D3854" s="78" t="s">
        <v>3427</v>
      </c>
      <c r="E3854" s="78" t="s">
        <v>3434</v>
      </c>
      <c r="F3854" s="50" t="s">
        <v>8732</v>
      </c>
      <c r="G3854" s="49" t="s">
        <v>39</v>
      </c>
      <c r="H3854" s="105">
        <v>0</v>
      </c>
      <c r="I3854" s="80">
        <v>590000000</v>
      </c>
      <c r="J3854" s="51" t="s">
        <v>9304</v>
      </c>
      <c r="K3854" s="49" t="s">
        <v>10818</v>
      </c>
      <c r="L3854" s="49" t="s">
        <v>189</v>
      </c>
      <c r="M3854" s="49" t="s">
        <v>61</v>
      </c>
      <c r="N3854" s="49" t="s">
        <v>143</v>
      </c>
      <c r="O3854" s="49" t="s">
        <v>4918</v>
      </c>
      <c r="P3854" s="43">
        <v>796</v>
      </c>
      <c r="Q3854" s="49" t="s">
        <v>46</v>
      </c>
      <c r="R3854" s="77">
        <v>5</v>
      </c>
      <c r="S3854" s="77">
        <v>800</v>
      </c>
      <c r="T3854" s="77">
        <f t="shared" si="456"/>
        <v>4000</v>
      </c>
      <c r="U3854" s="239">
        <f t="shared" si="457"/>
        <v>4480</v>
      </c>
      <c r="V3854" s="98"/>
      <c r="W3854" s="51">
        <v>2017</v>
      </c>
      <c r="X3854" s="49"/>
      <c r="Y3854" s="528"/>
      <c r="Z3854" s="528"/>
      <c r="AA3854" s="528"/>
      <c r="AB3854" s="528"/>
      <c r="AC3854" s="528"/>
      <c r="AD3854" s="528"/>
      <c r="AE3854" s="528"/>
      <c r="AF3854" s="518"/>
      <c r="AG3854" s="518"/>
      <c r="AH3854" s="518"/>
      <c r="AI3854" s="518"/>
      <c r="AJ3854" s="518"/>
      <c r="AK3854" s="518"/>
      <c r="AL3854" s="518"/>
      <c r="AM3854" s="518"/>
      <c r="AN3854" s="518"/>
      <c r="AO3854" s="518"/>
      <c r="AP3854" s="518"/>
      <c r="AQ3854" s="518"/>
      <c r="AR3854" s="518"/>
      <c r="AS3854" s="518"/>
      <c r="AT3854" s="518"/>
      <c r="AU3854" s="518"/>
      <c r="AV3854" s="518"/>
      <c r="AW3854" s="518"/>
      <c r="AX3854" s="518"/>
      <c r="AY3854" s="518"/>
      <c r="AZ3854" s="518"/>
      <c r="BA3854" s="518"/>
      <c r="BB3854" s="518"/>
      <c r="BC3854" s="518"/>
      <c r="BD3854" s="518"/>
    </row>
    <row r="3855" spans="1:56" s="527" customFormat="1" ht="50.1" customHeight="1">
      <c r="A3855" s="45" t="s">
        <v>11917</v>
      </c>
      <c r="B3855" s="58" t="s">
        <v>35</v>
      </c>
      <c r="C3855" s="78" t="s">
        <v>6317</v>
      </c>
      <c r="D3855" s="78" t="s">
        <v>6318</v>
      </c>
      <c r="E3855" s="78" t="s">
        <v>6319</v>
      </c>
      <c r="F3855" s="50" t="s">
        <v>6320</v>
      </c>
      <c r="G3855" s="49" t="s">
        <v>39</v>
      </c>
      <c r="H3855" s="105">
        <v>0</v>
      </c>
      <c r="I3855" s="80">
        <v>590000000</v>
      </c>
      <c r="J3855" s="51" t="s">
        <v>9304</v>
      </c>
      <c r="K3855" s="49" t="s">
        <v>10818</v>
      </c>
      <c r="L3855" s="49" t="s">
        <v>189</v>
      </c>
      <c r="M3855" s="49" t="s">
        <v>61</v>
      </c>
      <c r="N3855" s="49" t="s">
        <v>143</v>
      </c>
      <c r="O3855" s="49" t="s">
        <v>4918</v>
      </c>
      <c r="P3855" s="43">
        <v>796</v>
      </c>
      <c r="Q3855" s="49" t="s">
        <v>46</v>
      </c>
      <c r="R3855" s="77">
        <v>11</v>
      </c>
      <c r="S3855" s="77">
        <v>90</v>
      </c>
      <c r="T3855" s="77">
        <f t="shared" si="456"/>
        <v>990</v>
      </c>
      <c r="U3855" s="239">
        <f t="shared" si="457"/>
        <v>1108.8000000000002</v>
      </c>
      <c r="V3855" s="98"/>
      <c r="W3855" s="51">
        <v>2017</v>
      </c>
      <c r="X3855" s="49"/>
      <c r="Y3855" s="528"/>
      <c r="Z3855" s="528"/>
      <c r="AA3855" s="528"/>
      <c r="AB3855" s="528"/>
      <c r="AC3855" s="528"/>
      <c r="AD3855" s="528"/>
      <c r="AE3855" s="528"/>
      <c r="AF3855" s="518"/>
      <c r="AG3855" s="518"/>
      <c r="AH3855" s="518"/>
      <c r="AI3855" s="518"/>
      <c r="AJ3855" s="518"/>
      <c r="AK3855" s="518"/>
      <c r="AL3855" s="518"/>
      <c r="AM3855" s="518"/>
      <c r="AN3855" s="518"/>
      <c r="AO3855" s="518"/>
      <c r="AP3855" s="518"/>
      <c r="AQ3855" s="518"/>
      <c r="AR3855" s="518"/>
      <c r="AS3855" s="518"/>
      <c r="AT3855" s="518"/>
      <c r="AU3855" s="518"/>
      <c r="AV3855" s="518"/>
      <c r="AW3855" s="518"/>
      <c r="AX3855" s="518"/>
      <c r="AY3855" s="518"/>
      <c r="AZ3855" s="518"/>
      <c r="BA3855" s="518"/>
      <c r="BB3855" s="518"/>
      <c r="BC3855" s="518"/>
      <c r="BD3855" s="518"/>
    </row>
    <row r="3856" spans="1:56" s="527" customFormat="1" ht="50.1" customHeight="1">
      <c r="A3856" s="45" t="s">
        <v>11918</v>
      </c>
      <c r="B3856" s="58" t="s">
        <v>35</v>
      </c>
      <c r="C3856" s="559" t="s">
        <v>4658</v>
      </c>
      <c r="D3856" s="78" t="s">
        <v>4649</v>
      </c>
      <c r="E3856" s="213" t="s">
        <v>4659</v>
      </c>
      <c r="F3856" s="50" t="s">
        <v>11919</v>
      </c>
      <c r="G3856" s="49" t="s">
        <v>39</v>
      </c>
      <c r="H3856" s="105">
        <v>0</v>
      </c>
      <c r="I3856" s="80">
        <v>590000000</v>
      </c>
      <c r="J3856" s="51" t="s">
        <v>9304</v>
      </c>
      <c r="K3856" s="49" t="s">
        <v>10818</v>
      </c>
      <c r="L3856" s="49" t="s">
        <v>189</v>
      </c>
      <c r="M3856" s="49" t="s">
        <v>61</v>
      </c>
      <c r="N3856" s="49" t="s">
        <v>143</v>
      </c>
      <c r="O3856" s="49" t="s">
        <v>4918</v>
      </c>
      <c r="P3856" s="43">
        <v>796</v>
      </c>
      <c r="Q3856" s="49" t="s">
        <v>46</v>
      </c>
      <c r="R3856" s="77">
        <v>5</v>
      </c>
      <c r="S3856" s="77">
        <v>2700</v>
      </c>
      <c r="T3856" s="77">
        <f t="shared" si="456"/>
        <v>13500</v>
      </c>
      <c r="U3856" s="239">
        <f t="shared" si="457"/>
        <v>15120.000000000002</v>
      </c>
      <c r="V3856" s="98"/>
      <c r="W3856" s="51">
        <v>2017</v>
      </c>
      <c r="X3856" s="49"/>
      <c r="Y3856" s="528"/>
      <c r="Z3856" s="528"/>
      <c r="AA3856" s="528"/>
      <c r="AB3856" s="528"/>
      <c r="AC3856" s="528"/>
      <c r="AD3856" s="528"/>
      <c r="AE3856" s="528"/>
      <c r="AF3856" s="518"/>
      <c r="AG3856" s="518"/>
      <c r="AH3856" s="518"/>
      <c r="AI3856" s="518"/>
      <c r="AJ3856" s="518"/>
      <c r="AK3856" s="518"/>
      <c r="AL3856" s="518"/>
      <c r="AM3856" s="518"/>
      <c r="AN3856" s="518"/>
      <c r="AO3856" s="518"/>
      <c r="AP3856" s="518"/>
      <c r="AQ3856" s="518"/>
      <c r="AR3856" s="518"/>
      <c r="AS3856" s="518"/>
      <c r="AT3856" s="518"/>
      <c r="AU3856" s="518"/>
      <c r="AV3856" s="518"/>
      <c r="AW3856" s="518"/>
      <c r="AX3856" s="518"/>
      <c r="AY3856" s="518"/>
      <c r="AZ3856" s="518"/>
      <c r="BA3856" s="518"/>
      <c r="BB3856" s="518"/>
      <c r="BC3856" s="518"/>
      <c r="BD3856" s="518"/>
    </row>
    <row r="3857" spans="1:56" s="527" customFormat="1" ht="50.1" customHeight="1">
      <c r="A3857" s="45" t="s">
        <v>11920</v>
      </c>
      <c r="B3857" s="58" t="s">
        <v>35</v>
      </c>
      <c r="C3857" s="78" t="s">
        <v>4664</v>
      </c>
      <c r="D3857" s="78" t="s">
        <v>4649</v>
      </c>
      <c r="E3857" s="78" t="s">
        <v>4665</v>
      </c>
      <c r="F3857" s="50" t="s">
        <v>11921</v>
      </c>
      <c r="G3857" s="49" t="s">
        <v>39</v>
      </c>
      <c r="H3857" s="105">
        <v>0</v>
      </c>
      <c r="I3857" s="80">
        <v>590000000</v>
      </c>
      <c r="J3857" s="51" t="s">
        <v>9304</v>
      </c>
      <c r="K3857" s="49" t="s">
        <v>10818</v>
      </c>
      <c r="L3857" s="49" t="s">
        <v>189</v>
      </c>
      <c r="M3857" s="49" t="s">
        <v>61</v>
      </c>
      <c r="N3857" s="49" t="s">
        <v>143</v>
      </c>
      <c r="O3857" s="49" t="s">
        <v>4918</v>
      </c>
      <c r="P3857" s="43">
        <v>796</v>
      </c>
      <c r="Q3857" s="49" t="s">
        <v>46</v>
      </c>
      <c r="R3857" s="77">
        <v>9</v>
      </c>
      <c r="S3857" s="77">
        <v>2900</v>
      </c>
      <c r="T3857" s="77">
        <f t="shared" si="456"/>
        <v>26100</v>
      </c>
      <c r="U3857" s="239">
        <f t="shared" si="457"/>
        <v>29232.000000000004</v>
      </c>
      <c r="V3857" s="98"/>
      <c r="W3857" s="51">
        <v>2017</v>
      </c>
      <c r="X3857" s="49"/>
      <c r="Y3857" s="528"/>
      <c r="Z3857" s="528"/>
      <c r="AA3857" s="528"/>
      <c r="AB3857" s="528"/>
      <c r="AC3857" s="528"/>
      <c r="AD3857" s="528"/>
      <c r="AE3857" s="528"/>
      <c r="AF3857" s="518"/>
      <c r="AG3857" s="518"/>
      <c r="AH3857" s="518"/>
      <c r="AI3857" s="518"/>
      <c r="AJ3857" s="518"/>
      <c r="AK3857" s="518"/>
      <c r="AL3857" s="518"/>
      <c r="AM3857" s="518"/>
      <c r="AN3857" s="518"/>
      <c r="AO3857" s="518"/>
      <c r="AP3857" s="518"/>
      <c r="AQ3857" s="518"/>
      <c r="AR3857" s="518"/>
      <c r="AS3857" s="518"/>
      <c r="AT3857" s="518"/>
      <c r="AU3857" s="518"/>
      <c r="AV3857" s="518"/>
      <c r="AW3857" s="518"/>
      <c r="AX3857" s="518"/>
      <c r="AY3857" s="518"/>
      <c r="AZ3857" s="518"/>
      <c r="BA3857" s="518"/>
      <c r="BB3857" s="518"/>
      <c r="BC3857" s="518"/>
      <c r="BD3857" s="518"/>
    </row>
    <row r="3858" spans="1:56" s="527" customFormat="1" ht="50.1" customHeight="1">
      <c r="A3858" s="45" t="s">
        <v>11922</v>
      </c>
      <c r="B3858" s="58" t="s">
        <v>35</v>
      </c>
      <c r="C3858" s="559" t="s">
        <v>4648</v>
      </c>
      <c r="D3858" s="78" t="s">
        <v>4649</v>
      </c>
      <c r="E3858" s="50" t="s">
        <v>4650</v>
      </c>
      <c r="F3858" s="50" t="s">
        <v>11923</v>
      </c>
      <c r="G3858" s="49" t="s">
        <v>39</v>
      </c>
      <c r="H3858" s="105">
        <v>0</v>
      </c>
      <c r="I3858" s="80">
        <v>590000000</v>
      </c>
      <c r="J3858" s="51" t="s">
        <v>9304</v>
      </c>
      <c r="K3858" s="49" t="s">
        <v>10818</v>
      </c>
      <c r="L3858" s="49" t="s">
        <v>189</v>
      </c>
      <c r="M3858" s="49" t="s">
        <v>61</v>
      </c>
      <c r="N3858" s="49" t="s">
        <v>143</v>
      </c>
      <c r="O3858" s="49" t="s">
        <v>4918</v>
      </c>
      <c r="P3858" s="43">
        <v>796</v>
      </c>
      <c r="Q3858" s="49" t="s">
        <v>46</v>
      </c>
      <c r="R3858" s="77">
        <v>3</v>
      </c>
      <c r="S3858" s="77">
        <v>3250</v>
      </c>
      <c r="T3858" s="77">
        <f t="shared" si="456"/>
        <v>9750</v>
      </c>
      <c r="U3858" s="239">
        <f t="shared" si="457"/>
        <v>10920.000000000002</v>
      </c>
      <c r="V3858" s="98"/>
      <c r="W3858" s="51">
        <v>2017</v>
      </c>
      <c r="X3858" s="49"/>
      <c r="Y3858" s="528"/>
      <c r="Z3858" s="528"/>
      <c r="AA3858" s="528"/>
      <c r="AB3858" s="528"/>
      <c r="AC3858" s="528"/>
      <c r="AD3858" s="528"/>
      <c r="AE3858" s="528"/>
      <c r="AF3858" s="518"/>
      <c r="AG3858" s="518"/>
      <c r="AH3858" s="518"/>
      <c r="AI3858" s="518"/>
      <c r="AJ3858" s="518"/>
      <c r="AK3858" s="518"/>
      <c r="AL3858" s="518"/>
      <c r="AM3858" s="518"/>
      <c r="AN3858" s="518"/>
      <c r="AO3858" s="518"/>
      <c r="AP3858" s="518"/>
      <c r="AQ3858" s="518"/>
      <c r="AR3858" s="518"/>
      <c r="AS3858" s="518"/>
      <c r="AT3858" s="518"/>
      <c r="AU3858" s="518"/>
      <c r="AV3858" s="518"/>
      <c r="AW3858" s="518"/>
      <c r="AX3858" s="518"/>
      <c r="AY3858" s="518"/>
      <c r="AZ3858" s="518"/>
      <c r="BA3858" s="518"/>
      <c r="BB3858" s="518"/>
      <c r="BC3858" s="518"/>
      <c r="BD3858" s="518"/>
    </row>
    <row r="3859" spans="1:56" s="527" customFormat="1" ht="50.1" customHeight="1">
      <c r="A3859" s="45" t="s">
        <v>11924</v>
      </c>
      <c r="B3859" s="58" t="s">
        <v>35</v>
      </c>
      <c r="C3859" s="559" t="s">
        <v>335</v>
      </c>
      <c r="D3859" s="50" t="s">
        <v>336</v>
      </c>
      <c r="E3859" s="50" t="s">
        <v>332</v>
      </c>
      <c r="F3859" s="50" t="s">
        <v>11925</v>
      </c>
      <c r="G3859" s="49" t="s">
        <v>39</v>
      </c>
      <c r="H3859" s="105">
        <v>0</v>
      </c>
      <c r="I3859" s="80">
        <v>590000000</v>
      </c>
      <c r="J3859" s="51" t="s">
        <v>9304</v>
      </c>
      <c r="K3859" s="49" t="s">
        <v>10818</v>
      </c>
      <c r="L3859" s="49" t="s">
        <v>189</v>
      </c>
      <c r="M3859" s="49" t="s">
        <v>61</v>
      </c>
      <c r="N3859" s="49" t="s">
        <v>143</v>
      </c>
      <c r="O3859" s="49" t="s">
        <v>4918</v>
      </c>
      <c r="P3859" s="43">
        <v>796</v>
      </c>
      <c r="Q3859" s="49" t="s">
        <v>46</v>
      </c>
      <c r="R3859" s="77">
        <v>5</v>
      </c>
      <c r="S3859" s="77">
        <v>27000</v>
      </c>
      <c r="T3859" s="77">
        <f t="shared" si="456"/>
        <v>135000</v>
      </c>
      <c r="U3859" s="239">
        <f t="shared" si="457"/>
        <v>151200</v>
      </c>
      <c r="V3859" s="98"/>
      <c r="W3859" s="51">
        <v>2017</v>
      </c>
      <c r="X3859" s="49"/>
      <c r="Y3859" s="528"/>
      <c r="Z3859" s="528"/>
      <c r="AA3859" s="528"/>
      <c r="AB3859" s="528"/>
      <c r="AC3859" s="528"/>
      <c r="AD3859" s="528"/>
      <c r="AE3859" s="528"/>
      <c r="AF3859" s="518"/>
      <c r="AG3859" s="518"/>
      <c r="AH3859" s="518"/>
      <c r="AI3859" s="518"/>
      <c r="AJ3859" s="518"/>
      <c r="AK3859" s="518"/>
      <c r="AL3859" s="518"/>
      <c r="AM3859" s="518"/>
      <c r="AN3859" s="518"/>
      <c r="AO3859" s="518"/>
      <c r="AP3859" s="518"/>
      <c r="AQ3859" s="518"/>
      <c r="AR3859" s="518"/>
      <c r="AS3859" s="518"/>
      <c r="AT3859" s="518"/>
      <c r="AU3859" s="518"/>
      <c r="AV3859" s="518"/>
      <c r="AW3859" s="518"/>
      <c r="AX3859" s="518"/>
      <c r="AY3859" s="518"/>
      <c r="AZ3859" s="518"/>
      <c r="BA3859" s="518"/>
      <c r="BB3859" s="518"/>
      <c r="BC3859" s="518"/>
      <c r="BD3859" s="518"/>
    </row>
    <row r="3860" spans="1:56" s="527" customFormat="1" ht="50.1" customHeight="1">
      <c r="A3860" s="45" t="s">
        <v>11926</v>
      </c>
      <c r="B3860" s="58" t="s">
        <v>35</v>
      </c>
      <c r="C3860" s="78" t="s">
        <v>1920</v>
      </c>
      <c r="D3860" s="78" t="s">
        <v>1921</v>
      </c>
      <c r="E3860" s="78" t="s">
        <v>1922</v>
      </c>
      <c r="F3860" s="50" t="s">
        <v>11927</v>
      </c>
      <c r="G3860" s="49" t="s">
        <v>39</v>
      </c>
      <c r="H3860" s="105">
        <v>0</v>
      </c>
      <c r="I3860" s="80">
        <v>590000000</v>
      </c>
      <c r="J3860" s="51" t="s">
        <v>9304</v>
      </c>
      <c r="K3860" s="49" t="s">
        <v>10818</v>
      </c>
      <c r="L3860" s="49" t="s">
        <v>189</v>
      </c>
      <c r="M3860" s="49" t="s">
        <v>61</v>
      </c>
      <c r="N3860" s="49" t="s">
        <v>143</v>
      </c>
      <c r="O3860" s="49" t="s">
        <v>4918</v>
      </c>
      <c r="P3860" s="43">
        <v>796</v>
      </c>
      <c r="Q3860" s="49" t="s">
        <v>46</v>
      </c>
      <c r="R3860" s="77">
        <v>16</v>
      </c>
      <c r="S3860" s="77">
        <v>600</v>
      </c>
      <c r="T3860" s="77">
        <f t="shared" si="456"/>
        <v>9600</v>
      </c>
      <c r="U3860" s="239">
        <f t="shared" si="457"/>
        <v>10752.000000000002</v>
      </c>
      <c r="V3860" s="98"/>
      <c r="W3860" s="51">
        <v>2017</v>
      </c>
      <c r="X3860" s="49"/>
      <c r="Y3860" s="528"/>
      <c r="Z3860" s="528"/>
      <c r="AA3860" s="528"/>
      <c r="AB3860" s="528"/>
      <c r="AC3860" s="528"/>
      <c r="AD3860" s="528"/>
      <c r="AE3860" s="528"/>
      <c r="AF3860" s="518"/>
      <c r="AG3860" s="518"/>
      <c r="AH3860" s="518"/>
      <c r="AI3860" s="518"/>
      <c r="AJ3860" s="518"/>
      <c r="AK3860" s="518"/>
      <c r="AL3860" s="518"/>
      <c r="AM3860" s="518"/>
      <c r="AN3860" s="518"/>
      <c r="AO3860" s="518"/>
      <c r="AP3860" s="518"/>
      <c r="AQ3860" s="518"/>
      <c r="AR3860" s="518"/>
      <c r="AS3860" s="518"/>
      <c r="AT3860" s="518"/>
      <c r="AU3860" s="518"/>
      <c r="AV3860" s="518"/>
      <c r="AW3860" s="518"/>
      <c r="AX3860" s="518"/>
      <c r="AY3860" s="518"/>
      <c r="AZ3860" s="518"/>
      <c r="BA3860" s="518"/>
      <c r="BB3860" s="518"/>
      <c r="BC3860" s="518"/>
      <c r="BD3860" s="518"/>
    </row>
    <row r="3861" spans="1:56" s="527" customFormat="1" ht="50.1" customHeight="1">
      <c r="A3861" s="45" t="s">
        <v>11928</v>
      </c>
      <c r="B3861" s="58" t="s">
        <v>35</v>
      </c>
      <c r="C3861" s="78" t="s">
        <v>4664</v>
      </c>
      <c r="D3861" s="78" t="s">
        <v>4649</v>
      </c>
      <c r="E3861" s="78" t="s">
        <v>4665</v>
      </c>
      <c r="F3861" s="50" t="s">
        <v>11929</v>
      </c>
      <c r="G3861" s="49" t="s">
        <v>39</v>
      </c>
      <c r="H3861" s="105">
        <v>0</v>
      </c>
      <c r="I3861" s="80">
        <v>590000000</v>
      </c>
      <c r="J3861" s="51" t="s">
        <v>9304</v>
      </c>
      <c r="K3861" s="49" t="s">
        <v>10818</v>
      </c>
      <c r="L3861" s="49" t="s">
        <v>189</v>
      </c>
      <c r="M3861" s="49" t="s">
        <v>61</v>
      </c>
      <c r="N3861" s="49" t="s">
        <v>143</v>
      </c>
      <c r="O3861" s="49" t="s">
        <v>4918</v>
      </c>
      <c r="P3861" s="43">
        <v>796</v>
      </c>
      <c r="Q3861" s="49" t="s">
        <v>46</v>
      </c>
      <c r="R3861" s="77">
        <v>4</v>
      </c>
      <c r="S3861" s="77">
        <v>6250</v>
      </c>
      <c r="T3861" s="77">
        <f t="shared" si="456"/>
        <v>25000</v>
      </c>
      <c r="U3861" s="239">
        <f t="shared" si="457"/>
        <v>28000.000000000004</v>
      </c>
      <c r="V3861" s="98"/>
      <c r="W3861" s="51">
        <v>2017</v>
      </c>
      <c r="X3861" s="49"/>
      <c r="Y3861" s="528"/>
      <c r="Z3861" s="528"/>
      <c r="AA3861" s="528"/>
      <c r="AB3861" s="528"/>
      <c r="AC3861" s="528"/>
      <c r="AD3861" s="528"/>
      <c r="AE3861" s="528"/>
      <c r="AF3861" s="518"/>
      <c r="AG3861" s="518"/>
      <c r="AH3861" s="518"/>
      <c r="AI3861" s="518"/>
      <c r="AJ3861" s="518"/>
      <c r="AK3861" s="518"/>
      <c r="AL3861" s="518"/>
      <c r="AM3861" s="518"/>
      <c r="AN3861" s="518"/>
      <c r="AO3861" s="518"/>
      <c r="AP3861" s="518"/>
      <c r="AQ3861" s="518"/>
      <c r="AR3861" s="518"/>
      <c r="AS3861" s="518"/>
      <c r="AT3861" s="518"/>
      <c r="AU3861" s="518"/>
      <c r="AV3861" s="518"/>
      <c r="AW3861" s="518"/>
      <c r="AX3861" s="518"/>
      <c r="AY3861" s="518"/>
      <c r="AZ3861" s="518"/>
      <c r="BA3861" s="518"/>
      <c r="BB3861" s="518"/>
      <c r="BC3861" s="518"/>
      <c r="BD3861" s="518"/>
    </row>
    <row r="3862" spans="1:56" s="527" customFormat="1" ht="50.1" customHeight="1">
      <c r="A3862" s="45" t="s">
        <v>11930</v>
      </c>
      <c r="B3862" s="58" t="s">
        <v>35</v>
      </c>
      <c r="C3862" s="559" t="s">
        <v>1231</v>
      </c>
      <c r="D3862" s="559" t="s">
        <v>1232</v>
      </c>
      <c r="E3862" s="308" t="s">
        <v>1233</v>
      </c>
      <c r="F3862" s="559" t="s">
        <v>11931</v>
      </c>
      <c r="G3862" s="49" t="s">
        <v>39</v>
      </c>
      <c r="H3862" s="105">
        <v>0</v>
      </c>
      <c r="I3862" s="80">
        <v>590000000</v>
      </c>
      <c r="J3862" s="51" t="s">
        <v>9304</v>
      </c>
      <c r="K3862" s="49" t="s">
        <v>10818</v>
      </c>
      <c r="L3862" s="49" t="s">
        <v>189</v>
      </c>
      <c r="M3862" s="49" t="s">
        <v>61</v>
      </c>
      <c r="N3862" s="49" t="s">
        <v>143</v>
      </c>
      <c r="O3862" s="49" t="s">
        <v>4918</v>
      </c>
      <c r="P3862" s="43">
        <v>796</v>
      </c>
      <c r="Q3862" s="49" t="s">
        <v>46</v>
      </c>
      <c r="R3862" s="77">
        <v>5</v>
      </c>
      <c r="S3862" s="77">
        <v>360</v>
      </c>
      <c r="T3862" s="77">
        <f t="shared" si="456"/>
        <v>1800</v>
      </c>
      <c r="U3862" s="239">
        <f t="shared" si="457"/>
        <v>2016.0000000000002</v>
      </c>
      <c r="V3862" s="98"/>
      <c r="W3862" s="51">
        <v>2017</v>
      </c>
      <c r="X3862" s="49"/>
      <c r="Y3862" s="528"/>
      <c r="Z3862" s="528"/>
      <c r="AA3862" s="528"/>
      <c r="AB3862" s="528"/>
      <c r="AC3862" s="528"/>
      <c r="AD3862" s="528"/>
      <c r="AE3862" s="528"/>
      <c r="AF3862" s="518"/>
      <c r="AG3862" s="518"/>
      <c r="AH3862" s="518"/>
      <c r="AI3862" s="518"/>
      <c r="AJ3862" s="518"/>
      <c r="AK3862" s="518"/>
      <c r="AL3862" s="518"/>
      <c r="AM3862" s="518"/>
      <c r="AN3862" s="518"/>
      <c r="AO3862" s="518"/>
      <c r="AP3862" s="518"/>
      <c r="AQ3862" s="518"/>
      <c r="AR3862" s="518"/>
      <c r="AS3862" s="518"/>
      <c r="AT3862" s="518"/>
      <c r="AU3862" s="518"/>
      <c r="AV3862" s="518"/>
      <c r="AW3862" s="518"/>
      <c r="AX3862" s="518"/>
      <c r="AY3862" s="518"/>
      <c r="AZ3862" s="518"/>
      <c r="BA3862" s="518"/>
      <c r="BB3862" s="518"/>
      <c r="BC3862" s="518"/>
      <c r="BD3862" s="518"/>
    </row>
    <row r="3863" spans="1:56" s="527" customFormat="1" ht="50.1" customHeight="1">
      <c r="A3863" s="45" t="s">
        <v>11932</v>
      </c>
      <c r="B3863" s="58" t="s">
        <v>35</v>
      </c>
      <c r="C3863" s="559" t="s">
        <v>1231</v>
      </c>
      <c r="D3863" s="559" t="s">
        <v>1232</v>
      </c>
      <c r="E3863" s="308" t="s">
        <v>1233</v>
      </c>
      <c r="F3863" s="559" t="s">
        <v>11933</v>
      </c>
      <c r="G3863" s="49" t="s">
        <v>39</v>
      </c>
      <c r="H3863" s="105">
        <v>0</v>
      </c>
      <c r="I3863" s="80">
        <v>590000000</v>
      </c>
      <c r="J3863" s="51" t="s">
        <v>9304</v>
      </c>
      <c r="K3863" s="49" t="s">
        <v>10818</v>
      </c>
      <c r="L3863" s="49" t="s">
        <v>189</v>
      </c>
      <c r="M3863" s="49" t="s">
        <v>61</v>
      </c>
      <c r="N3863" s="49" t="s">
        <v>143</v>
      </c>
      <c r="O3863" s="49" t="s">
        <v>4918</v>
      </c>
      <c r="P3863" s="43">
        <v>796</v>
      </c>
      <c r="Q3863" s="49" t="s">
        <v>46</v>
      </c>
      <c r="R3863" s="77">
        <v>5</v>
      </c>
      <c r="S3863" s="77">
        <v>360</v>
      </c>
      <c r="T3863" s="77">
        <f t="shared" si="456"/>
        <v>1800</v>
      </c>
      <c r="U3863" s="239">
        <f t="shared" si="457"/>
        <v>2016.0000000000002</v>
      </c>
      <c r="V3863" s="98"/>
      <c r="W3863" s="51">
        <v>2017</v>
      </c>
      <c r="X3863" s="49"/>
      <c r="Y3863" s="528"/>
      <c r="Z3863" s="528"/>
      <c r="AA3863" s="528"/>
      <c r="AB3863" s="528"/>
      <c r="AC3863" s="528"/>
      <c r="AD3863" s="528"/>
      <c r="AE3863" s="528"/>
      <c r="AF3863" s="518"/>
      <c r="AG3863" s="518"/>
      <c r="AH3863" s="518"/>
      <c r="AI3863" s="518"/>
      <c r="AJ3863" s="518"/>
      <c r="AK3863" s="518"/>
      <c r="AL3863" s="518"/>
      <c r="AM3863" s="518"/>
      <c r="AN3863" s="518"/>
      <c r="AO3863" s="518"/>
      <c r="AP3863" s="518"/>
      <c r="AQ3863" s="518"/>
      <c r="AR3863" s="518"/>
      <c r="AS3863" s="518"/>
      <c r="AT3863" s="518"/>
      <c r="AU3863" s="518"/>
      <c r="AV3863" s="518"/>
      <c r="AW3863" s="518"/>
      <c r="AX3863" s="518"/>
      <c r="AY3863" s="518"/>
      <c r="AZ3863" s="518"/>
      <c r="BA3863" s="518"/>
      <c r="BB3863" s="518"/>
      <c r="BC3863" s="518"/>
      <c r="BD3863" s="518"/>
    </row>
    <row r="3864" spans="1:56" s="527" customFormat="1" ht="50.1" customHeight="1">
      <c r="A3864" s="45" t="s">
        <v>11934</v>
      </c>
      <c r="B3864" s="58" t="s">
        <v>35</v>
      </c>
      <c r="C3864" s="559" t="s">
        <v>1231</v>
      </c>
      <c r="D3864" s="559" t="s">
        <v>1232</v>
      </c>
      <c r="E3864" s="308" t="s">
        <v>1233</v>
      </c>
      <c r="F3864" s="559" t="s">
        <v>11935</v>
      </c>
      <c r="G3864" s="49" t="s">
        <v>39</v>
      </c>
      <c r="H3864" s="105">
        <v>0</v>
      </c>
      <c r="I3864" s="80">
        <v>590000000</v>
      </c>
      <c r="J3864" s="51" t="s">
        <v>9304</v>
      </c>
      <c r="K3864" s="49" t="s">
        <v>10818</v>
      </c>
      <c r="L3864" s="49" t="s">
        <v>189</v>
      </c>
      <c r="M3864" s="49" t="s">
        <v>61</v>
      </c>
      <c r="N3864" s="49" t="s">
        <v>143</v>
      </c>
      <c r="O3864" s="49" t="s">
        <v>4918</v>
      </c>
      <c r="P3864" s="43">
        <v>796</v>
      </c>
      <c r="Q3864" s="49" t="s">
        <v>46</v>
      </c>
      <c r="R3864" s="77">
        <v>3</v>
      </c>
      <c r="S3864" s="77">
        <v>360</v>
      </c>
      <c r="T3864" s="77">
        <f t="shared" si="456"/>
        <v>1080</v>
      </c>
      <c r="U3864" s="239">
        <f t="shared" si="457"/>
        <v>1209.6000000000001</v>
      </c>
      <c r="V3864" s="98"/>
      <c r="W3864" s="51">
        <v>2017</v>
      </c>
      <c r="X3864" s="49"/>
      <c r="Y3864" s="528"/>
      <c r="Z3864" s="528"/>
      <c r="AA3864" s="528"/>
      <c r="AB3864" s="528"/>
      <c r="AC3864" s="528"/>
      <c r="AD3864" s="528"/>
      <c r="AE3864" s="528"/>
      <c r="AF3864" s="518"/>
      <c r="AG3864" s="518"/>
      <c r="AH3864" s="518"/>
      <c r="AI3864" s="518"/>
      <c r="AJ3864" s="518"/>
      <c r="AK3864" s="518"/>
      <c r="AL3864" s="518"/>
      <c r="AM3864" s="518"/>
      <c r="AN3864" s="518"/>
      <c r="AO3864" s="518"/>
      <c r="AP3864" s="518"/>
      <c r="AQ3864" s="518"/>
      <c r="AR3864" s="518"/>
      <c r="AS3864" s="518"/>
      <c r="AT3864" s="518"/>
      <c r="AU3864" s="518"/>
      <c r="AV3864" s="518"/>
      <c r="AW3864" s="518"/>
      <c r="AX3864" s="518"/>
      <c r="AY3864" s="518"/>
      <c r="AZ3864" s="518"/>
      <c r="BA3864" s="518"/>
      <c r="BB3864" s="518"/>
      <c r="BC3864" s="518"/>
      <c r="BD3864" s="518"/>
    </row>
    <row r="3865" spans="1:56" s="527" customFormat="1" ht="50.1" customHeight="1">
      <c r="A3865" s="45" t="s">
        <v>11936</v>
      </c>
      <c r="B3865" s="58" t="s">
        <v>35</v>
      </c>
      <c r="C3865" s="559" t="s">
        <v>1231</v>
      </c>
      <c r="D3865" s="559" t="s">
        <v>1232</v>
      </c>
      <c r="E3865" s="308" t="s">
        <v>1233</v>
      </c>
      <c r="F3865" s="559" t="s">
        <v>11937</v>
      </c>
      <c r="G3865" s="49" t="s">
        <v>39</v>
      </c>
      <c r="H3865" s="105">
        <v>0</v>
      </c>
      <c r="I3865" s="80">
        <v>590000000</v>
      </c>
      <c r="J3865" s="51" t="s">
        <v>9304</v>
      </c>
      <c r="K3865" s="49" t="s">
        <v>10818</v>
      </c>
      <c r="L3865" s="49" t="s">
        <v>189</v>
      </c>
      <c r="M3865" s="49" t="s">
        <v>61</v>
      </c>
      <c r="N3865" s="49" t="s">
        <v>143</v>
      </c>
      <c r="O3865" s="49" t="s">
        <v>4918</v>
      </c>
      <c r="P3865" s="43">
        <v>796</v>
      </c>
      <c r="Q3865" s="49" t="s">
        <v>46</v>
      </c>
      <c r="R3865" s="77">
        <v>3</v>
      </c>
      <c r="S3865" s="77">
        <v>360</v>
      </c>
      <c r="T3865" s="77">
        <f t="shared" si="456"/>
        <v>1080</v>
      </c>
      <c r="U3865" s="239">
        <f t="shared" si="457"/>
        <v>1209.6000000000001</v>
      </c>
      <c r="V3865" s="98"/>
      <c r="W3865" s="51">
        <v>2017</v>
      </c>
      <c r="X3865" s="49"/>
      <c r="Y3865" s="528"/>
      <c r="Z3865" s="528"/>
      <c r="AA3865" s="528"/>
      <c r="AB3865" s="528"/>
      <c r="AC3865" s="528"/>
      <c r="AD3865" s="528"/>
      <c r="AE3865" s="528"/>
      <c r="AF3865" s="518"/>
      <c r="AG3865" s="518"/>
      <c r="AH3865" s="518"/>
      <c r="AI3865" s="518"/>
      <c r="AJ3865" s="518"/>
      <c r="AK3865" s="518"/>
      <c r="AL3865" s="518"/>
      <c r="AM3865" s="518"/>
      <c r="AN3865" s="518"/>
      <c r="AO3865" s="518"/>
      <c r="AP3865" s="518"/>
      <c r="AQ3865" s="518"/>
      <c r="AR3865" s="518"/>
      <c r="AS3865" s="518"/>
      <c r="AT3865" s="518"/>
      <c r="AU3865" s="518"/>
      <c r="AV3865" s="518"/>
      <c r="AW3865" s="518"/>
      <c r="AX3865" s="518"/>
      <c r="AY3865" s="518"/>
      <c r="AZ3865" s="518"/>
      <c r="BA3865" s="518"/>
      <c r="BB3865" s="518"/>
      <c r="BC3865" s="518"/>
      <c r="BD3865" s="518"/>
    </row>
    <row r="3866" spans="1:56" s="527" customFormat="1" ht="50.1" customHeight="1">
      <c r="A3866" s="45" t="s">
        <v>11938</v>
      </c>
      <c r="B3866" s="58" t="s">
        <v>35</v>
      </c>
      <c r="C3866" s="78" t="s">
        <v>4248</v>
      </c>
      <c r="D3866" s="78" t="s">
        <v>4249</v>
      </c>
      <c r="E3866" s="78" t="s">
        <v>4250</v>
      </c>
      <c r="F3866" s="50" t="s">
        <v>11939</v>
      </c>
      <c r="G3866" s="49" t="s">
        <v>39</v>
      </c>
      <c r="H3866" s="105">
        <v>0</v>
      </c>
      <c r="I3866" s="80">
        <v>590000000</v>
      </c>
      <c r="J3866" s="51" t="s">
        <v>9304</v>
      </c>
      <c r="K3866" s="49" t="s">
        <v>10818</v>
      </c>
      <c r="L3866" s="49" t="s">
        <v>189</v>
      </c>
      <c r="M3866" s="49" t="s">
        <v>61</v>
      </c>
      <c r="N3866" s="49" t="s">
        <v>143</v>
      </c>
      <c r="O3866" s="49" t="s">
        <v>4918</v>
      </c>
      <c r="P3866" s="43">
        <v>796</v>
      </c>
      <c r="Q3866" s="49" t="s">
        <v>46</v>
      </c>
      <c r="R3866" s="77">
        <v>10</v>
      </c>
      <c r="S3866" s="77">
        <v>3400</v>
      </c>
      <c r="T3866" s="77">
        <f t="shared" si="456"/>
        <v>34000</v>
      </c>
      <c r="U3866" s="77">
        <f t="shared" si="457"/>
        <v>38080</v>
      </c>
      <c r="V3866" s="98"/>
      <c r="W3866" s="51">
        <v>2017</v>
      </c>
      <c r="X3866" s="49"/>
      <c r="Y3866" s="528"/>
      <c r="Z3866" s="528"/>
      <c r="AA3866" s="528"/>
      <c r="AB3866" s="528"/>
      <c r="AC3866" s="528"/>
      <c r="AD3866" s="528"/>
      <c r="AE3866" s="528"/>
      <c r="AF3866" s="518"/>
      <c r="AG3866" s="518"/>
      <c r="AH3866" s="518"/>
      <c r="AI3866" s="518"/>
      <c r="AJ3866" s="518"/>
      <c r="AK3866" s="518"/>
      <c r="AL3866" s="518"/>
      <c r="AM3866" s="518"/>
      <c r="AN3866" s="518"/>
      <c r="AO3866" s="518"/>
      <c r="AP3866" s="518"/>
      <c r="AQ3866" s="518"/>
      <c r="AR3866" s="518"/>
      <c r="AS3866" s="518"/>
      <c r="AT3866" s="518"/>
      <c r="AU3866" s="518"/>
      <c r="AV3866" s="518"/>
      <c r="AW3866" s="518"/>
      <c r="AX3866" s="518"/>
      <c r="AY3866" s="518"/>
      <c r="AZ3866" s="518"/>
      <c r="BA3866" s="518"/>
      <c r="BB3866" s="518"/>
      <c r="BC3866" s="518"/>
      <c r="BD3866" s="518"/>
    </row>
    <row r="3867" spans="1:56" s="527" customFormat="1" ht="50.1" customHeight="1">
      <c r="A3867" s="45" t="s">
        <v>11940</v>
      </c>
      <c r="B3867" s="58" t="s">
        <v>35</v>
      </c>
      <c r="C3867" s="50" t="s">
        <v>7375</v>
      </c>
      <c r="D3867" s="50" t="s">
        <v>7376</v>
      </c>
      <c r="E3867" s="50" t="s">
        <v>7377</v>
      </c>
      <c r="F3867" s="50" t="s">
        <v>7380</v>
      </c>
      <c r="G3867" s="49" t="s">
        <v>39</v>
      </c>
      <c r="H3867" s="105">
        <v>0</v>
      </c>
      <c r="I3867" s="80">
        <v>590000000</v>
      </c>
      <c r="J3867" s="51" t="s">
        <v>9304</v>
      </c>
      <c r="K3867" s="49" t="s">
        <v>10723</v>
      </c>
      <c r="L3867" s="49" t="s">
        <v>189</v>
      </c>
      <c r="M3867" s="49" t="s">
        <v>84</v>
      </c>
      <c r="N3867" s="49" t="s">
        <v>11941</v>
      </c>
      <c r="O3867" s="49" t="s">
        <v>4918</v>
      </c>
      <c r="P3867" s="43">
        <v>796</v>
      </c>
      <c r="Q3867" s="49" t="s">
        <v>46</v>
      </c>
      <c r="R3867" s="77">
        <v>4</v>
      </c>
      <c r="S3867" s="352">
        <v>50000</v>
      </c>
      <c r="T3867" s="62">
        <f>R3867*S3867</f>
        <v>200000</v>
      </c>
      <c r="U3867" s="339">
        <f>T3867*1.12</f>
        <v>224000.00000000003</v>
      </c>
      <c r="V3867" s="98"/>
      <c r="W3867" s="51">
        <v>2017</v>
      </c>
      <c r="X3867" s="49"/>
      <c r="Y3867" s="528"/>
      <c r="Z3867" s="528"/>
      <c r="AA3867" s="528"/>
      <c r="AB3867" s="528"/>
      <c r="AC3867" s="528"/>
      <c r="AD3867" s="528"/>
      <c r="AE3867" s="528"/>
      <c r="AF3867" s="518"/>
      <c r="AG3867" s="518"/>
      <c r="AH3867" s="518"/>
      <c r="AI3867" s="518"/>
      <c r="AJ3867" s="518"/>
      <c r="AK3867" s="518"/>
      <c r="AL3867" s="518"/>
      <c r="AM3867" s="518"/>
      <c r="AN3867" s="518"/>
      <c r="AO3867" s="518"/>
      <c r="AP3867" s="518"/>
      <c r="AQ3867" s="518"/>
      <c r="AR3867" s="518"/>
      <c r="AS3867" s="518"/>
      <c r="AT3867" s="518"/>
      <c r="AU3867" s="518"/>
      <c r="AV3867" s="518"/>
      <c r="AW3867" s="518"/>
      <c r="AX3867" s="518"/>
      <c r="AY3867" s="518"/>
      <c r="AZ3867" s="518"/>
      <c r="BA3867" s="518"/>
      <c r="BB3867" s="518"/>
      <c r="BC3867" s="518"/>
      <c r="BD3867" s="518"/>
    </row>
    <row r="3868" spans="1:56" s="527" customFormat="1" ht="50.1" customHeight="1">
      <c r="A3868" s="45" t="s">
        <v>11942</v>
      </c>
      <c r="B3868" s="58" t="s">
        <v>35</v>
      </c>
      <c r="C3868" s="50" t="s">
        <v>2794</v>
      </c>
      <c r="D3868" s="50" t="s">
        <v>2795</v>
      </c>
      <c r="E3868" s="50" t="s">
        <v>332</v>
      </c>
      <c r="F3868" s="101" t="s">
        <v>11943</v>
      </c>
      <c r="G3868" s="49" t="s">
        <v>39</v>
      </c>
      <c r="H3868" s="105">
        <v>0</v>
      </c>
      <c r="I3868" s="80">
        <v>590000000</v>
      </c>
      <c r="J3868" s="51" t="s">
        <v>9304</v>
      </c>
      <c r="K3868" s="49" t="s">
        <v>10723</v>
      </c>
      <c r="L3868" s="49" t="s">
        <v>189</v>
      </c>
      <c r="M3868" s="49" t="s">
        <v>84</v>
      </c>
      <c r="N3868" s="49" t="s">
        <v>226</v>
      </c>
      <c r="O3868" s="49" t="s">
        <v>2052</v>
      </c>
      <c r="P3868" s="43">
        <v>796</v>
      </c>
      <c r="Q3868" s="49" t="s">
        <v>46</v>
      </c>
      <c r="R3868" s="77">
        <v>20</v>
      </c>
      <c r="S3868" s="77">
        <v>4500</v>
      </c>
      <c r="T3868" s="77">
        <f>R3868*S3868</f>
        <v>90000</v>
      </c>
      <c r="U3868" s="343">
        <f>T3868*1.12</f>
        <v>100800.00000000001</v>
      </c>
      <c r="V3868" s="98"/>
      <c r="W3868" s="51">
        <v>2017</v>
      </c>
      <c r="X3868" s="49"/>
      <c r="Y3868" s="528"/>
      <c r="Z3868" s="528"/>
      <c r="AA3868" s="528"/>
      <c r="AB3868" s="528"/>
      <c r="AC3868" s="528"/>
      <c r="AD3868" s="528"/>
      <c r="AE3868" s="528"/>
      <c r="AF3868" s="518"/>
      <c r="AG3868" s="518"/>
      <c r="AH3868" s="518"/>
      <c r="AI3868" s="518"/>
      <c r="AJ3868" s="518"/>
      <c r="AK3868" s="518"/>
      <c r="AL3868" s="518"/>
      <c r="AM3868" s="518"/>
      <c r="AN3868" s="518"/>
      <c r="AO3868" s="518"/>
      <c r="AP3868" s="518"/>
      <c r="AQ3868" s="518"/>
      <c r="AR3868" s="518"/>
      <c r="AS3868" s="518"/>
      <c r="AT3868" s="518"/>
      <c r="AU3868" s="518"/>
      <c r="AV3868" s="518"/>
      <c r="AW3868" s="518"/>
      <c r="AX3868" s="518"/>
      <c r="AY3868" s="518"/>
      <c r="AZ3868" s="518"/>
      <c r="BA3868" s="518"/>
      <c r="BB3868" s="518"/>
      <c r="BC3868" s="518"/>
      <c r="BD3868" s="518"/>
    </row>
    <row r="3869" spans="1:56" ht="50.1" customHeight="1">
      <c r="A3869" s="45" t="s">
        <v>11950</v>
      </c>
      <c r="B3869" s="51" t="s">
        <v>35</v>
      </c>
      <c r="C3869" s="50" t="s">
        <v>5644</v>
      </c>
      <c r="D3869" s="50" t="s">
        <v>5645</v>
      </c>
      <c r="E3869" s="50" t="s">
        <v>5646</v>
      </c>
      <c r="F3869" s="50" t="s">
        <v>11951</v>
      </c>
      <c r="G3869" s="51" t="s">
        <v>39</v>
      </c>
      <c r="H3869" s="51">
        <v>0</v>
      </c>
      <c r="I3869" s="125">
        <v>590000000</v>
      </c>
      <c r="J3869" s="51" t="s">
        <v>53</v>
      </c>
      <c r="K3869" s="51" t="s">
        <v>10818</v>
      </c>
      <c r="L3869" s="51" t="s">
        <v>53</v>
      </c>
      <c r="M3869" s="51" t="s">
        <v>61</v>
      </c>
      <c r="N3869" s="51" t="s">
        <v>44</v>
      </c>
      <c r="O3869" s="46" t="s">
        <v>503</v>
      </c>
      <c r="P3869" s="35">
        <v>796</v>
      </c>
      <c r="Q3869" s="49" t="s">
        <v>46</v>
      </c>
      <c r="R3869" s="237">
        <v>27</v>
      </c>
      <c r="S3869" s="77">
        <v>540</v>
      </c>
      <c r="T3869" s="237">
        <f>R3869*S3869</f>
        <v>14580</v>
      </c>
      <c r="U3869" s="237">
        <f t="shared" ref="U3869:U3870" si="458">T3869*1.12</f>
        <v>16329.600000000002</v>
      </c>
      <c r="V3869" s="193"/>
      <c r="W3869" s="35">
        <v>2017</v>
      </c>
      <c r="X3869" s="156"/>
    </row>
    <row r="3870" spans="1:56" ht="50.1" customHeight="1">
      <c r="A3870" s="45" t="s">
        <v>11952</v>
      </c>
      <c r="B3870" s="51" t="s">
        <v>35</v>
      </c>
      <c r="C3870" s="50" t="s">
        <v>5644</v>
      </c>
      <c r="D3870" s="50" t="s">
        <v>5645</v>
      </c>
      <c r="E3870" s="50" t="s">
        <v>5646</v>
      </c>
      <c r="F3870" s="50" t="s">
        <v>11953</v>
      </c>
      <c r="G3870" s="51" t="s">
        <v>39</v>
      </c>
      <c r="H3870" s="51">
        <v>0</v>
      </c>
      <c r="I3870" s="125">
        <v>590000000</v>
      </c>
      <c r="J3870" s="51" t="s">
        <v>53</v>
      </c>
      <c r="K3870" s="51" t="s">
        <v>10818</v>
      </c>
      <c r="L3870" s="51" t="s">
        <v>53</v>
      </c>
      <c r="M3870" s="51" t="s">
        <v>61</v>
      </c>
      <c r="N3870" s="51" t="s">
        <v>44</v>
      </c>
      <c r="O3870" s="46" t="s">
        <v>503</v>
      </c>
      <c r="P3870" s="35">
        <v>796</v>
      </c>
      <c r="Q3870" s="49" t="s">
        <v>46</v>
      </c>
      <c r="R3870" s="237">
        <v>27</v>
      </c>
      <c r="S3870" s="77">
        <v>570</v>
      </c>
      <c r="T3870" s="237">
        <f t="shared" ref="T3870" si="459">S3870*R3870</f>
        <v>15390</v>
      </c>
      <c r="U3870" s="237">
        <f t="shared" si="458"/>
        <v>17236.800000000003</v>
      </c>
      <c r="V3870" s="193"/>
      <c r="W3870" s="35">
        <v>2017</v>
      </c>
      <c r="X3870" s="156"/>
    </row>
    <row r="3871" spans="1:56" ht="50.1" customHeight="1">
      <c r="A3871" s="45" t="s">
        <v>11956</v>
      </c>
      <c r="B3871" s="49" t="s">
        <v>35</v>
      </c>
      <c r="C3871" s="50" t="s">
        <v>11957</v>
      </c>
      <c r="D3871" s="50" t="s">
        <v>4181</v>
      </c>
      <c r="E3871" s="50" t="s">
        <v>11958</v>
      </c>
      <c r="F3871" s="238"/>
      <c r="G3871" s="35" t="s">
        <v>39</v>
      </c>
      <c r="H3871" s="35">
        <v>0</v>
      </c>
      <c r="I3871" s="35">
        <v>590000000</v>
      </c>
      <c r="J3871" s="35" t="s">
        <v>40</v>
      </c>
      <c r="K3871" s="49" t="s">
        <v>10818</v>
      </c>
      <c r="L3871" s="35" t="s">
        <v>40</v>
      </c>
      <c r="M3871" s="43" t="s">
        <v>84</v>
      </c>
      <c r="N3871" s="35" t="s">
        <v>143</v>
      </c>
      <c r="O3871" s="49" t="s">
        <v>227</v>
      </c>
      <c r="P3871" s="43">
        <v>166</v>
      </c>
      <c r="Q3871" s="49" t="s">
        <v>103</v>
      </c>
      <c r="R3871" s="77">
        <v>70</v>
      </c>
      <c r="S3871" s="77">
        <v>1600</v>
      </c>
      <c r="T3871" s="77">
        <f>S3871*R3871</f>
        <v>112000</v>
      </c>
      <c r="U3871" s="77">
        <f>T3871*1.12</f>
        <v>125440.00000000001</v>
      </c>
      <c r="V3871" s="98"/>
      <c r="W3871" s="43">
        <v>2017</v>
      </c>
      <c r="X3871" s="156"/>
    </row>
    <row r="3872" spans="1:56" ht="50.1" customHeight="1">
      <c r="A3872" s="840" t="s">
        <v>11959</v>
      </c>
      <c r="B3872" s="49" t="s">
        <v>35</v>
      </c>
      <c r="C3872" s="50" t="s">
        <v>11960</v>
      </c>
      <c r="D3872" s="50" t="s">
        <v>3837</v>
      </c>
      <c r="E3872" s="50" t="s">
        <v>11961</v>
      </c>
      <c r="F3872" s="50" t="s">
        <v>11962</v>
      </c>
      <c r="G3872" s="35" t="s">
        <v>39</v>
      </c>
      <c r="H3872" s="35">
        <v>0</v>
      </c>
      <c r="I3872" s="35">
        <v>590000000</v>
      </c>
      <c r="J3872" s="35" t="s">
        <v>40</v>
      </c>
      <c r="K3872" s="229" t="s">
        <v>10723</v>
      </c>
      <c r="L3872" s="35" t="s">
        <v>53</v>
      </c>
      <c r="M3872" s="46" t="s">
        <v>43</v>
      </c>
      <c r="N3872" s="49" t="s">
        <v>44</v>
      </c>
      <c r="O3872" s="52" t="s">
        <v>503</v>
      </c>
      <c r="P3872" s="35">
        <v>796</v>
      </c>
      <c r="Q3872" s="46" t="s">
        <v>46</v>
      </c>
      <c r="R3872" s="77">
        <v>3</v>
      </c>
      <c r="S3872" s="77">
        <v>625</v>
      </c>
      <c r="T3872" s="77">
        <f>S3872*R3872</f>
        <v>1875</v>
      </c>
      <c r="U3872" s="77">
        <f>T3872*1.12</f>
        <v>2100</v>
      </c>
      <c r="V3872" s="98"/>
      <c r="W3872" s="43">
        <v>2017</v>
      </c>
      <c r="X3872" s="98"/>
    </row>
    <row r="3873" spans="1:56" ht="50.1" customHeight="1">
      <c r="A3873" s="840" t="s">
        <v>11963</v>
      </c>
      <c r="B3873" s="49" t="s">
        <v>35</v>
      </c>
      <c r="C3873" s="50" t="s">
        <v>3871</v>
      </c>
      <c r="D3873" s="50" t="s">
        <v>3837</v>
      </c>
      <c r="E3873" s="50" t="s">
        <v>3872</v>
      </c>
      <c r="F3873" s="50" t="s">
        <v>11964</v>
      </c>
      <c r="G3873" s="35" t="s">
        <v>39</v>
      </c>
      <c r="H3873" s="35">
        <v>0</v>
      </c>
      <c r="I3873" s="35">
        <v>590000000</v>
      </c>
      <c r="J3873" s="35" t="s">
        <v>40</v>
      </c>
      <c r="K3873" s="229" t="s">
        <v>10723</v>
      </c>
      <c r="L3873" s="35" t="s">
        <v>53</v>
      </c>
      <c r="M3873" s="46" t="s">
        <v>43</v>
      </c>
      <c r="N3873" s="49" t="s">
        <v>44</v>
      </c>
      <c r="O3873" s="52" t="s">
        <v>503</v>
      </c>
      <c r="P3873" s="35">
        <v>796</v>
      </c>
      <c r="Q3873" s="46" t="s">
        <v>46</v>
      </c>
      <c r="R3873" s="77">
        <v>16</v>
      </c>
      <c r="S3873" s="77">
        <v>630</v>
      </c>
      <c r="T3873" s="77">
        <f>R3873*S3873</f>
        <v>10080</v>
      </c>
      <c r="U3873" s="77">
        <f>T3873*1.12</f>
        <v>11289.6</v>
      </c>
      <c r="V3873" s="98"/>
      <c r="W3873" s="43">
        <v>2017</v>
      </c>
      <c r="X3873" s="98"/>
    </row>
    <row r="3874" spans="1:56" ht="50.1" customHeight="1">
      <c r="A3874" s="840" t="s">
        <v>11965</v>
      </c>
      <c r="B3874" s="49" t="s">
        <v>35</v>
      </c>
      <c r="C3874" s="50" t="s">
        <v>8261</v>
      </c>
      <c r="D3874" s="50" t="s">
        <v>3837</v>
      </c>
      <c r="E3874" s="50" t="s">
        <v>8262</v>
      </c>
      <c r="F3874" s="50" t="s">
        <v>11966</v>
      </c>
      <c r="G3874" s="35" t="s">
        <v>39</v>
      </c>
      <c r="H3874" s="35">
        <v>0</v>
      </c>
      <c r="I3874" s="35">
        <v>590000000</v>
      </c>
      <c r="J3874" s="35" t="s">
        <v>40</v>
      </c>
      <c r="K3874" s="229" t="s">
        <v>10723</v>
      </c>
      <c r="L3874" s="35" t="s">
        <v>53</v>
      </c>
      <c r="M3874" s="46" t="s">
        <v>43</v>
      </c>
      <c r="N3874" s="49" t="s">
        <v>44</v>
      </c>
      <c r="O3874" s="52" t="s">
        <v>503</v>
      </c>
      <c r="P3874" s="35">
        <v>796</v>
      </c>
      <c r="Q3874" s="46" t="s">
        <v>46</v>
      </c>
      <c r="R3874" s="77">
        <v>9</v>
      </c>
      <c r="S3874" s="77">
        <v>850</v>
      </c>
      <c r="T3874" s="77">
        <f t="shared" ref="T3874" si="460">R3874*S3874</f>
        <v>7650</v>
      </c>
      <c r="U3874" s="77">
        <f>T3874*1.12</f>
        <v>8568</v>
      </c>
      <c r="V3874" s="98"/>
      <c r="W3874" s="43">
        <v>2017</v>
      </c>
      <c r="X3874" s="98"/>
    </row>
    <row r="3875" spans="1:56" ht="50.1" customHeight="1">
      <c r="A3875" s="45" t="s">
        <v>11968</v>
      </c>
      <c r="B3875" s="58" t="s">
        <v>35</v>
      </c>
      <c r="C3875" s="78" t="s">
        <v>3455</v>
      </c>
      <c r="D3875" s="78" t="s">
        <v>3456</v>
      </c>
      <c r="E3875" s="78" t="s">
        <v>3457</v>
      </c>
      <c r="F3875" s="50" t="s">
        <v>3458</v>
      </c>
      <c r="G3875" s="49" t="s">
        <v>196</v>
      </c>
      <c r="H3875" s="105">
        <v>0</v>
      </c>
      <c r="I3875" s="80">
        <v>590000000</v>
      </c>
      <c r="J3875" s="51" t="s">
        <v>293</v>
      </c>
      <c r="K3875" s="49" t="s">
        <v>10818</v>
      </c>
      <c r="L3875" s="49" t="s">
        <v>189</v>
      </c>
      <c r="M3875" s="49" t="s">
        <v>84</v>
      </c>
      <c r="N3875" s="49" t="s">
        <v>143</v>
      </c>
      <c r="O3875" s="49" t="s">
        <v>542</v>
      </c>
      <c r="P3875" s="43">
        <v>796</v>
      </c>
      <c r="Q3875" s="49" t="s">
        <v>46</v>
      </c>
      <c r="R3875" s="77">
        <v>1</v>
      </c>
      <c r="S3875" s="77">
        <v>432225</v>
      </c>
      <c r="T3875" s="62">
        <f>R3875*S3875</f>
        <v>432225</v>
      </c>
      <c r="U3875" s="62">
        <f t="shared" ref="U3875:U3880" si="461">T3875*1.12</f>
        <v>484092.00000000006</v>
      </c>
      <c r="V3875" s="98"/>
      <c r="W3875" s="51">
        <v>2017</v>
      </c>
      <c r="X3875" s="98"/>
    </row>
    <row r="3876" spans="1:56" ht="50.1" customHeight="1">
      <c r="A3876" s="45" t="s">
        <v>11969</v>
      </c>
      <c r="B3876" s="58" t="s">
        <v>35</v>
      </c>
      <c r="C3876" s="50" t="s">
        <v>496</v>
      </c>
      <c r="D3876" s="50" t="s">
        <v>497</v>
      </c>
      <c r="E3876" s="50" t="s">
        <v>332</v>
      </c>
      <c r="F3876" s="50" t="s">
        <v>11970</v>
      </c>
      <c r="G3876" s="49" t="s">
        <v>196</v>
      </c>
      <c r="H3876" s="105">
        <v>0</v>
      </c>
      <c r="I3876" s="80">
        <v>590000000</v>
      </c>
      <c r="J3876" s="51" t="s">
        <v>293</v>
      </c>
      <c r="K3876" s="49" t="s">
        <v>10818</v>
      </c>
      <c r="L3876" s="49" t="s">
        <v>189</v>
      </c>
      <c r="M3876" s="49" t="s">
        <v>84</v>
      </c>
      <c r="N3876" s="49" t="s">
        <v>310</v>
      </c>
      <c r="O3876" s="49" t="s">
        <v>4918</v>
      </c>
      <c r="P3876" s="43">
        <v>796</v>
      </c>
      <c r="Q3876" s="49" t="s">
        <v>46</v>
      </c>
      <c r="R3876" s="77">
        <v>25</v>
      </c>
      <c r="S3876" s="352">
        <v>57000</v>
      </c>
      <c r="T3876" s="62">
        <f>R3876*S3876</f>
        <v>1425000</v>
      </c>
      <c r="U3876" s="62">
        <f t="shared" si="461"/>
        <v>1596000.0000000002</v>
      </c>
      <c r="V3876" s="98"/>
      <c r="W3876" s="51">
        <v>2017</v>
      </c>
      <c r="X3876" s="49"/>
    </row>
    <row r="3877" spans="1:56" ht="50.1" customHeight="1">
      <c r="A3877" s="45" t="s">
        <v>11971</v>
      </c>
      <c r="B3877" s="58" t="s">
        <v>35</v>
      </c>
      <c r="C3877" s="78" t="s">
        <v>496</v>
      </c>
      <c r="D3877" s="78" t="s">
        <v>497</v>
      </c>
      <c r="E3877" s="78" t="s">
        <v>332</v>
      </c>
      <c r="F3877" s="50" t="s">
        <v>11972</v>
      </c>
      <c r="G3877" s="49" t="s">
        <v>196</v>
      </c>
      <c r="H3877" s="105">
        <v>0</v>
      </c>
      <c r="I3877" s="80">
        <v>590000000</v>
      </c>
      <c r="J3877" s="51" t="s">
        <v>293</v>
      </c>
      <c r="K3877" s="49" t="s">
        <v>10818</v>
      </c>
      <c r="L3877" s="49" t="s">
        <v>189</v>
      </c>
      <c r="M3877" s="49" t="s">
        <v>84</v>
      </c>
      <c r="N3877" s="49" t="s">
        <v>143</v>
      </c>
      <c r="O3877" s="49" t="s">
        <v>542</v>
      </c>
      <c r="P3877" s="43">
        <v>796</v>
      </c>
      <c r="Q3877" s="49" t="s">
        <v>46</v>
      </c>
      <c r="R3877" s="77">
        <v>5</v>
      </c>
      <c r="S3877" s="352">
        <v>68828</v>
      </c>
      <c r="T3877" s="62">
        <f>R3877*S3877</f>
        <v>344140</v>
      </c>
      <c r="U3877" s="62">
        <f t="shared" si="461"/>
        <v>385436.80000000005</v>
      </c>
      <c r="V3877" s="98"/>
      <c r="W3877" s="51">
        <v>2017</v>
      </c>
      <c r="X3877" s="49"/>
    </row>
    <row r="3878" spans="1:56" ht="50.1" customHeight="1">
      <c r="A3878" s="45" t="s">
        <v>11973</v>
      </c>
      <c r="B3878" s="58" t="s">
        <v>35</v>
      </c>
      <c r="C3878" s="78" t="s">
        <v>496</v>
      </c>
      <c r="D3878" s="78" t="s">
        <v>497</v>
      </c>
      <c r="E3878" s="78" t="s">
        <v>332</v>
      </c>
      <c r="F3878" s="50" t="s">
        <v>11974</v>
      </c>
      <c r="G3878" s="49" t="s">
        <v>196</v>
      </c>
      <c r="H3878" s="105">
        <v>0</v>
      </c>
      <c r="I3878" s="80">
        <v>590000000</v>
      </c>
      <c r="J3878" s="51" t="s">
        <v>293</v>
      </c>
      <c r="K3878" s="49" t="s">
        <v>10818</v>
      </c>
      <c r="L3878" s="49" t="s">
        <v>189</v>
      </c>
      <c r="M3878" s="49" t="s">
        <v>84</v>
      </c>
      <c r="N3878" s="49" t="s">
        <v>143</v>
      </c>
      <c r="O3878" s="49" t="s">
        <v>542</v>
      </c>
      <c r="P3878" s="43">
        <v>796</v>
      </c>
      <c r="Q3878" s="49" t="s">
        <v>46</v>
      </c>
      <c r="R3878" s="77">
        <v>5</v>
      </c>
      <c r="S3878" s="352">
        <v>68828</v>
      </c>
      <c r="T3878" s="62">
        <f>R3878*S3878</f>
        <v>344140</v>
      </c>
      <c r="U3878" s="62">
        <f t="shared" si="461"/>
        <v>385436.80000000005</v>
      </c>
      <c r="V3878" s="98"/>
      <c r="W3878" s="51">
        <v>2017</v>
      </c>
      <c r="X3878" s="98"/>
    </row>
    <row r="3879" spans="1:56" ht="50.1" customHeight="1">
      <c r="A3879" s="45" t="s">
        <v>11975</v>
      </c>
      <c r="B3879" s="58" t="s">
        <v>35</v>
      </c>
      <c r="C3879" s="50" t="s">
        <v>11976</v>
      </c>
      <c r="D3879" s="50" t="s">
        <v>2978</v>
      </c>
      <c r="E3879" s="50" t="s">
        <v>11977</v>
      </c>
      <c r="F3879" s="567" t="s">
        <v>11978</v>
      </c>
      <c r="G3879" s="49" t="s">
        <v>196</v>
      </c>
      <c r="H3879" s="105">
        <v>0</v>
      </c>
      <c r="I3879" s="80">
        <v>590000000</v>
      </c>
      <c r="J3879" s="51" t="s">
        <v>293</v>
      </c>
      <c r="K3879" s="49" t="s">
        <v>10818</v>
      </c>
      <c r="L3879" s="49" t="s">
        <v>189</v>
      </c>
      <c r="M3879" s="49" t="s">
        <v>84</v>
      </c>
      <c r="N3879" s="49" t="s">
        <v>143</v>
      </c>
      <c r="O3879" s="49" t="s">
        <v>542</v>
      </c>
      <c r="P3879" s="43">
        <v>796</v>
      </c>
      <c r="Q3879" s="49" t="s">
        <v>46</v>
      </c>
      <c r="R3879" s="77">
        <v>10</v>
      </c>
      <c r="S3879" s="77">
        <v>26334</v>
      </c>
      <c r="T3879" s="62">
        <f>R3879*S3879</f>
        <v>263340</v>
      </c>
      <c r="U3879" s="62">
        <f t="shared" si="461"/>
        <v>294940.80000000005</v>
      </c>
      <c r="V3879" s="98"/>
      <c r="W3879" s="51">
        <v>2017</v>
      </c>
      <c r="X3879" s="98"/>
    </row>
    <row r="3880" spans="1:56" s="527" customFormat="1" ht="50.1" customHeight="1">
      <c r="A3880" s="45" t="s">
        <v>11979</v>
      </c>
      <c r="B3880" s="49" t="s">
        <v>35</v>
      </c>
      <c r="C3880" s="50" t="s">
        <v>11980</v>
      </c>
      <c r="D3880" s="50" t="s">
        <v>11981</v>
      </c>
      <c r="E3880" s="50" t="s">
        <v>11982</v>
      </c>
      <c r="F3880" s="50" t="s">
        <v>11983</v>
      </c>
      <c r="G3880" s="49" t="s">
        <v>39</v>
      </c>
      <c r="H3880" s="49">
        <v>0</v>
      </c>
      <c r="I3880" s="35">
        <v>590000000</v>
      </c>
      <c r="J3880" s="35" t="s">
        <v>40</v>
      </c>
      <c r="K3880" s="49" t="s">
        <v>10818</v>
      </c>
      <c r="L3880" s="35" t="s">
        <v>40</v>
      </c>
      <c r="M3880" s="49" t="s">
        <v>61</v>
      </c>
      <c r="N3880" s="35" t="s">
        <v>11984</v>
      </c>
      <c r="O3880" s="35" t="s">
        <v>1424</v>
      </c>
      <c r="P3880" s="35">
        <v>839</v>
      </c>
      <c r="Q3880" s="46" t="s">
        <v>612</v>
      </c>
      <c r="R3880" s="81">
        <v>1</v>
      </c>
      <c r="S3880" s="81">
        <v>5756990.1799999997</v>
      </c>
      <c r="T3880" s="81">
        <f t="shared" ref="T3880" si="462">S3880*R3880</f>
        <v>5756990.1799999997</v>
      </c>
      <c r="U3880" s="81">
        <f t="shared" si="461"/>
        <v>6447829.0016000001</v>
      </c>
      <c r="V3880" s="98"/>
      <c r="W3880" s="49">
        <v>2017</v>
      </c>
      <c r="X3880" s="49"/>
      <c r="Y3880" s="528"/>
      <c r="Z3880" s="528"/>
      <c r="AA3880" s="528"/>
      <c r="AB3880" s="528"/>
      <c r="AC3880" s="528"/>
      <c r="AD3880" s="528"/>
      <c r="AE3880" s="528"/>
      <c r="AF3880" s="518"/>
      <c r="AG3880" s="518"/>
      <c r="AH3880" s="518"/>
      <c r="AI3880" s="518"/>
      <c r="AJ3880" s="518"/>
      <c r="AK3880" s="518"/>
      <c r="AL3880" s="518"/>
      <c r="AM3880" s="518"/>
      <c r="AN3880" s="518"/>
      <c r="AO3880" s="518"/>
      <c r="AP3880" s="518"/>
      <c r="AQ3880" s="518"/>
      <c r="AR3880" s="518"/>
      <c r="AS3880" s="518"/>
      <c r="AT3880" s="518"/>
      <c r="AU3880" s="518"/>
      <c r="AV3880" s="518"/>
      <c r="AW3880" s="518"/>
      <c r="AX3880" s="518"/>
      <c r="AY3880" s="518"/>
      <c r="AZ3880" s="518"/>
      <c r="BA3880" s="518"/>
      <c r="BB3880" s="518"/>
      <c r="BC3880" s="518"/>
      <c r="BD3880" s="518"/>
    </row>
    <row r="3881" spans="1:56" s="527" customFormat="1" ht="50.1" customHeight="1">
      <c r="A3881" s="45" t="s">
        <v>11987</v>
      </c>
      <c r="B3881" s="35" t="s">
        <v>35</v>
      </c>
      <c r="C3881" s="50" t="s">
        <v>5060</v>
      </c>
      <c r="D3881" s="50" t="s">
        <v>5055</v>
      </c>
      <c r="E3881" s="50" t="s">
        <v>5061</v>
      </c>
      <c r="F3881" s="248"/>
      <c r="G3881" s="51" t="s">
        <v>39</v>
      </c>
      <c r="H3881" s="35">
        <v>0</v>
      </c>
      <c r="I3881" s="35">
        <v>590000000</v>
      </c>
      <c r="J3881" s="46" t="s">
        <v>40</v>
      </c>
      <c r="K3881" s="51" t="s">
        <v>10723</v>
      </c>
      <c r="L3881" s="46" t="s">
        <v>40</v>
      </c>
      <c r="M3881" s="46" t="s">
        <v>61</v>
      </c>
      <c r="N3881" s="51" t="s">
        <v>85</v>
      </c>
      <c r="O3881" s="49" t="s">
        <v>2052</v>
      </c>
      <c r="P3881" s="55" t="s">
        <v>923</v>
      </c>
      <c r="Q3881" s="49" t="s">
        <v>924</v>
      </c>
      <c r="R3881" s="77">
        <v>10</v>
      </c>
      <c r="S3881" s="77">
        <v>450</v>
      </c>
      <c r="T3881" s="62">
        <f>R3881*S3881</f>
        <v>4500</v>
      </c>
      <c r="U3881" s="339">
        <f t="shared" ref="U3881:U3886" si="463">T3881*1.12</f>
        <v>5040.0000000000009</v>
      </c>
      <c r="V3881" s="46"/>
      <c r="W3881" s="49">
        <v>2017</v>
      </c>
      <c r="X3881" s="35"/>
      <c r="Y3881" s="528"/>
      <c r="Z3881" s="528"/>
      <c r="AA3881" s="528"/>
      <c r="AB3881" s="528"/>
      <c r="AC3881" s="528"/>
      <c r="AD3881" s="528"/>
      <c r="AE3881" s="528"/>
      <c r="AF3881" s="518"/>
      <c r="AG3881" s="518"/>
      <c r="AH3881" s="518"/>
      <c r="AI3881" s="518"/>
      <c r="AJ3881" s="518"/>
      <c r="AK3881" s="518"/>
      <c r="AL3881" s="518"/>
      <c r="AM3881" s="518"/>
      <c r="AN3881" s="518"/>
      <c r="AO3881" s="518"/>
      <c r="AP3881" s="518"/>
      <c r="AQ3881" s="518"/>
      <c r="AR3881" s="518"/>
      <c r="AS3881" s="518"/>
      <c r="AT3881" s="518"/>
      <c r="AU3881" s="518"/>
      <c r="AV3881" s="518"/>
      <c r="AW3881" s="518"/>
      <c r="AX3881" s="518"/>
      <c r="AY3881" s="518"/>
      <c r="AZ3881" s="518"/>
      <c r="BA3881" s="518"/>
      <c r="BB3881" s="518"/>
      <c r="BC3881" s="518"/>
      <c r="BD3881" s="518"/>
    </row>
    <row r="3882" spans="1:56" s="527" customFormat="1" ht="50.1" customHeight="1">
      <c r="A3882" s="45" t="s">
        <v>12011</v>
      </c>
      <c r="B3882" s="126" t="s">
        <v>35</v>
      </c>
      <c r="C3882" s="50" t="s">
        <v>8881</v>
      </c>
      <c r="D3882" s="50" t="s">
        <v>6578</v>
      </c>
      <c r="E3882" s="50" t="s">
        <v>8882</v>
      </c>
      <c r="F3882" s="50" t="s">
        <v>12012</v>
      </c>
      <c r="G3882" s="35" t="s">
        <v>39</v>
      </c>
      <c r="H3882" s="49">
        <v>0</v>
      </c>
      <c r="I3882" s="34">
        <v>590000000</v>
      </c>
      <c r="J3882" s="35" t="s">
        <v>53</v>
      </c>
      <c r="K3882" s="35" t="s">
        <v>10818</v>
      </c>
      <c r="L3882" s="35" t="s">
        <v>42</v>
      </c>
      <c r="M3882" s="51" t="s">
        <v>84</v>
      </c>
      <c r="N3882" s="35" t="s">
        <v>143</v>
      </c>
      <c r="O3882" s="35" t="s">
        <v>503</v>
      </c>
      <c r="P3882" s="35">
        <v>796</v>
      </c>
      <c r="Q3882" s="35" t="s">
        <v>46</v>
      </c>
      <c r="R3882" s="77">
        <v>2</v>
      </c>
      <c r="S3882" s="77">
        <v>83000</v>
      </c>
      <c r="T3882" s="77">
        <f>S3882*R3882</f>
        <v>166000</v>
      </c>
      <c r="U3882" s="77">
        <f t="shared" si="463"/>
        <v>185920.00000000003</v>
      </c>
      <c r="V3882" s="35"/>
      <c r="W3882" s="35">
        <v>2017</v>
      </c>
      <c r="X3882" s="49"/>
      <c r="Y3882" s="528"/>
      <c r="Z3882" s="528"/>
      <c r="AA3882" s="528"/>
      <c r="AB3882" s="528"/>
      <c r="AC3882" s="528"/>
      <c r="AD3882" s="528"/>
      <c r="AE3882" s="528"/>
      <c r="AF3882" s="518"/>
      <c r="AG3882" s="518"/>
      <c r="AH3882" s="518"/>
      <c r="AI3882" s="518"/>
      <c r="AJ3882" s="518"/>
      <c r="AK3882" s="518"/>
      <c r="AL3882" s="518"/>
      <c r="AM3882" s="518"/>
      <c r="AN3882" s="518"/>
      <c r="AO3882" s="518"/>
      <c r="AP3882" s="518"/>
      <c r="AQ3882" s="518"/>
      <c r="AR3882" s="518"/>
      <c r="AS3882" s="518"/>
      <c r="AT3882" s="518"/>
      <c r="AU3882" s="518"/>
      <c r="AV3882" s="518"/>
      <c r="AW3882" s="518"/>
      <c r="AX3882" s="518"/>
      <c r="AY3882" s="518"/>
      <c r="AZ3882" s="518"/>
      <c r="BA3882" s="518"/>
      <c r="BB3882" s="518"/>
      <c r="BC3882" s="518"/>
      <c r="BD3882" s="518"/>
    </row>
    <row r="3883" spans="1:56" s="527" customFormat="1" ht="50.1" customHeight="1">
      <c r="A3883" s="45" t="s">
        <v>12016</v>
      </c>
      <c r="B3883" s="51" t="s">
        <v>35</v>
      </c>
      <c r="C3883" s="50" t="s">
        <v>2982</v>
      </c>
      <c r="D3883" s="50" t="s">
        <v>2983</v>
      </c>
      <c r="E3883" s="50" t="s">
        <v>2984</v>
      </c>
      <c r="F3883" s="212" t="s">
        <v>12017</v>
      </c>
      <c r="G3883" s="51" t="s">
        <v>39</v>
      </c>
      <c r="H3883" s="51">
        <v>0</v>
      </c>
      <c r="I3883" s="125">
        <v>590000000</v>
      </c>
      <c r="J3883" s="51" t="s">
        <v>53</v>
      </c>
      <c r="K3883" s="51" t="s">
        <v>10723</v>
      </c>
      <c r="L3883" s="51" t="s">
        <v>53</v>
      </c>
      <c r="M3883" s="51" t="s">
        <v>43</v>
      </c>
      <c r="N3883" s="51" t="s">
        <v>10094</v>
      </c>
      <c r="O3883" s="176" t="s">
        <v>2052</v>
      </c>
      <c r="P3883" s="49">
        <v>625</v>
      </c>
      <c r="Q3883" s="49" t="s">
        <v>2086</v>
      </c>
      <c r="R3883" s="237">
        <v>10</v>
      </c>
      <c r="S3883" s="237">
        <v>1800</v>
      </c>
      <c r="T3883" s="62">
        <f>S3883*R3883</f>
        <v>18000</v>
      </c>
      <c r="U3883" s="237">
        <f t="shared" si="463"/>
        <v>20160.000000000004</v>
      </c>
      <c r="V3883" s="193"/>
      <c r="W3883" s="35">
        <v>2017</v>
      </c>
      <c r="X3883" s="156"/>
      <c r="Y3883" s="528"/>
      <c r="Z3883" s="528"/>
      <c r="AA3883" s="528"/>
      <c r="AB3883" s="528"/>
      <c r="AC3883" s="528"/>
      <c r="AD3883" s="528"/>
      <c r="AE3883" s="528"/>
      <c r="AF3883" s="518"/>
      <c r="AG3883" s="518"/>
      <c r="AH3883" s="518"/>
      <c r="AI3883" s="518"/>
      <c r="AJ3883" s="518"/>
      <c r="AK3883" s="518"/>
      <c r="AL3883" s="518"/>
      <c r="AM3883" s="518"/>
      <c r="AN3883" s="518"/>
      <c r="AO3883" s="518"/>
      <c r="AP3883" s="518"/>
      <c r="AQ3883" s="518"/>
      <c r="AR3883" s="518"/>
      <c r="AS3883" s="518"/>
      <c r="AT3883" s="518"/>
      <c r="AU3883" s="518"/>
      <c r="AV3883" s="518"/>
      <c r="AW3883" s="518"/>
      <c r="AX3883" s="518"/>
      <c r="AY3883" s="518"/>
      <c r="AZ3883" s="518"/>
      <c r="BA3883" s="518"/>
      <c r="BB3883" s="518"/>
      <c r="BC3883" s="518"/>
      <c r="BD3883" s="518"/>
    </row>
    <row r="3884" spans="1:56" s="527" customFormat="1" ht="50.1" customHeight="1">
      <c r="A3884" s="45" t="s">
        <v>12018</v>
      </c>
      <c r="B3884" s="111" t="s">
        <v>35</v>
      </c>
      <c r="C3884" s="78" t="s">
        <v>2532</v>
      </c>
      <c r="D3884" s="78" t="s">
        <v>2533</v>
      </c>
      <c r="E3884" s="78" t="s">
        <v>2534</v>
      </c>
      <c r="F3884" s="50" t="s">
        <v>12019</v>
      </c>
      <c r="G3884" s="232" t="s">
        <v>39</v>
      </c>
      <c r="H3884" s="316">
        <v>0</v>
      </c>
      <c r="I3884" s="317">
        <v>590000000</v>
      </c>
      <c r="J3884" s="112" t="s">
        <v>293</v>
      </c>
      <c r="K3884" s="232" t="s">
        <v>10723</v>
      </c>
      <c r="L3884" s="232" t="s">
        <v>189</v>
      </c>
      <c r="M3884" s="232" t="s">
        <v>84</v>
      </c>
      <c r="N3884" s="232" t="s">
        <v>85</v>
      </c>
      <c r="O3884" s="49" t="s">
        <v>2052</v>
      </c>
      <c r="P3884" s="231">
        <v>796</v>
      </c>
      <c r="Q3884" s="232" t="s">
        <v>46</v>
      </c>
      <c r="R3884" s="77">
        <v>20</v>
      </c>
      <c r="S3884" s="77">
        <v>450</v>
      </c>
      <c r="T3884" s="237">
        <f>R3884*S3884</f>
        <v>9000</v>
      </c>
      <c r="U3884" s="77">
        <f t="shared" si="463"/>
        <v>10080.000000000002</v>
      </c>
      <c r="V3884" s="232"/>
      <c r="W3884" s="112">
        <v>2017</v>
      </c>
      <c r="X3884" s="49"/>
      <c r="Y3884" s="528"/>
      <c r="Z3884" s="528"/>
      <c r="AA3884" s="528"/>
      <c r="AB3884" s="528"/>
      <c r="AC3884" s="528"/>
      <c r="AD3884" s="528"/>
      <c r="AE3884" s="528"/>
      <c r="AF3884" s="518"/>
      <c r="AG3884" s="518"/>
      <c r="AH3884" s="518"/>
      <c r="AI3884" s="518"/>
      <c r="AJ3884" s="518"/>
      <c r="AK3884" s="518"/>
      <c r="AL3884" s="518"/>
      <c r="AM3884" s="518"/>
      <c r="AN3884" s="518"/>
      <c r="AO3884" s="518"/>
      <c r="AP3884" s="518"/>
      <c r="AQ3884" s="518"/>
      <c r="AR3884" s="518"/>
      <c r="AS3884" s="518"/>
      <c r="AT3884" s="518"/>
      <c r="AU3884" s="518"/>
      <c r="AV3884" s="518"/>
      <c r="AW3884" s="518"/>
      <c r="AX3884" s="518"/>
      <c r="AY3884" s="518"/>
      <c r="AZ3884" s="518"/>
      <c r="BA3884" s="518"/>
      <c r="BB3884" s="518"/>
      <c r="BC3884" s="518"/>
      <c r="BD3884" s="518"/>
    </row>
    <row r="3885" spans="1:56" s="527" customFormat="1" ht="50.1" customHeight="1">
      <c r="A3885" s="45" t="s">
        <v>12020</v>
      </c>
      <c r="B3885" s="58" t="s">
        <v>35</v>
      </c>
      <c r="C3885" s="50" t="s">
        <v>2645</v>
      </c>
      <c r="D3885" s="50" t="s">
        <v>2646</v>
      </c>
      <c r="E3885" s="50" t="s">
        <v>2647</v>
      </c>
      <c r="F3885" s="50" t="s">
        <v>12021</v>
      </c>
      <c r="G3885" s="49" t="s">
        <v>39</v>
      </c>
      <c r="H3885" s="105">
        <v>0</v>
      </c>
      <c r="I3885" s="80">
        <v>590000000</v>
      </c>
      <c r="J3885" s="51" t="s">
        <v>293</v>
      </c>
      <c r="K3885" s="49" t="s">
        <v>10723</v>
      </c>
      <c r="L3885" s="49" t="s">
        <v>189</v>
      </c>
      <c r="M3885" s="49" t="s">
        <v>84</v>
      </c>
      <c r="N3885" s="49" t="s">
        <v>85</v>
      </c>
      <c r="O3885" s="49" t="s">
        <v>2052</v>
      </c>
      <c r="P3885" s="43">
        <v>796</v>
      </c>
      <c r="Q3885" s="49" t="s">
        <v>46</v>
      </c>
      <c r="R3885" s="77">
        <v>10</v>
      </c>
      <c r="S3885" s="77">
        <v>50</v>
      </c>
      <c r="T3885" s="237">
        <f>R3885*S3885</f>
        <v>500</v>
      </c>
      <c r="U3885" s="77">
        <f t="shared" si="463"/>
        <v>560</v>
      </c>
      <c r="V3885" s="49"/>
      <c r="W3885" s="51">
        <v>2017</v>
      </c>
      <c r="X3885" s="49"/>
      <c r="Y3885" s="528"/>
      <c r="Z3885" s="528"/>
      <c r="AA3885" s="528"/>
      <c r="AB3885" s="528"/>
      <c r="AC3885" s="528"/>
      <c r="AD3885" s="528"/>
      <c r="AE3885" s="528"/>
      <c r="AF3885" s="518"/>
      <c r="AG3885" s="518"/>
      <c r="AH3885" s="518"/>
      <c r="AI3885" s="518"/>
      <c r="AJ3885" s="518"/>
      <c r="AK3885" s="518"/>
      <c r="AL3885" s="518"/>
      <c r="AM3885" s="518"/>
      <c r="AN3885" s="518"/>
      <c r="AO3885" s="518"/>
      <c r="AP3885" s="518"/>
      <c r="AQ3885" s="518"/>
      <c r="AR3885" s="518"/>
      <c r="AS3885" s="518"/>
      <c r="AT3885" s="518"/>
      <c r="AU3885" s="518"/>
      <c r="AV3885" s="518"/>
      <c r="AW3885" s="518"/>
      <c r="AX3885" s="518"/>
      <c r="AY3885" s="518"/>
      <c r="AZ3885" s="518"/>
      <c r="BA3885" s="518"/>
      <c r="BB3885" s="518"/>
      <c r="BC3885" s="518"/>
      <c r="BD3885" s="518"/>
    </row>
    <row r="3886" spans="1:56" s="527" customFormat="1" ht="50.1" customHeight="1">
      <c r="A3886" s="45" t="s">
        <v>12022</v>
      </c>
      <c r="B3886" s="35" t="s">
        <v>35</v>
      </c>
      <c r="C3886" s="50" t="s">
        <v>2444</v>
      </c>
      <c r="D3886" s="50" t="s">
        <v>2445</v>
      </c>
      <c r="E3886" s="50" t="s">
        <v>2446</v>
      </c>
      <c r="F3886" s="50" t="s">
        <v>12023</v>
      </c>
      <c r="G3886" s="220" t="s">
        <v>39</v>
      </c>
      <c r="H3886" s="34">
        <v>0</v>
      </c>
      <c r="I3886" s="34">
        <v>590000000</v>
      </c>
      <c r="J3886" s="35" t="s">
        <v>53</v>
      </c>
      <c r="K3886" s="49" t="s">
        <v>10723</v>
      </c>
      <c r="L3886" s="49" t="s">
        <v>189</v>
      </c>
      <c r="M3886" s="34" t="s">
        <v>84</v>
      </c>
      <c r="N3886" s="49" t="s">
        <v>102</v>
      </c>
      <c r="O3886" s="51" t="s">
        <v>2052</v>
      </c>
      <c r="P3886" s="34">
        <v>796</v>
      </c>
      <c r="Q3886" s="34" t="s">
        <v>46</v>
      </c>
      <c r="R3886" s="77">
        <v>6</v>
      </c>
      <c r="S3886" s="77">
        <v>1100</v>
      </c>
      <c r="T3886" s="237">
        <f>R3886*S3886</f>
        <v>6600</v>
      </c>
      <c r="U3886" s="77">
        <f t="shared" si="463"/>
        <v>7392.0000000000009</v>
      </c>
      <c r="V3886" s="109"/>
      <c r="W3886" s="51">
        <v>2017</v>
      </c>
      <c r="X3886" s="340"/>
      <c r="Y3886" s="528"/>
      <c r="Z3886" s="528"/>
      <c r="AA3886" s="528"/>
      <c r="AB3886" s="528"/>
      <c r="AC3886" s="528"/>
      <c r="AD3886" s="528"/>
      <c r="AE3886" s="528"/>
      <c r="AF3886" s="518"/>
      <c r="AG3886" s="518"/>
      <c r="AH3886" s="518"/>
      <c r="AI3886" s="518"/>
      <c r="AJ3886" s="518"/>
      <c r="AK3886" s="518"/>
      <c r="AL3886" s="518"/>
      <c r="AM3886" s="518"/>
      <c r="AN3886" s="518"/>
      <c r="AO3886" s="518"/>
      <c r="AP3886" s="518"/>
      <c r="AQ3886" s="518"/>
      <c r="AR3886" s="518"/>
      <c r="AS3886" s="518"/>
      <c r="AT3886" s="518"/>
      <c r="AU3886" s="518"/>
      <c r="AV3886" s="518"/>
      <c r="AW3886" s="518"/>
      <c r="AX3886" s="518"/>
      <c r="AY3886" s="518"/>
      <c r="AZ3886" s="518"/>
      <c r="BA3886" s="518"/>
      <c r="BB3886" s="518"/>
      <c r="BC3886" s="518"/>
      <c r="BD3886" s="518"/>
    </row>
    <row r="3887" spans="1:56" s="527" customFormat="1" ht="50.1" customHeight="1">
      <c r="A3887" s="45" t="s">
        <v>12024</v>
      </c>
      <c r="B3887" s="35" t="s">
        <v>35</v>
      </c>
      <c r="C3887" s="50" t="s">
        <v>12025</v>
      </c>
      <c r="D3887" s="50" t="s">
        <v>12026</v>
      </c>
      <c r="E3887" s="50" t="s">
        <v>12027</v>
      </c>
      <c r="F3887" s="50" t="s">
        <v>12028</v>
      </c>
      <c r="G3887" s="34" t="s">
        <v>39</v>
      </c>
      <c r="H3887" s="34">
        <v>0</v>
      </c>
      <c r="I3887" s="34">
        <v>590000000</v>
      </c>
      <c r="J3887" s="35" t="s">
        <v>53</v>
      </c>
      <c r="K3887" s="49" t="s">
        <v>10723</v>
      </c>
      <c r="L3887" s="49" t="s">
        <v>189</v>
      </c>
      <c r="M3887" s="34" t="s">
        <v>84</v>
      </c>
      <c r="N3887" s="49" t="s">
        <v>102</v>
      </c>
      <c r="O3887" s="51" t="s">
        <v>2052</v>
      </c>
      <c r="P3887" s="34">
        <v>796</v>
      </c>
      <c r="Q3887" s="34" t="s">
        <v>46</v>
      </c>
      <c r="R3887" s="77">
        <v>6</v>
      </c>
      <c r="S3887" s="77">
        <v>900</v>
      </c>
      <c r="T3887" s="237">
        <f t="shared" ref="T3887:T3913" si="464">R3887*S3887</f>
        <v>5400</v>
      </c>
      <c r="U3887" s="77">
        <f t="shared" ref="U3887:U3916" si="465">T3887*1.12</f>
        <v>6048.0000000000009</v>
      </c>
      <c r="V3887" s="34"/>
      <c r="W3887" s="34">
        <v>2017</v>
      </c>
      <c r="X3887" s="103"/>
      <c r="Y3887" s="528"/>
      <c r="Z3887" s="528"/>
      <c r="AA3887" s="528"/>
      <c r="AB3887" s="528"/>
      <c r="AC3887" s="528"/>
      <c r="AD3887" s="528"/>
      <c r="AE3887" s="528"/>
      <c r="AF3887" s="518"/>
      <c r="AG3887" s="518"/>
      <c r="AH3887" s="518"/>
      <c r="AI3887" s="518"/>
      <c r="AJ3887" s="518"/>
      <c r="AK3887" s="518"/>
      <c r="AL3887" s="518"/>
      <c r="AM3887" s="518"/>
      <c r="AN3887" s="518"/>
      <c r="AO3887" s="518"/>
      <c r="AP3887" s="518"/>
      <c r="AQ3887" s="518"/>
      <c r="AR3887" s="518"/>
      <c r="AS3887" s="518"/>
      <c r="AT3887" s="518"/>
      <c r="AU3887" s="518"/>
      <c r="AV3887" s="518"/>
      <c r="AW3887" s="518"/>
      <c r="AX3887" s="518"/>
      <c r="AY3887" s="518"/>
      <c r="AZ3887" s="518"/>
      <c r="BA3887" s="518"/>
      <c r="BB3887" s="518"/>
      <c r="BC3887" s="518"/>
      <c r="BD3887" s="518"/>
    </row>
    <row r="3888" spans="1:56" s="527" customFormat="1" ht="50.1" customHeight="1">
      <c r="A3888" s="45" t="s">
        <v>12029</v>
      </c>
      <c r="B3888" s="35" t="s">
        <v>35</v>
      </c>
      <c r="C3888" s="50" t="s">
        <v>180</v>
      </c>
      <c r="D3888" s="50" t="s">
        <v>181</v>
      </c>
      <c r="E3888" s="50" t="s">
        <v>182</v>
      </c>
      <c r="F3888" s="50" t="s">
        <v>12030</v>
      </c>
      <c r="G3888" s="34" t="s">
        <v>39</v>
      </c>
      <c r="H3888" s="34">
        <v>0</v>
      </c>
      <c r="I3888" s="34">
        <v>590000000</v>
      </c>
      <c r="J3888" s="35" t="s">
        <v>53</v>
      </c>
      <c r="K3888" s="49" t="s">
        <v>10723</v>
      </c>
      <c r="L3888" s="49" t="s">
        <v>189</v>
      </c>
      <c r="M3888" s="34" t="s">
        <v>84</v>
      </c>
      <c r="N3888" s="49" t="s">
        <v>102</v>
      </c>
      <c r="O3888" s="51" t="s">
        <v>2052</v>
      </c>
      <c r="P3888" s="34">
        <v>796</v>
      </c>
      <c r="Q3888" s="34" t="s">
        <v>46</v>
      </c>
      <c r="R3888" s="77">
        <v>6</v>
      </c>
      <c r="S3888" s="100">
        <v>1000</v>
      </c>
      <c r="T3888" s="237">
        <f t="shared" si="464"/>
        <v>6000</v>
      </c>
      <c r="U3888" s="77">
        <f t="shared" si="465"/>
        <v>6720.0000000000009</v>
      </c>
      <c r="V3888" s="45"/>
      <c r="W3888" s="34">
        <v>2017</v>
      </c>
      <c r="X3888" s="103"/>
      <c r="Y3888" s="528"/>
      <c r="Z3888" s="528"/>
      <c r="AA3888" s="528"/>
      <c r="AB3888" s="528"/>
      <c r="AC3888" s="528"/>
      <c r="AD3888" s="528"/>
      <c r="AE3888" s="528"/>
      <c r="AF3888" s="518"/>
      <c r="AG3888" s="518"/>
      <c r="AH3888" s="518"/>
      <c r="AI3888" s="518"/>
      <c r="AJ3888" s="518"/>
      <c r="AK3888" s="518"/>
      <c r="AL3888" s="518"/>
      <c r="AM3888" s="518"/>
      <c r="AN3888" s="518"/>
      <c r="AO3888" s="518"/>
      <c r="AP3888" s="518"/>
      <c r="AQ3888" s="518"/>
      <c r="AR3888" s="518"/>
      <c r="AS3888" s="518"/>
      <c r="AT3888" s="518"/>
      <c r="AU3888" s="518"/>
      <c r="AV3888" s="518"/>
      <c r="AW3888" s="518"/>
      <c r="AX3888" s="518"/>
      <c r="AY3888" s="518"/>
      <c r="AZ3888" s="518"/>
      <c r="BA3888" s="518"/>
      <c r="BB3888" s="518"/>
      <c r="BC3888" s="518"/>
      <c r="BD3888" s="518"/>
    </row>
    <row r="3889" spans="1:56" s="527" customFormat="1" ht="50.1" customHeight="1">
      <c r="A3889" s="45" t="s">
        <v>12031</v>
      </c>
      <c r="B3889" s="58" t="s">
        <v>35</v>
      </c>
      <c r="C3889" s="50" t="s">
        <v>180</v>
      </c>
      <c r="D3889" s="50" t="s">
        <v>181</v>
      </c>
      <c r="E3889" s="50" t="s">
        <v>182</v>
      </c>
      <c r="F3889" s="50" t="s">
        <v>12032</v>
      </c>
      <c r="G3889" s="104" t="s">
        <v>39</v>
      </c>
      <c r="H3889" s="105">
        <v>0</v>
      </c>
      <c r="I3889" s="80">
        <v>590000000</v>
      </c>
      <c r="J3889" s="51" t="s">
        <v>293</v>
      </c>
      <c r="K3889" s="49" t="s">
        <v>10723</v>
      </c>
      <c r="L3889" s="49" t="s">
        <v>189</v>
      </c>
      <c r="M3889" s="49" t="s">
        <v>84</v>
      </c>
      <c r="N3889" s="49" t="s">
        <v>102</v>
      </c>
      <c r="O3889" s="51" t="s">
        <v>2052</v>
      </c>
      <c r="P3889" s="43">
        <v>796</v>
      </c>
      <c r="Q3889" s="34" t="s">
        <v>46</v>
      </c>
      <c r="R3889" s="77">
        <v>6</v>
      </c>
      <c r="S3889" s="100">
        <v>1000</v>
      </c>
      <c r="T3889" s="237">
        <f t="shared" si="464"/>
        <v>6000</v>
      </c>
      <c r="U3889" s="77">
        <f t="shared" si="465"/>
        <v>6720.0000000000009</v>
      </c>
      <c r="V3889" s="98"/>
      <c r="W3889" s="51">
        <v>2017</v>
      </c>
      <c r="X3889" s="103"/>
      <c r="Y3889" s="528"/>
      <c r="Z3889" s="528"/>
      <c r="AA3889" s="528"/>
      <c r="AB3889" s="528"/>
      <c r="AC3889" s="528"/>
      <c r="AD3889" s="528"/>
      <c r="AE3889" s="528"/>
      <c r="AF3889" s="518"/>
      <c r="AG3889" s="518"/>
      <c r="AH3889" s="518"/>
      <c r="AI3889" s="518"/>
      <c r="AJ3889" s="518"/>
      <c r="AK3889" s="518"/>
      <c r="AL3889" s="518"/>
      <c r="AM3889" s="518"/>
      <c r="AN3889" s="518"/>
      <c r="AO3889" s="518"/>
      <c r="AP3889" s="518"/>
      <c r="AQ3889" s="518"/>
      <c r="AR3889" s="518"/>
      <c r="AS3889" s="518"/>
      <c r="AT3889" s="518"/>
      <c r="AU3889" s="518"/>
      <c r="AV3889" s="518"/>
      <c r="AW3889" s="518"/>
      <c r="AX3889" s="518"/>
      <c r="AY3889" s="518"/>
      <c r="AZ3889" s="518"/>
      <c r="BA3889" s="518"/>
      <c r="BB3889" s="518"/>
      <c r="BC3889" s="518"/>
      <c r="BD3889" s="518"/>
    </row>
    <row r="3890" spans="1:56" s="527" customFormat="1" ht="50.1" customHeight="1">
      <c r="A3890" s="45" t="s">
        <v>12033</v>
      </c>
      <c r="B3890" s="35" t="s">
        <v>35</v>
      </c>
      <c r="C3890" s="50" t="s">
        <v>12034</v>
      </c>
      <c r="D3890" s="50" t="s">
        <v>12035</v>
      </c>
      <c r="E3890" s="50" t="s">
        <v>12036</v>
      </c>
      <c r="F3890" s="50" t="s">
        <v>12037</v>
      </c>
      <c r="G3890" s="34" t="s">
        <v>39</v>
      </c>
      <c r="H3890" s="34">
        <v>0</v>
      </c>
      <c r="I3890" s="34">
        <v>590000000</v>
      </c>
      <c r="J3890" s="35" t="s">
        <v>53</v>
      </c>
      <c r="K3890" s="49" t="s">
        <v>10723</v>
      </c>
      <c r="L3890" s="49" t="s">
        <v>189</v>
      </c>
      <c r="M3890" s="34" t="s">
        <v>84</v>
      </c>
      <c r="N3890" s="49" t="s">
        <v>102</v>
      </c>
      <c r="O3890" s="51" t="s">
        <v>2052</v>
      </c>
      <c r="P3890" s="34">
        <v>796</v>
      </c>
      <c r="Q3890" s="34" t="s">
        <v>46</v>
      </c>
      <c r="R3890" s="77">
        <v>6</v>
      </c>
      <c r="S3890" s="100">
        <v>700</v>
      </c>
      <c r="T3890" s="237">
        <f t="shared" si="464"/>
        <v>4200</v>
      </c>
      <c r="U3890" s="77">
        <f t="shared" si="465"/>
        <v>4704</v>
      </c>
      <c r="V3890" s="109"/>
      <c r="W3890" s="51">
        <v>2017</v>
      </c>
      <c r="X3890" s="103"/>
      <c r="Y3890" s="528"/>
      <c r="Z3890" s="528"/>
      <c r="AA3890" s="528"/>
      <c r="AB3890" s="528"/>
      <c r="AC3890" s="528"/>
      <c r="AD3890" s="528"/>
      <c r="AE3890" s="528"/>
      <c r="AF3890" s="518"/>
      <c r="AG3890" s="518"/>
      <c r="AH3890" s="518"/>
      <c r="AI3890" s="518"/>
      <c r="AJ3890" s="518"/>
      <c r="AK3890" s="518"/>
      <c r="AL3890" s="518"/>
      <c r="AM3890" s="518"/>
      <c r="AN3890" s="518"/>
      <c r="AO3890" s="518"/>
      <c r="AP3890" s="518"/>
      <c r="AQ3890" s="518"/>
      <c r="AR3890" s="518"/>
      <c r="AS3890" s="518"/>
      <c r="AT3890" s="518"/>
      <c r="AU3890" s="518"/>
      <c r="AV3890" s="518"/>
      <c r="AW3890" s="518"/>
      <c r="AX3890" s="518"/>
      <c r="AY3890" s="518"/>
      <c r="AZ3890" s="518"/>
      <c r="BA3890" s="518"/>
      <c r="BB3890" s="518"/>
      <c r="BC3890" s="518"/>
      <c r="BD3890" s="518"/>
    </row>
    <row r="3891" spans="1:56" s="527" customFormat="1" ht="50.1" customHeight="1">
      <c r="A3891" s="45" t="s">
        <v>12038</v>
      </c>
      <c r="B3891" s="35" t="s">
        <v>35</v>
      </c>
      <c r="C3891" s="50" t="s">
        <v>12039</v>
      </c>
      <c r="D3891" s="50" t="s">
        <v>12040</v>
      </c>
      <c r="E3891" s="50" t="s">
        <v>12041</v>
      </c>
      <c r="F3891" s="50" t="s">
        <v>12042</v>
      </c>
      <c r="G3891" s="34" t="s">
        <v>39</v>
      </c>
      <c r="H3891" s="34">
        <v>0</v>
      </c>
      <c r="I3891" s="34">
        <v>590000000</v>
      </c>
      <c r="J3891" s="35" t="s">
        <v>53</v>
      </c>
      <c r="K3891" s="49" t="s">
        <v>10723</v>
      </c>
      <c r="L3891" s="49" t="s">
        <v>189</v>
      </c>
      <c r="M3891" s="34" t="s">
        <v>84</v>
      </c>
      <c r="N3891" s="49" t="s">
        <v>102</v>
      </c>
      <c r="O3891" s="51" t="s">
        <v>2052</v>
      </c>
      <c r="P3891" s="34">
        <v>796</v>
      </c>
      <c r="Q3891" s="34" t="s">
        <v>46</v>
      </c>
      <c r="R3891" s="77">
        <v>6</v>
      </c>
      <c r="S3891" s="100">
        <v>500</v>
      </c>
      <c r="T3891" s="237">
        <f t="shared" si="464"/>
        <v>3000</v>
      </c>
      <c r="U3891" s="77">
        <f t="shared" si="465"/>
        <v>3360.0000000000005</v>
      </c>
      <c r="V3891" s="45" t="s">
        <v>47</v>
      </c>
      <c r="W3891" s="34">
        <v>2017</v>
      </c>
      <c r="X3891" s="34"/>
      <c r="Y3891" s="528"/>
      <c r="Z3891" s="528"/>
      <c r="AA3891" s="528"/>
      <c r="AB3891" s="528"/>
      <c r="AC3891" s="528"/>
      <c r="AD3891" s="528"/>
      <c r="AE3891" s="528"/>
      <c r="AF3891" s="518"/>
      <c r="AG3891" s="518"/>
      <c r="AH3891" s="518"/>
      <c r="AI3891" s="518"/>
      <c r="AJ3891" s="518"/>
      <c r="AK3891" s="518"/>
      <c r="AL3891" s="518"/>
      <c r="AM3891" s="518"/>
      <c r="AN3891" s="518"/>
      <c r="AO3891" s="518"/>
      <c r="AP3891" s="518"/>
      <c r="AQ3891" s="518"/>
      <c r="AR3891" s="518"/>
      <c r="AS3891" s="518"/>
      <c r="AT3891" s="518"/>
      <c r="AU3891" s="518"/>
      <c r="AV3891" s="518"/>
      <c r="AW3891" s="518"/>
      <c r="AX3891" s="518"/>
      <c r="AY3891" s="518"/>
      <c r="AZ3891" s="518"/>
      <c r="BA3891" s="518"/>
      <c r="BB3891" s="518"/>
      <c r="BC3891" s="518"/>
      <c r="BD3891" s="518"/>
    </row>
    <row r="3892" spans="1:56" s="527" customFormat="1" ht="50.1" customHeight="1">
      <c r="A3892" s="45" t="s">
        <v>12043</v>
      </c>
      <c r="B3892" s="35" t="s">
        <v>35</v>
      </c>
      <c r="C3892" s="50" t="s">
        <v>12044</v>
      </c>
      <c r="D3892" s="50" t="s">
        <v>10042</v>
      </c>
      <c r="E3892" s="50" t="s">
        <v>12045</v>
      </c>
      <c r="F3892" s="50" t="s">
        <v>12046</v>
      </c>
      <c r="G3892" s="34" t="s">
        <v>39</v>
      </c>
      <c r="H3892" s="34">
        <v>0</v>
      </c>
      <c r="I3892" s="34">
        <v>590000000</v>
      </c>
      <c r="J3892" s="35" t="s">
        <v>53</v>
      </c>
      <c r="K3892" s="49" t="s">
        <v>10723</v>
      </c>
      <c r="L3892" s="49" t="s">
        <v>189</v>
      </c>
      <c r="M3892" s="34" t="s">
        <v>84</v>
      </c>
      <c r="N3892" s="49" t="s">
        <v>102</v>
      </c>
      <c r="O3892" s="51" t="s">
        <v>2052</v>
      </c>
      <c r="P3892" s="34">
        <v>796</v>
      </c>
      <c r="Q3892" s="34" t="s">
        <v>46</v>
      </c>
      <c r="R3892" s="77">
        <v>6</v>
      </c>
      <c r="S3892" s="100">
        <v>4700</v>
      </c>
      <c r="T3892" s="237">
        <f t="shared" si="464"/>
        <v>28200</v>
      </c>
      <c r="U3892" s="77">
        <f t="shared" si="465"/>
        <v>31584.000000000004</v>
      </c>
      <c r="V3892" s="45"/>
      <c r="W3892" s="34">
        <v>2017</v>
      </c>
      <c r="X3892" s="76"/>
      <c r="Y3892" s="528"/>
      <c r="Z3892" s="528"/>
      <c r="AA3892" s="528"/>
      <c r="AB3892" s="528"/>
      <c r="AC3892" s="528"/>
      <c r="AD3892" s="528"/>
      <c r="AE3892" s="528"/>
      <c r="AF3892" s="518"/>
      <c r="AG3892" s="518"/>
      <c r="AH3892" s="518"/>
      <c r="AI3892" s="518"/>
      <c r="AJ3892" s="518"/>
      <c r="AK3892" s="518"/>
      <c r="AL3892" s="518"/>
      <c r="AM3892" s="518"/>
      <c r="AN3892" s="518"/>
      <c r="AO3892" s="518"/>
      <c r="AP3892" s="518"/>
      <c r="AQ3892" s="518"/>
      <c r="AR3892" s="518"/>
      <c r="AS3892" s="518"/>
      <c r="AT3892" s="518"/>
      <c r="AU3892" s="518"/>
      <c r="AV3892" s="518"/>
      <c r="AW3892" s="518"/>
      <c r="AX3892" s="518"/>
      <c r="AY3892" s="518"/>
      <c r="AZ3892" s="518"/>
      <c r="BA3892" s="518"/>
      <c r="BB3892" s="518"/>
      <c r="BC3892" s="518"/>
      <c r="BD3892" s="518"/>
    </row>
    <row r="3893" spans="1:56" s="527" customFormat="1" ht="50.1" customHeight="1">
      <c r="A3893" s="45" t="s">
        <v>12047</v>
      </c>
      <c r="B3893" s="35" t="s">
        <v>35</v>
      </c>
      <c r="C3893" s="50" t="s">
        <v>1101</v>
      </c>
      <c r="D3893" s="50" t="s">
        <v>1102</v>
      </c>
      <c r="E3893" s="50" t="s">
        <v>1103</v>
      </c>
      <c r="F3893" s="50" t="s">
        <v>12048</v>
      </c>
      <c r="G3893" s="34" t="s">
        <v>39</v>
      </c>
      <c r="H3893" s="34">
        <v>0</v>
      </c>
      <c r="I3893" s="34">
        <v>590000000</v>
      </c>
      <c r="J3893" s="35" t="s">
        <v>53</v>
      </c>
      <c r="K3893" s="49" t="s">
        <v>10723</v>
      </c>
      <c r="L3893" s="49" t="s">
        <v>189</v>
      </c>
      <c r="M3893" s="34" t="s">
        <v>84</v>
      </c>
      <c r="N3893" s="49" t="s">
        <v>102</v>
      </c>
      <c r="O3893" s="51" t="s">
        <v>2052</v>
      </c>
      <c r="P3893" s="34">
        <v>796</v>
      </c>
      <c r="Q3893" s="34" t="s">
        <v>46</v>
      </c>
      <c r="R3893" s="77">
        <v>6</v>
      </c>
      <c r="S3893" s="100">
        <v>1100</v>
      </c>
      <c r="T3893" s="237">
        <f t="shared" si="464"/>
        <v>6600</v>
      </c>
      <c r="U3893" s="77">
        <f t="shared" si="465"/>
        <v>7392.0000000000009</v>
      </c>
      <c r="V3893" s="109"/>
      <c r="W3893" s="51">
        <v>2017</v>
      </c>
      <c r="X3893" s="34"/>
      <c r="Y3893" s="528"/>
      <c r="Z3893" s="528"/>
      <c r="AA3893" s="528"/>
      <c r="AB3893" s="528"/>
      <c r="AC3893" s="528"/>
      <c r="AD3893" s="528"/>
      <c r="AE3893" s="528"/>
      <c r="AF3893" s="518"/>
      <c r="AG3893" s="518"/>
      <c r="AH3893" s="518"/>
      <c r="AI3893" s="518"/>
      <c r="AJ3893" s="518"/>
      <c r="AK3893" s="518"/>
      <c r="AL3893" s="518"/>
      <c r="AM3893" s="518"/>
      <c r="AN3893" s="518"/>
      <c r="AO3893" s="518"/>
      <c r="AP3893" s="518"/>
      <c r="AQ3893" s="518"/>
      <c r="AR3893" s="518"/>
      <c r="AS3893" s="518"/>
      <c r="AT3893" s="518"/>
      <c r="AU3893" s="518"/>
      <c r="AV3893" s="518"/>
      <c r="AW3893" s="518"/>
      <c r="AX3893" s="518"/>
      <c r="AY3893" s="518"/>
      <c r="AZ3893" s="518"/>
      <c r="BA3893" s="518"/>
      <c r="BB3893" s="518"/>
      <c r="BC3893" s="518"/>
      <c r="BD3893" s="518"/>
    </row>
    <row r="3894" spans="1:56" s="527" customFormat="1" ht="50.1" customHeight="1">
      <c r="A3894" s="45" t="s">
        <v>12049</v>
      </c>
      <c r="B3894" s="35" t="s">
        <v>35</v>
      </c>
      <c r="C3894" s="50" t="s">
        <v>1101</v>
      </c>
      <c r="D3894" s="50" t="s">
        <v>1102</v>
      </c>
      <c r="E3894" s="50" t="s">
        <v>1103</v>
      </c>
      <c r="F3894" s="50" t="s">
        <v>12050</v>
      </c>
      <c r="G3894" s="34" t="s">
        <v>39</v>
      </c>
      <c r="H3894" s="34">
        <v>0</v>
      </c>
      <c r="I3894" s="34">
        <v>590000000</v>
      </c>
      <c r="J3894" s="35" t="s">
        <v>53</v>
      </c>
      <c r="K3894" s="49" t="s">
        <v>10723</v>
      </c>
      <c r="L3894" s="49" t="s">
        <v>189</v>
      </c>
      <c r="M3894" s="34" t="s">
        <v>84</v>
      </c>
      <c r="N3894" s="49" t="s">
        <v>102</v>
      </c>
      <c r="O3894" s="51" t="s">
        <v>2052</v>
      </c>
      <c r="P3894" s="34">
        <v>796</v>
      </c>
      <c r="Q3894" s="34" t="s">
        <v>46</v>
      </c>
      <c r="R3894" s="77">
        <v>6</v>
      </c>
      <c r="S3894" s="100">
        <v>1350</v>
      </c>
      <c r="T3894" s="237">
        <f t="shared" si="464"/>
        <v>8100</v>
      </c>
      <c r="U3894" s="77">
        <f t="shared" si="465"/>
        <v>9072</v>
      </c>
      <c r="V3894" s="109"/>
      <c r="W3894" s="51">
        <v>2017</v>
      </c>
      <c r="X3894" s="34"/>
      <c r="Y3894" s="528"/>
      <c r="Z3894" s="528"/>
      <c r="AA3894" s="528"/>
      <c r="AB3894" s="528"/>
      <c r="AC3894" s="528"/>
      <c r="AD3894" s="528"/>
      <c r="AE3894" s="528"/>
      <c r="AF3894" s="518"/>
      <c r="AG3894" s="518"/>
      <c r="AH3894" s="518"/>
      <c r="AI3894" s="518"/>
      <c r="AJ3894" s="518"/>
      <c r="AK3894" s="518"/>
      <c r="AL3894" s="518"/>
      <c r="AM3894" s="518"/>
      <c r="AN3894" s="518"/>
      <c r="AO3894" s="518"/>
      <c r="AP3894" s="518"/>
      <c r="AQ3894" s="518"/>
      <c r="AR3894" s="518"/>
      <c r="AS3894" s="518"/>
      <c r="AT3894" s="518"/>
      <c r="AU3894" s="518"/>
      <c r="AV3894" s="518"/>
      <c r="AW3894" s="518"/>
      <c r="AX3894" s="518"/>
      <c r="AY3894" s="518"/>
      <c r="AZ3894" s="518"/>
      <c r="BA3894" s="518"/>
      <c r="BB3894" s="518"/>
      <c r="BC3894" s="518"/>
      <c r="BD3894" s="518"/>
    </row>
    <row r="3895" spans="1:56" s="527" customFormat="1" ht="50.1" customHeight="1">
      <c r="A3895" s="45" t="s">
        <v>12051</v>
      </c>
      <c r="B3895" s="35" t="s">
        <v>35</v>
      </c>
      <c r="C3895" s="50" t="s">
        <v>1101</v>
      </c>
      <c r="D3895" s="50" t="s">
        <v>1102</v>
      </c>
      <c r="E3895" s="50" t="s">
        <v>1103</v>
      </c>
      <c r="F3895" s="50" t="s">
        <v>12052</v>
      </c>
      <c r="G3895" s="34" t="s">
        <v>39</v>
      </c>
      <c r="H3895" s="34">
        <v>0</v>
      </c>
      <c r="I3895" s="34">
        <v>590000000</v>
      </c>
      <c r="J3895" s="35" t="s">
        <v>53</v>
      </c>
      <c r="K3895" s="49" t="s">
        <v>10723</v>
      </c>
      <c r="L3895" s="49" t="s">
        <v>189</v>
      </c>
      <c r="M3895" s="34" t="s">
        <v>84</v>
      </c>
      <c r="N3895" s="49" t="s">
        <v>102</v>
      </c>
      <c r="O3895" s="51" t="s">
        <v>2052</v>
      </c>
      <c r="P3895" s="34">
        <v>796</v>
      </c>
      <c r="Q3895" s="34" t="s">
        <v>46</v>
      </c>
      <c r="R3895" s="77">
        <v>6</v>
      </c>
      <c r="S3895" s="100">
        <v>1500</v>
      </c>
      <c r="T3895" s="237">
        <f t="shared" si="464"/>
        <v>9000</v>
      </c>
      <c r="U3895" s="77">
        <f t="shared" si="465"/>
        <v>10080.000000000002</v>
      </c>
      <c r="V3895" s="45"/>
      <c r="W3895" s="34">
        <v>2017</v>
      </c>
      <c r="X3895" s="34"/>
      <c r="Y3895" s="528"/>
      <c r="Z3895" s="528"/>
      <c r="AA3895" s="528"/>
      <c r="AB3895" s="528"/>
      <c r="AC3895" s="528"/>
      <c r="AD3895" s="528"/>
      <c r="AE3895" s="528"/>
      <c r="AF3895" s="518"/>
      <c r="AG3895" s="518"/>
      <c r="AH3895" s="518"/>
      <c r="AI3895" s="518"/>
      <c r="AJ3895" s="518"/>
      <c r="AK3895" s="518"/>
      <c r="AL3895" s="518"/>
      <c r="AM3895" s="518"/>
      <c r="AN3895" s="518"/>
      <c r="AO3895" s="518"/>
      <c r="AP3895" s="518"/>
      <c r="AQ3895" s="518"/>
      <c r="AR3895" s="518"/>
      <c r="AS3895" s="518"/>
      <c r="AT3895" s="518"/>
      <c r="AU3895" s="518"/>
      <c r="AV3895" s="518"/>
      <c r="AW3895" s="518"/>
      <c r="AX3895" s="518"/>
      <c r="AY3895" s="518"/>
      <c r="AZ3895" s="518"/>
      <c r="BA3895" s="518"/>
      <c r="BB3895" s="518"/>
      <c r="BC3895" s="518"/>
      <c r="BD3895" s="518"/>
    </row>
    <row r="3896" spans="1:56" s="527" customFormat="1" ht="50.1" customHeight="1">
      <c r="A3896" s="45" t="s">
        <v>12053</v>
      </c>
      <c r="B3896" s="35" t="s">
        <v>35</v>
      </c>
      <c r="C3896" s="50" t="s">
        <v>1101</v>
      </c>
      <c r="D3896" s="50" t="s">
        <v>1102</v>
      </c>
      <c r="E3896" s="50" t="s">
        <v>1103</v>
      </c>
      <c r="F3896" s="50" t="s">
        <v>12054</v>
      </c>
      <c r="G3896" s="34" t="s">
        <v>39</v>
      </c>
      <c r="H3896" s="34">
        <v>0</v>
      </c>
      <c r="I3896" s="34">
        <v>590000000</v>
      </c>
      <c r="J3896" s="35" t="s">
        <v>53</v>
      </c>
      <c r="K3896" s="49" t="s">
        <v>10723</v>
      </c>
      <c r="L3896" s="49" t="s">
        <v>189</v>
      </c>
      <c r="M3896" s="34" t="s">
        <v>84</v>
      </c>
      <c r="N3896" s="49" t="s">
        <v>102</v>
      </c>
      <c r="O3896" s="51" t="s">
        <v>2052</v>
      </c>
      <c r="P3896" s="34">
        <v>796</v>
      </c>
      <c r="Q3896" s="34" t="s">
        <v>46</v>
      </c>
      <c r="R3896" s="77">
        <v>6</v>
      </c>
      <c r="S3896" s="100">
        <v>1600</v>
      </c>
      <c r="T3896" s="237">
        <f t="shared" si="464"/>
        <v>9600</v>
      </c>
      <c r="U3896" s="77">
        <f t="shared" si="465"/>
        <v>10752.000000000002</v>
      </c>
      <c r="V3896" s="34"/>
      <c r="W3896" s="34">
        <v>2017</v>
      </c>
      <c r="X3896" s="76"/>
      <c r="Y3896" s="528"/>
      <c r="Z3896" s="528"/>
      <c r="AA3896" s="528"/>
      <c r="AB3896" s="528"/>
      <c r="AC3896" s="528"/>
      <c r="AD3896" s="528"/>
      <c r="AE3896" s="528"/>
      <c r="AF3896" s="518"/>
      <c r="AG3896" s="518"/>
      <c r="AH3896" s="518"/>
      <c r="AI3896" s="518"/>
      <c r="AJ3896" s="518"/>
      <c r="AK3896" s="518"/>
      <c r="AL3896" s="518"/>
      <c r="AM3896" s="518"/>
      <c r="AN3896" s="518"/>
      <c r="AO3896" s="518"/>
      <c r="AP3896" s="518"/>
      <c r="AQ3896" s="518"/>
      <c r="AR3896" s="518"/>
      <c r="AS3896" s="518"/>
      <c r="AT3896" s="518"/>
      <c r="AU3896" s="518"/>
      <c r="AV3896" s="518"/>
      <c r="AW3896" s="518"/>
      <c r="AX3896" s="518"/>
      <c r="AY3896" s="518"/>
      <c r="AZ3896" s="518"/>
      <c r="BA3896" s="518"/>
      <c r="BB3896" s="518"/>
      <c r="BC3896" s="518"/>
      <c r="BD3896" s="518"/>
    </row>
    <row r="3897" spans="1:56" s="527" customFormat="1" ht="50.1" customHeight="1">
      <c r="A3897" s="45" t="s">
        <v>12055</v>
      </c>
      <c r="B3897" s="58" t="s">
        <v>35</v>
      </c>
      <c r="C3897" s="50" t="s">
        <v>12056</v>
      </c>
      <c r="D3897" s="50" t="s">
        <v>1102</v>
      </c>
      <c r="E3897" s="50" t="s">
        <v>12057</v>
      </c>
      <c r="F3897" s="50" t="s">
        <v>12058</v>
      </c>
      <c r="G3897" s="104" t="s">
        <v>39</v>
      </c>
      <c r="H3897" s="105">
        <v>0</v>
      </c>
      <c r="I3897" s="80">
        <v>590000000</v>
      </c>
      <c r="J3897" s="51" t="s">
        <v>293</v>
      </c>
      <c r="K3897" s="49" t="s">
        <v>10723</v>
      </c>
      <c r="L3897" s="49" t="s">
        <v>189</v>
      </c>
      <c r="M3897" s="49" t="s">
        <v>84</v>
      </c>
      <c r="N3897" s="49" t="s">
        <v>102</v>
      </c>
      <c r="O3897" s="51" t="s">
        <v>2052</v>
      </c>
      <c r="P3897" s="43">
        <v>796</v>
      </c>
      <c r="Q3897" s="49" t="s">
        <v>46</v>
      </c>
      <c r="R3897" s="77">
        <v>6</v>
      </c>
      <c r="S3897" s="100">
        <v>500</v>
      </c>
      <c r="T3897" s="237">
        <f t="shared" si="464"/>
        <v>3000</v>
      </c>
      <c r="U3897" s="77">
        <f t="shared" si="465"/>
        <v>3360.0000000000005</v>
      </c>
      <c r="V3897" s="49"/>
      <c r="W3897" s="51">
        <v>2017</v>
      </c>
      <c r="X3897" s="49"/>
      <c r="Y3897" s="528"/>
      <c r="Z3897" s="528"/>
      <c r="AA3897" s="528"/>
      <c r="AB3897" s="528"/>
      <c r="AC3897" s="528"/>
      <c r="AD3897" s="528"/>
      <c r="AE3897" s="528"/>
      <c r="AF3897" s="518"/>
      <c r="AG3897" s="518"/>
      <c r="AH3897" s="518"/>
      <c r="AI3897" s="518"/>
      <c r="AJ3897" s="518"/>
      <c r="AK3897" s="518"/>
      <c r="AL3897" s="518"/>
      <c r="AM3897" s="518"/>
      <c r="AN3897" s="518"/>
      <c r="AO3897" s="518"/>
      <c r="AP3897" s="518"/>
      <c r="AQ3897" s="518"/>
      <c r="AR3897" s="518"/>
      <c r="AS3897" s="518"/>
      <c r="AT3897" s="518"/>
      <c r="AU3897" s="518"/>
      <c r="AV3897" s="518"/>
      <c r="AW3897" s="518"/>
      <c r="AX3897" s="518"/>
      <c r="AY3897" s="518"/>
      <c r="AZ3897" s="518"/>
      <c r="BA3897" s="518"/>
      <c r="BB3897" s="518"/>
      <c r="BC3897" s="518"/>
      <c r="BD3897" s="518"/>
    </row>
    <row r="3898" spans="1:56" s="527" customFormat="1" ht="50.1" customHeight="1">
      <c r="A3898" s="45" t="s">
        <v>12059</v>
      </c>
      <c r="B3898" s="58" t="s">
        <v>35</v>
      </c>
      <c r="C3898" s="50" t="s">
        <v>12060</v>
      </c>
      <c r="D3898" s="50" t="s">
        <v>1102</v>
      </c>
      <c r="E3898" s="50" t="s">
        <v>12061</v>
      </c>
      <c r="F3898" s="50" t="s">
        <v>12062</v>
      </c>
      <c r="G3898" s="104" t="s">
        <v>39</v>
      </c>
      <c r="H3898" s="105">
        <v>0</v>
      </c>
      <c r="I3898" s="80">
        <v>590000000</v>
      </c>
      <c r="J3898" s="51" t="s">
        <v>293</v>
      </c>
      <c r="K3898" s="49" t="s">
        <v>10723</v>
      </c>
      <c r="L3898" s="49" t="s">
        <v>189</v>
      </c>
      <c r="M3898" s="49" t="s">
        <v>84</v>
      </c>
      <c r="N3898" s="49" t="s">
        <v>102</v>
      </c>
      <c r="O3898" s="51" t="s">
        <v>2052</v>
      </c>
      <c r="P3898" s="43">
        <v>796</v>
      </c>
      <c r="Q3898" s="49" t="s">
        <v>46</v>
      </c>
      <c r="R3898" s="77">
        <v>6</v>
      </c>
      <c r="S3898" s="100">
        <v>900</v>
      </c>
      <c r="T3898" s="237">
        <f t="shared" si="464"/>
        <v>5400</v>
      </c>
      <c r="U3898" s="77">
        <f t="shared" si="465"/>
        <v>6048.0000000000009</v>
      </c>
      <c r="V3898" s="49"/>
      <c r="W3898" s="51">
        <v>2017</v>
      </c>
      <c r="X3898" s="49"/>
      <c r="Y3898" s="528"/>
      <c r="Z3898" s="528"/>
      <c r="AA3898" s="528"/>
      <c r="AB3898" s="528"/>
      <c r="AC3898" s="528"/>
      <c r="AD3898" s="528"/>
      <c r="AE3898" s="528"/>
      <c r="AF3898" s="518"/>
      <c r="AG3898" s="518"/>
      <c r="AH3898" s="518"/>
      <c r="AI3898" s="518"/>
      <c r="AJ3898" s="518"/>
      <c r="AK3898" s="518"/>
      <c r="AL3898" s="518"/>
      <c r="AM3898" s="518"/>
      <c r="AN3898" s="518"/>
      <c r="AO3898" s="518"/>
      <c r="AP3898" s="518"/>
      <c r="AQ3898" s="518"/>
      <c r="AR3898" s="518"/>
      <c r="AS3898" s="518"/>
      <c r="AT3898" s="518"/>
      <c r="AU3898" s="518"/>
      <c r="AV3898" s="518"/>
      <c r="AW3898" s="518"/>
      <c r="AX3898" s="518"/>
      <c r="AY3898" s="518"/>
      <c r="AZ3898" s="518"/>
      <c r="BA3898" s="518"/>
      <c r="BB3898" s="518"/>
      <c r="BC3898" s="518"/>
      <c r="BD3898" s="518"/>
    </row>
    <row r="3899" spans="1:56" s="527" customFormat="1" ht="50.1" customHeight="1">
      <c r="A3899" s="45" t="s">
        <v>12063</v>
      </c>
      <c r="B3899" s="178" t="s">
        <v>35</v>
      </c>
      <c r="C3899" s="50" t="s">
        <v>12064</v>
      </c>
      <c r="D3899" s="50" t="s">
        <v>1102</v>
      </c>
      <c r="E3899" s="50" t="s">
        <v>12065</v>
      </c>
      <c r="F3899" s="50" t="s">
        <v>12066</v>
      </c>
      <c r="G3899" s="104" t="s">
        <v>39</v>
      </c>
      <c r="H3899" s="105">
        <v>0</v>
      </c>
      <c r="I3899" s="80">
        <v>590000000</v>
      </c>
      <c r="J3899" s="51" t="s">
        <v>293</v>
      </c>
      <c r="K3899" s="49" t="s">
        <v>10723</v>
      </c>
      <c r="L3899" s="49" t="s">
        <v>189</v>
      </c>
      <c r="M3899" s="49" t="s">
        <v>84</v>
      </c>
      <c r="N3899" s="49" t="s">
        <v>102</v>
      </c>
      <c r="O3899" s="51" t="s">
        <v>2052</v>
      </c>
      <c r="P3899" s="43">
        <v>796</v>
      </c>
      <c r="Q3899" s="49" t="s">
        <v>46</v>
      </c>
      <c r="R3899" s="77">
        <v>6</v>
      </c>
      <c r="S3899" s="100">
        <v>1100</v>
      </c>
      <c r="T3899" s="237">
        <f t="shared" si="464"/>
        <v>6600</v>
      </c>
      <c r="U3899" s="77">
        <f t="shared" si="465"/>
        <v>7392.0000000000009</v>
      </c>
      <c r="V3899" s="43"/>
      <c r="W3899" s="43">
        <v>2017</v>
      </c>
      <c r="X3899" s="43"/>
      <c r="Y3899" s="528"/>
      <c r="Z3899" s="528"/>
      <c r="AA3899" s="528"/>
      <c r="AB3899" s="528"/>
      <c r="AC3899" s="528"/>
      <c r="AD3899" s="528"/>
      <c r="AE3899" s="528"/>
      <c r="AF3899" s="518"/>
      <c r="AG3899" s="518"/>
      <c r="AH3899" s="518"/>
      <c r="AI3899" s="518"/>
      <c r="AJ3899" s="518"/>
      <c r="AK3899" s="518"/>
      <c r="AL3899" s="518"/>
      <c r="AM3899" s="518"/>
      <c r="AN3899" s="518"/>
      <c r="AO3899" s="518"/>
      <c r="AP3899" s="518"/>
      <c r="AQ3899" s="518"/>
      <c r="AR3899" s="518"/>
      <c r="AS3899" s="518"/>
      <c r="AT3899" s="518"/>
      <c r="AU3899" s="518"/>
      <c r="AV3899" s="518"/>
      <c r="AW3899" s="518"/>
      <c r="AX3899" s="518"/>
      <c r="AY3899" s="518"/>
      <c r="AZ3899" s="518"/>
      <c r="BA3899" s="518"/>
      <c r="BB3899" s="518"/>
      <c r="BC3899" s="518"/>
      <c r="BD3899" s="518"/>
    </row>
    <row r="3900" spans="1:56" s="527" customFormat="1" ht="50.1" customHeight="1">
      <c r="A3900" s="45" t="s">
        <v>12067</v>
      </c>
      <c r="B3900" s="560" t="s">
        <v>35</v>
      </c>
      <c r="C3900" s="50" t="s">
        <v>2990</v>
      </c>
      <c r="D3900" s="50" t="s">
        <v>2991</v>
      </c>
      <c r="E3900" s="50" t="s">
        <v>2992</v>
      </c>
      <c r="F3900" s="50" t="s">
        <v>12068</v>
      </c>
      <c r="G3900" s="103" t="s">
        <v>39</v>
      </c>
      <c r="H3900" s="103">
        <v>0</v>
      </c>
      <c r="I3900" s="34">
        <v>590000000</v>
      </c>
      <c r="J3900" s="35" t="s">
        <v>53</v>
      </c>
      <c r="K3900" s="49" t="s">
        <v>10723</v>
      </c>
      <c r="L3900" s="49" t="s">
        <v>189</v>
      </c>
      <c r="M3900" s="103" t="s">
        <v>84</v>
      </c>
      <c r="N3900" s="49" t="s">
        <v>102</v>
      </c>
      <c r="O3900" s="51" t="s">
        <v>2052</v>
      </c>
      <c r="P3900" s="34">
        <v>796</v>
      </c>
      <c r="Q3900" s="34" t="s">
        <v>46</v>
      </c>
      <c r="R3900" s="77">
        <v>6</v>
      </c>
      <c r="S3900" s="100">
        <v>1500</v>
      </c>
      <c r="T3900" s="237">
        <f t="shared" si="464"/>
        <v>9000</v>
      </c>
      <c r="U3900" s="77">
        <f t="shared" si="465"/>
        <v>10080.000000000002</v>
      </c>
      <c r="V3900" s="34"/>
      <c r="W3900" s="34">
        <v>2017</v>
      </c>
      <c r="X3900" s="98"/>
      <c r="Y3900" s="528"/>
      <c r="Z3900" s="528"/>
      <c r="AA3900" s="528"/>
      <c r="AB3900" s="528"/>
      <c r="AC3900" s="528"/>
      <c r="AD3900" s="528"/>
      <c r="AE3900" s="528"/>
      <c r="AF3900" s="518"/>
      <c r="AG3900" s="518"/>
      <c r="AH3900" s="518"/>
      <c r="AI3900" s="518"/>
      <c r="AJ3900" s="518"/>
      <c r="AK3900" s="518"/>
      <c r="AL3900" s="518"/>
      <c r="AM3900" s="518"/>
      <c r="AN3900" s="518"/>
      <c r="AO3900" s="518"/>
      <c r="AP3900" s="518"/>
      <c r="AQ3900" s="518"/>
      <c r="AR3900" s="518"/>
      <c r="AS3900" s="518"/>
      <c r="AT3900" s="518"/>
      <c r="AU3900" s="518"/>
      <c r="AV3900" s="518"/>
      <c r="AW3900" s="518"/>
      <c r="AX3900" s="518"/>
      <c r="AY3900" s="518"/>
      <c r="AZ3900" s="518"/>
      <c r="BA3900" s="518"/>
      <c r="BB3900" s="518"/>
      <c r="BC3900" s="518"/>
      <c r="BD3900" s="518"/>
    </row>
    <row r="3901" spans="1:56" s="527" customFormat="1" ht="50.1" customHeight="1">
      <c r="A3901" s="45" t="s">
        <v>12069</v>
      </c>
      <c r="B3901" s="92" t="s">
        <v>35</v>
      </c>
      <c r="C3901" s="50" t="s">
        <v>12070</v>
      </c>
      <c r="D3901" s="50" t="s">
        <v>12071</v>
      </c>
      <c r="E3901" s="50" t="s">
        <v>12072</v>
      </c>
      <c r="F3901" s="50" t="s">
        <v>12073</v>
      </c>
      <c r="G3901" s="34" t="s">
        <v>39</v>
      </c>
      <c r="H3901" s="34">
        <v>0</v>
      </c>
      <c r="I3901" s="34">
        <v>590000000</v>
      </c>
      <c r="J3901" s="35" t="s">
        <v>53</v>
      </c>
      <c r="K3901" s="49" t="s">
        <v>10723</v>
      </c>
      <c r="L3901" s="49" t="s">
        <v>189</v>
      </c>
      <c r="M3901" s="34" t="s">
        <v>84</v>
      </c>
      <c r="N3901" s="49" t="s">
        <v>102</v>
      </c>
      <c r="O3901" s="51" t="s">
        <v>2052</v>
      </c>
      <c r="P3901" s="34">
        <v>796</v>
      </c>
      <c r="Q3901" s="34" t="s">
        <v>46</v>
      </c>
      <c r="R3901" s="77">
        <v>6</v>
      </c>
      <c r="S3901" s="100">
        <v>1000</v>
      </c>
      <c r="T3901" s="237">
        <f t="shared" si="464"/>
        <v>6000</v>
      </c>
      <c r="U3901" s="77">
        <f t="shared" si="465"/>
        <v>6720.0000000000009</v>
      </c>
      <c r="V3901" s="98"/>
      <c r="W3901" s="51">
        <v>2017</v>
      </c>
      <c r="X3901" s="98"/>
      <c r="Y3901" s="528"/>
      <c r="Z3901" s="528"/>
      <c r="AA3901" s="528"/>
      <c r="AB3901" s="528"/>
      <c r="AC3901" s="528"/>
      <c r="AD3901" s="528"/>
      <c r="AE3901" s="528"/>
      <c r="AF3901" s="518"/>
      <c r="AG3901" s="518"/>
      <c r="AH3901" s="518"/>
      <c r="AI3901" s="518"/>
      <c r="AJ3901" s="518"/>
      <c r="AK3901" s="518"/>
      <c r="AL3901" s="518"/>
      <c r="AM3901" s="518"/>
      <c r="AN3901" s="518"/>
      <c r="AO3901" s="518"/>
      <c r="AP3901" s="518"/>
      <c r="AQ3901" s="518"/>
      <c r="AR3901" s="518"/>
      <c r="AS3901" s="518"/>
      <c r="AT3901" s="518"/>
      <c r="AU3901" s="518"/>
      <c r="AV3901" s="518"/>
      <c r="AW3901" s="518"/>
      <c r="AX3901" s="518"/>
      <c r="AY3901" s="518"/>
      <c r="AZ3901" s="518"/>
      <c r="BA3901" s="518"/>
      <c r="BB3901" s="518"/>
      <c r="BC3901" s="518"/>
      <c r="BD3901" s="518"/>
    </row>
    <row r="3902" spans="1:56" s="527" customFormat="1" ht="50.1" customHeight="1">
      <c r="A3902" s="45" t="s">
        <v>12074</v>
      </c>
      <c r="B3902" s="92" t="s">
        <v>35</v>
      </c>
      <c r="C3902" s="50" t="s">
        <v>12075</v>
      </c>
      <c r="D3902" s="50" t="s">
        <v>2669</v>
      </c>
      <c r="E3902" s="50" t="s">
        <v>12076</v>
      </c>
      <c r="F3902" s="50" t="s">
        <v>12077</v>
      </c>
      <c r="G3902" s="34" t="s">
        <v>39</v>
      </c>
      <c r="H3902" s="34">
        <v>0</v>
      </c>
      <c r="I3902" s="34">
        <v>590000000</v>
      </c>
      <c r="J3902" s="35" t="s">
        <v>53</v>
      </c>
      <c r="K3902" s="49" t="s">
        <v>10723</v>
      </c>
      <c r="L3902" s="49" t="s">
        <v>189</v>
      </c>
      <c r="M3902" s="34" t="s">
        <v>84</v>
      </c>
      <c r="N3902" s="49" t="s">
        <v>102</v>
      </c>
      <c r="O3902" s="51" t="s">
        <v>2052</v>
      </c>
      <c r="P3902" s="34">
        <v>796</v>
      </c>
      <c r="Q3902" s="34" t="s">
        <v>46</v>
      </c>
      <c r="R3902" s="77">
        <v>6</v>
      </c>
      <c r="S3902" s="100">
        <v>600</v>
      </c>
      <c r="T3902" s="237">
        <f t="shared" si="464"/>
        <v>3600</v>
      </c>
      <c r="U3902" s="77">
        <f t="shared" si="465"/>
        <v>4032.0000000000005</v>
      </c>
      <c r="V3902" s="98"/>
      <c r="W3902" s="43">
        <v>2017</v>
      </c>
      <c r="X3902" s="98"/>
      <c r="Y3902" s="528"/>
      <c r="Z3902" s="528"/>
      <c r="AA3902" s="528"/>
      <c r="AB3902" s="528"/>
      <c r="AC3902" s="528"/>
      <c r="AD3902" s="528"/>
      <c r="AE3902" s="528"/>
      <c r="AF3902" s="518"/>
      <c r="AG3902" s="518"/>
      <c r="AH3902" s="518"/>
      <c r="AI3902" s="518"/>
      <c r="AJ3902" s="518"/>
      <c r="AK3902" s="518"/>
      <c r="AL3902" s="518"/>
      <c r="AM3902" s="518"/>
      <c r="AN3902" s="518"/>
      <c r="AO3902" s="518"/>
      <c r="AP3902" s="518"/>
      <c r="AQ3902" s="518"/>
      <c r="AR3902" s="518"/>
      <c r="AS3902" s="518"/>
      <c r="AT3902" s="518"/>
      <c r="AU3902" s="518"/>
      <c r="AV3902" s="518"/>
      <c r="AW3902" s="518"/>
      <c r="AX3902" s="518"/>
      <c r="AY3902" s="518"/>
      <c r="AZ3902" s="518"/>
      <c r="BA3902" s="518"/>
      <c r="BB3902" s="518"/>
      <c r="BC3902" s="518"/>
      <c r="BD3902" s="518"/>
    </row>
    <row r="3903" spans="1:56" s="527" customFormat="1" ht="50.1" customHeight="1">
      <c r="A3903" s="45" t="s">
        <v>12078</v>
      </c>
      <c r="B3903" s="92" t="s">
        <v>35</v>
      </c>
      <c r="C3903" s="50" t="s">
        <v>12079</v>
      </c>
      <c r="D3903" s="50" t="s">
        <v>2669</v>
      </c>
      <c r="E3903" s="50" t="s">
        <v>12080</v>
      </c>
      <c r="F3903" s="50" t="s">
        <v>12081</v>
      </c>
      <c r="G3903" s="34" t="s">
        <v>39</v>
      </c>
      <c r="H3903" s="34">
        <v>0</v>
      </c>
      <c r="I3903" s="34">
        <v>590000000</v>
      </c>
      <c r="J3903" s="35" t="s">
        <v>53</v>
      </c>
      <c r="K3903" s="49" t="s">
        <v>10723</v>
      </c>
      <c r="L3903" s="49" t="s">
        <v>189</v>
      </c>
      <c r="M3903" s="34" t="s">
        <v>84</v>
      </c>
      <c r="N3903" s="49" t="s">
        <v>102</v>
      </c>
      <c r="O3903" s="51" t="s">
        <v>2052</v>
      </c>
      <c r="P3903" s="34">
        <v>796</v>
      </c>
      <c r="Q3903" s="34" t="s">
        <v>46</v>
      </c>
      <c r="R3903" s="77">
        <v>6</v>
      </c>
      <c r="S3903" s="100">
        <v>750</v>
      </c>
      <c r="T3903" s="237">
        <f t="shared" si="464"/>
        <v>4500</v>
      </c>
      <c r="U3903" s="77">
        <f t="shared" si="465"/>
        <v>5040.0000000000009</v>
      </c>
      <c r="V3903" s="98"/>
      <c r="W3903" s="51">
        <v>2017</v>
      </c>
      <c r="X3903" s="98"/>
      <c r="Y3903" s="528"/>
      <c r="Z3903" s="528"/>
      <c r="AA3903" s="528"/>
      <c r="AB3903" s="528"/>
      <c r="AC3903" s="528"/>
      <c r="AD3903" s="528"/>
      <c r="AE3903" s="528"/>
      <c r="AF3903" s="518"/>
      <c r="AG3903" s="518"/>
      <c r="AH3903" s="518"/>
      <c r="AI3903" s="518"/>
      <c r="AJ3903" s="518"/>
      <c r="AK3903" s="518"/>
      <c r="AL3903" s="518"/>
      <c r="AM3903" s="518"/>
      <c r="AN3903" s="518"/>
      <c r="AO3903" s="518"/>
      <c r="AP3903" s="518"/>
      <c r="AQ3903" s="518"/>
      <c r="AR3903" s="518"/>
      <c r="AS3903" s="518"/>
      <c r="AT3903" s="518"/>
      <c r="AU3903" s="518"/>
      <c r="AV3903" s="518"/>
      <c r="AW3903" s="518"/>
      <c r="AX3903" s="518"/>
      <c r="AY3903" s="518"/>
      <c r="AZ3903" s="518"/>
      <c r="BA3903" s="518"/>
      <c r="BB3903" s="518"/>
      <c r="BC3903" s="518"/>
      <c r="BD3903" s="518"/>
    </row>
    <row r="3904" spans="1:56" s="527" customFormat="1" ht="50.1" customHeight="1">
      <c r="A3904" s="45" t="s">
        <v>12082</v>
      </c>
      <c r="B3904" s="560" t="s">
        <v>35</v>
      </c>
      <c r="C3904" s="50" t="s">
        <v>12083</v>
      </c>
      <c r="D3904" s="50" t="s">
        <v>2669</v>
      </c>
      <c r="E3904" s="50" t="s">
        <v>12084</v>
      </c>
      <c r="F3904" s="50" t="s">
        <v>12085</v>
      </c>
      <c r="G3904" s="103" t="s">
        <v>39</v>
      </c>
      <c r="H3904" s="34">
        <v>0</v>
      </c>
      <c r="I3904" s="34">
        <v>590000000</v>
      </c>
      <c r="J3904" s="35" t="s">
        <v>53</v>
      </c>
      <c r="K3904" s="49" t="s">
        <v>10723</v>
      </c>
      <c r="L3904" s="49" t="s">
        <v>189</v>
      </c>
      <c r="M3904" s="34" t="s">
        <v>84</v>
      </c>
      <c r="N3904" s="49" t="s">
        <v>102</v>
      </c>
      <c r="O3904" s="51" t="s">
        <v>2052</v>
      </c>
      <c r="P3904" s="34">
        <v>796</v>
      </c>
      <c r="Q3904" s="34" t="s">
        <v>46</v>
      </c>
      <c r="R3904" s="77">
        <v>6</v>
      </c>
      <c r="S3904" s="100">
        <v>600</v>
      </c>
      <c r="T3904" s="237">
        <f t="shared" si="464"/>
        <v>3600</v>
      </c>
      <c r="U3904" s="77">
        <f t="shared" si="465"/>
        <v>4032.0000000000005</v>
      </c>
      <c r="V3904" s="98"/>
      <c r="W3904" s="51">
        <v>2017</v>
      </c>
      <c r="X3904" s="98"/>
      <c r="Y3904" s="528"/>
      <c r="Z3904" s="528"/>
      <c r="AA3904" s="528"/>
      <c r="AB3904" s="528"/>
      <c r="AC3904" s="528"/>
      <c r="AD3904" s="528"/>
      <c r="AE3904" s="528"/>
      <c r="AF3904" s="518"/>
      <c r="AG3904" s="518"/>
      <c r="AH3904" s="518"/>
      <c r="AI3904" s="518"/>
      <c r="AJ3904" s="518"/>
      <c r="AK3904" s="518"/>
      <c r="AL3904" s="518"/>
      <c r="AM3904" s="518"/>
      <c r="AN3904" s="518"/>
      <c r="AO3904" s="518"/>
      <c r="AP3904" s="518"/>
      <c r="AQ3904" s="518"/>
      <c r="AR3904" s="518"/>
      <c r="AS3904" s="518"/>
      <c r="AT3904" s="518"/>
      <c r="AU3904" s="518"/>
      <c r="AV3904" s="518"/>
      <c r="AW3904" s="518"/>
      <c r="AX3904" s="518"/>
      <c r="AY3904" s="518"/>
      <c r="AZ3904" s="518"/>
      <c r="BA3904" s="518"/>
      <c r="BB3904" s="518"/>
      <c r="BC3904" s="518"/>
      <c r="BD3904" s="518"/>
    </row>
    <row r="3905" spans="1:56" s="527" customFormat="1" ht="50.1" customHeight="1">
      <c r="A3905" s="45" t="s">
        <v>12086</v>
      </c>
      <c r="B3905" s="35" t="s">
        <v>35</v>
      </c>
      <c r="C3905" s="50" t="s">
        <v>12087</v>
      </c>
      <c r="D3905" s="50" t="s">
        <v>2669</v>
      </c>
      <c r="E3905" s="50" t="s">
        <v>12088</v>
      </c>
      <c r="F3905" s="50" t="s">
        <v>12089</v>
      </c>
      <c r="G3905" s="35" t="s">
        <v>39</v>
      </c>
      <c r="H3905" s="35">
        <v>0</v>
      </c>
      <c r="I3905" s="35">
        <v>590000000</v>
      </c>
      <c r="J3905" s="35" t="s">
        <v>53</v>
      </c>
      <c r="K3905" s="49" t="s">
        <v>10723</v>
      </c>
      <c r="L3905" s="49" t="s">
        <v>189</v>
      </c>
      <c r="M3905" s="35" t="s">
        <v>84</v>
      </c>
      <c r="N3905" s="49" t="s">
        <v>102</v>
      </c>
      <c r="O3905" s="51" t="s">
        <v>2052</v>
      </c>
      <c r="P3905" s="35">
        <v>796</v>
      </c>
      <c r="Q3905" s="35" t="s">
        <v>46</v>
      </c>
      <c r="R3905" s="77">
        <v>6</v>
      </c>
      <c r="S3905" s="100">
        <v>1150</v>
      </c>
      <c r="T3905" s="237">
        <f t="shared" si="464"/>
        <v>6900</v>
      </c>
      <c r="U3905" s="77">
        <f t="shared" si="465"/>
        <v>7728.0000000000009</v>
      </c>
      <c r="V3905" s="98"/>
      <c r="W3905" s="51">
        <v>2017</v>
      </c>
      <c r="X3905" s="98"/>
      <c r="Y3905" s="528"/>
      <c r="Z3905" s="528"/>
      <c r="AA3905" s="528"/>
      <c r="AB3905" s="528"/>
      <c r="AC3905" s="528"/>
      <c r="AD3905" s="528"/>
      <c r="AE3905" s="528"/>
      <c r="AF3905" s="518"/>
      <c r="AG3905" s="518"/>
      <c r="AH3905" s="518"/>
      <c r="AI3905" s="518"/>
      <c r="AJ3905" s="518"/>
      <c r="AK3905" s="518"/>
      <c r="AL3905" s="518"/>
      <c r="AM3905" s="518"/>
      <c r="AN3905" s="518"/>
      <c r="AO3905" s="518"/>
      <c r="AP3905" s="518"/>
      <c r="AQ3905" s="518"/>
      <c r="AR3905" s="518"/>
      <c r="AS3905" s="518"/>
      <c r="AT3905" s="518"/>
      <c r="AU3905" s="518"/>
      <c r="AV3905" s="518"/>
      <c r="AW3905" s="518"/>
      <c r="AX3905" s="518"/>
      <c r="AY3905" s="518"/>
      <c r="AZ3905" s="518"/>
      <c r="BA3905" s="518"/>
      <c r="BB3905" s="518"/>
      <c r="BC3905" s="518"/>
      <c r="BD3905" s="518"/>
    </row>
    <row r="3906" spans="1:56" s="527" customFormat="1" ht="50.1" customHeight="1">
      <c r="A3906" s="45" t="s">
        <v>12090</v>
      </c>
      <c r="B3906" s="35" t="s">
        <v>35</v>
      </c>
      <c r="C3906" s="50" t="s">
        <v>12091</v>
      </c>
      <c r="D3906" s="50" t="s">
        <v>2669</v>
      </c>
      <c r="E3906" s="50" t="s">
        <v>12092</v>
      </c>
      <c r="F3906" s="50" t="s">
        <v>12093</v>
      </c>
      <c r="G3906" s="49" t="s">
        <v>39</v>
      </c>
      <c r="H3906" s="105">
        <v>0</v>
      </c>
      <c r="I3906" s="80">
        <v>590000000</v>
      </c>
      <c r="J3906" s="51" t="s">
        <v>293</v>
      </c>
      <c r="K3906" s="49" t="s">
        <v>10723</v>
      </c>
      <c r="L3906" s="49" t="s">
        <v>295</v>
      </c>
      <c r="M3906" s="49" t="s">
        <v>84</v>
      </c>
      <c r="N3906" s="49" t="s">
        <v>102</v>
      </c>
      <c r="O3906" s="51" t="s">
        <v>2052</v>
      </c>
      <c r="P3906" s="35">
        <v>796</v>
      </c>
      <c r="Q3906" s="35" t="s">
        <v>46</v>
      </c>
      <c r="R3906" s="77">
        <v>6</v>
      </c>
      <c r="S3906" s="100">
        <v>1300</v>
      </c>
      <c r="T3906" s="237">
        <f t="shared" si="464"/>
        <v>7800</v>
      </c>
      <c r="U3906" s="77">
        <f t="shared" si="465"/>
        <v>8736</v>
      </c>
      <c r="V3906" s="98"/>
      <c r="W3906" s="51">
        <v>2017</v>
      </c>
      <c r="X3906" s="98"/>
      <c r="Y3906" s="528"/>
      <c r="Z3906" s="528"/>
      <c r="AA3906" s="528"/>
      <c r="AB3906" s="528"/>
      <c r="AC3906" s="528"/>
      <c r="AD3906" s="528"/>
      <c r="AE3906" s="528"/>
      <c r="AF3906" s="518"/>
      <c r="AG3906" s="518"/>
      <c r="AH3906" s="518"/>
      <c r="AI3906" s="518"/>
      <c r="AJ3906" s="518"/>
      <c r="AK3906" s="518"/>
      <c r="AL3906" s="518"/>
      <c r="AM3906" s="518"/>
      <c r="AN3906" s="518"/>
      <c r="AO3906" s="518"/>
      <c r="AP3906" s="518"/>
      <c r="AQ3906" s="518"/>
      <c r="AR3906" s="518"/>
      <c r="AS3906" s="518"/>
      <c r="AT3906" s="518"/>
      <c r="AU3906" s="518"/>
      <c r="AV3906" s="518"/>
      <c r="AW3906" s="518"/>
      <c r="AX3906" s="518"/>
      <c r="AY3906" s="518"/>
      <c r="AZ3906" s="518"/>
      <c r="BA3906" s="518"/>
      <c r="BB3906" s="518"/>
      <c r="BC3906" s="518"/>
      <c r="BD3906" s="518"/>
    </row>
    <row r="3907" spans="1:56" s="527" customFormat="1" ht="50.1" customHeight="1">
      <c r="A3907" s="45" t="s">
        <v>12094</v>
      </c>
      <c r="B3907" s="35" t="s">
        <v>35</v>
      </c>
      <c r="C3907" s="78" t="s">
        <v>1936</v>
      </c>
      <c r="D3907" s="78" t="s">
        <v>1921</v>
      </c>
      <c r="E3907" s="78" t="s">
        <v>1937</v>
      </c>
      <c r="F3907" s="50" t="s">
        <v>12095</v>
      </c>
      <c r="G3907" s="49" t="s">
        <v>39</v>
      </c>
      <c r="H3907" s="105">
        <v>0</v>
      </c>
      <c r="I3907" s="80">
        <v>590000000</v>
      </c>
      <c r="J3907" s="51" t="s">
        <v>293</v>
      </c>
      <c r="K3907" s="49" t="s">
        <v>10723</v>
      </c>
      <c r="L3907" s="49" t="s">
        <v>295</v>
      </c>
      <c r="M3907" s="49" t="s">
        <v>84</v>
      </c>
      <c r="N3907" s="49" t="s">
        <v>102</v>
      </c>
      <c r="O3907" s="51" t="s">
        <v>2052</v>
      </c>
      <c r="P3907" s="35">
        <v>796</v>
      </c>
      <c r="Q3907" s="35" t="s">
        <v>46</v>
      </c>
      <c r="R3907" s="77">
        <v>6</v>
      </c>
      <c r="S3907" s="100">
        <v>80</v>
      </c>
      <c r="T3907" s="237">
        <f t="shared" si="464"/>
        <v>480</v>
      </c>
      <c r="U3907" s="77">
        <f t="shared" si="465"/>
        <v>537.6</v>
      </c>
      <c r="V3907" s="98"/>
      <c r="W3907" s="51">
        <v>2017</v>
      </c>
      <c r="X3907" s="98"/>
      <c r="Y3907" s="528"/>
      <c r="Z3907" s="528"/>
      <c r="AA3907" s="528"/>
      <c r="AB3907" s="528"/>
      <c r="AC3907" s="528"/>
      <c r="AD3907" s="528"/>
      <c r="AE3907" s="528"/>
      <c r="AF3907" s="518"/>
      <c r="AG3907" s="518"/>
      <c r="AH3907" s="518"/>
      <c r="AI3907" s="518"/>
      <c r="AJ3907" s="518"/>
      <c r="AK3907" s="518"/>
      <c r="AL3907" s="518"/>
      <c r="AM3907" s="518"/>
      <c r="AN3907" s="518"/>
      <c r="AO3907" s="518"/>
      <c r="AP3907" s="518"/>
      <c r="AQ3907" s="518"/>
      <c r="AR3907" s="518"/>
      <c r="AS3907" s="518"/>
      <c r="AT3907" s="518"/>
      <c r="AU3907" s="518"/>
      <c r="AV3907" s="518"/>
      <c r="AW3907" s="518"/>
      <c r="AX3907" s="518"/>
      <c r="AY3907" s="518"/>
      <c r="AZ3907" s="518"/>
      <c r="BA3907" s="518"/>
      <c r="BB3907" s="518"/>
      <c r="BC3907" s="518"/>
      <c r="BD3907" s="518"/>
    </row>
    <row r="3908" spans="1:56" s="527" customFormat="1" ht="50.1" customHeight="1">
      <c r="A3908" s="45" t="s">
        <v>12096</v>
      </c>
      <c r="B3908" s="35" t="s">
        <v>35</v>
      </c>
      <c r="C3908" s="78" t="s">
        <v>1936</v>
      </c>
      <c r="D3908" s="78" t="s">
        <v>1921</v>
      </c>
      <c r="E3908" s="78" t="s">
        <v>1937</v>
      </c>
      <c r="F3908" s="50" t="s">
        <v>10579</v>
      </c>
      <c r="G3908" s="49" t="s">
        <v>39</v>
      </c>
      <c r="H3908" s="105">
        <v>0</v>
      </c>
      <c r="I3908" s="80">
        <v>590000000</v>
      </c>
      <c r="J3908" s="51" t="s">
        <v>293</v>
      </c>
      <c r="K3908" s="49" t="s">
        <v>10723</v>
      </c>
      <c r="L3908" s="49" t="s">
        <v>295</v>
      </c>
      <c r="M3908" s="49" t="s">
        <v>84</v>
      </c>
      <c r="N3908" s="232" t="s">
        <v>102</v>
      </c>
      <c r="O3908" s="51" t="s">
        <v>2052</v>
      </c>
      <c r="P3908" s="119">
        <v>796</v>
      </c>
      <c r="Q3908" s="119" t="s">
        <v>46</v>
      </c>
      <c r="R3908" s="77">
        <v>12</v>
      </c>
      <c r="S3908" s="100">
        <v>70</v>
      </c>
      <c r="T3908" s="237">
        <f t="shared" si="464"/>
        <v>840</v>
      </c>
      <c r="U3908" s="77">
        <f t="shared" si="465"/>
        <v>940.80000000000007</v>
      </c>
      <c r="V3908" s="208"/>
      <c r="W3908" s="112">
        <v>2017</v>
      </c>
      <c r="X3908" s="208"/>
      <c r="Y3908" s="528"/>
      <c r="Z3908" s="528"/>
      <c r="AA3908" s="528"/>
      <c r="AB3908" s="528"/>
      <c r="AC3908" s="528"/>
      <c r="AD3908" s="528"/>
      <c r="AE3908" s="528"/>
      <c r="AF3908" s="518"/>
      <c r="AG3908" s="518"/>
      <c r="AH3908" s="518"/>
      <c r="AI3908" s="518"/>
      <c r="AJ3908" s="518"/>
      <c r="AK3908" s="518"/>
      <c r="AL3908" s="518"/>
      <c r="AM3908" s="518"/>
      <c r="AN3908" s="518"/>
      <c r="AO3908" s="518"/>
      <c r="AP3908" s="518"/>
      <c r="AQ3908" s="518"/>
      <c r="AR3908" s="518"/>
      <c r="AS3908" s="518"/>
      <c r="AT3908" s="518"/>
      <c r="AU3908" s="518"/>
      <c r="AV3908" s="518"/>
      <c r="AW3908" s="518"/>
      <c r="AX3908" s="518"/>
      <c r="AY3908" s="518"/>
      <c r="AZ3908" s="518"/>
      <c r="BA3908" s="518"/>
      <c r="BB3908" s="518"/>
      <c r="BC3908" s="518"/>
      <c r="BD3908" s="518"/>
    </row>
    <row r="3909" spans="1:56" s="527" customFormat="1" ht="50.1" customHeight="1">
      <c r="A3909" s="45" t="s">
        <v>12097</v>
      </c>
      <c r="B3909" s="560" t="s">
        <v>35</v>
      </c>
      <c r="C3909" s="78" t="s">
        <v>4775</v>
      </c>
      <c r="D3909" s="78" t="s">
        <v>4767</v>
      </c>
      <c r="E3909" s="78" t="s">
        <v>4776</v>
      </c>
      <c r="F3909" s="50" t="s">
        <v>12098</v>
      </c>
      <c r="G3909" s="34" t="s">
        <v>39</v>
      </c>
      <c r="H3909" s="34">
        <v>0</v>
      </c>
      <c r="I3909" s="34">
        <v>590000000</v>
      </c>
      <c r="J3909" s="35" t="s">
        <v>53</v>
      </c>
      <c r="K3909" s="49" t="s">
        <v>10723</v>
      </c>
      <c r="L3909" s="49" t="s">
        <v>189</v>
      </c>
      <c r="M3909" s="34" t="s">
        <v>84</v>
      </c>
      <c r="N3909" s="49" t="s">
        <v>102</v>
      </c>
      <c r="O3909" s="51" t="s">
        <v>2052</v>
      </c>
      <c r="P3909" s="34">
        <v>796</v>
      </c>
      <c r="Q3909" s="34" t="s">
        <v>46</v>
      </c>
      <c r="R3909" s="77">
        <v>10</v>
      </c>
      <c r="S3909" s="100">
        <v>1400</v>
      </c>
      <c r="T3909" s="237">
        <f t="shared" si="464"/>
        <v>14000</v>
      </c>
      <c r="U3909" s="77">
        <f t="shared" si="465"/>
        <v>15680.000000000002</v>
      </c>
      <c r="V3909" s="98"/>
      <c r="W3909" s="51">
        <v>2017</v>
      </c>
      <c r="X3909" s="98"/>
      <c r="Y3909" s="528"/>
      <c r="Z3909" s="528"/>
      <c r="AA3909" s="528"/>
      <c r="AB3909" s="528"/>
      <c r="AC3909" s="528"/>
      <c r="AD3909" s="528"/>
      <c r="AE3909" s="528"/>
      <c r="AF3909" s="518"/>
      <c r="AG3909" s="518"/>
      <c r="AH3909" s="518"/>
      <c r="AI3909" s="518"/>
      <c r="AJ3909" s="518"/>
      <c r="AK3909" s="518"/>
      <c r="AL3909" s="518"/>
      <c r="AM3909" s="518"/>
      <c r="AN3909" s="518"/>
      <c r="AO3909" s="518"/>
      <c r="AP3909" s="518"/>
      <c r="AQ3909" s="518"/>
      <c r="AR3909" s="518"/>
      <c r="AS3909" s="518"/>
      <c r="AT3909" s="518"/>
      <c r="AU3909" s="518"/>
      <c r="AV3909" s="518"/>
      <c r="AW3909" s="518"/>
      <c r="AX3909" s="518"/>
      <c r="AY3909" s="518"/>
      <c r="AZ3909" s="518"/>
      <c r="BA3909" s="518"/>
      <c r="BB3909" s="518"/>
      <c r="BC3909" s="518"/>
      <c r="BD3909" s="518"/>
    </row>
    <row r="3910" spans="1:56" s="527" customFormat="1" ht="50.1" customHeight="1">
      <c r="A3910" s="45" t="s">
        <v>12099</v>
      </c>
      <c r="B3910" s="35" t="s">
        <v>35</v>
      </c>
      <c r="C3910" s="78" t="s">
        <v>1936</v>
      </c>
      <c r="D3910" s="78" t="s">
        <v>1921</v>
      </c>
      <c r="E3910" s="78" t="s">
        <v>1937</v>
      </c>
      <c r="F3910" s="50" t="s">
        <v>12100</v>
      </c>
      <c r="G3910" s="34" t="s">
        <v>39</v>
      </c>
      <c r="H3910" s="34">
        <v>0</v>
      </c>
      <c r="I3910" s="34">
        <v>590000000</v>
      </c>
      <c r="J3910" s="35" t="s">
        <v>53</v>
      </c>
      <c r="K3910" s="49" t="s">
        <v>10723</v>
      </c>
      <c r="L3910" s="49" t="s">
        <v>189</v>
      </c>
      <c r="M3910" s="34" t="s">
        <v>84</v>
      </c>
      <c r="N3910" s="49" t="s">
        <v>102</v>
      </c>
      <c r="O3910" s="51" t="s">
        <v>2052</v>
      </c>
      <c r="P3910" s="34">
        <v>796</v>
      </c>
      <c r="Q3910" s="34" t="s">
        <v>46</v>
      </c>
      <c r="R3910" s="77">
        <v>20</v>
      </c>
      <c r="S3910" s="100">
        <v>180</v>
      </c>
      <c r="T3910" s="237">
        <f t="shared" si="464"/>
        <v>3600</v>
      </c>
      <c r="U3910" s="77">
        <f t="shared" si="465"/>
        <v>4032.0000000000005</v>
      </c>
      <c r="V3910" s="98"/>
      <c r="W3910" s="43">
        <v>2017</v>
      </c>
      <c r="X3910" s="98"/>
      <c r="Y3910" s="528"/>
      <c r="Z3910" s="528"/>
      <c r="AA3910" s="528"/>
      <c r="AB3910" s="528"/>
      <c r="AC3910" s="528"/>
      <c r="AD3910" s="528"/>
      <c r="AE3910" s="528"/>
      <c r="AF3910" s="518"/>
      <c r="AG3910" s="518"/>
      <c r="AH3910" s="518"/>
      <c r="AI3910" s="518"/>
      <c r="AJ3910" s="518"/>
      <c r="AK3910" s="518"/>
      <c r="AL3910" s="518"/>
      <c r="AM3910" s="518"/>
      <c r="AN3910" s="518"/>
      <c r="AO3910" s="518"/>
      <c r="AP3910" s="518"/>
      <c r="AQ3910" s="518"/>
      <c r="AR3910" s="518"/>
      <c r="AS3910" s="518"/>
      <c r="AT3910" s="518"/>
      <c r="AU3910" s="518"/>
      <c r="AV3910" s="518"/>
      <c r="AW3910" s="518"/>
      <c r="AX3910" s="518"/>
      <c r="AY3910" s="518"/>
      <c r="AZ3910" s="518"/>
      <c r="BA3910" s="518"/>
      <c r="BB3910" s="518"/>
      <c r="BC3910" s="518"/>
      <c r="BD3910" s="518"/>
    </row>
    <row r="3911" spans="1:56" s="527" customFormat="1" ht="50.1" customHeight="1">
      <c r="A3911" s="45" t="s">
        <v>12101</v>
      </c>
      <c r="B3911" s="35" t="s">
        <v>35</v>
      </c>
      <c r="C3911" s="78" t="s">
        <v>4775</v>
      </c>
      <c r="D3911" s="78" t="s">
        <v>4767</v>
      </c>
      <c r="E3911" s="78" t="s">
        <v>4776</v>
      </c>
      <c r="F3911" s="50" t="s">
        <v>12102</v>
      </c>
      <c r="G3911" s="34" t="s">
        <v>39</v>
      </c>
      <c r="H3911" s="34">
        <v>0</v>
      </c>
      <c r="I3911" s="34">
        <v>590000000</v>
      </c>
      <c r="J3911" s="35" t="s">
        <v>53</v>
      </c>
      <c r="K3911" s="49" t="s">
        <v>10723</v>
      </c>
      <c r="L3911" s="49" t="s">
        <v>189</v>
      </c>
      <c r="M3911" s="34" t="s">
        <v>84</v>
      </c>
      <c r="N3911" s="49" t="s">
        <v>102</v>
      </c>
      <c r="O3911" s="51" t="s">
        <v>2052</v>
      </c>
      <c r="P3911" s="34">
        <v>796</v>
      </c>
      <c r="Q3911" s="34" t="s">
        <v>46</v>
      </c>
      <c r="R3911" s="77">
        <v>10</v>
      </c>
      <c r="S3911" s="100">
        <v>600</v>
      </c>
      <c r="T3911" s="237">
        <f t="shared" si="464"/>
        <v>6000</v>
      </c>
      <c r="U3911" s="77">
        <f t="shared" si="465"/>
        <v>6720.0000000000009</v>
      </c>
      <c r="V3911" s="98"/>
      <c r="W3911" s="34">
        <v>2017</v>
      </c>
      <c r="X3911" s="98"/>
      <c r="Y3911" s="528"/>
      <c r="Z3911" s="528"/>
      <c r="AA3911" s="528"/>
      <c r="AB3911" s="528"/>
      <c r="AC3911" s="528"/>
      <c r="AD3911" s="528"/>
      <c r="AE3911" s="528"/>
      <c r="AF3911" s="518"/>
      <c r="AG3911" s="518"/>
      <c r="AH3911" s="518"/>
      <c r="AI3911" s="518"/>
      <c r="AJ3911" s="518"/>
      <c r="AK3911" s="518"/>
      <c r="AL3911" s="518"/>
      <c r="AM3911" s="518"/>
      <c r="AN3911" s="518"/>
      <c r="AO3911" s="518"/>
      <c r="AP3911" s="518"/>
      <c r="AQ3911" s="518"/>
      <c r="AR3911" s="518"/>
      <c r="AS3911" s="518"/>
      <c r="AT3911" s="518"/>
      <c r="AU3911" s="518"/>
      <c r="AV3911" s="518"/>
      <c r="AW3911" s="518"/>
      <c r="AX3911" s="518"/>
      <c r="AY3911" s="518"/>
      <c r="AZ3911" s="518"/>
      <c r="BA3911" s="518"/>
      <c r="BB3911" s="518"/>
      <c r="BC3911" s="518"/>
      <c r="BD3911" s="518"/>
    </row>
    <row r="3912" spans="1:56" s="527" customFormat="1" ht="50.1" customHeight="1">
      <c r="A3912" s="45" t="s">
        <v>12103</v>
      </c>
      <c r="B3912" s="35" t="s">
        <v>35</v>
      </c>
      <c r="C3912" s="50" t="s">
        <v>12104</v>
      </c>
      <c r="D3912" s="50" t="s">
        <v>12105</v>
      </c>
      <c r="E3912" s="50" t="s">
        <v>12106</v>
      </c>
      <c r="F3912" s="50" t="s">
        <v>12107</v>
      </c>
      <c r="G3912" s="49" t="s">
        <v>39</v>
      </c>
      <c r="H3912" s="105">
        <v>0</v>
      </c>
      <c r="I3912" s="80">
        <v>590000000</v>
      </c>
      <c r="J3912" s="51" t="s">
        <v>293</v>
      </c>
      <c r="K3912" s="49" t="s">
        <v>10723</v>
      </c>
      <c r="L3912" s="49" t="s">
        <v>189</v>
      </c>
      <c r="M3912" s="49" t="s">
        <v>84</v>
      </c>
      <c r="N3912" s="49" t="s">
        <v>102</v>
      </c>
      <c r="O3912" s="51" t="s">
        <v>2052</v>
      </c>
      <c r="P3912" s="43">
        <v>796</v>
      </c>
      <c r="Q3912" s="34" t="s">
        <v>46</v>
      </c>
      <c r="R3912" s="77">
        <v>6</v>
      </c>
      <c r="S3912" s="100">
        <v>2100</v>
      </c>
      <c r="T3912" s="237">
        <f t="shared" si="464"/>
        <v>12600</v>
      </c>
      <c r="U3912" s="77">
        <f t="shared" si="465"/>
        <v>14112.000000000002</v>
      </c>
      <c r="V3912" s="98"/>
      <c r="W3912" s="51">
        <v>2017</v>
      </c>
      <c r="X3912" s="98"/>
      <c r="Y3912" s="528"/>
      <c r="Z3912" s="528"/>
      <c r="AA3912" s="528"/>
      <c r="AB3912" s="528"/>
      <c r="AC3912" s="528"/>
      <c r="AD3912" s="528"/>
      <c r="AE3912" s="528"/>
      <c r="AF3912" s="518"/>
      <c r="AG3912" s="518"/>
      <c r="AH3912" s="518"/>
      <c r="AI3912" s="518"/>
      <c r="AJ3912" s="518"/>
      <c r="AK3912" s="518"/>
      <c r="AL3912" s="518"/>
      <c r="AM3912" s="518"/>
      <c r="AN3912" s="518"/>
      <c r="AO3912" s="518"/>
      <c r="AP3912" s="518"/>
      <c r="AQ3912" s="518"/>
      <c r="AR3912" s="518"/>
      <c r="AS3912" s="518"/>
      <c r="AT3912" s="518"/>
      <c r="AU3912" s="518"/>
      <c r="AV3912" s="518"/>
      <c r="AW3912" s="518"/>
      <c r="AX3912" s="518"/>
      <c r="AY3912" s="518"/>
      <c r="AZ3912" s="518"/>
      <c r="BA3912" s="518"/>
      <c r="BB3912" s="518"/>
      <c r="BC3912" s="518"/>
      <c r="BD3912" s="518"/>
    </row>
    <row r="3913" spans="1:56" s="527" customFormat="1" ht="50.1" customHeight="1">
      <c r="A3913" s="45" t="s">
        <v>12108</v>
      </c>
      <c r="B3913" s="35" t="s">
        <v>35</v>
      </c>
      <c r="C3913" s="50" t="s">
        <v>12104</v>
      </c>
      <c r="D3913" s="50" t="s">
        <v>12105</v>
      </c>
      <c r="E3913" s="50" t="s">
        <v>12106</v>
      </c>
      <c r="F3913" s="50" t="s">
        <v>12109</v>
      </c>
      <c r="G3913" s="34" t="s">
        <v>39</v>
      </c>
      <c r="H3913" s="34">
        <v>0</v>
      </c>
      <c r="I3913" s="34">
        <v>590000000</v>
      </c>
      <c r="J3913" s="35" t="s">
        <v>53</v>
      </c>
      <c r="K3913" s="49" t="s">
        <v>10723</v>
      </c>
      <c r="L3913" s="49" t="s">
        <v>189</v>
      </c>
      <c r="M3913" s="34" t="s">
        <v>84</v>
      </c>
      <c r="N3913" s="49" t="s">
        <v>102</v>
      </c>
      <c r="O3913" s="51" t="s">
        <v>2052</v>
      </c>
      <c r="P3913" s="34">
        <v>796</v>
      </c>
      <c r="Q3913" s="34" t="s">
        <v>46</v>
      </c>
      <c r="R3913" s="77">
        <v>6</v>
      </c>
      <c r="S3913" s="100">
        <v>1300</v>
      </c>
      <c r="T3913" s="100">
        <f t="shared" si="464"/>
        <v>7800</v>
      </c>
      <c r="U3913" s="100">
        <f t="shared" si="465"/>
        <v>8736</v>
      </c>
      <c r="V3913" s="98"/>
      <c r="W3913" s="43">
        <v>2017</v>
      </c>
      <c r="X3913" s="98"/>
      <c r="Y3913" s="528"/>
      <c r="Z3913" s="528"/>
      <c r="AA3913" s="528"/>
      <c r="AB3913" s="528"/>
      <c r="AC3913" s="528"/>
      <c r="AD3913" s="528"/>
      <c r="AE3913" s="528"/>
      <c r="AF3913" s="518"/>
      <c r="AG3913" s="518"/>
      <c r="AH3913" s="518"/>
      <c r="AI3913" s="518"/>
      <c r="AJ3913" s="518"/>
      <c r="AK3913" s="518"/>
      <c r="AL3913" s="518"/>
      <c r="AM3913" s="518"/>
      <c r="AN3913" s="518"/>
      <c r="AO3913" s="518"/>
      <c r="AP3913" s="518"/>
      <c r="AQ3913" s="518"/>
      <c r="AR3913" s="518"/>
      <c r="AS3913" s="518"/>
      <c r="AT3913" s="518"/>
      <c r="AU3913" s="518"/>
      <c r="AV3913" s="518"/>
      <c r="AW3913" s="518"/>
      <c r="AX3913" s="518"/>
      <c r="AY3913" s="518"/>
      <c r="AZ3913" s="518"/>
      <c r="BA3913" s="518"/>
      <c r="BB3913" s="518"/>
      <c r="BC3913" s="518"/>
      <c r="BD3913" s="518"/>
    </row>
    <row r="3914" spans="1:56" s="527" customFormat="1" ht="50.1" customHeight="1">
      <c r="A3914" s="45" t="s">
        <v>12113</v>
      </c>
      <c r="B3914" s="35" t="s">
        <v>35</v>
      </c>
      <c r="C3914" s="50" t="s">
        <v>3622</v>
      </c>
      <c r="D3914" s="50" t="s">
        <v>3613</v>
      </c>
      <c r="E3914" s="50" t="s">
        <v>3623</v>
      </c>
      <c r="F3914" s="50" t="s">
        <v>12114</v>
      </c>
      <c r="G3914" s="35" t="s">
        <v>39</v>
      </c>
      <c r="H3914" s="35">
        <v>0</v>
      </c>
      <c r="I3914" s="35">
        <v>590000000</v>
      </c>
      <c r="J3914" s="35" t="s">
        <v>40</v>
      </c>
      <c r="K3914" s="49" t="s">
        <v>10818</v>
      </c>
      <c r="L3914" s="35" t="s">
        <v>53</v>
      </c>
      <c r="M3914" s="46" t="s">
        <v>43</v>
      </c>
      <c r="N3914" s="49" t="s">
        <v>10156</v>
      </c>
      <c r="O3914" s="52" t="s">
        <v>503</v>
      </c>
      <c r="P3914" s="35">
        <v>778</v>
      </c>
      <c r="Q3914" s="46" t="s">
        <v>1085</v>
      </c>
      <c r="R3914" s="77">
        <v>1</v>
      </c>
      <c r="S3914" s="77">
        <v>5625</v>
      </c>
      <c r="T3914" s="77">
        <f t="shared" ref="T3914:T3919" si="466">R3914*S3914</f>
        <v>5625</v>
      </c>
      <c r="U3914" s="77">
        <f t="shared" si="465"/>
        <v>6300.0000000000009</v>
      </c>
      <c r="V3914" s="50"/>
      <c r="W3914" s="49">
        <v>2017</v>
      </c>
      <c r="X3914" s="50"/>
      <c r="Y3914" s="528"/>
      <c r="Z3914" s="528"/>
      <c r="AA3914" s="528"/>
      <c r="AB3914" s="528"/>
      <c r="AC3914" s="528"/>
      <c r="AD3914" s="528"/>
      <c r="AE3914" s="528"/>
      <c r="AF3914" s="518"/>
      <c r="AG3914" s="518"/>
      <c r="AH3914" s="518"/>
      <c r="AI3914" s="518"/>
      <c r="AJ3914" s="518"/>
      <c r="AK3914" s="518"/>
      <c r="AL3914" s="518"/>
      <c r="AM3914" s="518"/>
      <c r="AN3914" s="518"/>
      <c r="AO3914" s="518"/>
      <c r="AP3914" s="518"/>
      <c r="AQ3914" s="518"/>
      <c r="AR3914" s="518"/>
      <c r="AS3914" s="518"/>
      <c r="AT3914" s="518"/>
      <c r="AU3914" s="518"/>
      <c r="AV3914" s="518"/>
      <c r="AW3914" s="518"/>
      <c r="AX3914" s="518"/>
      <c r="AY3914" s="518"/>
      <c r="AZ3914" s="518"/>
      <c r="BA3914" s="518"/>
      <c r="BB3914" s="518"/>
      <c r="BC3914" s="518"/>
      <c r="BD3914" s="518"/>
    </row>
    <row r="3915" spans="1:56" s="527" customFormat="1" ht="50.1" customHeight="1">
      <c r="A3915" s="45" t="s">
        <v>12118</v>
      </c>
      <c r="B3915" s="35" t="s">
        <v>35</v>
      </c>
      <c r="C3915" s="50" t="s">
        <v>12119</v>
      </c>
      <c r="D3915" s="50" t="s">
        <v>2081</v>
      </c>
      <c r="E3915" s="50" t="s">
        <v>12120</v>
      </c>
      <c r="F3915" s="50" t="s">
        <v>12121</v>
      </c>
      <c r="G3915" s="35" t="s">
        <v>39</v>
      </c>
      <c r="H3915" s="35">
        <v>0</v>
      </c>
      <c r="I3915" s="35">
        <v>590000000</v>
      </c>
      <c r="J3915" s="35" t="s">
        <v>40</v>
      </c>
      <c r="K3915" s="49" t="s">
        <v>10818</v>
      </c>
      <c r="L3915" s="35" t="s">
        <v>53</v>
      </c>
      <c r="M3915" s="46" t="s">
        <v>43</v>
      </c>
      <c r="N3915" s="49" t="s">
        <v>10156</v>
      </c>
      <c r="O3915" s="52" t="s">
        <v>503</v>
      </c>
      <c r="P3915" s="49">
        <v>796</v>
      </c>
      <c r="Q3915" s="49" t="s">
        <v>46</v>
      </c>
      <c r="R3915" s="77">
        <v>5</v>
      </c>
      <c r="S3915" s="77">
        <v>200</v>
      </c>
      <c r="T3915" s="77">
        <f t="shared" si="466"/>
        <v>1000</v>
      </c>
      <c r="U3915" s="146">
        <f t="shared" si="465"/>
        <v>1120</v>
      </c>
      <c r="V3915" s="49"/>
      <c r="W3915" s="35">
        <v>2017</v>
      </c>
      <c r="X3915" s="49"/>
      <c r="Y3915" s="528"/>
      <c r="Z3915" s="528"/>
      <c r="AA3915" s="528"/>
      <c r="AB3915" s="528"/>
      <c r="AC3915" s="528"/>
      <c r="AD3915" s="528"/>
      <c r="AE3915" s="528"/>
      <c r="AF3915" s="518"/>
      <c r="AG3915" s="518"/>
      <c r="AH3915" s="518"/>
      <c r="AI3915" s="518"/>
      <c r="AJ3915" s="518"/>
      <c r="AK3915" s="518"/>
      <c r="AL3915" s="518"/>
      <c r="AM3915" s="518"/>
      <c r="AN3915" s="518"/>
      <c r="AO3915" s="518"/>
      <c r="AP3915" s="518"/>
      <c r="AQ3915" s="518"/>
      <c r="AR3915" s="518"/>
      <c r="AS3915" s="518"/>
      <c r="AT3915" s="518"/>
      <c r="AU3915" s="518"/>
      <c r="AV3915" s="518"/>
      <c r="AW3915" s="518"/>
      <c r="AX3915" s="518"/>
      <c r="AY3915" s="518"/>
      <c r="AZ3915" s="518"/>
      <c r="BA3915" s="518"/>
      <c r="BB3915" s="518"/>
      <c r="BC3915" s="518"/>
      <c r="BD3915" s="518"/>
    </row>
    <row r="3916" spans="1:56" s="527" customFormat="1" ht="50.1" customHeight="1">
      <c r="A3916" s="45" t="s">
        <v>12141</v>
      </c>
      <c r="B3916" s="58" t="s">
        <v>35</v>
      </c>
      <c r="C3916" s="50" t="s">
        <v>4271</v>
      </c>
      <c r="D3916" s="50" t="s">
        <v>4272</v>
      </c>
      <c r="E3916" s="50" t="s">
        <v>4273</v>
      </c>
      <c r="F3916" s="50" t="s">
        <v>4274</v>
      </c>
      <c r="G3916" s="49" t="s">
        <v>39</v>
      </c>
      <c r="H3916" s="105">
        <v>0</v>
      </c>
      <c r="I3916" s="80">
        <v>590000000</v>
      </c>
      <c r="J3916" s="51" t="s">
        <v>293</v>
      </c>
      <c r="K3916" s="49" t="s">
        <v>10723</v>
      </c>
      <c r="L3916" s="49" t="s">
        <v>189</v>
      </c>
      <c r="M3916" s="49" t="s">
        <v>61</v>
      </c>
      <c r="N3916" s="49" t="s">
        <v>12142</v>
      </c>
      <c r="O3916" s="49" t="s">
        <v>542</v>
      </c>
      <c r="P3916" s="43">
        <v>796</v>
      </c>
      <c r="Q3916" s="49" t="s">
        <v>46</v>
      </c>
      <c r="R3916" s="77">
        <v>10</v>
      </c>
      <c r="S3916" s="153">
        <v>6700</v>
      </c>
      <c r="T3916" s="153">
        <f t="shared" si="466"/>
        <v>67000</v>
      </c>
      <c r="U3916" s="153">
        <f t="shared" si="465"/>
        <v>75040</v>
      </c>
      <c r="V3916" s="98"/>
      <c r="W3916" s="51">
        <v>2017</v>
      </c>
      <c r="X3916" s="49"/>
      <c r="Y3916" s="528"/>
      <c r="Z3916" s="528"/>
      <c r="AA3916" s="528"/>
      <c r="AB3916" s="528"/>
      <c r="AC3916" s="528"/>
      <c r="AD3916" s="528"/>
      <c r="AE3916" s="528"/>
      <c r="AF3916" s="518"/>
      <c r="AG3916" s="518"/>
      <c r="AH3916" s="518"/>
      <c r="AI3916" s="518"/>
      <c r="AJ3916" s="518"/>
      <c r="AK3916" s="518"/>
      <c r="AL3916" s="518"/>
      <c r="AM3916" s="518"/>
      <c r="AN3916" s="518"/>
      <c r="AO3916" s="518"/>
      <c r="AP3916" s="518"/>
      <c r="AQ3916" s="518"/>
      <c r="AR3916" s="518"/>
      <c r="AS3916" s="518"/>
      <c r="AT3916" s="518"/>
      <c r="AU3916" s="518"/>
      <c r="AV3916" s="518"/>
      <c r="AW3916" s="518"/>
      <c r="AX3916" s="518"/>
      <c r="AY3916" s="518"/>
      <c r="AZ3916" s="518"/>
      <c r="BA3916" s="518"/>
      <c r="BB3916" s="518"/>
      <c r="BC3916" s="518"/>
      <c r="BD3916" s="518"/>
    </row>
    <row r="3917" spans="1:56" s="527" customFormat="1" ht="50.1" customHeight="1">
      <c r="A3917" s="45" t="s">
        <v>12143</v>
      </c>
      <c r="B3917" s="58" t="s">
        <v>35</v>
      </c>
      <c r="C3917" s="50" t="s">
        <v>12144</v>
      </c>
      <c r="D3917" s="50" t="s">
        <v>5024</v>
      </c>
      <c r="E3917" s="50" t="s">
        <v>12145</v>
      </c>
      <c r="F3917" s="272" t="s">
        <v>12146</v>
      </c>
      <c r="G3917" s="51" t="s">
        <v>39</v>
      </c>
      <c r="H3917" s="35">
        <v>0</v>
      </c>
      <c r="I3917" s="125">
        <v>590000000</v>
      </c>
      <c r="J3917" s="51" t="s">
        <v>53</v>
      </c>
      <c r="K3917" s="403" t="s">
        <v>10723</v>
      </c>
      <c r="L3917" s="51" t="s">
        <v>295</v>
      </c>
      <c r="M3917" s="51" t="s">
        <v>61</v>
      </c>
      <c r="N3917" s="51" t="s">
        <v>280</v>
      </c>
      <c r="O3917" s="176" t="s">
        <v>12147</v>
      </c>
      <c r="P3917" s="51">
        <v>796</v>
      </c>
      <c r="Q3917" s="58" t="s">
        <v>46</v>
      </c>
      <c r="R3917" s="275">
        <v>10</v>
      </c>
      <c r="S3917" s="275">
        <v>80000</v>
      </c>
      <c r="T3917" s="343">
        <f t="shared" si="466"/>
        <v>800000</v>
      </c>
      <c r="U3917" s="275">
        <f>T3917*1.12</f>
        <v>896000.00000000012</v>
      </c>
      <c r="V3917" s="195"/>
      <c r="W3917" s="195">
        <v>2017</v>
      </c>
      <c r="X3917" s="277"/>
      <c r="Y3917" s="528"/>
      <c r="Z3917" s="528"/>
      <c r="AA3917" s="528"/>
      <c r="AB3917" s="528"/>
      <c r="AC3917" s="528"/>
      <c r="AD3917" s="528"/>
      <c r="AE3917" s="528"/>
      <c r="AF3917" s="518"/>
      <c r="AG3917" s="518"/>
      <c r="AH3917" s="518"/>
      <c r="AI3917" s="518"/>
      <c r="AJ3917" s="518"/>
      <c r="AK3917" s="518"/>
      <c r="AL3917" s="518"/>
      <c r="AM3917" s="518"/>
      <c r="AN3917" s="518"/>
      <c r="AO3917" s="518"/>
      <c r="AP3917" s="518"/>
      <c r="AQ3917" s="518"/>
      <c r="AR3917" s="518"/>
      <c r="AS3917" s="518"/>
      <c r="AT3917" s="518"/>
      <c r="AU3917" s="518"/>
      <c r="AV3917" s="518"/>
      <c r="AW3917" s="518"/>
      <c r="AX3917" s="518"/>
      <c r="AY3917" s="518"/>
      <c r="AZ3917" s="518"/>
      <c r="BA3917" s="518"/>
      <c r="BB3917" s="518"/>
      <c r="BC3917" s="518"/>
      <c r="BD3917" s="518"/>
    </row>
    <row r="3918" spans="1:56" s="527" customFormat="1" ht="50.1" customHeight="1">
      <c r="A3918" s="45" t="s">
        <v>12148</v>
      </c>
      <c r="B3918" s="58" t="s">
        <v>35</v>
      </c>
      <c r="C3918" s="50" t="s">
        <v>5027</v>
      </c>
      <c r="D3918" s="50" t="s">
        <v>5024</v>
      </c>
      <c r="E3918" s="50" t="s">
        <v>5028</v>
      </c>
      <c r="F3918" s="50" t="s">
        <v>640</v>
      </c>
      <c r="G3918" s="51" t="s">
        <v>39</v>
      </c>
      <c r="H3918" s="35">
        <v>0</v>
      </c>
      <c r="I3918" s="125">
        <v>590000000</v>
      </c>
      <c r="J3918" s="51" t="s">
        <v>53</v>
      </c>
      <c r="K3918" s="403" t="s">
        <v>10818</v>
      </c>
      <c r="L3918" s="51" t="s">
        <v>295</v>
      </c>
      <c r="M3918" s="51" t="s">
        <v>61</v>
      </c>
      <c r="N3918" s="51" t="s">
        <v>280</v>
      </c>
      <c r="O3918" s="176" t="s">
        <v>2052</v>
      </c>
      <c r="P3918" s="51">
        <v>796</v>
      </c>
      <c r="Q3918" s="58" t="s">
        <v>46</v>
      </c>
      <c r="R3918" s="275">
        <v>6</v>
      </c>
      <c r="S3918" s="275">
        <v>17000</v>
      </c>
      <c r="T3918" s="343">
        <f t="shared" si="466"/>
        <v>102000</v>
      </c>
      <c r="U3918" s="275">
        <f>T3918*1.12</f>
        <v>114240.00000000001</v>
      </c>
      <c r="V3918" s="195"/>
      <c r="W3918" s="195">
        <v>2017</v>
      </c>
      <c r="X3918" s="277"/>
      <c r="Y3918" s="528"/>
      <c r="Z3918" s="528"/>
      <c r="AA3918" s="528"/>
      <c r="AB3918" s="528"/>
      <c r="AC3918" s="528"/>
      <c r="AD3918" s="528"/>
      <c r="AE3918" s="528"/>
      <c r="AF3918" s="518"/>
      <c r="AG3918" s="518"/>
      <c r="AH3918" s="518"/>
      <c r="AI3918" s="518"/>
      <c r="AJ3918" s="518"/>
      <c r="AK3918" s="518"/>
      <c r="AL3918" s="518"/>
      <c r="AM3918" s="518"/>
      <c r="AN3918" s="518"/>
      <c r="AO3918" s="518"/>
      <c r="AP3918" s="518"/>
      <c r="AQ3918" s="518"/>
      <c r="AR3918" s="518"/>
      <c r="AS3918" s="518"/>
      <c r="AT3918" s="518"/>
      <c r="AU3918" s="518"/>
      <c r="AV3918" s="518"/>
      <c r="AW3918" s="518"/>
      <c r="AX3918" s="518"/>
      <c r="AY3918" s="518"/>
      <c r="AZ3918" s="518"/>
      <c r="BA3918" s="518"/>
      <c r="BB3918" s="518"/>
      <c r="BC3918" s="518"/>
      <c r="BD3918" s="518"/>
    </row>
    <row r="3919" spans="1:56" s="527" customFormat="1" ht="50.1" customHeight="1">
      <c r="A3919" s="45" t="s">
        <v>12149</v>
      </c>
      <c r="B3919" s="49" t="s">
        <v>35</v>
      </c>
      <c r="C3919" s="50" t="s">
        <v>4437</v>
      </c>
      <c r="D3919" s="50" t="s">
        <v>4430</v>
      </c>
      <c r="E3919" s="50" t="s">
        <v>4438</v>
      </c>
      <c r="F3919" s="50" t="s">
        <v>9455</v>
      </c>
      <c r="G3919" s="49" t="s">
        <v>39</v>
      </c>
      <c r="H3919" s="49">
        <v>100</v>
      </c>
      <c r="I3919" s="49">
        <v>590000000</v>
      </c>
      <c r="J3919" s="49" t="s">
        <v>40</v>
      </c>
      <c r="K3919" s="49" t="s">
        <v>11819</v>
      </c>
      <c r="L3919" s="49" t="s">
        <v>42</v>
      </c>
      <c r="M3919" s="49" t="s">
        <v>61</v>
      </c>
      <c r="N3919" s="49" t="s">
        <v>44</v>
      </c>
      <c r="O3919" s="49" t="s">
        <v>45</v>
      </c>
      <c r="P3919" s="49">
        <v>112</v>
      </c>
      <c r="Q3919" s="49" t="s">
        <v>129</v>
      </c>
      <c r="R3919" s="77">
        <v>70000</v>
      </c>
      <c r="S3919" s="77">
        <v>136</v>
      </c>
      <c r="T3919" s="77">
        <f t="shared" si="466"/>
        <v>9520000</v>
      </c>
      <c r="U3919" s="77">
        <f>T3919*1.12</f>
        <v>10662400.000000002</v>
      </c>
      <c r="V3919" s="49" t="s">
        <v>4912</v>
      </c>
      <c r="W3919" s="49">
        <v>2017</v>
      </c>
      <c r="X3919" s="49"/>
      <c r="Y3919" s="528"/>
      <c r="Z3919" s="528"/>
      <c r="AA3919" s="528"/>
      <c r="AB3919" s="528"/>
      <c r="AC3919" s="528"/>
      <c r="AD3919" s="528"/>
      <c r="AE3919" s="528"/>
      <c r="AF3919" s="518"/>
      <c r="AG3919" s="518"/>
      <c r="AH3919" s="518"/>
      <c r="AI3919" s="518"/>
      <c r="AJ3919" s="518"/>
      <c r="AK3919" s="518"/>
      <c r="AL3919" s="518"/>
      <c r="AM3919" s="518"/>
      <c r="AN3919" s="518"/>
      <c r="AO3919" s="518"/>
      <c r="AP3919" s="518"/>
      <c r="AQ3919" s="518"/>
      <c r="AR3919" s="518"/>
      <c r="AS3919" s="518"/>
      <c r="AT3919" s="518"/>
      <c r="AU3919" s="518"/>
      <c r="AV3919" s="518"/>
      <c r="AW3919" s="518"/>
      <c r="AX3919" s="518"/>
      <c r="AY3919" s="518"/>
      <c r="AZ3919" s="518"/>
      <c r="BA3919" s="518"/>
      <c r="BB3919" s="518"/>
      <c r="BC3919" s="518"/>
      <c r="BD3919" s="518"/>
    </row>
    <row r="3920" spans="1:56" s="527" customFormat="1" ht="50.1" customHeight="1">
      <c r="A3920" s="45" t="s">
        <v>12150</v>
      </c>
      <c r="B3920" s="58" t="s">
        <v>35</v>
      </c>
      <c r="C3920" s="78" t="s">
        <v>4902</v>
      </c>
      <c r="D3920" s="78" t="s">
        <v>4903</v>
      </c>
      <c r="E3920" s="78" t="s">
        <v>4904</v>
      </c>
      <c r="F3920" s="78" t="s">
        <v>4905</v>
      </c>
      <c r="G3920" s="49" t="s">
        <v>39</v>
      </c>
      <c r="H3920" s="105">
        <v>15</v>
      </c>
      <c r="I3920" s="80">
        <v>590000000</v>
      </c>
      <c r="J3920" s="51" t="s">
        <v>9304</v>
      </c>
      <c r="K3920" s="49" t="s">
        <v>10723</v>
      </c>
      <c r="L3920" s="49" t="s">
        <v>189</v>
      </c>
      <c r="M3920" s="49" t="s">
        <v>84</v>
      </c>
      <c r="N3920" s="49" t="s">
        <v>12151</v>
      </c>
      <c r="O3920" s="49" t="s">
        <v>542</v>
      </c>
      <c r="P3920" s="43">
        <v>796</v>
      </c>
      <c r="Q3920" s="49" t="s">
        <v>46</v>
      </c>
      <c r="R3920" s="106">
        <v>4</v>
      </c>
      <c r="S3920" s="106">
        <v>15483929</v>
      </c>
      <c r="T3920" s="346">
        <f>R3920*S3920</f>
        <v>61935716</v>
      </c>
      <c r="U3920" s="346">
        <f>T3920*1.12</f>
        <v>69368001.920000002</v>
      </c>
      <c r="V3920" s="49" t="s">
        <v>4912</v>
      </c>
      <c r="W3920" s="51">
        <v>2017</v>
      </c>
      <c r="X3920" s="49"/>
      <c r="Y3920" s="528"/>
      <c r="Z3920" s="528"/>
      <c r="AA3920" s="528"/>
      <c r="AB3920" s="528"/>
      <c r="AC3920" s="528"/>
      <c r="AD3920" s="528"/>
      <c r="AE3920" s="528"/>
      <c r="AF3920" s="518"/>
      <c r="AG3920" s="518"/>
      <c r="AH3920" s="518"/>
      <c r="AI3920" s="518"/>
      <c r="AJ3920" s="518"/>
      <c r="AK3920" s="518"/>
      <c r="AL3920" s="518"/>
      <c r="AM3920" s="518"/>
      <c r="AN3920" s="518"/>
      <c r="AO3920" s="518"/>
      <c r="AP3920" s="518"/>
      <c r="AQ3920" s="518"/>
      <c r="AR3920" s="518"/>
      <c r="AS3920" s="518"/>
      <c r="AT3920" s="518"/>
      <c r="AU3920" s="518"/>
      <c r="AV3920" s="518"/>
      <c r="AW3920" s="518"/>
      <c r="AX3920" s="518"/>
      <c r="AY3920" s="518"/>
      <c r="AZ3920" s="518"/>
      <c r="BA3920" s="518"/>
      <c r="BB3920" s="518"/>
      <c r="BC3920" s="518"/>
      <c r="BD3920" s="518"/>
    </row>
    <row r="3921" spans="1:56" s="527" customFormat="1" ht="50.1" customHeight="1">
      <c r="A3921" s="45" t="s">
        <v>12152</v>
      </c>
      <c r="B3921" s="58" t="s">
        <v>35</v>
      </c>
      <c r="C3921" s="78" t="s">
        <v>6021</v>
      </c>
      <c r="D3921" s="78" t="s">
        <v>3371</v>
      </c>
      <c r="E3921" s="78" t="s">
        <v>6022</v>
      </c>
      <c r="F3921" s="50" t="s">
        <v>12153</v>
      </c>
      <c r="G3921" s="49" t="s">
        <v>39</v>
      </c>
      <c r="H3921" s="35">
        <v>0</v>
      </c>
      <c r="I3921" s="52">
        <v>590000000</v>
      </c>
      <c r="J3921" s="51" t="s">
        <v>225</v>
      </c>
      <c r="K3921" s="51" t="s">
        <v>10818</v>
      </c>
      <c r="L3921" s="51" t="s">
        <v>53</v>
      </c>
      <c r="M3921" s="51" t="s">
        <v>84</v>
      </c>
      <c r="N3921" s="49" t="s">
        <v>5403</v>
      </c>
      <c r="O3921" s="52" t="s">
        <v>1424</v>
      </c>
      <c r="P3921" s="49">
        <v>796</v>
      </c>
      <c r="Q3921" s="49" t="s">
        <v>46</v>
      </c>
      <c r="R3921" s="77">
        <v>67</v>
      </c>
      <c r="S3921" s="77">
        <v>42800</v>
      </c>
      <c r="T3921" s="77">
        <f t="shared" ref="T3921:T3928" si="467">S3921*R3921</f>
        <v>2867600</v>
      </c>
      <c r="U3921" s="77">
        <f t="shared" ref="U3921" si="468">T3921*1.12</f>
        <v>3211712.0000000005</v>
      </c>
      <c r="V3921" s="49"/>
      <c r="W3921" s="49">
        <v>2017</v>
      </c>
      <c r="X3921" s="49"/>
      <c r="Y3921" s="528"/>
      <c r="Z3921" s="528"/>
      <c r="AA3921" s="528"/>
      <c r="AB3921" s="528"/>
      <c r="AC3921" s="528"/>
      <c r="AD3921" s="528"/>
      <c r="AE3921" s="528"/>
      <c r="AF3921" s="518"/>
      <c r="AG3921" s="518"/>
      <c r="AH3921" s="518"/>
      <c r="AI3921" s="518"/>
      <c r="AJ3921" s="518"/>
      <c r="AK3921" s="518"/>
      <c r="AL3921" s="518"/>
      <c r="AM3921" s="518"/>
      <c r="AN3921" s="518"/>
      <c r="AO3921" s="518"/>
      <c r="AP3921" s="518"/>
      <c r="AQ3921" s="518"/>
      <c r="AR3921" s="518"/>
      <c r="AS3921" s="518"/>
      <c r="AT3921" s="518"/>
      <c r="AU3921" s="518"/>
      <c r="AV3921" s="518"/>
      <c r="AW3921" s="518"/>
      <c r="AX3921" s="518"/>
      <c r="AY3921" s="518"/>
      <c r="AZ3921" s="518"/>
      <c r="BA3921" s="518"/>
      <c r="BB3921" s="518"/>
      <c r="BC3921" s="518"/>
      <c r="BD3921" s="518"/>
    </row>
    <row r="3922" spans="1:56" s="527" customFormat="1" ht="50.1" customHeight="1">
      <c r="A3922" s="45" t="s">
        <v>12154</v>
      </c>
      <c r="B3922" s="58" t="s">
        <v>35</v>
      </c>
      <c r="C3922" s="78" t="s">
        <v>6021</v>
      </c>
      <c r="D3922" s="78" t="s">
        <v>3371</v>
      </c>
      <c r="E3922" s="78" t="s">
        <v>6022</v>
      </c>
      <c r="F3922" s="50" t="s">
        <v>12155</v>
      </c>
      <c r="G3922" s="49" t="s">
        <v>39</v>
      </c>
      <c r="H3922" s="35">
        <v>0</v>
      </c>
      <c r="I3922" s="52">
        <v>590000000</v>
      </c>
      <c r="J3922" s="51" t="s">
        <v>225</v>
      </c>
      <c r="K3922" s="51" t="s">
        <v>10818</v>
      </c>
      <c r="L3922" s="51" t="s">
        <v>53</v>
      </c>
      <c r="M3922" s="51" t="s">
        <v>84</v>
      </c>
      <c r="N3922" s="49" t="s">
        <v>9547</v>
      </c>
      <c r="O3922" s="52" t="s">
        <v>1424</v>
      </c>
      <c r="P3922" s="49">
        <v>796</v>
      </c>
      <c r="Q3922" s="49" t="s">
        <v>46</v>
      </c>
      <c r="R3922" s="100">
        <v>1</v>
      </c>
      <c r="S3922" s="100">
        <v>1054700</v>
      </c>
      <c r="T3922" s="77">
        <f t="shared" si="467"/>
        <v>1054700</v>
      </c>
      <c r="U3922" s="100">
        <f>T3922*1.12</f>
        <v>1181264</v>
      </c>
      <c r="V3922" s="43"/>
      <c r="W3922" s="49">
        <v>2017</v>
      </c>
      <c r="X3922" s="43"/>
      <c r="Y3922" s="528"/>
      <c r="Z3922" s="528"/>
      <c r="AA3922" s="528"/>
      <c r="AB3922" s="528"/>
      <c r="AC3922" s="528"/>
      <c r="AD3922" s="528"/>
      <c r="AE3922" s="528"/>
      <c r="AF3922" s="518"/>
      <c r="AG3922" s="518"/>
      <c r="AH3922" s="518"/>
      <c r="AI3922" s="518"/>
      <c r="AJ3922" s="518"/>
      <c r="AK3922" s="518"/>
      <c r="AL3922" s="518"/>
      <c r="AM3922" s="518"/>
      <c r="AN3922" s="518"/>
      <c r="AO3922" s="518"/>
      <c r="AP3922" s="518"/>
      <c r="AQ3922" s="518"/>
      <c r="AR3922" s="518"/>
      <c r="AS3922" s="518"/>
      <c r="AT3922" s="518"/>
      <c r="AU3922" s="518"/>
      <c r="AV3922" s="518"/>
      <c r="AW3922" s="518"/>
      <c r="AX3922" s="518"/>
      <c r="AY3922" s="518"/>
      <c r="AZ3922" s="518"/>
      <c r="BA3922" s="518"/>
      <c r="BB3922" s="518"/>
      <c r="BC3922" s="518"/>
      <c r="BD3922" s="518"/>
    </row>
    <row r="3923" spans="1:56" s="527" customFormat="1" ht="50.1" customHeight="1">
      <c r="A3923" s="45" t="s">
        <v>12156</v>
      </c>
      <c r="B3923" s="58" t="s">
        <v>35</v>
      </c>
      <c r="C3923" s="50" t="s">
        <v>7106</v>
      </c>
      <c r="D3923" s="50" t="s">
        <v>3595</v>
      </c>
      <c r="E3923" s="50" t="s">
        <v>7107</v>
      </c>
      <c r="F3923" s="50" t="s">
        <v>12157</v>
      </c>
      <c r="G3923" s="49" t="s">
        <v>39</v>
      </c>
      <c r="H3923" s="105">
        <v>0</v>
      </c>
      <c r="I3923" s="80">
        <v>590000000</v>
      </c>
      <c r="J3923" s="51" t="s">
        <v>9304</v>
      </c>
      <c r="K3923" s="49" t="s">
        <v>10818</v>
      </c>
      <c r="L3923" s="49" t="s">
        <v>1042</v>
      </c>
      <c r="M3923" s="49" t="s">
        <v>101</v>
      </c>
      <c r="N3923" s="49" t="s">
        <v>85</v>
      </c>
      <c r="O3923" s="49" t="s">
        <v>503</v>
      </c>
      <c r="P3923" s="35">
        <v>796</v>
      </c>
      <c r="Q3923" s="43" t="s">
        <v>46</v>
      </c>
      <c r="R3923" s="100">
        <v>69</v>
      </c>
      <c r="S3923" s="100">
        <v>950</v>
      </c>
      <c r="T3923" s="77">
        <f t="shared" si="467"/>
        <v>65550</v>
      </c>
      <c r="U3923" s="77">
        <f t="shared" ref="U3923:U3928" si="469">T3923*1.12</f>
        <v>73416</v>
      </c>
      <c r="V3923" s="43"/>
      <c r="W3923" s="51">
        <v>2017</v>
      </c>
      <c r="X3923" s="49"/>
      <c r="Y3923" s="528"/>
      <c r="Z3923" s="528"/>
      <c r="AA3923" s="528"/>
      <c r="AB3923" s="528"/>
      <c r="AC3923" s="528"/>
      <c r="AD3923" s="528"/>
      <c r="AE3923" s="528"/>
      <c r="AF3923" s="518"/>
      <c r="AG3923" s="518"/>
      <c r="AH3923" s="518"/>
      <c r="AI3923" s="518"/>
      <c r="AJ3923" s="518"/>
      <c r="AK3923" s="518"/>
      <c r="AL3923" s="518"/>
      <c r="AM3923" s="518"/>
      <c r="AN3923" s="518"/>
      <c r="AO3923" s="518"/>
      <c r="AP3923" s="518"/>
      <c r="AQ3923" s="518"/>
      <c r="AR3923" s="518"/>
      <c r="AS3923" s="518"/>
      <c r="AT3923" s="518"/>
      <c r="AU3923" s="518"/>
      <c r="AV3923" s="518"/>
      <c r="AW3923" s="518"/>
      <c r="AX3923" s="518"/>
      <c r="AY3923" s="518"/>
      <c r="AZ3923" s="518"/>
      <c r="BA3923" s="518"/>
      <c r="BB3923" s="518"/>
      <c r="BC3923" s="518"/>
      <c r="BD3923" s="518"/>
    </row>
    <row r="3924" spans="1:56" s="527" customFormat="1" ht="50.1" customHeight="1">
      <c r="A3924" s="45" t="s">
        <v>12158</v>
      </c>
      <c r="B3924" s="58" t="s">
        <v>35</v>
      </c>
      <c r="C3924" s="50" t="s">
        <v>7106</v>
      </c>
      <c r="D3924" s="50" t="s">
        <v>3595</v>
      </c>
      <c r="E3924" s="50" t="s">
        <v>7107</v>
      </c>
      <c r="F3924" s="50" t="s">
        <v>12159</v>
      </c>
      <c r="G3924" s="49" t="s">
        <v>39</v>
      </c>
      <c r="H3924" s="105">
        <v>0</v>
      </c>
      <c r="I3924" s="80">
        <v>590000000</v>
      </c>
      <c r="J3924" s="51" t="s">
        <v>9304</v>
      </c>
      <c r="K3924" s="49" t="s">
        <v>10818</v>
      </c>
      <c r="L3924" s="49" t="s">
        <v>1042</v>
      </c>
      <c r="M3924" s="49" t="s">
        <v>101</v>
      </c>
      <c r="N3924" s="49" t="s">
        <v>85</v>
      </c>
      <c r="O3924" s="49" t="s">
        <v>503</v>
      </c>
      <c r="P3924" s="35">
        <v>796</v>
      </c>
      <c r="Q3924" s="43" t="s">
        <v>46</v>
      </c>
      <c r="R3924" s="100">
        <v>27</v>
      </c>
      <c r="S3924" s="100">
        <v>1900</v>
      </c>
      <c r="T3924" s="77">
        <f t="shared" si="467"/>
        <v>51300</v>
      </c>
      <c r="U3924" s="77">
        <f t="shared" si="469"/>
        <v>57456.000000000007</v>
      </c>
      <c r="V3924" s="43"/>
      <c r="W3924" s="51">
        <v>2017</v>
      </c>
      <c r="X3924" s="49"/>
      <c r="Y3924" s="528"/>
      <c r="Z3924" s="528"/>
      <c r="AA3924" s="528"/>
      <c r="AB3924" s="528"/>
      <c r="AC3924" s="528"/>
      <c r="AD3924" s="528"/>
      <c r="AE3924" s="528"/>
      <c r="AF3924" s="518"/>
      <c r="AG3924" s="518"/>
      <c r="AH3924" s="518"/>
      <c r="AI3924" s="518"/>
      <c r="AJ3924" s="518"/>
      <c r="AK3924" s="518"/>
      <c r="AL3924" s="518"/>
      <c r="AM3924" s="518"/>
      <c r="AN3924" s="518"/>
      <c r="AO3924" s="518"/>
      <c r="AP3924" s="518"/>
      <c r="AQ3924" s="518"/>
      <c r="AR3924" s="518"/>
      <c r="AS3924" s="518"/>
      <c r="AT3924" s="518"/>
      <c r="AU3924" s="518"/>
      <c r="AV3924" s="518"/>
      <c r="AW3924" s="518"/>
      <c r="AX3924" s="518"/>
      <c r="AY3924" s="518"/>
      <c r="AZ3924" s="518"/>
      <c r="BA3924" s="518"/>
      <c r="BB3924" s="518"/>
      <c r="BC3924" s="518"/>
      <c r="BD3924" s="518"/>
    </row>
    <row r="3925" spans="1:56" s="527" customFormat="1" ht="50.1" customHeight="1">
      <c r="A3925" s="45" t="s">
        <v>12160</v>
      </c>
      <c r="B3925" s="58" t="s">
        <v>35</v>
      </c>
      <c r="C3925" s="50" t="s">
        <v>7106</v>
      </c>
      <c r="D3925" s="50" t="s">
        <v>3595</v>
      </c>
      <c r="E3925" s="50" t="s">
        <v>7107</v>
      </c>
      <c r="F3925" s="50" t="s">
        <v>12161</v>
      </c>
      <c r="G3925" s="49" t="s">
        <v>39</v>
      </c>
      <c r="H3925" s="105">
        <v>0</v>
      </c>
      <c r="I3925" s="80">
        <v>590000000</v>
      </c>
      <c r="J3925" s="51" t="s">
        <v>9304</v>
      </c>
      <c r="K3925" s="49" t="s">
        <v>10818</v>
      </c>
      <c r="L3925" s="49" t="s">
        <v>1042</v>
      </c>
      <c r="M3925" s="49" t="s">
        <v>101</v>
      </c>
      <c r="N3925" s="49" t="s">
        <v>85</v>
      </c>
      <c r="O3925" s="49" t="s">
        <v>503</v>
      </c>
      <c r="P3925" s="35">
        <v>796</v>
      </c>
      <c r="Q3925" s="43" t="s">
        <v>46</v>
      </c>
      <c r="R3925" s="100">
        <v>27</v>
      </c>
      <c r="S3925" s="100">
        <v>3700</v>
      </c>
      <c r="T3925" s="77">
        <f t="shared" si="467"/>
        <v>99900</v>
      </c>
      <c r="U3925" s="77">
        <f t="shared" si="469"/>
        <v>111888.00000000001</v>
      </c>
      <c r="V3925" s="43"/>
      <c r="W3925" s="51">
        <v>2017</v>
      </c>
      <c r="X3925" s="49"/>
      <c r="Y3925" s="528"/>
      <c r="Z3925" s="528"/>
      <c r="AA3925" s="528"/>
      <c r="AB3925" s="528"/>
      <c r="AC3925" s="528"/>
      <c r="AD3925" s="528"/>
      <c r="AE3925" s="528"/>
      <c r="AF3925" s="518"/>
      <c r="AG3925" s="518"/>
      <c r="AH3925" s="518"/>
      <c r="AI3925" s="518"/>
      <c r="AJ3925" s="518"/>
      <c r="AK3925" s="518"/>
      <c r="AL3925" s="518"/>
      <c r="AM3925" s="518"/>
      <c r="AN3925" s="518"/>
      <c r="AO3925" s="518"/>
      <c r="AP3925" s="518"/>
      <c r="AQ3925" s="518"/>
      <c r="AR3925" s="518"/>
      <c r="AS3925" s="518"/>
      <c r="AT3925" s="518"/>
      <c r="AU3925" s="518"/>
      <c r="AV3925" s="518"/>
      <c r="AW3925" s="518"/>
      <c r="AX3925" s="518"/>
      <c r="AY3925" s="518"/>
      <c r="AZ3925" s="518"/>
      <c r="BA3925" s="518"/>
      <c r="BB3925" s="518"/>
      <c r="BC3925" s="518"/>
      <c r="BD3925" s="518"/>
    </row>
    <row r="3926" spans="1:56" s="527" customFormat="1" ht="50.1" customHeight="1">
      <c r="A3926" s="45" t="s">
        <v>12162</v>
      </c>
      <c r="B3926" s="58" t="s">
        <v>35</v>
      </c>
      <c r="C3926" s="50" t="s">
        <v>7106</v>
      </c>
      <c r="D3926" s="50" t="s">
        <v>3595</v>
      </c>
      <c r="E3926" s="50" t="s">
        <v>7107</v>
      </c>
      <c r="F3926" s="50" t="s">
        <v>12163</v>
      </c>
      <c r="G3926" s="49" t="s">
        <v>39</v>
      </c>
      <c r="H3926" s="105">
        <v>0</v>
      </c>
      <c r="I3926" s="80">
        <v>590000000</v>
      </c>
      <c r="J3926" s="51" t="s">
        <v>9304</v>
      </c>
      <c r="K3926" s="49" t="s">
        <v>10818</v>
      </c>
      <c r="L3926" s="49" t="s">
        <v>1042</v>
      </c>
      <c r="M3926" s="49" t="s">
        <v>101</v>
      </c>
      <c r="N3926" s="49" t="s">
        <v>85</v>
      </c>
      <c r="O3926" s="49" t="s">
        <v>503</v>
      </c>
      <c r="P3926" s="35">
        <v>796</v>
      </c>
      <c r="Q3926" s="43" t="s">
        <v>46</v>
      </c>
      <c r="R3926" s="100">
        <v>3</v>
      </c>
      <c r="S3926" s="100">
        <v>61950</v>
      </c>
      <c r="T3926" s="77">
        <f t="shared" si="467"/>
        <v>185850</v>
      </c>
      <c r="U3926" s="77">
        <f t="shared" si="469"/>
        <v>208152.00000000003</v>
      </c>
      <c r="V3926" s="43"/>
      <c r="W3926" s="51">
        <v>2017</v>
      </c>
      <c r="X3926" s="49"/>
      <c r="Y3926" s="528"/>
      <c r="Z3926" s="528"/>
      <c r="AA3926" s="528"/>
      <c r="AB3926" s="528"/>
      <c r="AC3926" s="528"/>
      <c r="AD3926" s="528"/>
      <c r="AE3926" s="528"/>
      <c r="AF3926" s="518"/>
      <c r="AG3926" s="518"/>
      <c r="AH3926" s="518"/>
      <c r="AI3926" s="518"/>
      <c r="AJ3926" s="518"/>
      <c r="AK3926" s="518"/>
      <c r="AL3926" s="518"/>
      <c r="AM3926" s="518"/>
      <c r="AN3926" s="518"/>
      <c r="AO3926" s="518"/>
      <c r="AP3926" s="518"/>
      <c r="AQ3926" s="518"/>
      <c r="AR3926" s="518"/>
      <c r="AS3926" s="518"/>
      <c r="AT3926" s="518"/>
      <c r="AU3926" s="518"/>
      <c r="AV3926" s="518"/>
      <c r="AW3926" s="518"/>
      <c r="AX3926" s="518"/>
      <c r="AY3926" s="518"/>
      <c r="AZ3926" s="518"/>
      <c r="BA3926" s="518"/>
      <c r="BB3926" s="518"/>
      <c r="BC3926" s="518"/>
      <c r="BD3926" s="518"/>
    </row>
    <row r="3927" spans="1:56" s="527" customFormat="1" ht="50.1" customHeight="1">
      <c r="A3927" s="45" t="s">
        <v>12164</v>
      </c>
      <c r="B3927" s="58" t="s">
        <v>35</v>
      </c>
      <c r="C3927" s="50" t="s">
        <v>7106</v>
      </c>
      <c r="D3927" s="50" t="s">
        <v>3595</v>
      </c>
      <c r="E3927" s="50" t="s">
        <v>7107</v>
      </c>
      <c r="F3927" s="50" t="s">
        <v>12165</v>
      </c>
      <c r="G3927" s="49" t="s">
        <v>39</v>
      </c>
      <c r="H3927" s="105">
        <v>0</v>
      </c>
      <c r="I3927" s="80">
        <v>590000000</v>
      </c>
      <c r="J3927" s="51" t="s">
        <v>9304</v>
      </c>
      <c r="K3927" s="49" t="s">
        <v>10818</v>
      </c>
      <c r="L3927" s="49" t="s">
        <v>1042</v>
      </c>
      <c r="M3927" s="49" t="s">
        <v>101</v>
      </c>
      <c r="N3927" s="49" t="s">
        <v>85</v>
      </c>
      <c r="O3927" s="49" t="s">
        <v>503</v>
      </c>
      <c r="P3927" s="35">
        <v>796</v>
      </c>
      <c r="Q3927" s="43" t="s">
        <v>46</v>
      </c>
      <c r="R3927" s="100">
        <v>12</v>
      </c>
      <c r="S3927" s="100">
        <v>6800</v>
      </c>
      <c r="T3927" s="77">
        <f t="shared" si="467"/>
        <v>81600</v>
      </c>
      <c r="U3927" s="77">
        <f t="shared" si="469"/>
        <v>91392.000000000015</v>
      </c>
      <c r="V3927" s="43"/>
      <c r="W3927" s="51">
        <v>2017</v>
      </c>
      <c r="X3927" s="49"/>
      <c r="Y3927" s="528"/>
      <c r="Z3927" s="528"/>
      <c r="AA3927" s="528"/>
      <c r="AB3927" s="528"/>
      <c r="AC3927" s="528"/>
      <c r="AD3927" s="528"/>
      <c r="AE3927" s="528"/>
      <c r="AF3927" s="518"/>
      <c r="AG3927" s="518"/>
      <c r="AH3927" s="518"/>
      <c r="AI3927" s="518"/>
      <c r="AJ3927" s="518"/>
      <c r="AK3927" s="518"/>
      <c r="AL3927" s="518"/>
      <c r="AM3927" s="518"/>
      <c r="AN3927" s="518"/>
      <c r="AO3927" s="518"/>
      <c r="AP3927" s="518"/>
      <c r="AQ3927" s="518"/>
      <c r="AR3927" s="518"/>
      <c r="AS3927" s="518"/>
      <c r="AT3927" s="518"/>
      <c r="AU3927" s="518"/>
      <c r="AV3927" s="518"/>
      <c r="AW3927" s="518"/>
      <c r="AX3927" s="518"/>
      <c r="AY3927" s="518"/>
      <c r="AZ3927" s="518"/>
      <c r="BA3927" s="518"/>
      <c r="BB3927" s="518"/>
      <c r="BC3927" s="518"/>
      <c r="BD3927" s="518"/>
    </row>
    <row r="3928" spans="1:56" s="527" customFormat="1" ht="50.1" customHeight="1">
      <c r="A3928" s="45" t="s">
        <v>12166</v>
      </c>
      <c r="B3928" s="58" t="s">
        <v>35</v>
      </c>
      <c r="C3928" s="50" t="s">
        <v>7106</v>
      </c>
      <c r="D3928" s="50" t="s">
        <v>3595</v>
      </c>
      <c r="E3928" s="50" t="s">
        <v>7107</v>
      </c>
      <c r="F3928" s="50" t="s">
        <v>12167</v>
      </c>
      <c r="G3928" s="49" t="s">
        <v>39</v>
      </c>
      <c r="H3928" s="105">
        <v>0</v>
      </c>
      <c r="I3928" s="80">
        <v>590000000</v>
      </c>
      <c r="J3928" s="51" t="s">
        <v>9304</v>
      </c>
      <c r="K3928" s="49" t="s">
        <v>10818</v>
      </c>
      <c r="L3928" s="49" t="s">
        <v>1042</v>
      </c>
      <c r="M3928" s="49" t="s">
        <v>101</v>
      </c>
      <c r="N3928" s="49" t="s">
        <v>85</v>
      </c>
      <c r="O3928" s="49" t="s">
        <v>503</v>
      </c>
      <c r="P3928" s="35">
        <v>796</v>
      </c>
      <c r="Q3928" s="43" t="s">
        <v>46</v>
      </c>
      <c r="R3928" s="100">
        <v>3</v>
      </c>
      <c r="S3928" s="100">
        <v>1700</v>
      </c>
      <c r="T3928" s="77">
        <f t="shared" si="467"/>
        <v>5100</v>
      </c>
      <c r="U3928" s="77">
        <f t="shared" si="469"/>
        <v>5712.0000000000009</v>
      </c>
      <c r="V3928" s="43"/>
      <c r="W3928" s="51">
        <v>2017</v>
      </c>
      <c r="X3928" s="49"/>
      <c r="Y3928" s="528"/>
      <c r="Z3928" s="528"/>
      <c r="AA3928" s="528"/>
      <c r="AB3928" s="528"/>
      <c r="AC3928" s="528"/>
      <c r="AD3928" s="528"/>
      <c r="AE3928" s="528"/>
      <c r="AF3928" s="518"/>
      <c r="AG3928" s="518"/>
      <c r="AH3928" s="518"/>
      <c r="AI3928" s="518"/>
      <c r="AJ3928" s="518"/>
      <c r="AK3928" s="518"/>
      <c r="AL3928" s="518"/>
      <c r="AM3928" s="518"/>
      <c r="AN3928" s="518"/>
      <c r="AO3928" s="518"/>
      <c r="AP3928" s="518"/>
      <c r="AQ3928" s="518"/>
      <c r="AR3928" s="518"/>
      <c r="AS3928" s="518"/>
      <c r="AT3928" s="518"/>
      <c r="AU3928" s="518"/>
      <c r="AV3928" s="518"/>
      <c r="AW3928" s="518"/>
      <c r="AX3928" s="518"/>
      <c r="AY3928" s="518"/>
      <c r="AZ3928" s="518"/>
      <c r="BA3928" s="518"/>
      <c r="BB3928" s="518"/>
      <c r="BC3928" s="518"/>
      <c r="BD3928" s="518"/>
    </row>
    <row r="3929" spans="1:56" s="527" customFormat="1" ht="50.1" customHeight="1">
      <c r="A3929" s="45" t="s">
        <v>12168</v>
      </c>
      <c r="B3929" s="51" t="s">
        <v>35</v>
      </c>
      <c r="C3929" s="78" t="s">
        <v>3602</v>
      </c>
      <c r="D3929" s="78" t="s">
        <v>3603</v>
      </c>
      <c r="E3929" s="78" t="s">
        <v>3604</v>
      </c>
      <c r="F3929" s="78" t="s">
        <v>3605</v>
      </c>
      <c r="G3929" s="51" t="s">
        <v>39</v>
      </c>
      <c r="H3929" s="51">
        <v>0</v>
      </c>
      <c r="I3929" s="125">
        <v>590000000</v>
      </c>
      <c r="J3929" s="51" t="s">
        <v>225</v>
      </c>
      <c r="K3929" s="51" t="s">
        <v>10818</v>
      </c>
      <c r="L3929" s="51" t="s">
        <v>42</v>
      </c>
      <c r="M3929" s="51" t="s">
        <v>61</v>
      </c>
      <c r="N3929" s="51" t="s">
        <v>226</v>
      </c>
      <c r="O3929" s="176" t="s">
        <v>2052</v>
      </c>
      <c r="P3929" s="49">
        <v>166</v>
      </c>
      <c r="Q3929" s="51" t="s">
        <v>103</v>
      </c>
      <c r="R3929" s="62">
        <v>4000</v>
      </c>
      <c r="S3929" s="96">
        <v>145</v>
      </c>
      <c r="T3929" s="100">
        <f>R3929*S3929</f>
        <v>580000</v>
      </c>
      <c r="U3929" s="100">
        <f>T3929*1.12</f>
        <v>649600.00000000012</v>
      </c>
      <c r="V3929" s="193"/>
      <c r="W3929" s="35">
        <v>2017</v>
      </c>
      <c r="X3929" s="156"/>
      <c r="Y3929" s="528"/>
      <c r="Z3929" s="528"/>
      <c r="AA3929" s="528"/>
      <c r="AB3929" s="528"/>
      <c r="AC3929" s="528"/>
      <c r="AD3929" s="528"/>
      <c r="AE3929" s="528"/>
      <c r="AF3929" s="518"/>
      <c r="AG3929" s="518"/>
      <c r="AH3929" s="518"/>
      <c r="AI3929" s="518"/>
      <c r="AJ3929" s="518"/>
      <c r="AK3929" s="518"/>
      <c r="AL3929" s="518"/>
      <c r="AM3929" s="518"/>
      <c r="AN3929" s="518"/>
      <c r="AO3929" s="518"/>
      <c r="AP3929" s="518"/>
      <c r="AQ3929" s="518"/>
      <c r="AR3929" s="518"/>
      <c r="AS3929" s="518"/>
      <c r="AT3929" s="518"/>
      <c r="AU3929" s="518"/>
      <c r="AV3929" s="518"/>
      <c r="AW3929" s="518"/>
      <c r="AX3929" s="518"/>
      <c r="AY3929" s="518"/>
      <c r="AZ3929" s="518"/>
      <c r="BA3929" s="518"/>
      <c r="BB3929" s="518"/>
      <c r="BC3929" s="518"/>
      <c r="BD3929" s="518"/>
    </row>
    <row r="3930" spans="1:56" s="527" customFormat="1" ht="50.1" customHeight="1">
      <c r="A3930" s="45" t="s">
        <v>12169</v>
      </c>
      <c r="B3930" s="58" t="s">
        <v>35</v>
      </c>
      <c r="C3930" s="78" t="s">
        <v>3548</v>
      </c>
      <c r="D3930" s="78" t="s">
        <v>3489</v>
      </c>
      <c r="E3930" s="78" t="s">
        <v>3549</v>
      </c>
      <c r="F3930" s="50" t="s">
        <v>3549</v>
      </c>
      <c r="G3930" s="49" t="s">
        <v>39</v>
      </c>
      <c r="H3930" s="35">
        <v>0</v>
      </c>
      <c r="I3930" s="52">
        <v>590000000</v>
      </c>
      <c r="J3930" s="51" t="s">
        <v>225</v>
      </c>
      <c r="K3930" s="51" t="s">
        <v>10818</v>
      </c>
      <c r="L3930" s="51" t="s">
        <v>53</v>
      </c>
      <c r="M3930" s="51" t="s">
        <v>84</v>
      </c>
      <c r="N3930" s="49" t="s">
        <v>226</v>
      </c>
      <c r="O3930" s="52" t="s">
        <v>503</v>
      </c>
      <c r="P3930" s="46" t="s">
        <v>865</v>
      </c>
      <c r="Q3930" s="49" t="s">
        <v>866</v>
      </c>
      <c r="R3930" s="77">
        <v>130</v>
      </c>
      <c r="S3930" s="77">
        <v>280</v>
      </c>
      <c r="T3930" s="77">
        <f t="shared" ref="T3930:T3933" si="470">S3930*R3930</f>
        <v>36400</v>
      </c>
      <c r="U3930" s="77">
        <f t="shared" ref="U3930:U3933" si="471">T3930*1.12</f>
        <v>40768.000000000007</v>
      </c>
      <c r="V3930" s="49"/>
      <c r="W3930" s="49">
        <v>2017</v>
      </c>
      <c r="X3930" s="49"/>
      <c r="Y3930" s="528"/>
      <c r="Z3930" s="528"/>
      <c r="AA3930" s="528"/>
      <c r="AB3930" s="528"/>
      <c r="AC3930" s="528"/>
      <c r="AD3930" s="528"/>
      <c r="AE3930" s="528"/>
      <c r="AF3930" s="518"/>
      <c r="AG3930" s="518"/>
      <c r="AH3930" s="518"/>
      <c r="AI3930" s="518"/>
      <c r="AJ3930" s="518"/>
      <c r="AK3930" s="518"/>
      <c r="AL3930" s="518"/>
      <c r="AM3930" s="518"/>
      <c r="AN3930" s="518"/>
      <c r="AO3930" s="518"/>
      <c r="AP3930" s="518"/>
      <c r="AQ3930" s="518"/>
      <c r="AR3930" s="518"/>
      <c r="AS3930" s="518"/>
      <c r="AT3930" s="518"/>
      <c r="AU3930" s="518"/>
      <c r="AV3930" s="518"/>
      <c r="AW3930" s="518"/>
      <c r="AX3930" s="518"/>
      <c r="AY3930" s="518"/>
      <c r="AZ3930" s="518"/>
      <c r="BA3930" s="518"/>
      <c r="BB3930" s="518"/>
      <c r="BC3930" s="518"/>
      <c r="BD3930" s="518"/>
    </row>
    <row r="3931" spans="1:56" s="527" customFormat="1" ht="50.1" customHeight="1">
      <c r="A3931" s="45" t="s">
        <v>12170</v>
      </c>
      <c r="B3931" s="58" t="s">
        <v>35</v>
      </c>
      <c r="C3931" s="78" t="s">
        <v>12171</v>
      </c>
      <c r="D3931" s="78" t="s">
        <v>862</v>
      </c>
      <c r="E3931" s="78" t="s">
        <v>12172</v>
      </c>
      <c r="F3931" s="50" t="s">
        <v>12172</v>
      </c>
      <c r="G3931" s="49" t="s">
        <v>39</v>
      </c>
      <c r="H3931" s="35">
        <v>0</v>
      </c>
      <c r="I3931" s="52">
        <v>590000000</v>
      </c>
      <c r="J3931" s="51" t="s">
        <v>225</v>
      </c>
      <c r="K3931" s="51" t="s">
        <v>10818</v>
      </c>
      <c r="L3931" s="51" t="s">
        <v>53</v>
      </c>
      <c r="M3931" s="51" t="s">
        <v>84</v>
      </c>
      <c r="N3931" s="49" t="s">
        <v>226</v>
      </c>
      <c r="O3931" s="52" t="s">
        <v>503</v>
      </c>
      <c r="P3931" s="46" t="s">
        <v>865</v>
      </c>
      <c r="Q3931" s="49" t="s">
        <v>866</v>
      </c>
      <c r="R3931" s="77">
        <v>3200</v>
      </c>
      <c r="S3931" s="77">
        <v>140</v>
      </c>
      <c r="T3931" s="77">
        <f t="shared" si="470"/>
        <v>448000</v>
      </c>
      <c r="U3931" s="77">
        <f t="shared" si="471"/>
        <v>501760.00000000006</v>
      </c>
      <c r="V3931" s="49"/>
      <c r="W3931" s="49">
        <v>2017</v>
      </c>
      <c r="X3931" s="49"/>
      <c r="Y3931" s="528"/>
      <c r="Z3931" s="528"/>
      <c r="AA3931" s="528"/>
      <c r="AB3931" s="528"/>
      <c r="AC3931" s="528"/>
      <c r="AD3931" s="528"/>
      <c r="AE3931" s="528"/>
      <c r="AF3931" s="518"/>
      <c r="AG3931" s="518"/>
      <c r="AH3931" s="518"/>
      <c r="AI3931" s="518"/>
      <c r="AJ3931" s="518"/>
      <c r="AK3931" s="518"/>
      <c r="AL3931" s="518"/>
      <c r="AM3931" s="518"/>
      <c r="AN3931" s="518"/>
      <c r="AO3931" s="518"/>
      <c r="AP3931" s="518"/>
      <c r="AQ3931" s="518"/>
      <c r="AR3931" s="518"/>
      <c r="AS3931" s="518"/>
      <c r="AT3931" s="518"/>
      <c r="AU3931" s="518"/>
      <c r="AV3931" s="518"/>
      <c r="AW3931" s="518"/>
      <c r="AX3931" s="518"/>
      <c r="AY3931" s="518"/>
      <c r="AZ3931" s="518"/>
      <c r="BA3931" s="518"/>
      <c r="BB3931" s="518"/>
      <c r="BC3931" s="518"/>
      <c r="BD3931" s="518"/>
    </row>
    <row r="3932" spans="1:56" s="527" customFormat="1" ht="50.1" customHeight="1">
      <c r="A3932" s="45" t="s">
        <v>12173</v>
      </c>
      <c r="B3932" s="58" t="s">
        <v>35</v>
      </c>
      <c r="C3932" s="78" t="s">
        <v>7352</v>
      </c>
      <c r="D3932" s="78" t="s">
        <v>7353</v>
      </c>
      <c r="E3932" s="78" t="s">
        <v>7354</v>
      </c>
      <c r="F3932" s="50" t="s">
        <v>12174</v>
      </c>
      <c r="G3932" s="49" t="s">
        <v>39</v>
      </c>
      <c r="H3932" s="35">
        <v>0</v>
      </c>
      <c r="I3932" s="52">
        <v>590000000</v>
      </c>
      <c r="J3932" s="51" t="s">
        <v>225</v>
      </c>
      <c r="K3932" s="51" t="s">
        <v>10818</v>
      </c>
      <c r="L3932" s="51" t="s">
        <v>53</v>
      </c>
      <c r="M3932" s="51" t="s">
        <v>43</v>
      </c>
      <c r="N3932" s="49" t="s">
        <v>405</v>
      </c>
      <c r="O3932" s="52" t="s">
        <v>227</v>
      </c>
      <c r="P3932" s="46" t="s">
        <v>12175</v>
      </c>
      <c r="Q3932" s="49" t="s">
        <v>512</v>
      </c>
      <c r="R3932" s="77">
        <v>15</v>
      </c>
      <c r="S3932" s="77">
        <v>22000</v>
      </c>
      <c r="T3932" s="77">
        <f t="shared" si="470"/>
        <v>330000</v>
      </c>
      <c r="U3932" s="77">
        <f t="shared" si="471"/>
        <v>369600.00000000006</v>
      </c>
      <c r="V3932" s="49"/>
      <c r="W3932" s="49">
        <v>2017</v>
      </c>
      <c r="X3932" s="49"/>
      <c r="Y3932" s="528"/>
      <c r="Z3932" s="528"/>
      <c r="AA3932" s="528"/>
      <c r="AB3932" s="528"/>
      <c r="AC3932" s="528"/>
      <c r="AD3932" s="528"/>
      <c r="AE3932" s="528"/>
      <c r="AF3932" s="518"/>
      <c r="AG3932" s="518"/>
      <c r="AH3932" s="518"/>
      <c r="AI3932" s="518"/>
      <c r="AJ3932" s="518"/>
      <c r="AK3932" s="518"/>
      <c r="AL3932" s="518"/>
      <c r="AM3932" s="518"/>
      <c r="AN3932" s="518"/>
      <c r="AO3932" s="518"/>
      <c r="AP3932" s="518"/>
      <c r="AQ3932" s="518"/>
      <c r="AR3932" s="518"/>
      <c r="AS3932" s="518"/>
      <c r="AT3932" s="518"/>
      <c r="AU3932" s="518"/>
      <c r="AV3932" s="518"/>
      <c r="AW3932" s="518"/>
      <c r="AX3932" s="518"/>
      <c r="AY3932" s="518"/>
      <c r="AZ3932" s="518"/>
      <c r="BA3932" s="518"/>
      <c r="BB3932" s="518"/>
      <c r="BC3932" s="518"/>
      <c r="BD3932" s="518"/>
    </row>
    <row r="3933" spans="1:56" s="527" customFormat="1" ht="50.1" customHeight="1">
      <c r="A3933" s="45" t="s">
        <v>12176</v>
      </c>
      <c r="B3933" s="58" t="s">
        <v>35</v>
      </c>
      <c r="C3933" s="78" t="s">
        <v>491</v>
      </c>
      <c r="D3933" s="78" t="s">
        <v>492</v>
      </c>
      <c r="E3933" s="78" t="s">
        <v>493</v>
      </c>
      <c r="F3933" s="50" t="s">
        <v>494</v>
      </c>
      <c r="G3933" s="49" t="s">
        <v>196</v>
      </c>
      <c r="H3933" s="35">
        <v>0</v>
      </c>
      <c r="I3933" s="52">
        <v>590000000</v>
      </c>
      <c r="J3933" s="51" t="s">
        <v>225</v>
      </c>
      <c r="K3933" s="51" t="s">
        <v>10818</v>
      </c>
      <c r="L3933" s="51" t="s">
        <v>53</v>
      </c>
      <c r="M3933" s="51" t="s">
        <v>84</v>
      </c>
      <c r="N3933" s="49" t="s">
        <v>5652</v>
      </c>
      <c r="O3933" s="52" t="s">
        <v>503</v>
      </c>
      <c r="P3933" s="35">
        <v>796</v>
      </c>
      <c r="Q3933" s="49" t="s">
        <v>46</v>
      </c>
      <c r="R3933" s="77">
        <v>15</v>
      </c>
      <c r="S3933" s="77">
        <v>152000</v>
      </c>
      <c r="T3933" s="77">
        <f t="shared" si="470"/>
        <v>2280000</v>
      </c>
      <c r="U3933" s="77">
        <f t="shared" si="471"/>
        <v>2553600.0000000005</v>
      </c>
      <c r="V3933" s="49"/>
      <c r="W3933" s="49">
        <v>2017</v>
      </c>
      <c r="X3933" s="49"/>
      <c r="Y3933" s="528"/>
      <c r="Z3933" s="528"/>
      <c r="AA3933" s="528"/>
      <c r="AB3933" s="528"/>
      <c r="AC3933" s="528"/>
      <c r="AD3933" s="528"/>
      <c r="AE3933" s="528"/>
      <c r="AF3933" s="518"/>
      <c r="AG3933" s="518"/>
      <c r="AH3933" s="518"/>
      <c r="AI3933" s="518"/>
      <c r="AJ3933" s="518"/>
      <c r="AK3933" s="518"/>
      <c r="AL3933" s="518"/>
      <c r="AM3933" s="518"/>
      <c r="AN3933" s="518"/>
      <c r="AO3933" s="518"/>
      <c r="AP3933" s="518"/>
      <c r="AQ3933" s="518"/>
      <c r="AR3933" s="518"/>
      <c r="AS3933" s="518"/>
      <c r="AT3933" s="518"/>
      <c r="AU3933" s="518"/>
      <c r="AV3933" s="518"/>
      <c r="AW3933" s="518"/>
      <c r="AX3933" s="518"/>
      <c r="AY3933" s="518"/>
      <c r="AZ3933" s="518"/>
      <c r="BA3933" s="518"/>
      <c r="BB3933" s="518"/>
      <c r="BC3933" s="518"/>
      <c r="BD3933" s="518"/>
    </row>
    <row r="3934" spans="1:56" s="527" customFormat="1" ht="50.1" customHeight="1">
      <c r="A3934" s="45" t="s">
        <v>12177</v>
      </c>
      <c r="B3934" s="51" t="s">
        <v>35</v>
      </c>
      <c r="C3934" s="38" t="s">
        <v>1502</v>
      </c>
      <c r="D3934" s="50" t="s">
        <v>1497</v>
      </c>
      <c r="E3934" s="38" t="s">
        <v>1503</v>
      </c>
      <c r="F3934" s="50" t="s">
        <v>1504</v>
      </c>
      <c r="G3934" s="83" t="s">
        <v>196</v>
      </c>
      <c r="H3934" s="51">
        <v>0</v>
      </c>
      <c r="I3934" s="125">
        <v>590000000</v>
      </c>
      <c r="J3934" s="51" t="s">
        <v>53</v>
      </c>
      <c r="K3934" s="51" t="s">
        <v>10818</v>
      </c>
      <c r="L3934" s="51" t="s">
        <v>53</v>
      </c>
      <c r="M3934" s="51" t="s">
        <v>61</v>
      </c>
      <c r="N3934" s="51" t="s">
        <v>566</v>
      </c>
      <c r="O3934" s="46" t="s">
        <v>1424</v>
      </c>
      <c r="P3934" s="35">
        <v>166</v>
      </c>
      <c r="Q3934" s="49" t="s">
        <v>103</v>
      </c>
      <c r="R3934" s="237">
        <v>200</v>
      </c>
      <c r="S3934" s="237">
        <v>730</v>
      </c>
      <c r="T3934" s="62">
        <f>R3934*S3934</f>
        <v>146000</v>
      </c>
      <c r="U3934" s="62">
        <f t="shared" ref="U3934:U3956" si="472">T3934*1.12</f>
        <v>163520.00000000003</v>
      </c>
      <c r="V3934" s="193"/>
      <c r="W3934" s="35">
        <v>2017</v>
      </c>
      <c r="X3934" s="156"/>
      <c r="Y3934" s="528"/>
      <c r="Z3934" s="528"/>
      <c r="AA3934" s="528"/>
      <c r="AB3934" s="528"/>
      <c r="AC3934" s="528"/>
      <c r="AD3934" s="528"/>
      <c r="AE3934" s="528"/>
      <c r="AF3934" s="518"/>
      <c r="AG3934" s="518"/>
      <c r="AH3934" s="518"/>
      <c r="AI3934" s="518"/>
      <c r="AJ3934" s="518"/>
      <c r="AK3934" s="518"/>
      <c r="AL3934" s="518"/>
      <c r="AM3934" s="518"/>
      <c r="AN3934" s="518"/>
      <c r="AO3934" s="518"/>
      <c r="AP3934" s="518"/>
      <c r="AQ3934" s="518"/>
      <c r="AR3934" s="518"/>
      <c r="AS3934" s="518"/>
      <c r="AT3934" s="518"/>
      <c r="AU3934" s="518"/>
      <c r="AV3934" s="518"/>
      <c r="AW3934" s="518"/>
      <c r="AX3934" s="518"/>
      <c r="AY3934" s="518"/>
      <c r="AZ3934" s="518"/>
      <c r="BA3934" s="518"/>
      <c r="BB3934" s="518"/>
      <c r="BC3934" s="518"/>
      <c r="BD3934" s="518"/>
    </row>
    <row r="3935" spans="1:56" s="527" customFormat="1" ht="50.1" customHeight="1">
      <c r="A3935" s="45" t="s">
        <v>12178</v>
      </c>
      <c r="B3935" s="51" t="s">
        <v>35</v>
      </c>
      <c r="C3935" s="38" t="s">
        <v>568</v>
      </c>
      <c r="D3935" s="38" t="s">
        <v>569</v>
      </c>
      <c r="E3935" s="38" t="s">
        <v>570</v>
      </c>
      <c r="F3935" s="50" t="s">
        <v>574</v>
      </c>
      <c r="G3935" s="83" t="s">
        <v>196</v>
      </c>
      <c r="H3935" s="51">
        <v>0</v>
      </c>
      <c r="I3935" s="125">
        <v>590000000</v>
      </c>
      <c r="J3935" s="51" t="s">
        <v>53</v>
      </c>
      <c r="K3935" s="51" t="s">
        <v>10818</v>
      </c>
      <c r="L3935" s="51" t="s">
        <v>53</v>
      </c>
      <c r="M3935" s="51" t="s">
        <v>61</v>
      </c>
      <c r="N3935" s="51" t="s">
        <v>566</v>
      </c>
      <c r="O3935" s="46" t="s">
        <v>1424</v>
      </c>
      <c r="P3935" s="35">
        <v>166</v>
      </c>
      <c r="Q3935" s="49" t="s">
        <v>103</v>
      </c>
      <c r="R3935" s="237">
        <v>50</v>
      </c>
      <c r="S3935" s="237">
        <v>600</v>
      </c>
      <c r="T3935" s="62">
        <f>R3935*S3935</f>
        <v>30000</v>
      </c>
      <c r="U3935" s="62">
        <f t="shared" si="472"/>
        <v>33600</v>
      </c>
      <c r="V3935" s="193"/>
      <c r="W3935" s="35">
        <v>2017</v>
      </c>
      <c r="X3935" s="156"/>
      <c r="Y3935" s="528"/>
      <c r="Z3935" s="528"/>
      <c r="AA3935" s="528"/>
      <c r="AB3935" s="528"/>
      <c r="AC3935" s="528"/>
      <c r="AD3935" s="528"/>
      <c r="AE3935" s="528"/>
      <c r="AF3935" s="518"/>
      <c r="AG3935" s="518"/>
      <c r="AH3935" s="518"/>
      <c r="AI3935" s="518"/>
      <c r="AJ3935" s="518"/>
      <c r="AK3935" s="518"/>
      <c r="AL3935" s="518"/>
      <c r="AM3935" s="518"/>
      <c r="AN3935" s="518"/>
      <c r="AO3935" s="518"/>
      <c r="AP3935" s="518"/>
      <c r="AQ3935" s="518"/>
      <c r="AR3935" s="518"/>
      <c r="AS3935" s="518"/>
      <c r="AT3935" s="518"/>
      <c r="AU3935" s="518"/>
      <c r="AV3935" s="518"/>
      <c r="AW3935" s="518"/>
      <c r="AX3935" s="518"/>
      <c r="AY3935" s="518"/>
      <c r="AZ3935" s="518"/>
      <c r="BA3935" s="518"/>
      <c r="BB3935" s="518"/>
      <c r="BC3935" s="518"/>
      <c r="BD3935" s="518"/>
    </row>
    <row r="3936" spans="1:56" s="527" customFormat="1" ht="50.1" customHeight="1">
      <c r="A3936" s="45" t="s">
        <v>12179</v>
      </c>
      <c r="B3936" s="51" t="s">
        <v>35</v>
      </c>
      <c r="C3936" s="38" t="s">
        <v>1916</v>
      </c>
      <c r="D3936" s="38" t="s">
        <v>1906</v>
      </c>
      <c r="E3936" s="38" t="s">
        <v>1917</v>
      </c>
      <c r="F3936" s="50" t="s">
        <v>1918</v>
      </c>
      <c r="G3936" s="83" t="s">
        <v>196</v>
      </c>
      <c r="H3936" s="51">
        <v>0</v>
      </c>
      <c r="I3936" s="125">
        <v>590000000</v>
      </c>
      <c r="J3936" s="51" t="s">
        <v>53</v>
      </c>
      <c r="K3936" s="51" t="s">
        <v>10818</v>
      </c>
      <c r="L3936" s="51" t="s">
        <v>53</v>
      </c>
      <c r="M3936" s="51" t="s">
        <v>61</v>
      </c>
      <c r="N3936" s="51" t="s">
        <v>566</v>
      </c>
      <c r="O3936" s="46" t="s">
        <v>1424</v>
      </c>
      <c r="P3936" s="35">
        <v>166</v>
      </c>
      <c r="Q3936" s="49" t="s">
        <v>103</v>
      </c>
      <c r="R3936" s="237">
        <v>75</v>
      </c>
      <c r="S3936" s="237">
        <v>485</v>
      </c>
      <c r="T3936" s="62">
        <f>R3936*S3936</f>
        <v>36375</v>
      </c>
      <c r="U3936" s="62">
        <f t="shared" si="472"/>
        <v>40740.000000000007</v>
      </c>
      <c r="V3936" s="193"/>
      <c r="W3936" s="35">
        <v>2017</v>
      </c>
      <c r="X3936" s="156"/>
      <c r="Y3936" s="528"/>
      <c r="Z3936" s="528"/>
      <c r="AA3936" s="528"/>
      <c r="AB3936" s="528"/>
      <c r="AC3936" s="528"/>
      <c r="AD3936" s="528"/>
      <c r="AE3936" s="528"/>
      <c r="AF3936" s="518"/>
      <c r="AG3936" s="518"/>
      <c r="AH3936" s="518"/>
      <c r="AI3936" s="518"/>
      <c r="AJ3936" s="518"/>
      <c r="AK3936" s="518"/>
      <c r="AL3936" s="518"/>
      <c r="AM3936" s="518"/>
      <c r="AN3936" s="518"/>
      <c r="AO3936" s="518"/>
      <c r="AP3936" s="518"/>
      <c r="AQ3936" s="518"/>
      <c r="AR3936" s="518"/>
      <c r="AS3936" s="518"/>
      <c r="AT3936" s="518"/>
      <c r="AU3936" s="518"/>
      <c r="AV3936" s="518"/>
      <c r="AW3936" s="518"/>
      <c r="AX3936" s="518"/>
      <c r="AY3936" s="518"/>
      <c r="AZ3936" s="518"/>
      <c r="BA3936" s="518"/>
      <c r="BB3936" s="518"/>
      <c r="BC3936" s="518"/>
      <c r="BD3936" s="518"/>
    </row>
    <row r="3937" spans="1:56" s="527" customFormat="1" ht="50.1" customHeight="1">
      <c r="A3937" s="45" t="s">
        <v>12180</v>
      </c>
      <c r="B3937" s="51" t="s">
        <v>35</v>
      </c>
      <c r="C3937" s="38" t="s">
        <v>8946</v>
      </c>
      <c r="D3937" s="78" t="s">
        <v>3741</v>
      </c>
      <c r="E3937" s="38" t="s">
        <v>3746</v>
      </c>
      <c r="F3937" s="50" t="s">
        <v>3747</v>
      </c>
      <c r="G3937" s="83" t="s">
        <v>196</v>
      </c>
      <c r="H3937" s="51">
        <v>0</v>
      </c>
      <c r="I3937" s="125">
        <v>590000000</v>
      </c>
      <c r="J3937" s="51" t="s">
        <v>53</v>
      </c>
      <c r="K3937" s="51" t="s">
        <v>10818</v>
      </c>
      <c r="L3937" s="51" t="s">
        <v>53</v>
      </c>
      <c r="M3937" s="51" t="s">
        <v>61</v>
      </c>
      <c r="N3937" s="51" t="s">
        <v>566</v>
      </c>
      <c r="O3937" s="46" t="s">
        <v>1424</v>
      </c>
      <c r="P3937" s="35">
        <v>112</v>
      </c>
      <c r="Q3937" s="35" t="s">
        <v>129</v>
      </c>
      <c r="R3937" s="237">
        <v>150</v>
      </c>
      <c r="S3937" s="237">
        <v>513</v>
      </c>
      <c r="T3937" s="62">
        <f>R3937*S3937</f>
        <v>76950</v>
      </c>
      <c r="U3937" s="62">
        <f t="shared" si="472"/>
        <v>86184.000000000015</v>
      </c>
      <c r="V3937" s="193"/>
      <c r="W3937" s="35">
        <v>2017</v>
      </c>
      <c r="X3937" s="156"/>
      <c r="Y3937" s="528"/>
      <c r="Z3937" s="528"/>
      <c r="AA3937" s="528"/>
      <c r="AB3937" s="528"/>
      <c r="AC3937" s="528"/>
      <c r="AD3937" s="528"/>
      <c r="AE3937" s="528"/>
      <c r="AF3937" s="518"/>
      <c r="AG3937" s="518"/>
      <c r="AH3937" s="518"/>
      <c r="AI3937" s="518"/>
      <c r="AJ3937" s="518"/>
      <c r="AK3937" s="518"/>
      <c r="AL3937" s="518"/>
      <c r="AM3937" s="518"/>
      <c r="AN3937" s="518"/>
      <c r="AO3937" s="518"/>
      <c r="AP3937" s="518"/>
      <c r="AQ3937" s="518"/>
      <c r="AR3937" s="518"/>
      <c r="AS3937" s="518"/>
      <c r="AT3937" s="518"/>
      <c r="AU3937" s="518"/>
      <c r="AV3937" s="518"/>
      <c r="AW3937" s="518"/>
      <c r="AX3937" s="518"/>
      <c r="AY3937" s="518"/>
      <c r="AZ3937" s="518"/>
      <c r="BA3937" s="518"/>
      <c r="BB3937" s="518"/>
      <c r="BC3937" s="518"/>
      <c r="BD3937" s="518"/>
    </row>
    <row r="3938" spans="1:56" s="527" customFormat="1" ht="50.1" customHeight="1">
      <c r="A3938" s="45" t="s">
        <v>12181</v>
      </c>
      <c r="B3938" s="49" t="s">
        <v>35</v>
      </c>
      <c r="C3938" s="50" t="s">
        <v>7431</v>
      </c>
      <c r="D3938" s="50" t="s">
        <v>862</v>
      </c>
      <c r="E3938" s="50" t="s">
        <v>7432</v>
      </c>
      <c r="F3938" s="357"/>
      <c r="G3938" s="35" t="s">
        <v>39</v>
      </c>
      <c r="H3938" s="35">
        <v>0</v>
      </c>
      <c r="I3938" s="35">
        <v>590000000</v>
      </c>
      <c r="J3938" s="35" t="s">
        <v>40</v>
      </c>
      <c r="K3938" s="49" t="s">
        <v>10818</v>
      </c>
      <c r="L3938" s="35" t="s">
        <v>53</v>
      </c>
      <c r="M3938" s="43" t="s">
        <v>84</v>
      </c>
      <c r="N3938" s="49" t="s">
        <v>102</v>
      </c>
      <c r="O3938" s="52" t="s">
        <v>503</v>
      </c>
      <c r="P3938" s="46" t="s">
        <v>865</v>
      </c>
      <c r="Q3938" s="43" t="s">
        <v>866</v>
      </c>
      <c r="R3938" s="77">
        <v>120</v>
      </c>
      <c r="S3938" s="77">
        <v>3700</v>
      </c>
      <c r="T3938" s="77">
        <f t="shared" ref="T3938:T3944" si="473">S3938*R3938</f>
        <v>444000</v>
      </c>
      <c r="U3938" s="77">
        <f t="shared" si="472"/>
        <v>497280.00000000006</v>
      </c>
      <c r="V3938" s="98"/>
      <c r="W3938" s="43">
        <v>2017</v>
      </c>
      <c r="X3938" s="98"/>
      <c r="Y3938" s="528"/>
      <c r="Z3938" s="528"/>
      <c r="AA3938" s="528"/>
      <c r="AB3938" s="528"/>
      <c r="AC3938" s="528"/>
      <c r="AD3938" s="528"/>
      <c r="AE3938" s="528"/>
      <c r="AF3938" s="518"/>
      <c r="AG3938" s="518"/>
      <c r="AH3938" s="518"/>
      <c r="AI3938" s="518"/>
      <c r="AJ3938" s="518"/>
      <c r="AK3938" s="518"/>
      <c r="AL3938" s="518"/>
      <c r="AM3938" s="518"/>
      <c r="AN3938" s="518"/>
      <c r="AO3938" s="518"/>
      <c r="AP3938" s="518"/>
      <c r="AQ3938" s="518"/>
      <c r="AR3938" s="518"/>
      <c r="AS3938" s="518"/>
      <c r="AT3938" s="518"/>
      <c r="AU3938" s="518"/>
      <c r="AV3938" s="518"/>
      <c r="AW3938" s="518"/>
      <c r="AX3938" s="518"/>
      <c r="AY3938" s="518"/>
      <c r="AZ3938" s="518"/>
      <c r="BA3938" s="518"/>
      <c r="BB3938" s="518"/>
      <c r="BC3938" s="518"/>
      <c r="BD3938" s="518"/>
    </row>
    <row r="3939" spans="1:56" s="527" customFormat="1" ht="50.1" customHeight="1">
      <c r="A3939" s="45" t="s">
        <v>12182</v>
      </c>
      <c r="B3939" s="49" t="s">
        <v>35</v>
      </c>
      <c r="C3939" s="50" t="s">
        <v>12183</v>
      </c>
      <c r="D3939" s="50" t="s">
        <v>862</v>
      </c>
      <c r="E3939" s="50" t="s">
        <v>12184</v>
      </c>
      <c r="F3939" s="357"/>
      <c r="G3939" s="35" t="s">
        <v>39</v>
      </c>
      <c r="H3939" s="35">
        <v>0</v>
      </c>
      <c r="I3939" s="35">
        <v>590000000</v>
      </c>
      <c r="J3939" s="35" t="s">
        <v>40</v>
      </c>
      <c r="K3939" s="49" t="s">
        <v>10818</v>
      </c>
      <c r="L3939" s="35" t="s">
        <v>53</v>
      </c>
      <c r="M3939" s="43" t="s">
        <v>84</v>
      </c>
      <c r="N3939" s="49" t="s">
        <v>102</v>
      </c>
      <c r="O3939" s="52" t="s">
        <v>503</v>
      </c>
      <c r="P3939" s="46" t="s">
        <v>865</v>
      </c>
      <c r="Q3939" s="43" t="s">
        <v>866</v>
      </c>
      <c r="R3939" s="77">
        <v>36</v>
      </c>
      <c r="S3939" s="77">
        <v>1200</v>
      </c>
      <c r="T3939" s="77">
        <f t="shared" si="473"/>
        <v>43200</v>
      </c>
      <c r="U3939" s="77">
        <f t="shared" si="472"/>
        <v>48384.000000000007</v>
      </c>
      <c r="V3939" s="98"/>
      <c r="W3939" s="43">
        <v>2017</v>
      </c>
      <c r="X3939" s="98"/>
      <c r="Y3939" s="528"/>
      <c r="Z3939" s="528"/>
      <c r="AA3939" s="528"/>
      <c r="AB3939" s="528"/>
      <c r="AC3939" s="528"/>
      <c r="AD3939" s="528"/>
      <c r="AE3939" s="528"/>
      <c r="AF3939" s="518"/>
      <c r="AG3939" s="518"/>
      <c r="AH3939" s="518"/>
      <c r="AI3939" s="518"/>
      <c r="AJ3939" s="518"/>
      <c r="AK3939" s="518"/>
      <c r="AL3939" s="518"/>
      <c r="AM3939" s="518"/>
      <c r="AN3939" s="518"/>
      <c r="AO3939" s="518"/>
      <c r="AP3939" s="518"/>
      <c r="AQ3939" s="518"/>
      <c r="AR3939" s="518"/>
      <c r="AS3939" s="518"/>
      <c r="AT3939" s="518"/>
      <c r="AU3939" s="518"/>
      <c r="AV3939" s="518"/>
      <c r="AW3939" s="518"/>
      <c r="AX3939" s="518"/>
      <c r="AY3939" s="518"/>
      <c r="AZ3939" s="518"/>
      <c r="BA3939" s="518"/>
      <c r="BB3939" s="518"/>
      <c r="BC3939" s="518"/>
      <c r="BD3939" s="518"/>
    </row>
    <row r="3940" spans="1:56" s="527" customFormat="1" ht="50.1" customHeight="1">
      <c r="A3940" s="45" t="s">
        <v>12185</v>
      </c>
      <c r="B3940" s="49" t="s">
        <v>35</v>
      </c>
      <c r="C3940" s="50" t="s">
        <v>7435</v>
      </c>
      <c r="D3940" s="50" t="s">
        <v>862</v>
      </c>
      <c r="E3940" s="50" t="s">
        <v>7436</v>
      </c>
      <c r="F3940" s="357"/>
      <c r="G3940" s="35" t="s">
        <v>39</v>
      </c>
      <c r="H3940" s="35">
        <v>0</v>
      </c>
      <c r="I3940" s="35">
        <v>590000000</v>
      </c>
      <c r="J3940" s="35" t="s">
        <v>40</v>
      </c>
      <c r="K3940" s="49" t="s">
        <v>10818</v>
      </c>
      <c r="L3940" s="35" t="s">
        <v>53</v>
      </c>
      <c r="M3940" s="43" t="s">
        <v>84</v>
      </c>
      <c r="N3940" s="49" t="s">
        <v>102</v>
      </c>
      <c r="O3940" s="52" t="s">
        <v>503</v>
      </c>
      <c r="P3940" s="46" t="s">
        <v>865</v>
      </c>
      <c r="Q3940" s="43" t="s">
        <v>866</v>
      </c>
      <c r="R3940" s="77">
        <v>60</v>
      </c>
      <c r="S3940" s="77">
        <v>650</v>
      </c>
      <c r="T3940" s="77">
        <f t="shared" si="473"/>
        <v>39000</v>
      </c>
      <c r="U3940" s="77">
        <f t="shared" si="472"/>
        <v>43680.000000000007</v>
      </c>
      <c r="V3940" s="98"/>
      <c r="W3940" s="43">
        <v>2017</v>
      </c>
      <c r="X3940" s="98"/>
      <c r="Y3940" s="528"/>
      <c r="Z3940" s="528"/>
      <c r="AA3940" s="528"/>
      <c r="AB3940" s="528"/>
      <c r="AC3940" s="528"/>
      <c r="AD3940" s="528"/>
      <c r="AE3940" s="528"/>
      <c r="AF3940" s="518"/>
      <c r="AG3940" s="518"/>
      <c r="AH3940" s="518"/>
      <c r="AI3940" s="518"/>
      <c r="AJ3940" s="518"/>
      <c r="AK3940" s="518"/>
      <c r="AL3940" s="518"/>
      <c r="AM3940" s="518"/>
      <c r="AN3940" s="518"/>
      <c r="AO3940" s="518"/>
      <c r="AP3940" s="518"/>
      <c r="AQ3940" s="518"/>
      <c r="AR3940" s="518"/>
      <c r="AS3940" s="518"/>
      <c r="AT3940" s="518"/>
      <c r="AU3940" s="518"/>
      <c r="AV3940" s="518"/>
      <c r="AW3940" s="518"/>
      <c r="AX3940" s="518"/>
      <c r="AY3940" s="518"/>
      <c r="AZ3940" s="518"/>
      <c r="BA3940" s="518"/>
      <c r="BB3940" s="518"/>
      <c r="BC3940" s="518"/>
      <c r="BD3940" s="518"/>
    </row>
    <row r="3941" spans="1:56" s="527" customFormat="1" ht="50.1" customHeight="1">
      <c r="A3941" s="45" t="s">
        <v>12186</v>
      </c>
      <c r="B3941" s="49" t="s">
        <v>35</v>
      </c>
      <c r="C3941" s="50" t="s">
        <v>12187</v>
      </c>
      <c r="D3941" s="50" t="s">
        <v>862</v>
      </c>
      <c r="E3941" s="50" t="s">
        <v>12188</v>
      </c>
      <c r="F3941" s="50"/>
      <c r="G3941" s="35" t="s">
        <v>39</v>
      </c>
      <c r="H3941" s="35">
        <v>0</v>
      </c>
      <c r="I3941" s="35">
        <v>590000000</v>
      </c>
      <c r="J3941" s="35" t="s">
        <v>40</v>
      </c>
      <c r="K3941" s="49" t="s">
        <v>10818</v>
      </c>
      <c r="L3941" s="35" t="s">
        <v>53</v>
      </c>
      <c r="M3941" s="43" t="s">
        <v>84</v>
      </c>
      <c r="N3941" s="49" t="s">
        <v>102</v>
      </c>
      <c r="O3941" s="52" t="s">
        <v>503</v>
      </c>
      <c r="P3941" s="46" t="s">
        <v>865</v>
      </c>
      <c r="Q3941" s="43" t="s">
        <v>866</v>
      </c>
      <c r="R3941" s="77">
        <v>70</v>
      </c>
      <c r="S3941" s="77">
        <v>165</v>
      </c>
      <c r="T3941" s="77">
        <f t="shared" si="473"/>
        <v>11550</v>
      </c>
      <c r="U3941" s="77">
        <f t="shared" si="472"/>
        <v>12936.000000000002</v>
      </c>
      <c r="V3941" s="98"/>
      <c r="W3941" s="43">
        <v>2017</v>
      </c>
      <c r="X3941" s="98"/>
      <c r="Y3941" s="528"/>
      <c r="Z3941" s="528"/>
      <c r="AA3941" s="528"/>
      <c r="AB3941" s="528"/>
      <c r="AC3941" s="528"/>
      <c r="AD3941" s="528"/>
      <c r="AE3941" s="528"/>
      <c r="AF3941" s="518"/>
      <c r="AG3941" s="518"/>
      <c r="AH3941" s="518"/>
      <c r="AI3941" s="518"/>
      <c r="AJ3941" s="518"/>
      <c r="AK3941" s="518"/>
      <c r="AL3941" s="518"/>
      <c r="AM3941" s="518"/>
      <c r="AN3941" s="518"/>
      <c r="AO3941" s="518"/>
      <c r="AP3941" s="518"/>
      <c r="AQ3941" s="518"/>
      <c r="AR3941" s="518"/>
      <c r="AS3941" s="518"/>
      <c r="AT3941" s="518"/>
      <c r="AU3941" s="518"/>
      <c r="AV3941" s="518"/>
      <c r="AW3941" s="518"/>
      <c r="AX3941" s="518"/>
      <c r="AY3941" s="518"/>
      <c r="AZ3941" s="518"/>
      <c r="BA3941" s="518"/>
      <c r="BB3941" s="518"/>
      <c r="BC3941" s="518"/>
      <c r="BD3941" s="518"/>
    </row>
    <row r="3942" spans="1:56" s="527" customFormat="1" ht="50.1" customHeight="1">
      <c r="A3942" s="45" t="s">
        <v>12189</v>
      </c>
      <c r="B3942" s="49" t="s">
        <v>35</v>
      </c>
      <c r="C3942" s="50" t="s">
        <v>7459</v>
      </c>
      <c r="D3942" s="50" t="s">
        <v>3489</v>
      </c>
      <c r="E3942" s="50" t="s">
        <v>7460</v>
      </c>
      <c r="F3942" s="50"/>
      <c r="G3942" s="35" t="s">
        <v>39</v>
      </c>
      <c r="H3942" s="35">
        <v>0</v>
      </c>
      <c r="I3942" s="35">
        <v>590000000</v>
      </c>
      <c r="J3942" s="35" t="s">
        <v>40</v>
      </c>
      <c r="K3942" s="49" t="s">
        <v>10818</v>
      </c>
      <c r="L3942" s="35" t="s">
        <v>53</v>
      </c>
      <c r="M3942" s="43" t="s">
        <v>84</v>
      </c>
      <c r="N3942" s="49" t="s">
        <v>102</v>
      </c>
      <c r="O3942" s="52" t="s">
        <v>503</v>
      </c>
      <c r="P3942" s="46" t="s">
        <v>865</v>
      </c>
      <c r="Q3942" s="43" t="s">
        <v>866</v>
      </c>
      <c r="R3942" s="77">
        <v>500</v>
      </c>
      <c r="S3942" s="77">
        <v>28</v>
      </c>
      <c r="T3942" s="77">
        <f t="shared" si="473"/>
        <v>14000</v>
      </c>
      <c r="U3942" s="77">
        <f t="shared" si="472"/>
        <v>15680.000000000002</v>
      </c>
      <c r="V3942" s="98"/>
      <c r="W3942" s="43">
        <v>2017</v>
      </c>
      <c r="X3942" s="98"/>
      <c r="Y3942" s="528"/>
      <c r="Z3942" s="528"/>
      <c r="AA3942" s="528"/>
      <c r="AB3942" s="528"/>
      <c r="AC3942" s="528"/>
      <c r="AD3942" s="528"/>
      <c r="AE3942" s="528"/>
      <c r="AF3942" s="518"/>
      <c r="AG3942" s="518"/>
      <c r="AH3942" s="518"/>
      <c r="AI3942" s="518"/>
      <c r="AJ3942" s="518"/>
      <c r="AK3942" s="518"/>
      <c r="AL3942" s="518"/>
      <c r="AM3942" s="518"/>
      <c r="AN3942" s="518"/>
      <c r="AO3942" s="518"/>
      <c r="AP3942" s="518"/>
      <c r="AQ3942" s="518"/>
      <c r="AR3942" s="518"/>
      <c r="AS3942" s="518"/>
      <c r="AT3942" s="518"/>
      <c r="AU3942" s="518"/>
      <c r="AV3942" s="518"/>
      <c r="AW3942" s="518"/>
      <c r="AX3942" s="518"/>
      <c r="AY3942" s="518"/>
      <c r="AZ3942" s="518"/>
      <c r="BA3942" s="518"/>
      <c r="BB3942" s="518"/>
      <c r="BC3942" s="518"/>
      <c r="BD3942" s="518"/>
    </row>
    <row r="3943" spans="1:56" s="527" customFormat="1" ht="50.1" customHeight="1">
      <c r="A3943" s="45" t="s">
        <v>12190</v>
      </c>
      <c r="B3943" s="49" t="s">
        <v>35</v>
      </c>
      <c r="C3943" s="50" t="s">
        <v>10856</v>
      </c>
      <c r="D3943" s="50" t="s">
        <v>3489</v>
      </c>
      <c r="E3943" s="50" t="s">
        <v>10857</v>
      </c>
      <c r="F3943" s="50" t="s">
        <v>12191</v>
      </c>
      <c r="G3943" s="35" t="s">
        <v>39</v>
      </c>
      <c r="H3943" s="35">
        <v>0</v>
      </c>
      <c r="I3943" s="35">
        <v>590000000</v>
      </c>
      <c r="J3943" s="35" t="s">
        <v>40</v>
      </c>
      <c r="K3943" s="49" t="s">
        <v>10818</v>
      </c>
      <c r="L3943" s="35" t="s">
        <v>53</v>
      </c>
      <c r="M3943" s="43" t="s">
        <v>84</v>
      </c>
      <c r="N3943" s="49" t="s">
        <v>102</v>
      </c>
      <c r="O3943" s="52" t="s">
        <v>503</v>
      </c>
      <c r="P3943" s="46" t="s">
        <v>865</v>
      </c>
      <c r="Q3943" s="43" t="s">
        <v>866</v>
      </c>
      <c r="R3943" s="77">
        <v>15</v>
      </c>
      <c r="S3943" s="77">
        <v>33</v>
      </c>
      <c r="T3943" s="77">
        <f t="shared" si="473"/>
        <v>495</v>
      </c>
      <c r="U3943" s="77">
        <f t="shared" si="472"/>
        <v>554.40000000000009</v>
      </c>
      <c r="V3943" s="98"/>
      <c r="W3943" s="43">
        <v>2017</v>
      </c>
      <c r="X3943" s="98"/>
      <c r="Y3943" s="528"/>
      <c r="Z3943" s="528"/>
      <c r="AA3943" s="528"/>
      <c r="AB3943" s="528"/>
      <c r="AC3943" s="528"/>
      <c r="AD3943" s="528"/>
      <c r="AE3943" s="528"/>
      <c r="AF3943" s="518"/>
      <c r="AG3943" s="518"/>
      <c r="AH3943" s="518"/>
      <c r="AI3943" s="518"/>
      <c r="AJ3943" s="518"/>
      <c r="AK3943" s="518"/>
      <c r="AL3943" s="518"/>
      <c r="AM3943" s="518"/>
      <c r="AN3943" s="518"/>
      <c r="AO3943" s="518"/>
      <c r="AP3943" s="518"/>
      <c r="AQ3943" s="518"/>
      <c r="AR3943" s="518"/>
      <c r="AS3943" s="518"/>
      <c r="AT3943" s="518"/>
      <c r="AU3943" s="518"/>
      <c r="AV3943" s="518"/>
      <c r="AW3943" s="518"/>
      <c r="AX3943" s="518"/>
      <c r="AY3943" s="518"/>
      <c r="AZ3943" s="518"/>
      <c r="BA3943" s="518"/>
      <c r="BB3943" s="518"/>
      <c r="BC3943" s="518"/>
      <c r="BD3943" s="518"/>
    </row>
    <row r="3944" spans="1:56" s="527" customFormat="1" ht="50.1" customHeight="1">
      <c r="A3944" s="45" t="s">
        <v>12192</v>
      </c>
      <c r="B3944" s="49" t="s">
        <v>35</v>
      </c>
      <c r="C3944" s="50" t="s">
        <v>12193</v>
      </c>
      <c r="D3944" s="50" t="s">
        <v>3489</v>
      </c>
      <c r="E3944" s="50" t="s">
        <v>12194</v>
      </c>
      <c r="F3944" s="50" t="s">
        <v>7421</v>
      </c>
      <c r="G3944" s="35" t="s">
        <v>39</v>
      </c>
      <c r="H3944" s="35">
        <v>0</v>
      </c>
      <c r="I3944" s="35">
        <v>590000000</v>
      </c>
      <c r="J3944" s="35" t="s">
        <v>40</v>
      </c>
      <c r="K3944" s="49" t="s">
        <v>10818</v>
      </c>
      <c r="L3944" s="35" t="s">
        <v>53</v>
      </c>
      <c r="M3944" s="43" t="s">
        <v>84</v>
      </c>
      <c r="N3944" s="49" t="s">
        <v>102</v>
      </c>
      <c r="O3944" s="52" t="s">
        <v>503</v>
      </c>
      <c r="P3944" s="46" t="s">
        <v>865</v>
      </c>
      <c r="Q3944" s="43" t="s">
        <v>866</v>
      </c>
      <c r="R3944" s="77">
        <v>500</v>
      </c>
      <c r="S3944" s="77">
        <v>25</v>
      </c>
      <c r="T3944" s="77">
        <f t="shared" si="473"/>
        <v>12500</v>
      </c>
      <c r="U3944" s="77">
        <f t="shared" si="472"/>
        <v>14000.000000000002</v>
      </c>
      <c r="V3944" s="98"/>
      <c r="W3944" s="43">
        <v>2017</v>
      </c>
      <c r="X3944" s="98"/>
      <c r="Y3944" s="528"/>
      <c r="Z3944" s="528"/>
      <c r="AA3944" s="528"/>
      <c r="AB3944" s="528"/>
      <c r="AC3944" s="528"/>
      <c r="AD3944" s="528"/>
      <c r="AE3944" s="528"/>
      <c r="AF3944" s="518"/>
      <c r="AG3944" s="518"/>
      <c r="AH3944" s="518"/>
      <c r="AI3944" s="518"/>
      <c r="AJ3944" s="518"/>
      <c r="AK3944" s="518"/>
      <c r="AL3944" s="518"/>
      <c r="AM3944" s="518"/>
      <c r="AN3944" s="518"/>
      <c r="AO3944" s="518"/>
      <c r="AP3944" s="518"/>
      <c r="AQ3944" s="518"/>
      <c r="AR3944" s="518"/>
      <c r="AS3944" s="518"/>
      <c r="AT3944" s="518"/>
      <c r="AU3944" s="518"/>
      <c r="AV3944" s="518"/>
      <c r="AW3944" s="518"/>
      <c r="AX3944" s="518"/>
      <c r="AY3944" s="518"/>
      <c r="AZ3944" s="518"/>
      <c r="BA3944" s="518"/>
      <c r="BB3944" s="518"/>
      <c r="BC3944" s="518"/>
      <c r="BD3944" s="518"/>
    </row>
    <row r="3945" spans="1:56" s="527" customFormat="1" ht="50.1" customHeight="1">
      <c r="A3945" s="45" t="s">
        <v>12195</v>
      </c>
      <c r="B3945" s="51" t="s">
        <v>35</v>
      </c>
      <c r="C3945" s="50" t="s">
        <v>8641</v>
      </c>
      <c r="D3945" s="50" t="s">
        <v>1497</v>
      </c>
      <c r="E3945" s="50" t="s">
        <v>8642</v>
      </c>
      <c r="F3945" s="50" t="s">
        <v>12196</v>
      </c>
      <c r="G3945" s="49" t="s">
        <v>196</v>
      </c>
      <c r="H3945" s="51">
        <v>0</v>
      </c>
      <c r="I3945" s="125">
        <v>590000000</v>
      </c>
      <c r="J3945" s="51" t="s">
        <v>53</v>
      </c>
      <c r="K3945" s="51" t="s">
        <v>10818</v>
      </c>
      <c r="L3945" s="51" t="s">
        <v>53</v>
      </c>
      <c r="M3945" s="51" t="s">
        <v>61</v>
      </c>
      <c r="N3945" s="51" t="s">
        <v>566</v>
      </c>
      <c r="O3945" s="46" t="s">
        <v>1424</v>
      </c>
      <c r="P3945" s="35">
        <v>166</v>
      </c>
      <c r="Q3945" s="49" t="s">
        <v>103</v>
      </c>
      <c r="R3945" s="153">
        <v>25</v>
      </c>
      <c r="S3945" s="77">
        <v>2054</v>
      </c>
      <c r="T3945" s="77">
        <f t="shared" ref="T3945:T3951" si="474">R3945*S3945</f>
        <v>51350</v>
      </c>
      <c r="U3945" s="77">
        <f t="shared" si="472"/>
        <v>57512.000000000007</v>
      </c>
      <c r="V3945" s="193"/>
      <c r="W3945" s="35">
        <v>2017</v>
      </c>
      <c r="X3945" s="156"/>
      <c r="Y3945" s="528"/>
      <c r="Z3945" s="528"/>
      <c r="AA3945" s="528"/>
      <c r="AB3945" s="528"/>
      <c r="AC3945" s="528"/>
      <c r="AD3945" s="528"/>
      <c r="AE3945" s="528"/>
      <c r="AF3945" s="518"/>
      <c r="AG3945" s="518"/>
      <c r="AH3945" s="518"/>
      <c r="AI3945" s="518"/>
      <c r="AJ3945" s="518"/>
      <c r="AK3945" s="518"/>
      <c r="AL3945" s="518"/>
      <c r="AM3945" s="518"/>
      <c r="AN3945" s="518"/>
      <c r="AO3945" s="518"/>
      <c r="AP3945" s="518"/>
      <c r="AQ3945" s="518"/>
      <c r="AR3945" s="518"/>
      <c r="AS3945" s="518"/>
      <c r="AT3945" s="518"/>
      <c r="AU3945" s="518"/>
      <c r="AV3945" s="518"/>
      <c r="AW3945" s="518"/>
      <c r="AX3945" s="518"/>
      <c r="AY3945" s="518"/>
      <c r="AZ3945" s="518"/>
      <c r="BA3945" s="518"/>
      <c r="BB3945" s="518"/>
      <c r="BC3945" s="518"/>
      <c r="BD3945" s="518"/>
    </row>
    <row r="3946" spans="1:56" s="527" customFormat="1" ht="50.1" customHeight="1">
      <c r="A3946" s="45" t="s">
        <v>12197</v>
      </c>
      <c r="B3946" s="51" t="s">
        <v>35</v>
      </c>
      <c r="C3946" s="50" t="s">
        <v>8641</v>
      </c>
      <c r="D3946" s="50" t="s">
        <v>1497</v>
      </c>
      <c r="E3946" s="50" t="s">
        <v>8642</v>
      </c>
      <c r="F3946" s="50" t="s">
        <v>12198</v>
      </c>
      <c r="G3946" s="49" t="s">
        <v>196</v>
      </c>
      <c r="H3946" s="51">
        <v>0</v>
      </c>
      <c r="I3946" s="125">
        <v>590000000</v>
      </c>
      <c r="J3946" s="51" t="s">
        <v>53</v>
      </c>
      <c r="K3946" s="51" t="s">
        <v>10818</v>
      </c>
      <c r="L3946" s="51" t="s">
        <v>53</v>
      </c>
      <c r="M3946" s="51" t="s">
        <v>61</v>
      </c>
      <c r="N3946" s="51" t="s">
        <v>566</v>
      </c>
      <c r="O3946" s="46" t="s">
        <v>1424</v>
      </c>
      <c r="P3946" s="35">
        <v>166</v>
      </c>
      <c r="Q3946" s="49" t="s">
        <v>103</v>
      </c>
      <c r="R3946" s="153">
        <v>25</v>
      </c>
      <c r="S3946" s="77">
        <v>2875</v>
      </c>
      <c r="T3946" s="77">
        <f t="shared" si="474"/>
        <v>71875</v>
      </c>
      <c r="U3946" s="77">
        <f t="shared" si="472"/>
        <v>80500.000000000015</v>
      </c>
      <c r="V3946" s="193"/>
      <c r="W3946" s="35">
        <v>2017</v>
      </c>
      <c r="X3946" s="156"/>
      <c r="Y3946" s="528"/>
      <c r="Z3946" s="528"/>
      <c r="AA3946" s="528"/>
      <c r="AB3946" s="528"/>
      <c r="AC3946" s="528"/>
      <c r="AD3946" s="528"/>
      <c r="AE3946" s="528"/>
      <c r="AF3946" s="518"/>
      <c r="AG3946" s="518"/>
      <c r="AH3946" s="518"/>
      <c r="AI3946" s="518"/>
      <c r="AJ3946" s="518"/>
      <c r="AK3946" s="518"/>
      <c r="AL3946" s="518"/>
      <c r="AM3946" s="518"/>
      <c r="AN3946" s="518"/>
      <c r="AO3946" s="518"/>
      <c r="AP3946" s="518"/>
      <c r="AQ3946" s="518"/>
      <c r="AR3946" s="518"/>
      <c r="AS3946" s="518"/>
      <c r="AT3946" s="518"/>
      <c r="AU3946" s="518"/>
      <c r="AV3946" s="518"/>
      <c r="AW3946" s="518"/>
      <c r="AX3946" s="518"/>
      <c r="AY3946" s="518"/>
      <c r="AZ3946" s="518"/>
      <c r="BA3946" s="518"/>
      <c r="BB3946" s="518"/>
      <c r="BC3946" s="518"/>
      <c r="BD3946" s="518"/>
    </row>
    <row r="3947" spans="1:56" s="527" customFormat="1" ht="50.1" customHeight="1">
      <c r="A3947" s="45" t="s">
        <v>12203</v>
      </c>
      <c r="B3947" s="58" t="s">
        <v>35</v>
      </c>
      <c r="C3947" s="78" t="s">
        <v>360</v>
      </c>
      <c r="D3947" s="78" t="s">
        <v>361</v>
      </c>
      <c r="E3947" s="78" t="s">
        <v>362</v>
      </c>
      <c r="F3947" s="78" t="s">
        <v>363</v>
      </c>
      <c r="G3947" s="104" t="s">
        <v>39</v>
      </c>
      <c r="H3947" s="105">
        <v>0</v>
      </c>
      <c r="I3947" s="80">
        <v>590000000</v>
      </c>
      <c r="J3947" s="51" t="s">
        <v>293</v>
      </c>
      <c r="K3947" s="49" t="s">
        <v>10723</v>
      </c>
      <c r="L3947" s="49" t="s">
        <v>189</v>
      </c>
      <c r="M3947" s="49" t="s">
        <v>84</v>
      </c>
      <c r="N3947" s="49" t="s">
        <v>5953</v>
      </c>
      <c r="O3947" s="49" t="s">
        <v>542</v>
      </c>
      <c r="P3947" s="43">
        <v>796</v>
      </c>
      <c r="Q3947" s="49" t="s">
        <v>46</v>
      </c>
      <c r="R3947" s="77">
        <v>41</v>
      </c>
      <c r="S3947" s="77">
        <v>2370</v>
      </c>
      <c r="T3947" s="237">
        <f t="shared" si="474"/>
        <v>97170</v>
      </c>
      <c r="U3947" s="77">
        <f t="shared" si="472"/>
        <v>108830.40000000001</v>
      </c>
      <c r="V3947" s="49"/>
      <c r="W3947" s="51">
        <v>2017</v>
      </c>
      <c r="X3947" s="49"/>
      <c r="Y3947" s="528"/>
      <c r="Z3947" s="528"/>
      <c r="AA3947" s="528"/>
      <c r="AB3947" s="528"/>
      <c r="AC3947" s="528"/>
      <c r="AD3947" s="528"/>
      <c r="AE3947" s="528"/>
      <c r="AF3947" s="518"/>
      <c r="AG3947" s="518"/>
      <c r="AH3947" s="518"/>
      <c r="AI3947" s="518"/>
      <c r="AJ3947" s="518"/>
      <c r="AK3947" s="518"/>
      <c r="AL3947" s="518"/>
      <c r="AM3947" s="518"/>
      <c r="AN3947" s="518"/>
      <c r="AO3947" s="518"/>
      <c r="AP3947" s="518"/>
      <c r="AQ3947" s="518"/>
      <c r="AR3947" s="518"/>
      <c r="AS3947" s="518"/>
      <c r="AT3947" s="518"/>
      <c r="AU3947" s="518"/>
      <c r="AV3947" s="518"/>
      <c r="AW3947" s="518"/>
      <c r="AX3947" s="518"/>
      <c r="AY3947" s="518"/>
      <c r="AZ3947" s="518"/>
      <c r="BA3947" s="518"/>
      <c r="BB3947" s="518"/>
      <c r="BC3947" s="518"/>
      <c r="BD3947" s="518"/>
    </row>
    <row r="3948" spans="1:56" s="527" customFormat="1" ht="50.1" customHeight="1">
      <c r="A3948" s="45" t="s">
        <v>12204</v>
      </c>
      <c r="B3948" s="58" t="s">
        <v>35</v>
      </c>
      <c r="C3948" s="78" t="s">
        <v>3402</v>
      </c>
      <c r="D3948" s="78" t="s">
        <v>3403</v>
      </c>
      <c r="E3948" s="78" t="s">
        <v>3404</v>
      </c>
      <c r="F3948" s="78" t="s">
        <v>3405</v>
      </c>
      <c r="G3948" s="104" t="s">
        <v>39</v>
      </c>
      <c r="H3948" s="105">
        <v>0</v>
      </c>
      <c r="I3948" s="80">
        <v>590000000</v>
      </c>
      <c r="J3948" s="51" t="s">
        <v>293</v>
      </c>
      <c r="K3948" s="49" t="s">
        <v>10723</v>
      </c>
      <c r="L3948" s="49" t="s">
        <v>189</v>
      </c>
      <c r="M3948" s="49" t="s">
        <v>84</v>
      </c>
      <c r="N3948" s="49" t="s">
        <v>5953</v>
      </c>
      <c r="O3948" s="49" t="s">
        <v>542</v>
      </c>
      <c r="P3948" s="43">
        <v>796</v>
      </c>
      <c r="Q3948" s="49" t="s">
        <v>46</v>
      </c>
      <c r="R3948" s="77">
        <v>3</v>
      </c>
      <c r="S3948" s="77">
        <v>17800</v>
      </c>
      <c r="T3948" s="237">
        <f t="shared" si="474"/>
        <v>53400</v>
      </c>
      <c r="U3948" s="77">
        <f t="shared" si="472"/>
        <v>59808.000000000007</v>
      </c>
      <c r="V3948" s="49"/>
      <c r="W3948" s="51">
        <v>2017</v>
      </c>
      <c r="X3948" s="49"/>
      <c r="Y3948" s="528"/>
      <c r="Z3948" s="528"/>
      <c r="AA3948" s="528"/>
      <c r="AB3948" s="528"/>
      <c r="AC3948" s="528"/>
      <c r="AD3948" s="528"/>
      <c r="AE3948" s="528"/>
      <c r="AF3948" s="518"/>
      <c r="AG3948" s="518"/>
      <c r="AH3948" s="518"/>
      <c r="AI3948" s="518"/>
      <c r="AJ3948" s="518"/>
      <c r="AK3948" s="518"/>
      <c r="AL3948" s="518"/>
      <c r="AM3948" s="518"/>
      <c r="AN3948" s="518"/>
      <c r="AO3948" s="518"/>
      <c r="AP3948" s="518"/>
      <c r="AQ3948" s="518"/>
      <c r="AR3948" s="518"/>
      <c r="AS3948" s="518"/>
      <c r="AT3948" s="518"/>
      <c r="AU3948" s="518"/>
      <c r="AV3948" s="518"/>
      <c r="AW3948" s="518"/>
      <c r="AX3948" s="518"/>
      <c r="AY3948" s="518"/>
      <c r="AZ3948" s="518"/>
      <c r="BA3948" s="518"/>
      <c r="BB3948" s="518"/>
      <c r="BC3948" s="518"/>
      <c r="BD3948" s="518"/>
    </row>
    <row r="3949" spans="1:56" s="527" customFormat="1" ht="50.1" customHeight="1">
      <c r="A3949" s="45" t="s">
        <v>12205</v>
      </c>
      <c r="B3949" s="58" t="s">
        <v>35</v>
      </c>
      <c r="C3949" s="78" t="s">
        <v>1450</v>
      </c>
      <c r="D3949" s="78" t="s">
        <v>1410</v>
      </c>
      <c r="E3949" s="78" t="s">
        <v>1451</v>
      </c>
      <c r="F3949" s="78" t="s">
        <v>1455</v>
      </c>
      <c r="G3949" s="104" t="s">
        <v>39</v>
      </c>
      <c r="H3949" s="105">
        <v>0</v>
      </c>
      <c r="I3949" s="80">
        <v>590000000</v>
      </c>
      <c r="J3949" s="51" t="s">
        <v>293</v>
      </c>
      <c r="K3949" s="49" t="s">
        <v>10723</v>
      </c>
      <c r="L3949" s="49" t="s">
        <v>189</v>
      </c>
      <c r="M3949" s="49" t="s">
        <v>84</v>
      </c>
      <c r="N3949" s="49" t="s">
        <v>5953</v>
      </c>
      <c r="O3949" s="49" t="s">
        <v>542</v>
      </c>
      <c r="P3949" s="43">
        <v>796</v>
      </c>
      <c r="Q3949" s="49" t="s">
        <v>46</v>
      </c>
      <c r="R3949" s="77">
        <v>1</v>
      </c>
      <c r="S3949" s="77">
        <v>7100</v>
      </c>
      <c r="T3949" s="237">
        <f t="shared" si="474"/>
        <v>7100</v>
      </c>
      <c r="U3949" s="77">
        <f t="shared" si="472"/>
        <v>7952.0000000000009</v>
      </c>
      <c r="V3949" s="43"/>
      <c r="W3949" s="43">
        <v>2017</v>
      </c>
      <c r="X3949" s="43"/>
      <c r="Y3949" s="528"/>
      <c r="Z3949" s="528"/>
      <c r="AA3949" s="528"/>
      <c r="AB3949" s="528"/>
      <c r="AC3949" s="528"/>
      <c r="AD3949" s="528"/>
      <c r="AE3949" s="528"/>
      <c r="AF3949" s="518"/>
      <c r="AG3949" s="518"/>
      <c r="AH3949" s="518"/>
      <c r="AI3949" s="518"/>
      <c r="AJ3949" s="518"/>
      <c r="AK3949" s="518"/>
      <c r="AL3949" s="518"/>
      <c r="AM3949" s="518"/>
      <c r="AN3949" s="518"/>
      <c r="AO3949" s="518"/>
      <c r="AP3949" s="518"/>
      <c r="AQ3949" s="518"/>
      <c r="AR3949" s="518"/>
      <c r="AS3949" s="518"/>
      <c r="AT3949" s="518"/>
      <c r="AU3949" s="518"/>
      <c r="AV3949" s="518"/>
      <c r="AW3949" s="518"/>
      <c r="AX3949" s="518"/>
      <c r="AY3949" s="518"/>
      <c r="AZ3949" s="518"/>
      <c r="BA3949" s="518"/>
      <c r="BB3949" s="518"/>
      <c r="BC3949" s="518"/>
      <c r="BD3949" s="518"/>
    </row>
    <row r="3950" spans="1:56" s="527" customFormat="1" ht="50.1" customHeight="1">
      <c r="A3950" s="45" t="s">
        <v>12206</v>
      </c>
      <c r="B3950" s="58" t="s">
        <v>35</v>
      </c>
      <c r="C3950" s="78" t="s">
        <v>4363</v>
      </c>
      <c r="D3950" s="78" t="s">
        <v>4364</v>
      </c>
      <c r="E3950" s="78" t="s">
        <v>4365</v>
      </c>
      <c r="F3950" s="78" t="s">
        <v>6067</v>
      </c>
      <c r="G3950" s="104" t="s">
        <v>39</v>
      </c>
      <c r="H3950" s="105">
        <v>0</v>
      </c>
      <c r="I3950" s="80">
        <v>590000000</v>
      </c>
      <c r="J3950" s="51" t="s">
        <v>293</v>
      </c>
      <c r="K3950" s="49" t="s">
        <v>10723</v>
      </c>
      <c r="L3950" s="49" t="s">
        <v>189</v>
      </c>
      <c r="M3950" s="49" t="s">
        <v>84</v>
      </c>
      <c r="N3950" s="49" t="s">
        <v>5953</v>
      </c>
      <c r="O3950" s="49" t="s">
        <v>542</v>
      </c>
      <c r="P3950" s="43">
        <v>796</v>
      </c>
      <c r="Q3950" s="49" t="s">
        <v>46</v>
      </c>
      <c r="R3950" s="100">
        <v>12</v>
      </c>
      <c r="S3950" s="100">
        <v>8900</v>
      </c>
      <c r="T3950" s="237">
        <f t="shared" si="474"/>
        <v>106800</v>
      </c>
      <c r="U3950" s="100">
        <f t="shared" si="472"/>
        <v>119616.00000000001</v>
      </c>
      <c r="V3950" s="98"/>
      <c r="W3950" s="51">
        <v>2017</v>
      </c>
      <c r="X3950" s="98"/>
      <c r="Y3950" s="528"/>
      <c r="Z3950" s="528"/>
      <c r="AA3950" s="528"/>
      <c r="AB3950" s="528"/>
      <c r="AC3950" s="528"/>
      <c r="AD3950" s="528"/>
      <c r="AE3950" s="528"/>
      <c r="AF3950" s="518"/>
      <c r="AG3950" s="518"/>
      <c r="AH3950" s="518"/>
      <c r="AI3950" s="518"/>
      <c r="AJ3950" s="518"/>
      <c r="AK3950" s="518"/>
      <c r="AL3950" s="518"/>
      <c r="AM3950" s="518"/>
      <c r="AN3950" s="518"/>
      <c r="AO3950" s="518"/>
      <c r="AP3950" s="518"/>
      <c r="AQ3950" s="518"/>
      <c r="AR3950" s="518"/>
      <c r="AS3950" s="518"/>
      <c r="AT3950" s="518"/>
      <c r="AU3950" s="518"/>
      <c r="AV3950" s="518"/>
      <c r="AW3950" s="518"/>
      <c r="AX3950" s="518"/>
      <c r="AY3950" s="518"/>
      <c r="AZ3950" s="518"/>
      <c r="BA3950" s="518"/>
      <c r="BB3950" s="518"/>
      <c r="BC3950" s="518"/>
      <c r="BD3950" s="518"/>
    </row>
    <row r="3951" spans="1:56" s="527" customFormat="1" ht="50.1" customHeight="1">
      <c r="A3951" s="45" t="s">
        <v>12207</v>
      </c>
      <c r="B3951" s="58" t="s">
        <v>35</v>
      </c>
      <c r="C3951" s="50" t="s">
        <v>12208</v>
      </c>
      <c r="D3951" s="50" t="s">
        <v>286</v>
      </c>
      <c r="E3951" s="50" t="s">
        <v>12209</v>
      </c>
      <c r="F3951" s="78" t="s">
        <v>12210</v>
      </c>
      <c r="G3951" s="104" t="s">
        <v>39</v>
      </c>
      <c r="H3951" s="105">
        <v>0</v>
      </c>
      <c r="I3951" s="80">
        <v>590000000</v>
      </c>
      <c r="J3951" s="51" t="s">
        <v>293</v>
      </c>
      <c r="K3951" s="49" t="s">
        <v>10723</v>
      </c>
      <c r="L3951" s="49" t="s">
        <v>189</v>
      </c>
      <c r="M3951" s="49" t="s">
        <v>84</v>
      </c>
      <c r="N3951" s="49" t="s">
        <v>5953</v>
      </c>
      <c r="O3951" s="49" t="s">
        <v>542</v>
      </c>
      <c r="P3951" s="43">
        <v>796</v>
      </c>
      <c r="Q3951" s="49" t="s">
        <v>46</v>
      </c>
      <c r="R3951" s="77">
        <v>21</v>
      </c>
      <c r="S3951" s="77">
        <v>7900</v>
      </c>
      <c r="T3951" s="237">
        <f t="shared" si="474"/>
        <v>165900</v>
      </c>
      <c r="U3951" s="77">
        <f t="shared" si="472"/>
        <v>185808.00000000003</v>
      </c>
      <c r="V3951" s="98"/>
      <c r="W3951" s="51">
        <v>2017</v>
      </c>
      <c r="X3951" s="98"/>
      <c r="Y3951" s="528"/>
      <c r="Z3951" s="528"/>
      <c r="AA3951" s="528"/>
      <c r="AB3951" s="528"/>
      <c r="AC3951" s="528"/>
      <c r="AD3951" s="528"/>
      <c r="AE3951" s="528"/>
      <c r="AF3951" s="518"/>
      <c r="AG3951" s="518"/>
      <c r="AH3951" s="518"/>
      <c r="AI3951" s="518"/>
      <c r="AJ3951" s="518"/>
      <c r="AK3951" s="518"/>
      <c r="AL3951" s="518"/>
      <c r="AM3951" s="518"/>
      <c r="AN3951" s="518"/>
      <c r="AO3951" s="518"/>
      <c r="AP3951" s="518"/>
      <c r="AQ3951" s="518"/>
      <c r="AR3951" s="518"/>
      <c r="AS3951" s="518"/>
      <c r="AT3951" s="518"/>
      <c r="AU3951" s="518"/>
      <c r="AV3951" s="518"/>
      <c r="AW3951" s="518"/>
      <c r="AX3951" s="518"/>
      <c r="AY3951" s="518"/>
      <c r="AZ3951" s="518"/>
      <c r="BA3951" s="518"/>
      <c r="BB3951" s="518"/>
      <c r="BC3951" s="518"/>
      <c r="BD3951" s="518"/>
    </row>
    <row r="3952" spans="1:56" s="527" customFormat="1" ht="50.1" customHeight="1">
      <c r="A3952" s="45" t="s">
        <v>12212</v>
      </c>
      <c r="B3952" s="58" t="s">
        <v>35</v>
      </c>
      <c r="C3952" s="78" t="s">
        <v>1206</v>
      </c>
      <c r="D3952" s="78" t="s">
        <v>1207</v>
      </c>
      <c r="E3952" s="78" t="s">
        <v>1208</v>
      </c>
      <c r="F3952" s="78" t="s">
        <v>1211</v>
      </c>
      <c r="G3952" s="104" t="s">
        <v>39</v>
      </c>
      <c r="H3952" s="105">
        <v>0</v>
      </c>
      <c r="I3952" s="80">
        <v>590000000</v>
      </c>
      <c r="J3952" s="51" t="s">
        <v>293</v>
      </c>
      <c r="K3952" s="49" t="s">
        <v>10723</v>
      </c>
      <c r="L3952" s="49" t="s">
        <v>189</v>
      </c>
      <c r="M3952" s="49" t="s">
        <v>84</v>
      </c>
      <c r="N3952" s="49" t="s">
        <v>5953</v>
      </c>
      <c r="O3952" s="49" t="s">
        <v>542</v>
      </c>
      <c r="P3952" s="43">
        <v>796</v>
      </c>
      <c r="Q3952" s="49" t="s">
        <v>46</v>
      </c>
      <c r="R3952" s="77">
        <v>2</v>
      </c>
      <c r="S3952" s="77">
        <v>750</v>
      </c>
      <c r="T3952" s="237">
        <f t="shared" ref="T3952:T3956" si="475">R3952*S3952</f>
        <v>1500</v>
      </c>
      <c r="U3952" s="77">
        <f t="shared" si="472"/>
        <v>1680.0000000000002</v>
      </c>
      <c r="V3952" s="98"/>
      <c r="W3952" s="51">
        <v>2017</v>
      </c>
      <c r="X3952" s="98"/>
      <c r="Y3952" s="528"/>
      <c r="Z3952" s="528"/>
      <c r="AA3952" s="528"/>
      <c r="AB3952" s="528"/>
      <c r="AC3952" s="528"/>
      <c r="AD3952" s="528"/>
      <c r="AE3952" s="528"/>
      <c r="AF3952" s="518"/>
      <c r="AG3952" s="518"/>
      <c r="AH3952" s="518"/>
      <c r="AI3952" s="518"/>
      <c r="AJ3952" s="518"/>
      <c r="AK3952" s="518"/>
      <c r="AL3952" s="518"/>
      <c r="AM3952" s="518"/>
      <c r="AN3952" s="518"/>
      <c r="AO3952" s="518"/>
      <c r="AP3952" s="518"/>
      <c r="AQ3952" s="518"/>
      <c r="AR3952" s="518"/>
      <c r="AS3952" s="518"/>
      <c r="AT3952" s="518"/>
      <c r="AU3952" s="518"/>
      <c r="AV3952" s="518"/>
      <c r="AW3952" s="518"/>
      <c r="AX3952" s="518"/>
      <c r="AY3952" s="518"/>
      <c r="AZ3952" s="518"/>
      <c r="BA3952" s="518"/>
      <c r="BB3952" s="518"/>
      <c r="BC3952" s="518"/>
      <c r="BD3952" s="518"/>
    </row>
    <row r="3953" spans="1:56" s="527" customFormat="1" ht="50.1" customHeight="1">
      <c r="A3953" s="45" t="s">
        <v>12213</v>
      </c>
      <c r="B3953" s="58" t="s">
        <v>35</v>
      </c>
      <c r="C3953" s="78" t="s">
        <v>1478</v>
      </c>
      <c r="D3953" s="78" t="s">
        <v>1410</v>
      </c>
      <c r="E3953" s="78" t="s">
        <v>1479</v>
      </c>
      <c r="F3953" s="78" t="s">
        <v>1480</v>
      </c>
      <c r="G3953" s="104" t="s">
        <v>39</v>
      </c>
      <c r="H3953" s="105">
        <v>0</v>
      </c>
      <c r="I3953" s="80">
        <v>590000000</v>
      </c>
      <c r="J3953" s="51" t="s">
        <v>293</v>
      </c>
      <c r="K3953" s="49" t="s">
        <v>10723</v>
      </c>
      <c r="L3953" s="49" t="s">
        <v>189</v>
      </c>
      <c r="M3953" s="49" t="s">
        <v>84</v>
      </c>
      <c r="N3953" s="49" t="s">
        <v>5953</v>
      </c>
      <c r="O3953" s="49" t="s">
        <v>542</v>
      </c>
      <c r="P3953" s="43">
        <v>796</v>
      </c>
      <c r="Q3953" s="49" t="s">
        <v>46</v>
      </c>
      <c r="R3953" s="77">
        <v>10</v>
      </c>
      <c r="S3953" s="77">
        <v>4000</v>
      </c>
      <c r="T3953" s="237">
        <f t="shared" si="475"/>
        <v>40000</v>
      </c>
      <c r="U3953" s="77">
        <f t="shared" si="472"/>
        <v>44800.000000000007</v>
      </c>
      <c r="V3953" s="98"/>
      <c r="W3953" s="51">
        <v>2017</v>
      </c>
      <c r="X3953" s="98"/>
      <c r="Y3953" s="528"/>
      <c r="Z3953" s="528"/>
      <c r="AA3953" s="528"/>
      <c r="AB3953" s="528"/>
      <c r="AC3953" s="528"/>
      <c r="AD3953" s="528"/>
      <c r="AE3953" s="528"/>
      <c r="AF3953" s="518"/>
      <c r="AG3953" s="518"/>
      <c r="AH3953" s="518"/>
      <c r="AI3953" s="518"/>
      <c r="AJ3953" s="518"/>
      <c r="AK3953" s="518"/>
      <c r="AL3953" s="518"/>
      <c r="AM3953" s="518"/>
      <c r="AN3953" s="518"/>
      <c r="AO3953" s="518"/>
      <c r="AP3953" s="518"/>
      <c r="AQ3953" s="518"/>
      <c r="AR3953" s="518"/>
      <c r="AS3953" s="518"/>
      <c r="AT3953" s="518"/>
      <c r="AU3953" s="518"/>
      <c r="AV3953" s="518"/>
      <c r="AW3953" s="518"/>
      <c r="AX3953" s="518"/>
      <c r="AY3953" s="518"/>
      <c r="AZ3953" s="518"/>
      <c r="BA3953" s="518"/>
      <c r="BB3953" s="518"/>
      <c r="BC3953" s="518"/>
      <c r="BD3953" s="518"/>
    </row>
    <row r="3954" spans="1:56" s="527" customFormat="1" ht="50.1" customHeight="1">
      <c r="A3954" s="45" t="s">
        <v>12214</v>
      </c>
      <c r="B3954" s="58" t="s">
        <v>35</v>
      </c>
      <c r="C3954" s="78" t="s">
        <v>1409</v>
      </c>
      <c r="D3954" s="78" t="s">
        <v>1410</v>
      </c>
      <c r="E3954" s="78" t="s">
        <v>1411</v>
      </c>
      <c r="F3954" s="78" t="s">
        <v>1414</v>
      </c>
      <c r="G3954" s="104" t="s">
        <v>39</v>
      </c>
      <c r="H3954" s="105">
        <v>0</v>
      </c>
      <c r="I3954" s="80">
        <v>590000000</v>
      </c>
      <c r="J3954" s="51" t="s">
        <v>293</v>
      </c>
      <c r="K3954" s="49" t="s">
        <v>10723</v>
      </c>
      <c r="L3954" s="49" t="s">
        <v>189</v>
      </c>
      <c r="M3954" s="49" t="s">
        <v>84</v>
      </c>
      <c r="N3954" s="49" t="s">
        <v>5953</v>
      </c>
      <c r="O3954" s="49" t="s">
        <v>542</v>
      </c>
      <c r="P3954" s="43">
        <v>796</v>
      </c>
      <c r="Q3954" s="49" t="s">
        <v>46</v>
      </c>
      <c r="R3954" s="77">
        <v>5</v>
      </c>
      <c r="S3954" s="77">
        <v>14200</v>
      </c>
      <c r="T3954" s="237">
        <f t="shared" si="475"/>
        <v>71000</v>
      </c>
      <c r="U3954" s="77">
        <f t="shared" si="472"/>
        <v>79520.000000000015</v>
      </c>
      <c r="V3954" s="98"/>
      <c r="W3954" s="51">
        <v>2017</v>
      </c>
      <c r="X3954" s="98"/>
      <c r="Y3954" s="528"/>
      <c r="Z3954" s="528"/>
      <c r="AA3954" s="528"/>
      <c r="AB3954" s="528"/>
      <c r="AC3954" s="528"/>
      <c r="AD3954" s="528"/>
      <c r="AE3954" s="528"/>
      <c r="AF3954" s="518"/>
      <c r="AG3954" s="518"/>
      <c r="AH3954" s="518"/>
      <c r="AI3954" s="518"/>
      <c r="AJ3954" s="518"/>
      <c r="AK3954" s="518"/>
      <c r="AL3954" s="518"/>
      <c r="AM3954" s="518"/>
      <c r="AN3954" s="518"/>
      <c r="AO3954" s="518"/>
      <c r="AP3954" s="518"/>
      <c r="AQ3954" s="518"/>
      <c r="AR3954" s="518"/>
      <c r="AS3954" s="518"/>
      <c r="AT3954" s="518"/>
      <c r="AU3954" s="518"/>
      <c r="AV3954" s="518"/>
      <c r="AW3954" s="518"/>
      <c r="AX3954" s="518"/>
      <c r="AY3954" s="518"/>
      <c r="AZ3954" s="518"/>
      <c r="BA3954" s="518"/>
      <c r="BB3954" s="518"/>
      <c r="BC3954" s="518"/>
      <c r="BD3954" s="518"/>
    </row>
    <row r="3955" spans="1:56" s="527" customFormat="1" ht="50.1" customHeight="1">
      <c r="A3955" s="45" t="s">
        <v>12215</v>
      </c>
      <c r="B3955" s="58" t="s">
        <v>35</v>
      </c>
      <c r="C3955" s="78" t="s">
        <v>2736</v>
      </c>
      <c r="D3955" s="78" t="s">
        <v>2737</v>
      </c>
      <c r="E3955" s="78" t="s">
        <v>2738</v>
      </c>
      <c r="F3955" s="78" t="s">
        <v>2739</v>
      </c>
      <c r="G3955" s="104" t="s">
        <v>39</v>
      </c>
      <c r="H3955" s="105">
        <v>0</v>
      </c>
      <c r="I3955" s="80">
        <v>590000000</v>
      </c>
      <c r="J3955" s="51" t="s">
        <v>293</v>
      </c>
      <c r="K3955" s="49" t="s">
        <v>10723</v>
      </c>
      <c r="L3955" s="49" t="s">
        <v>189</v>
      </c>
      <c r="M3955" s="49" t="s">
        <v>84</v>
      </c>
      <c r="N3955" s="49" t="s">
        <v>5953</v>
      </c>
      <c r="O3955" s="49" t="s">
        <v>542</v>
      </c>
      <c r="P3955" s="43">
        <v>796</v>
      </c>
      <c r="Q3955" s="49" t="s">
        <v>46</v>
      </c>
      <c r="R3955" s="77">
        <v>5</v>
      </c>
      <c r="S3955" s="77">
        <v>3000</v>
      </c>
      <c r="T3955" s="237">
        <f t="shared" si="475"/>
        <v>15000</v>
      </c>
      <c r="U3955" s="77">
        <f t="shared" si="472"/>
        <v>16800</v>
      </c>
      <c r="V3955" s="98"/>
      <c r="W3955" s="51">
        <v>2017</v>
      </c>
      <c r="X3955" s="98"/>
      <c r="Y3955" s="528"/>
      <c r="Z3955" s="528"/>
      <c r="AA3955" s="528"/>
      <c r="AB3955" s="528"/>
      <c r="AC3955" s="528"/>
      <c r="AD3955" s="528"/>
      <c r="AE3955" s="528"/>
      <c r="AF3955" s="518"/>
      <c r="AG3955" s="518"/>
      <c r="AH3955" s="518"/>
      <c r="AI3955" s="518"/>
      <c r="AJ3955" s="518"/>
      <c r="AK3955" s="518"/>
      <c r="AL3955" s="518"/>
      <c r="AM3955" s="518"/>
      <c r="AN3955" s="518"/>
      <c r="AO3955" s="518"/>
      <c r="AP3955" s="518"/>
      <c r="AQ3955" s="518"/>
      <c r="AR3955" s="518"/>
      <c r="AS3955" s="518"/>
      <c r="AT3955" s="518"/>
      <c r="AU3955" s="518"/>
      <c r="AV3955" s="518"/>
      <c r="AW3955" s="518"/>
      <c r="AX3955" s="518"/>
      <c r="AY3955" s="518"/>
      <c r="AZ3955" s="518"/>
      <c r="BA3955" s="518"/>
      <c r="BB3955" s="518"/>
      <c r="BC3955" s="518"/>
      <c r="BD3955" s="518"/>
    </row>
    <row r="3956" spans="1:56" s="527" customFormat="1" ht="50.1" customHeight="1">
      <c r="A3956" s="45" t="s">
        <v>12216</v>
      </c>
      <c r="B3956" s="58" t="s">
        <v>35</v>
      </c>
      <c r="C3956" s="50" t="s">
        <v>12217</v>
      </c>
      <c r="D3956" s="50" t="s">
        <v>4465</v>
      </c>
      <c r="E3956" s="50" t="s">
        <v>12218</v>
      </c>
      <c r="F3956" s="78" t="s">
        <v>12219</v>
      </c>
      <c r="G3956" s="104" t="s">
        <v>39</v>
      </c>
      <c r="H3956" s="105">
        <v>0</v>
      </c>
      <c r="I3956" s="80">
        <v>590000000</v>
      </c>
      <c r="J3956" s="51" t="s">
        <v>293</v>
      </c>
      <c r="K3956" s="49" t="s">
        <v>10723</v>
      </c>
      <c r="L3956" s="49" t="s">
        <v>189</v>
      </c>
      <c r="M3956" s="49" t="s">
        <v>84</v>
      </c>
      <c r="N3956" s="49" t="s">
        <v>5953</v>
      </c>
      <c r="O3956" s="49" t="s">
        <v>542</v>
      </c>
      <c r="P3956" s="43">
        <v>796</v>
      </c>
      <c r="Q3956" s="49" t="s">
        <v>46</v>
      </c>
      <c r="R3956" s="77">
        <v>5</v>
      </c>
      <c r="S3956" s="77">
        <v>142000</v>
      </c>
      <c r="T3956" s="237">
        <f t="shared" si="475"/>
        <v>710000</v>
      </c>
      <c r="U3956" s="77">
        <f t="shared" si="472"/>
        <v>795200.00000000012</v>
      </c>
      <c r="V3956" s="98"/>
      <c r="W3956" s="51">
        <v>2017</v>
      </c>
      <c r="X3956" s="98"/>
      <c r="Y3956" s="528"/>
      <c r="Z3956" s="528"/>
      <c r="AA3956" s="528"/>
      <c r="AB3956" s="528"/>
      <c r="AC3956" s="528"/>
      <c r="AD3956" s="528"/>
      <c r="AE3956" s="528"/>
      <c r="AF3956" s="518"/>
      <c r="AG3956" s="518"/>
      <c r="AH3956" s="518"/>
      <c r="AI3956" s="518"/>
      <c r="AJ3956" s="518"/>
      <c r="AK3956" s="518"/>
      <c r="AL3956" s="518"/>
      <c r="AM3956" s="518"/>
      <c r="AN3956" s="518"/>
      <c r="AO3956" s="518"/>
      <c r="AP3956" s="518"/>
      <c r="AQ3956" s="518"/>
      <c r="AR3956" s="518"/>
      <c r="AS3956" s="518"/>
      <c r="AT3956" s="518"/>
      <c r="AU3956" s="518"/>
      <c r="AV3956" s="518"/>
      <c r="AW3956" s="518"/>
      <c r="AX3956" s="518"/>
      <c r="AY3956" s="518"/>
      <c r="AZ3956" s="518"/>
      <c r="BA3956" s="518"/>
      <c r="BB3956" s="518"/>
      <c r="BC3956" s="518"/>
      <c r="BD3956" s="518"/>
    </row>
    <row r="3957" spans="1:56" s="527" customFormat="1" ht="50.1" customHeight="1">
      <c r="A3957" s="45" t="s">
        <v>12223</v>
      </c>
      <c r="B3957" s="35" t="s">
        <v>35</v>
      </c>
      <c r="C3957" s="50" t="s">
        <v>12224</v>
      </c>
      <c r="D3957" s="50" t="s">
        <v>12225</v>
      </c>
      <c r="E3957" s="50" t="s">
        <v>12226</v>
      </c>
      <c r="F3957" s="50" t="s">
        <v>12227</v>
      </c>
      <c r="G3957" s="35" t="s">
        <v>39</v>
      </c>
      <c r="H3957" s="34">
        <v>0</v>
      </c>
      <c r="I3957" s="201">
        <v>590000000</v>
      </c>
      <c r="J3957" s="35" t="s">
        <v>42</v>
      </c>
      <c r="K3957" s="35" t="s">
        <v>10818</v>
      </c>
      <c r="L3957" s="35" t="s">
        <v>42</v>
      </c>
      <c r="M3957" s="34" t="s">
        <v>61</v>
      </c>
      <c r="N3957" s="49" t="s">
        <v>566</v>
      </c>
      <c r="O3957" s="49" t="s">
        <v>1424</v>
      </c>
      <c r="P3957" s="35">
        <v>796</v>
      </c>
      <c r="Q3957" s="49" t="s">
        <v>46</v>
      </c>
      <c r="R3957" s="99">
        <v>2</v>
      </c>
      <c r="S3957" s="100">
        <v>37000</v>
      </c>
      <c r="T3957" s="100">
        <f>S3957*R3957</f>
        <v>74000</v>
      </c>
      <c r="U3957" s="100">
        <f t="shared" ref="U3957:U3963" si="476">T3957*1.12</f>
        <v>82880.000000000015</v>
      </c>
      <c r="V3957" s="34"/>
      <c r="W3957" s="82">
        <v>2017</v>
      </c>
      <c r="X3957" s="38"/>
      <c r="Y3957" s="528"/>
      <c r="Z3957" s="528"/>
      <c r="AA3957" s="528"/>
      <c r="AB3957" s="528"/>
      <c r="AC3957" s="528"/>
      <c r="AD3957" s="528"/>
      <c r="AE3957" s="528"/>
      <c r="AF3957" s="518"/>
      <c r="AG3957" s="518"/>
      <c r="AH3957" s="518"/>
      <c r="AI3957" s="518"/>
      <c r="AJ3957" s="518"/>
      <c r="AK3957" s="518"/>
      <c r="AL3957" s="518"/>
      <c r="AM3957" s="518"/>
      <c r="AN3957" s="518"/>
      <c r="AO3957" s="518"/>
      <c r="AP3957" s="518"/>
      <c r="AQ3957" s="518"/>
      <c r="AR3957" s="518"/>
      <c r="AS3957" s="518"/>
      <c r="AT3957" s="518"/>
      <c r="AU3957" s="518"/>
      <c r="AV3957" s="518"/>
      <c r="AW3957" s="518"/>
      <c r="AX3957" s="518"/>
      <c r="AY3957" s="518"/>
      <c r="AZ3957" s="518"/>
      <c r="BA3957" s="518"/>
      <c r="BB3957" s="518"/>
      <c r="BC3957" s="518"/>
      <c r="BD3957" s="518"/>
    </row>
    <row r="3958" spans="1:56" s="527" customFormat="1" ht="50.1" customHeight="1">
      <c r="A3958" s="45" t="s">
        <v>12228</v>
      </c>
      <c r="B3958" s="35" t="s">
        <v>35</v>
      </c>
      <c r="C3958" s="50" t="s">
        <v>5724</v>
      </c>
      <c r="D3958" s="50" t="s">
        <v>5725</v>
      </c>
      <c r="E3958" s="50" t="s">
        <v>5726</v>
      </c>
      <c r="F3958" s="50" t="s">
        <v>12229</v>
      </c>
      <c r="G3958" s="35" t="s">
        <v>39</v>
      </c>
      <c r="H3958" s="34">
        <v>0</v>
      </c>
      <c r="I3958" s="201">
        <v>590000000</v>
      </c>
      <c r="J3958" s="35" t="s">
        <v>42</v>
      </c>
      <c r="K3958" s="35" t="s">
        <v>10818</v>
      </c>
      <c r="L3958" s="35" t="s">
        <v>42</v>
      </c>
      <c r="M3958" s="34" t="s">
        <v>61</v>
      </c>
      <c r="N3958" s="49" t="s">
        <v>2792</v>
      </c>
      <c r="O3958" s="49" t="s">
        <v>12230</v>
      </c>
      <c r="P3958" s="49">
        <v>704</v>
      </c>
      <c r="Q3958" s="49" t="s">
        <v>2510</v>
      </c>
      <c r="R3958" s="99">
        <v>1</v>
      </c>
      <c r="S3958" s="99">
        <v>54000</v>
      </c>
      <c r="T3958" s="100">
        <f>S3958*R3958</f>
        <v>54000</v>
      </c>
      <c r="U3958" s="100">
        <f t="shared" si="476"/>
        <v>60480.000000000007</v>
      </c>
      <c r="V3958" s="34"/>
      <c r="W3958" s="82">
        <v>2017</v>
      </c>
      <c r="X3958" s="38"/>
      <c r="Y3958" s="528"/>
      <c r="Z3958" s="528"/>
      <c r="AA3958" s="528"/>
      <c r="AB3958" s="528"/>
      <c r="AC3958" s="528"/>
      <c r="AD3958" s="528"/>
      <c r="AE3958" s="528"/>
      <c r="AF3958" s="518"/>
      <c r="AG3958" s="518"/>
      <c r="AH3958" s="518"/>
      <c r="AI3958" s="518"/>
      <c r="AJ3958" s="518"/>
      <c r="AK3958" s="518"/>
      <c r="AL3958" s="518"/>
      <c r="AM3958" s="518"/>
      <c r="AN3958" s="518"/>
      <c r="AO3958" s="518"/>
      <c r="AP3958" s="518"/>
      <c r="AQ3958" s="518"/>
      <c r="AR3958" s="518"/>
      <c r="AS3958" s="518"/>
      <c r="AT3958" s="518"/>
      <c r="AU3958" s="518"/>
      <c r="AV3958" s="518"/>
      <c r="AW3958" s="518"/>
      <c r="AX3958" s="518"/>
      <c r="AY3958" s="518"/>
      <c r="AZ3958" s="518"/>
      <c r="BA3958" s="518"/>
      <c r="BB3958" s="518"/>
      <c r="BC3958" s="518"/>
      <c r="BD3958" s="518"/>
    </row>
    <row r="3959" spans="1:56" s="527" customFormat="1" ht="50.1" customHeight="1">
      <c r="A3959" s="45" t="s">
        <v>12231</v>
      </c>
      <c r="B3959" s="35" t="s">
        <v>35</v>
      </c>
      <c r="C3959" s="50" t="s">
        <v>12232</v>
      </c>
      <c r="D3959" s="50" t="s">
        <v>1102</v>
      </c>
      <c r="E3959" s="50" t="s">
        <v>12233</v>
      </c>
      <c r="F3959" s="50" t="s">
        <v>12234</v>
      </c>
      <c r="G3959" s="35" t="s">
        <v>39</v>
      </c>
      <c r="H3959" s="34">
        <v>0</v>
      </c>
      <c r="I3959" s="201">
        <v>590000000</v>
      </c>
      <c r="J3959" s="35" t="s">
        <v>42</v>
      </c>
      <c r="K3959" s="35" t="s">
        <v>10818</v>
      </c>
      <c r="L3959" s="35" t="s">
        <v>42</v>
      </c>
      <c r="M3959" s="34" t="s">
        <v>61</v>
      </c>
      <c r="N3959" s="49" t="s">
        <v>2792</v>
      </c>
      <c r="O3959" s="49" t="s">
        <v>12230</v>
      </c>
      <c r="P3959" s="35">
        <v>796</v>
      </c>
      <c r="Q3959" s="49" t="s">
        <v>46</v>
      </c>
      <c r="R3959" s="99">
        <v>1</v>
      </c>
      <c r="S3959" s="99">
        <v>6000</v>
      </c>
      <c r="T3959" s="100">
        <f>S3959*R3959</f>
        <v>6000</v>
      </c>
      <c r="U3959" s="100">
        <f t="shared" si="476"/>
        <v>6720.0000000000009</v>
      </c>
      <c r="V3959" s="34"/>
      <c r="W3959" s="82">
        <v>2017</v>
      </c>
      <c r="X3959" s="38"/>
      <c r="Y3959" s="528"/>
      <c r="Z3959" s="528"/>
      <c r="AA3959" s="528"/>
      <c r="AB3959" s="528"/>
      <c r="AC3959" s="528"/>
      <c r="AD3959" s="528"/>
      <c r="AE3959" s="528"/>
      <c r="AF3959" s="518"/>
      <c r="AG3959" s="518"/>
      <c r="AH3959" s="518"/>
      <c r="AI3959" s="518"/>
      <c r="AJ3959" s="518"/>
      <c r="AK3959" s="518"/>
      <c r="AL3959" s="518"/>
      <c r="AM3959" s="518"/>
      <c r="AN3959" s="518"/>
      <c r="AO3959" s="518"/>
      <c r="AP3959" s="518"/>
      <c r="AQ3959" s="518"/>
      <c r="AR3959" s="518"/>
      <c r="AS3959" s="518"/>
      <c r="AT3959" s="518"/>
      <c r="AU3959" s="518"/>
      <c r="AV3959" s="518"/>
      <c r="AW3959" s="518"/>
      <c r="AX3959" s="518"/>
      <c r="AY3959" s="518"/>
      <c r="AZ3959" s="518"/>
      <c r="BA3959" s="518"/>
      <c r="BB3959" s="518"/>
      <c r="BC3959" s="518"/>
      <c r="BD3959" s="518"/>
    </row>
    <row r="3960" spans="1:56" s="527" customFormat="1" ht="50.1" customHeight="1">
      <c r="A3960" s="45" t="s">
        <v>12235</v>
      </c>
      <c r="B3960" s="58" t="s">
        <v>35</v>
      </c>
      <c r="C3960" s="50" t="s">
        <v>4889</v>
      </c>
      <c r="D3960" s="50" t="s">
        <v>4890</v>
      </c>
      <c r="E3960" s="50" t="s">
        <v>4891</v>
      </c>
      <c r="F3960" s="213" t="s">
        <v>4894</v>
      </c>
      <c r="G3960" s="49" t="s">
        <v>39</v>
      </c>
      <c r="H3960" s="35">
        <v>0</v>
      </c>
      <c r="I3960" s="52">
        <v>590000000</v>
      </c>
      <c r="J3960" s="49" t="s">
        <v>4895</v>
      </c>
      <c r="K3960" s="49" t="s">
        <v>10818</v>
      </c>
      <c r="L3960" s="51" t="s">
        <v>53</v>
      </c>
      <c r="M3960" s="51" t="s">
        <v>61</v>
      </c>
      <c r="N3960" s="49" t="s">
        <v>6464</v>
      </c>
      <c r="O3960" s="49" t="s">
        <v>1424</v>
      </c>
      <c r="P3960" s="214" t="s">
        <v>865</v>
      </c>
      <c r="Q3960" s="49" t="s">
        <v>866</v>
      </c>
      <c r="R3960" s="100">
        <v>125</v>
      </c>
      <c r="S3960" s="100">
        <v>6331</v>
      </c>
      <c r="T3960" s="343">
        <f>S3960*R3960</f>
        <v>791375</v>
      </c>
      <c r="U3960" s="343">
        <f t="shared" si="476"/>
        <v>886340.00000000012</v>
      </c>
      <c r="V3960" s="49"/>
      <c r="W3960" s="49">
        <v>2017</v>
      </c>
      <c r="X3960" s="49"/>
      <c r="Y3960" s="528"/>
      <c r="Z3960" s="528"/>
      <c r="AA3960" s="528"/>
      <c r="AB3960" s="528"/>
      <c r="AC3960" s="528"/>
      <c r="AD3960" s="528"/>
      <c r="AE3960" s="528"/>
      <c r="AF3960" s="518"/>
      <c r="AG3960" s="518"/>
      <c r="AH3960" s="518"/>
      <c r="AI3960" s="518"/>
      <c r="AJ3960" s="518"/>
      <c r="AK3960" s="518"/>
      <c r="AL3960" s="518"/>
      <c r="AM3960" s="518"/>
      <c r="AN3960" s="518"/>
      <c r="AO3960" s="518"/>
      <c r="AP3960" s="518"/>
      <c r="AQ3960" s="518"/>
      <c r="AR3960" s="518"/>
      <c r="AS3960" s="518"/>
      <c r="AT3960" s="518"/>
      <c r="AU3960" s="518"/>
      <c r="AV3960" s="518"/>
      <c r="AW3960" s="518"/>
      <c r="AX3960" s="518"/>
      <c r="AY3960" s="518"/>
      <c r="AZ3960" s="518"/>
      <c r="BA3960" s="518"/>
      <c r="BB3960" s="518"/>
      <c r="BC3960" s="518"/>
      <c r="BD3960" s="518"/>
    </row>
    <row r="3961" spans="1:56" s="527" customFormat="1" ht="50.1" customHeight="1">
      <c r="A3961" s="45" t="s">
        <v>12236</v>
      </c>
      <c r="B3961" s="58" t="s">
        <v>35</v>
      </c>
      <c r="C3961" s="568" t="s">
        <v>12237</v>
      </c>
      <c r="D3961" s="50" t="s">
        <v>4890</v>
      </c>
      <c r="E3961" s="212" t="s">
        <v>12238</v>
      </c>
      <c r="F3961" s="50" t="s">
        <v>12239</v>
      </c>
      <c r="G3961" s="49" t="s">
        <v>39</v>
      </c>
      <c r="H3961" s="35">
        <v>0</v>
      </c>
      <c r="I3961" s="52">
        <v>590000000</v>
      </c>
      <c r="J3961" s="49" t="s">
        <v>4895</v>
      </c>
      <c r="K3961" s="49" t="s">
        <v>10818</v>
      </c>
      <c r="L3961" s="51" t="s">
        <v>53</v>
      </c>
      <c r="M3961" s="51" t="s">
        <v>61</v>
      </c>
      <c r="N3961" s="49" t="s">
        <v>6464</v>
      </c>
      <c r="O3961" s="49" t="s">
        <v>1424</v>
      </c>
      <c r="P3961" s="214" t="s">
        <v>865</v>
      </c>
      <c r="Q3961" s="49" t="s">
        <v>866</v>
      </c>
      <c r="R3961" s="100">
        <v>50</v>
      </c>
      <c r="S3961" s="100">
        <v>1617</v>
      </c>
      <c r="T3961" s="343">
        <f>S3961*R3961</f>
        <v>80850</v>
      </c>
      <c r="U3961" s="343">
        <f t="shared" si="476"/>
        <v>90552.000000000015</v>
      </c>
      <c r="V3961" s="49"/>
      <c r="W3961" s="49">
        <v>2017</v>
      </c>
      <c r="X3961" s="49"/>
      <c r="Y3961" s="528"/>
      <c r="Z3961" s="528"/>
      <c r="AA3961" s="528"/>
      <c r="AB3961" s="528"/>
      <c r="AC3961" s="528"/>
      <c r="AD3961" s="528"/>
      <c r="AE3961" s="528"/>
      <c r="AF3961" s="518"/>
      <c r="AG3961" s="518"/>
      <c r="AH3961" s="518"/>
      <c r="AI3961" s="518"/>
      <c r="AJ3961" s="518"/>
      <c r="AK3961" s="518"/>
      <c r="AL3961" s="518"/>
      <c r="AM3961" s="518"/>
      <c r="AN3961" s="518"/>
      <c r="AO3961" s="518"/>
      <c r="AP3961" s="518"/>
      <c r="AQ3961" s="518"/>
      <c r="AR3961" s="518"/>
      <c r="AS3961" s="518"/>
      <c r="AT3961" s="518"/>
      <c r="AU3961" s="518"/>
      <c r="AV3961" s="518"/>
      <c r="AW3961" s="518"/>
      <c r="AX3961" s="518"/>
      <c r="AY3961" s="518"/>
      <c r="AZ3961" s="518"/>
      <c r="BA3961" s="518"/>
      <c r="BB3961" s="518"/>
      <c r="BC3961" s="518"/>
      <c r="BD3961" s="518"/>
    </row>
    <row r="3962" spans="1:56" s="527" customFormat="1" ht="50.1" customHeight="1">
      <c r="A3962" s="45" t="s">
        <v>12241</v>
      </c>
      <c r="B3962" s="58" t="s">
        <v>35</v>
      </c>
      <c r="C3962" s="78" t="s">
        <v>2597</v>
      </c>
      <c r="D3962" s="78" t="s">
        <v>2586</v>
      </c>
      <c r="E3962" s="78" t="s">
        <v>2598</v>
      </c>
      <c r="F3962" s="78" t="s">
        <v>12242</v>
      </c>
      <c r="G3962" s="49" t="s">
        <v>39</v>
      </c>
      <c r="H3962" s="105">
        <v>0</v>
      </c>
      <c r="I3962" s="80">
        <v>590000000</v>
      </c>
      <c r="J3962" s="51" t="s">
        <v>293</v>
      </c>
      <c r="K3962" s="35" t="s">
        <v>10818</v>
      </c>
      <c r="L3962" s="49" t="s">
        <v>189</v>
      </c>
      <c r="M3962" s="49" t="s">
        <v>84</v>
      </c>
      <c r="N3962" s="49" t="s">
        <v>1043</v>
      </c>
      <c r="O3962" s="49" t="s">
        <v>4918</v>
      </c>
      <c r="P3962" s="43">
        <v>796</v>
      </c>
      <c r="Q3962" s="35" t="s">
        <v>46</v>
      </c>
      <c r="R3962" s="100">
        <v>5</v>
      </c>
      <c r="S3962" s="100">
        <v>39000</v>
      </c>
      <c r="T3962" s="77">
        <f>R3962*S3962</f>
        <v>195000</v>
      </c>
      <c r="U3962" s="77">
        <f t="shared" si="476"/>
        <v>218400.00000000003</v>
      </c>
      <c r="V3962" s="98"/>
      <c r="W3962" s="51">
        <v>2017</v>
      </c>
      <c r="X3962" s="49"/>
      <c r="Y3962" s="528"/>
      <c r="Z3962" s="528"/>
      <c r="AA3962" s="528"/>
      <c r="AB3962" s="528"/>
      <c r="AC3962" s="528"/>
      <c r="AD3962" s="528"/>
      <c r="AE3962" s="528"/>
      <c r="AF3962" s="518"/>
      <c r="AG3962" s="518"/>
      <c r="AH3962" s="518"/>
      <c r="AI3962" s="518"/>
      <c r="AJ3962" s="518"/>
      <c r="AK3962" s="518"/>
      <c r="AL3962" s="518"/>
      <c r="AM3962" s="518"/>
      <c r="AN3962" s="518"/>
      <c r="AO3962" s="518"/>
      <c r="AP3962" s="518"/>
      <c r="AQ3962" s="518"/>
      <c r="AR3962" s="518"/>
      <c r="AS3962" s="518"/>
      <c r="AT3962" s="518"/>
      <c r="AU3962" s="518"/>
      <c r="AV3962" s="518"/>
      <c r="AW3962" s="518"/>
      <c r="AX3962" s="518"/>
      <c r="AY3962" s="518"/>
      <c r="AZ3962" s="518"/>
      <c r="BA3962" s="518"/>
      <c r="BB3962" s="518"/>
      <c r="BC3962" s="518"/>
      <c r="BD3962" s="518"/>
    </row>
    <row r="3963" spans="1:56" s="527" customFormat="1" ht="50.1" customHeight="1">
      <c r="A3963" s="45" t="s">
        <v>12243</v>
      </c>
      <c r="B3963" s="46" t="s">
        <v>35</v>
      </c>
      <c r="C3963" s="50" t="s">
        <v>2187</v>
      </c>
      <c r="D3963" s="145" t="s">
        <v>2086</v>
      </c>
      <c r="E3963" s="50" t="s">
        <v>2188</v>
      </c>
      <c r="F3963" s="50" t="s">
        <v>47</v>
      </c>
      <c r="G3963" s="49" t="s">
        <v>39</v>
      </c>
      <c r="H3963" s="52">
        <v>0</v>
      </c>
      <c r="I3963" s="136">
        <v>590000000</v>
      </c>
      <c r="J3963" s="35" t="s">
        <v>40</v>
      </c>
      <c r="K3963" s="51" t="s">
        <v>10723</v>
      </c>
      <c r="L3963" s="35" t="s">
        <v>42</v>
      </c>
      <c r="M3963" s="46" t="s">
        <v>61</v>
      </c>
      <c r="N3963" s="49" t="s">
        <v>109</v>
      </c>
      <c r="O3963" s="35" t="s">
        <v>110</v>
      </c>
      <c r="P3963" s="125">
        <v>168</v>
      </c>
      <c r="Q3963" s="49" t="s">
        <v>117</v>
      </c>
      <c r="R3963" s="551">
        <v>1.4079999999999999</v>
      </c>
      <c r="S3963" s="106">
        <v>220000</v>
      </c>
      <c r="T3963" s="106">
        <f>R3963*S3963</f>
        <v>309760</v>
      </c>
      <c r="U3963" s="350">
        <f t="shared" si="476"/>
        <v>346931.20000000001</v>
      </c>
      <c r="V3963" s="462"/>
      <c r="W3963" s="51">
        <v>2017</v>
      </c>
      <c r="X3963" s="46" t="s">
        <v>47</v>
      </c>
      <c r="Y3963" s="528"/>
      <c r="Z3963" s="528"/>
      <c r="AA3963" s="528"/>
      <c r="AB3963" s="528"/>
      <c r="AC3963" s="528"/>
      <c r="AD3963" s="528"/>
      <c r="AE3963" s="528"/>
      <c r="AF3963" s="518"/>
      <c r="AG3963" s="518"/>
      <c r="AH3963" s="518"/>
      <c r="AI3963" s="518"/>
      <c r="AJ3963" s="518"/>
      <c r="AK3963" s="518"/>
      <c r="AL3963" s="518"/>
      <c r="AM3963" s="518"/>
      <c r="AN3963" s="518"/>
      <c r="AO3963" s="518"/>
      <c r="AP3963" s="518"/>
      <c r="AQ3963" s="518"/>
      <c r="AR3963" s="518"/>
      <c r="AS3963" s="518"/>
      <c r="AT3963" s="518"/>
      <c r="AU3963" s="518"/>
      <c r="AV3963" s="518"/>
      <c r="AW3963" s="518"/>
      <c r="AX3963" s="518"/>
      <c r="AY3963" s="518"/>
      <c r="AZ3963" s="518"/>
      <c r="BA3963" s="518"/>
      <c r="BB3963" s="518"/>
      <c r="BC3963" s="518"/>
      <c r="BD3963" s="518"/>
    </row>
    <row r="3964" spans="1:56" s="527" customFormat="1" ht="50.1" customHeight="1">
      <c r="A3964" s="45" t="s">
        <v>12244</v>
      </c>
      <c r="B3964" s="35" t="s">
        <v>35</v>
      </c>
      <c r="C3964" s="78" t="s">
        <v>3389</v>
      </c>
      <c r="D3964" s="78" t="s">
        <v>3383</v>
      </c>
      <c r="E3964" s="78" t="s">
        <v>3390</v>
      </c>
      <c r="F3964" s="78" t="s">
        <v>47</v>
      </c>
      <c r="G3964" s="49" t="s">
        <v>39</v>
      </c>
      <c r="H3964" s="35">
        <v>0</v>
      </c>
      <c r="I3964" s="35">
        <v>590000000</v>
      </c>
      <c r="J3964" s="35" t="s">
        <v>40</v>
      </c>
      <c r="K3964" s="51" t="s">
        <v>10723</v>
      </c>
      <c r="L3964" s="35" t="s">
        <v>42</v>
      </c>
      <c r="M3964" s="35" t="s">
        <v>61</v>
      </c>
      <c r="N3964" s="35" t="s">
        <v>109</v>
      </c>
      <c r="O3964" s="35" t="s">
        <v>110</v>
      </c>
      <c r="P3964" s="125">
        <v>168</v>
      </c>
      <c r="Q3964" s="35" t="s">
        <v>117</v>
      </c>
      <c r="R3964" s="426">
        <v>0.11</v>
      </c>
      <c r="S3964" s="81">
        <v>300000</v>
      </c>
      <c r="T3964" s="106">
        <f t="shared" ref="T3964:T3976" si="477">R3964*S3964</f>
        <v>33000</v>
      </c>
      <c r="U3964" s="350">
        <f t="shared" ref="U3964:U3976" si="478">T3964*1.12</f>
        <v>36960</v>
      </c>
      <c r="V3964" s="35"/>
      <c r="W3964" s="51">
        <v>2017</v>
      </c>
      <c r="X3964" s="51"/>
      <c r="Y3964" s="528"/>
      <c r="Z3964" s="528"/>
      <c r="AA3964" s="528"/>
      <c r="AB3964" s="528"/>
      <c r="AC3964" s="528"/>
      <c r="AD3964" s="528"/>
      <c r="AE3964" s="528"/>
      <c r="AF3964" s="518"/>
      <c r="AG3964" s="518"/>
      <c r="AH3964" s="518"/>
      <c r="AI3964" s="518"/>
      <c r="AJ3964" s="518"/>
      <c r="AK3964" s="518"/>
      <c r="AL3964" s="518"/>
      <c r="AM3964" s="518"/>
      <c r="AN3964" s="518"/>
      <c r="AO3964" s="518"/>
      <c r="AP3964" s="518"/>
      <c r="AQ3964" s="518"/>
      <c r="AR3964" s="518"/>
      <c r="AS3964" s="518"/>
      <c r="AT3964" s="518"/>
      <c r="AU3964" s="518"/>
      <c r="AV3964" s="518"/>
      <c r="AW3964" s="518"/>
      <c r="AX3964" s="518"/>
      <c r="AY3964" s="518"/>
      <c r="AZ3964" s="518"/>
      <c r="BA3964" s="518"/>
      <c r="BB3964" s="518"/>
      <c r="BC3964" s="518"/>
      <c r="BD3964" s="518"/>
    </row>
    <row r="3965" spans="1:56" s="527" customFormat="1" ht="50.1" customHeight="1">
      <c r="A3965" s="45" t="s">
        <v>12245</v>
      </c>
      <c r="B3965" s="70" t="s">
        <v>35</v>
      </c>
      <c r="C3965" s="38" t="s">
        <v>3627</v>
      </c>
      <c r="D3965" s="549" t="s">
        <v>3628</v>
      </c>
      <c r="E3965" s="38" t="s">
        <v>3629</v>
      </c>
      <c r="F3965" s="38" t="s">
        <v>47</v>
      </c>
      <c r="G3965" s="49" t="s">
        <v>39</v>
      </c>
      <c r="H3965" s="52">
        <v>0</v>
      </c>
      <c r="I3965" s="59">
        <v>590000000</v>
      </c>
      <c r="J3965" s="35" t="s">
        <v>40</v>
      </c>
      <c r="K3965" s="51" t="s">
        <v>10723</v>
      </c>
      <c r="L3965" s="35" t="s">
        <v>42</v>
      </c>
      <c r="M3965" s="46" t="s">
        <v>61</v>
      </c>
      <c r="N3965" s="49" t="s">
        <v>109</v>
      </c>
      <c r="O3965" s="35" t="s">
        <v>110</v>
      </c>
      <c r="P3965" s="125">
        <v>168</v>
      </c>
      <c r="Q3965" s="49" t="s">
        <v>117</v>
      </c>
      <c r="R3965" s="426">
        <v>0.104</v>
      </c>
      <c r="S3965" s="81">
        <v>2900000</v>
      </c>
      <c r="T3965" s="106">
        <f t="shared" si="477"/>
        <v>301600</v>
      </c>
      <c r="U3965" s="350">
        <f t="shared" si="478"/>
        <v>337792.00000000006</v>
      </c>
      <c r="V3965" s="46" t="s">
        <v>47</v>
      </c>
      <c r="W3965" s="51">
        <v>2017</v>
      </c>
      <c r="X3965" s="462"/>
      <c r="Y3965" s="528"/>
      <c r="Z3965" s="528"/>
      <c r="AA3965" s="528"/>
      <c r="AB3965" s="528"/>
      <c r="AC3965" s="528"/>
      <c r="AD3965" s="528"/>
      <c r="AE3965" s="528"/>
      <c r="AF3965" s="518"/>
      <c r="AG3965" s="518"/>
      <c r="AH3965" s="518"/>
      <c r="AI3965" s="518"/>
      <c r="AJ3965" s="518"/>
      <c r="AK3965" s="518"/>
      <c r="AL3965" s="518"/>
      <c r="AM3965" s="518"/>
      <c r="AN3965" s="518"/>
      <c r="AO3965" s="518"/>
      <c r="AP3965" s="518"/>
      <c r="AQ3965" s="518"/>
      <c r="AR3965" s="518"/>
      <c r="AS3965" s="518"/>
      <c r="AT3965" s="518"/>
      <c r="AU3965" s="518"/>
      <c r="AV3965" s="518"/>
      <c r="AW3965" s="518"/>
      <c r="AX3965" s="518"/>
      <c r="AY3965" s="518"/>
      <c r="AZ3965" s="518"/>
      <c r="BA3965" s="518"/>
      <c r="BB3965" s="518"/>
      <c r="BC3965" s="518"/>
      <c r="BD3965" s="518"/>
    </row>
    <row r="3966" spans="1:56" s="527" customFormat="1" ht="50.1" customHeight="1">
      <c r="A3966" s="45" t="s">
        <v>12246</v>
      </c>
      <c r="B3966" s="70" t="s">
        <v>35</v>
      </c>
      <c r="C3966" s="561" t="s">
        <v>12247</v>
      </c>
      <c r="D3966" s="561" t="s">
        <v>4465</v>
      </c>
      <c r="E3966" s="561" t="s">
        <v>12248</v>
      </c>
      <c r="F3966" s="38" t="s">
        <v>47</v>
      </c>
      <c r="G3966" s="49" t="s">
        <v>39</v>
      </c>
      <c r="H3966" s="52">
        <v>0</v>
      </c>
      <c r="I3966" s="59">
        <v>590000000</v>
      </c>
      <c r="J3966" s="35" t="s">
        <v>40</v>
      </c>
      <c r="K3966" s="51" t="s">
        <v>10723</v>
      </c>
      <c r="L3966" s="35" t="s">
        <v>42</v>
      </c>
      <c r="M3966" s="46" t="s">
        <v>61</v>
      </c>
      <c r="N3966" s="49" t="s">
        <v>109</v>
      </c>
      <c r="O3966" s="35" t="s">
        <v>110</v>
      </c>
      <c r="P3966" s="125">
        <v>168</v>
      </c>
      <c r="Q3966" s="49" t="s">
        <v>117</v>
      </c>
      <c r="R3966" s="464">
        <v>0.90400000000000003</v>
      </c>
      <c r="S3966" s="106">
        <v>500000</v>
      </c>
      <c r="T3966" s="106">
        <f t="shared" si="477"/>
        <v>452000</v>
      </c>
      <c r="U3966" s="350">
        <f t="shared" si="478"/>
        <v>506240.00000000006</v>
      </c>
      <c r="V3966" s="46" t="s">
        <v>47</v>
      </c>
      <c r="W3966" s="51">
        <v>2017</v>
      </c>
      <c r="X3966" s="455"/>
      <c r="Y3966" s="528"/>
      <c r="Z3966" s="528"/>
      <c r="AA3966" s="528"/>
      <c r="AB3966" s="528"/>
      <c r="AC3966" s="528"/>
      <c r="AD3966" s="528"/>
      <c r="AE3966" s="528"/>
      <c r="AF3966" s="518"/>
      <c r="AG3966" s="518"/>
      <c r="AH3966" s="518"/>
      <c r="AI3966" s="518"/>
      <c r="AJ3966" s="518"/>
      <c r="AK3966" s="518"/>
      <c r="AL3966" s="518"/>
      <c r="AM3966" s="518"/>
      <c r="AN3966" s="518"/>
      <c r="AO3966" s="518"/>
      <c r="AP3966" s="518"/>
      <c r="AQ3966" s="518"/>
      <c r="AR3966" s="518"/>
      <c r="AS3966" s="518"/>
      <c r="AT3966" s="518"/>
      <c r="AU3966" s="518"/>
      <c r="AV3966" s="518"/>
      <c r="AW3966" s="518"/>
      <c r="AX3966" s="518"/>
      <c r="AY3966" s="518"/>
      <c r="AZ3966" s="518"/>
      <c r="BA3966" s="518"/>
      <c r="BB3966" s="518"/>
      <c r="BC3966" s="518"/>
      <c r="BD3966" s="518"/>
    </row>
    <row r="3967" spans="1:56" s="527" customFormat="1" ht="50.1" customHeight="1">
      <c r="A3967" s="45" t="s">
        <v>12249</v>
      </c>
      <c r="B3967" s="70" t="s">
        <v>35</v>
      </c>
      <c r="C3967" s="561" t="s">
        <v>12250</v>
      </c>
      <c r="D3967" s="561" t="s">
        <v>4465</v>
      </c>
      <c r="E3967" s="561" t="s">
        <v>12251</v>
      </c>
      <c r="F3967" s="38" t="s">
        <v>47</v>
      </c>
      <c r="G3967" s="49" t="s">
        <v>39</v>
      </c>
      <c r="H3967" s="52">
        <v>0</v>
      </c>
      <c r="I3967" s="59">
        <v>590000000</v>
      </c>
      <c r="J3967" s="35" t="s">
        <v>40</v>
      </c>
      <c r="K3967" s="51" t="s">
        <v>10723</v>
      </c>
      <c r="L3967" s="35" t="s">
        <v>42</v>
      </c>
      <c r="M3967" s="46" t="s">
        <v>61</v>
      </c>
      <c r="N3967" s="49" t="s">
        <v>109</v>
      </c>
      <c r="O3967" s="35" t="s">
        <v>110</v>
      </c>
      <c r="P3967" s="125">
        <v>168</v>
      </c>
      <c r="Q3967" s="49" t="s">
        <v>117</v>
      </c>
      <c r="R3967" s="464">
        <v>0.35799999999999998</v>
      </c>
      <c r="S3967" s="106">
        <v>500000</v>
      </c>
      <c r="T3967" s="106">
        <f t="shared" si="477"/>
        <v>179000</v>
      </c>
      <c r="U3967" s="350">
        <f t="shared" si="478"/>
        <v>200480.00000000003</v>
      </c>
      <c r="V3967" s="46" t="s">
        <v>47</v>
      </c>
      <c r="W3967" s="51">
        <v>2017</v>
      </c>
      <c r="X3967" s="455"/>
      <c r="Y3967" s="528"/>
      <c r="Z3967" s="528"/>
      <c r="AA3967" s="528"/>
      <c r="AB3967" s="528"/>
      <c r="AC3967" s="528"/>
      <c r="AD3967" s="528"/>
      <c r="AE3967" s="528"/>
      <c r="AF3967" s="518"/>
      <c r="AG3967" s="518"/>
      <c r="AH3967" s="518"/>
      <c r="AI3967" s="518"/>
      <c r="AJ3967" s="518"/>
      <c r="AK3967" s="518"/>
      <c r="AL3967" s="518"/>
      <c r="AM3967" s="518"/>
      <c r="AN3967" s="518"/>
      <c r="AO3967" s="518"/>
      <c r="AP3967" s="518"/>
      <c r="AQ3967" s="518"/>
      <c r="AR3967" s="518"/>
      <c r="AS3967" s="518"/>
      <c r="AT3967" s="518"/>
      <c r="AU3967" s="518"/>
      <c r="AV3967" s="518"/>
      <c r="AW3967" s="518"/>
      <c r="AX3967" s="518"/>
      <c r="AY3967" s="518"/>
      <c r="AZ3967" s="518"/>
      <c r="BA3967" s="518"/>
      <c r="BB3967" s="518"/>
      <c r="BC3967" s="518"/>
      <c r="BD3967" s="518"/>
    </row>
    <row r="3968" spans="1:56" s="527" customFormat="1" ht="50.1" customHeight="1">
      <c r="A3968" s="45" t="s">
        <v>12252</v>
      </c>
      <c r="B3968" s="46" t="s">
        <v>35</v>
      </c>
      <c r="C3968" s="50" t="s">
        <v>4543</v>
      </c>
      <c r="D3968" s="145" t="s">
        <v>4465</v>
      </c>
      <c r="E3968" s="50" t="s">
        <v>4544</v>
      </c>
      <c r="F3968" s="50" t="s">
        <v>47</v>
      </c>
      <c r="G3968" s="49" t="s">
        <v>39</v>
      </c>
      <c r="H3968" s="52">
        <v>0</v>
      </c>
      <c r="I3968" s="82">
        <v>590000000</v>
      </c>
      <c r="J3968" s="35" t="s">
        <v>40</v>
      </c>
      <c r="K3968" s="51" t="s">
        <v>10723</v>
      </c>
      <c r="L3968" s="35" t="s">
        <v>42</v>
      </c>
      <c r="M3968" s="46" t="s">
        <v>61</v>
      </c>
      <c r="N3968" s="49" t="s">
        <v>109</v>
      </c>
      <c r="O3968" s="35" t="s">
        <v>110</v>
      </c>
      <c r="P3968" s="125">
        <v>168</v>
      </c>
      <c r="Q3968" s="49" t="s">
        <v>117</v>
      </c>
      <c r="R3968" s="499">
        <v>1.3599999999999999E-2</v>
      </c>
      <c r="S3968" s="106">
        <v>2550000</v>
      </c>
      <c r="T3968" s="106">
        <f t="shared" si="477"/>
        <v>34680</v>
      </c>
      <c r="U3968" s="350">
        <f t="shared" si="478"/>
        <v>38841.600000000006</v>
      </c>
      <c r="V3968" s="46" t="s">
        <v>47</v>
      </c>
      <c r="W3968" s="51">
        <v>2017</v>
      </c>
      <c r="X3968" s="455"/>
      <c r="Y3968" s="528"/>
      <c r="Z3968" s="528"/>
      <c r="AA3968" s="528"/>
      <c r="AB3968" s="528"/>
      <c r="AC3968" s="528"/>
      <c r="AD3968" s="528"/>
      <c r="AE3968" s="528"/>
      <c r="AF3968" s="518"/>
      <c r="AG3968" s="518"/>
      <c r="AH3968" s="518"/>
      <c r="AI3968" s="518"/>
      <c r="AJ3968" s="518"/>
      <c r="AK3968" s="518"/>
      <c r="AL3968" s="518"/>
      <c r="AM3968" s="518"/>
      <c r="AN3968" s="518"/>
      <c r="AO3968" s="518"/>
      <c r="AP3968" s="518"/>
      <c r="AQ3968" s="518"/>
      <c r="AR3968" s="518"/>
      <c r="AS3968" s="518"/>
      <c r="AT3968" s="518"/>
      <c r="AU3968" s="518"/>
      <c r="AV3968" s="518"/>
      <c r="AW3968" s="518"/>
      <c r="AX3968" s="518"/>
      <c r="AY3968" s="518"/>
      <c r="AZ3968" s="518"/>
      <c r="BA3968" s="518"/>
      <c r="BB3968" s="518"/>
      <c r="BC3968" s="518"/>
      <c r="BD3968" s="518"/>
    </row>
    <row r="3969" spans="1:56" s="527" customFormat="1" ht="50.1" customHeight="1">
      <c r="A3969" s="45" t="s">
        <v>12253</v>
      </c>
      <c r="B3969" s="46" t="s">
        <v>35</v>
      </c>
      <c r="C3969" s="38" t="s">
        <v>4515</v>
      </c>
      <c r="D3969" s="549" t="s">
        <v>4465</v>
      </c>
      <c r="E3969" s="38" t="s">
        <v>4516</v>
      </c>
      <c r="F3969" s="50" t="s">
        <v>47</v>
      </c>
      <c r="G3969" s="49" t="s">
        <v>39</v>
      </c>
      <c r="H3969" s="52">
        <v>0</v>
      </c>
      <c r="I3969" s="82">
        <v>590000000</v>
      </c>
      <c r="J3969" s="35" t="s">
        <v>40</v>
      </c>
      <c r="K3969" s="51" t="s">
        <v>10723</v>
      </c>
      <c r="L3969" s="35" t="s">
        <v>42</v>
      </c>
      <c r="M3969" s="46" t="s">
        <v>61</v>
      </c>
      <c r="N3969" s="49" t="s">
        <v>109</v>
      </c>
      <c r="O3969" s="35" t="s">
        <v>110</v>
      </c>
      <c r="P3969" s="125">
        <v>168</v>
      </c>
      <c r="Q3969" s="49" t="s">
        <v>117</v>
      </c>
      <c r="R3969" s="464">
        <v>3.14</v>
      </c>
      <c r="S3969" s="106">
        <v>760000</v>
      </c>
      <c r="T3969" s="106">
        <f t="shared" si="477"/>
        <v>2386400</v>
      </c>
      <c r="U3969" s="350">
        <f t="shared" si="478"/>
        <v>2672768.0000000005</v>
      </c>
      <c r="V3969" s="46" t="s">
        <v>47</v>
      </c>
      <c r="W3969" s="51">
        <v>2017</v>
      </c>
      <c r="X3969" s="455"/>
      <c r="Y3969" s="528"/>
      <c r="Z3969" s="528"/>
      <c r="AA3969" s="528"/>
      <c r="AB3969" s="528"/>
      <c r="AC3969" s="528"/>
      <c r="AD3969" s="528"/>
      <c r="AE3969" s="528"/>
      <c r="AF3969" s="518"/>
      <c r="AG3969" s="518"/>
      <c r="AH3969" s="518"/>
      <c r="AI3969" s="518"/>
      <c r="AJ3969" s="518"/>
      <c r="AK3969" s="518"/>
      <c r="AL3969" s="518"/>
      <c r="AM3969" s="518"/>
      <c r="AN3969" s="518"/>
      <c r="AO3969" s="518"/>
      <c r="AP3969" s="518"/>
      <c r="AQ3969" s="518"/>
      <c r="AR3969" s="518"/>
      <c r="AS3969" s="518"/>
      <c r="AT3969" s="518"/>
      <c r="AU3969" s="518"/>
      <c r="AV3969" s="518"/>
      <c r="AW3969" s="518"/>
      <c r="AX3969" s="518"/>
      <c r="AY3969" s="518"/>
      <c r="AZ3969" s="518"/>
      <c r="BA3969" s="518"/>
      <c r="BB3969" s="518"/>
      <c r="BC3969" s="518"/>
      <c r="BD3969" s="518"/>
    </row>
    <row r="3970" spans="1:56" s="527" customFormat="1" ht="50.1" customHeight="1">
      <c r="A3970" s="45" t="s">
        <v>12254</v>
      </c>
      <c r="B3970" s="46" t="s">
        <v>35</v>
      </c>
      <c r="C3970" s="561" t="s">
        <v>12255</v>
      </c>
      <c r="D3970" s="561" t="s">
        <v>4465</v>
      </c>
      <c r="E3970" s="561" t="s">
        <v>12256</v>
      </c>
      <c r="F3970" s="50" t="s">
        <v>47</v>
      </c>
      <c r="G3970" s="49" t="s">
        <v>39</v>
      </c>
      <c r="H3970" s="52">
        <v>0</v>
      </c>
      <c r="I3970" s="82">
        <v>590000000</v>
      </c>
      <c r="J3970" s="35" t="s">
        <v>40</v>
      </c>
      <c r="K3970" s="51" t="s">
        <v>10723</v>
      </c>
      <c r="L3970" s="35" t="s">
        <v>42</v>
      </c>
      <c r="M3970" s="46" t="s">
        <v>61</v>
      </c>
      <c r="N3970" s="49" t="s">
        <v>109</v>
      </c>
      <c r="O3970" s="35" t="s">
        <v>110</v>
      </c>
      <c r="P3970" s="125">
        <v>168</v>
      </c>
      <c r="Q3970" s="49" t="s">
        <v>117</v>
      </c>
      <c r="R3970" s="464">
        <v>6.9180000000000001</v>
      </c>
      <c r="S3970" s="106">
        <v>800000</v>
      </c>
      <c r="T3970" s="106">
        <f t="shared" si="477"/>
        <v>5534400</v>
      </c>
      <c r="U3970" s="350">
        <f t="shared" si="478"/>
        <v>6198528.0000000009</v>
      </c>
      <c r="V3970" s="46" t="s">
        <v>47</v>
      </c>
      <c r="W3970" s="51">
        <v>2017</v>
      </c>
      <c r="X3970" s="455"/>
      <c r="Y3970" s="528"/>
      <c r="Z3970" s="528"/>
      <c r="AA3970" s="528"/>
      <c r="AB3970" s="528"/>
      <c r="AC3970" s="528"/>
      <c r="AD3970" s="528"/>
      <c r="AE3970" s="528"/>
      <c r="AF3970" s="518"/>
      <c r="AG3970" s="518"/>
      <c r="AH3970" s="518"/>
      <c r="AI3970" s="518"/>
      <c r="AJ3970" s="518"/>
      <c r="AK3970" s="518"/>
      <c r="AL3970" s="518"/>
      <c r="AM3970" s="518"/>
      <c r="AN3970" s="518"/>
      <c r="AO3970" s="518"/>
      <c r="AP3970" s="518"/>
      <c r="AQ3970" s="518"/>
      <c r="AR3970" s="518"/>
      <c r="AS3970" s="518"/>
      <c r="AT3970" s="518"/>
      <c r="AU3970" s="518"/>
      <c r="AV3970" s="518"/>
      <c r="AW3970" s="518"/>
      <c r="AX3970" s="518"/>
      <c r="AY3970" s="518"/>
      <c r="AZ3970" s="518"/>
      <c r="BA3970" s="518"/>
      <c r="BB3970" s="518"/>
      <c r="BC3970" s="518"/>
      <c r="BD3970" s="518"/>
    </row>
    <row r="3971" spans="1:56" s="527" customFormat="1" ht="50.1" customHeight="1">
      <c r="A3971" s="45" t="s">
        <v>12257</v>
      </c>
      <c r="B3971" s="46" t="s">
        <v>35</v>
      </c>
      <c r="C3971" s="561" t="s">
        <v>12258</v>
      </c>
      <c r="D3971" s="561" t="s">
        <v>4465</v>
      </c>
      <c r="E3971" s="561" t="s">
        <v>12259</v>
      </c>
      <c r="F3971" s="50" t="s">
        <v>47</v>
      </c>
      <c r="G3971" s="49" t="s">
        <v>39</v>
      </c>
      <c r="H3971" s="52">
        <v>0</v>
      </c>
      <c r="I3971" s="82">
        <v>590000000</v>
      </c>
      <c r="J3971" s="35" t="s">
        <v>40</v>
      </c>
      <c r="K3971" s="51" t="s">
        <v>10723</v>
      </c>
      <c r="L3971" s="35" t="s">
        <v>42</v>
      </c>
      <c r="M3971" s="46" t="s">
        <v>61</v>
      </c>
      <c r="N3971" s="49" t="s">
        <v>109</v>
      </c>
      <c r="O3971" s="35" t="s">
        <v>110</v>
      </c>
      <c r="P3971" s="125">
        <v>168</v>
      </c>
      <c r="Q3971" s="49" t="s">
        <v>117</v>
      </c>
      <c r="R3971" s="464">
        <v>0.22</v>
      </c>
      <c r="S3971" s="106">
        <v>500000</v>
      </c>
      <c r="T3971" s="106">
        <f t="shared" si="477"/>
        <v>110000</v>
      </c>
      <c r="U3971" s="350">
        <f t="shared" si="478"/>
        <v>123200.00000000001</v>
      </c>
      <c r="V3971" s="46" t="s">
        <v>47</v>
      </c>
      <c r="W3971" s="51">
        <v>2017</v>
      </c>
      <c r="X3971" s="455"/>
      <c r="Y3971" s="528"/>
      <c r="Z3971" s="528"/>
      <c r="AA3971" s="528"/>
      <c r="AB3971" s="528"/>
      <c r="AC3971" s="528"/>
      <c r="AD3971" s="528"/>
      <c r="AE3971" s="528"/>
      <c r="AF3971" s="518"/>
      <c r="AG3971" s="518"/>
      <c r="AH3971" s="518"/>
      <c r="AI3971" s="518"/>
      <c r="AJ3971" s="518"/>
      <c r="AK3971" s="518"/>
      <c r="AL3971" s="518"/>
      <c r="AM3971" s="518"/>
      <c r="AN3971" s="518"/>
      <c r="AO3971" s="518"/>
      <c r="AP3971" s="518"/>
      <c r="AQ3971" s="518"/>
      <c r="AR3971" s="518"/>
      <c r="AS3971" s="518"/>
      <c r="AT3971" s="518"/>
      <c r="AU3971" s="518"/>
      <c r="AV3971" s="518"/>
      <c r="AW3971" s="518"/>
      <c r="AX3971" s="518"/>
      <c r="AY3971" s="518"/>
      <c r="AZ3971" s="518"/>
      <c r="BA3971" s="518"/>
      <c r="BB3971" s="518"/>
      <c r="BC3971" s="518"/>
      <c r="BD3971" s="518"/>
    </row>
    <row r="3972" spans="1:56" s="527" customFormat="1" ht="50.1" customHeight="1">
      <c r="A3972" s="45" t="s">
        <v>12260</v>
      </c>
      <c r="B3972" s="46" t="s">
        <v>35</v>
      </c>
      <c r="C3972" s="561" t="s">
        <v>12261</v>
      </c>
      <c r="D3972" s="561" t="s">
        <v>4465</v>
      </c>
      <c r="E3972" s="561" t="s">
        <v>12262</v>
      </c>
      <c r="F3972" s="50" t="s">
        <v>47</v>
      </c>
      <c r="G3972" s="49" t="s">
        <v>39</v>
      </c>
      <c r="H3972" s="52">
        <v>0</v>
      </c>
      <c r="I3972" s="82">
        <v>590000000</v>
      </c>
      <c r="J3972" s="35" t="s">
        <v>40</v>
      </c>
      <c r="K3972" s="51" t="s">
        <v>10723</v>
      </c>
      <c r="L3972" s="35" t="s">
        <v>42</v>
      </c>
      <c r="M3972" s="46" t="s">
        <v>61</v>
      </c>
      <c r="N3972" s="49" t="s">
        <v>109</v>
      </c>
      <c r="O3972" s="35" t="s">
        <v>110</v>
      </c>
      <c r="P3972" s="125">
        <v>168</v>
      </c>
      <c r="Q3972" s="49" t="s">
        <v>117</v>
      </c>
      <c r="R3972" s="464">
        <v>2.8</v>
      </c>
      <c r="S3972" s="106">
        <v>321000</v>
      </c>
      <c r="T3972" s="106">
        <f t="shared" si="477"/>
        <v>898800</v>
      </c>
      <c r="U3972" s="350">
        <f t="shared" si="478"/>
        <v>1006656.0000000001</v>
      </c>
      <c r="V3972" s="46" t="s">
        <v>47</v>
      </c>
      <c r="W3972" s="51">
        <v>2017</v>
      </c>
      <c r="X3972" s="455"/>
      <c r="Y3972" s="528"/>
      <c r="Z3972" s="528"/>
      <c r="AA3972" s="528"/>
      <c r="AB3972" s="528"/>
      <c r="AC3972" s="528"/>
      <c r="AD3972" s="528"/>
      <c r="AE3972" s="528"/>
      <c r="AF3972" s="518"/>
      <c r="AG3972" s="518"/>
      <c r="AH3972" s="518"/>
      <c r="AI3972" s="518"/>
      <c r="AJ3972" s="518"/>
      <c r="AK3972" s="518"/>
      <c r="AL3972" s="518"/>
      <c r="AM3972" s="518"/>
      <c r="AN3972" s="518"/>
      <c r="AO3972" s="518"/>
      <c r="AP3972" s="518"/>
      <c r="AQ3972" s="518"/>
      <c r="AR3972" s="518"/>
      <c r="AS3972" s="518"/>
      <c r="AT3972" s="518"/>
      <c r="AU3972" s="518"/>
      <c r="AV3972" s="518"/>
      <c r="AW3972" s="518"/>
      <c r="AX3972" s="518"/>
      <c r="AY3972" s="518"/>
      <c r="AZ3972" s="518"/>
      <c r="BA3972" s="518"/>
      <c r="BB3972" s="518"/>
      <c r="BC3972" s="518"/>
      <c r="BD3972" s="518"/>
    </row>
    <row r="3973" spans="1:56" s="527" customFormat="1" ht="50.1" customHeight="1">
      <c r="A3973" s="45" t="s">
        <v>12263</v>
      </c>
      <c r="B3973" s="35" t="s">
        <v>35</v>
      </c>
      <c r="C3973" s="78" t="s">
        <v>4602</v>
      </c>
      <c r="D3973" s="78" t="s">
        <v>4593</v>
      </c>
      <c r="E3973" s="78" t="s">
        <v>4603</v>
      </c>
      <c r="F3973" s="78" t="s">
        <v>47</v>
      </c>
      <c r="G3973" s="49" t="s">
        <v>39</v>
      </c>
      <c r="H3973" s="34">
        <v>0</v>
      </c>
      <c r="I3973" s="82">
        <v>590000000</v>
      </c>
      <c r="J3973" s="35" t="s">
        <v>40</v>
      </c>
      <c r="K3973" s="51" t="s">
        <v>10723</v>
      </c>
      <c r="L3973" s="35" t="s">
        <v>42</v>
      </c>
      <c r="M3973" s="34" t="s">
        <v>61</v>
      </c>
      <c r="N3973" s="35" t="s">
        <v>109</v>
      </c>
      <c r="O3973" s="35" t="s">
        <v>110</v>
      </c>
      <c r="P3973" s="125">
        <v>168</v>
      </c>
      <c r="Q3973" s="35" t="s">
        <v>117</v>
      </c>
      <c r="R3973" s="545">
        <v>0.10199999999999999</v>
      </c>
      <c r="S3973" s="106">
        <v>200000</v>
      </c>
      <c r="T3973" s="106">
        <f t="shared" si="477"/>
        <v>20400</v>
      </c>
      <c r="U3973" s="350">
        <f t="shared" si="478"/>
        <v>22848.000000000004</v>
      </c>
      <c r="V3973" s="34" t="s">
        <v>47</v>
      </c>
      <c r="W3973" s="51">
        <v>2017</v>
      </c>
      <c r="X3973" s="455"/>
      <c r="Y3973" s="528"/>
      <c r="Z3973" s="528"/>
      <c r="AA3973" s="528"/>
      <c r="AB3973" s="528"/>
      <c r="AC3973" s="528"/>
      <c r="AD3973" s="528"/>
      <c r="AE3973" s="528"/>
      <c r="AF3973" s="518"/>
      <c r="AG3973" s="518"/>
      <c r="AH3973" s="518"/>
      <c r="AI3973" s="518"/>
      <c r="AJ3973" s="518"/>
      <c r="AK3973" s="518"/>
      <c r="AL3973" s="518"/>
      <c r="AM3973" s="518"/>
      <c r="AN3973" s="518"/>
      <c r="AO3973" s="518"/>
      <c r="AP3973" s="518"/>
      <c r="AQ3973" s="518"/>
      <c r="AR3973" s="518"/>
      <c r="AS3973" s="518"/>
      <c r="AT3973" s="518"/>
      <c r="AU3973" s="518"/>
      <c r="AV3973" s="518"/>
      <c r="AW3973" s="518"/>
      <c r="AX3973" s="518"/>
      <c r="AY3973" s="518"/>
      <c r="AZ3973" s="518"/>
      <c r="BA3973" s="518"/>
      <c r="BB3973" s="518"/>
      <c r="BC3973" s="518"/>
      <c r="BD3973" s="518"/>
    </row>
    <row r="3974" spans="1:56" s="527" customFormat="1" ht="50.1" customHeight="1">
      <c r="A3974" s="45" t="s">
        <v>12264</v>
      </c>
      <c r="B3974" s="35" t="s">
        <v>35</v>
      </c>
      <c r="C3974" s="78" t="s">
        <v>4608</v>
      </c>
      <c r="D3974" s="78" t="s">
        <v>4593</v>
      </c>
      <c r="E3974" s="78" t="s">
        <v>4609</v>
      </c>
      <c r="F3974" s="78" t="s">
        <v>47</v>
      </c>
      <c r="G3974" s="49" t="s">
        <v>39</v>
      </c>
      <c r="H3974" s="34">
        <v>0</v>
      </c>
      <c r="I3974" s="82">
        <v>590000000</v>
      </c>
      <c r="J3974" s="35" t="s">
        <v>40</v>
      </c>
      <c r="K3974" s="51" t="s">
        <v>10723</v>
      </c>
      <c r="L3974" s="35" t="s">
        <v>42</v>
      </c>
      <c r="M3974" s="34" t="s">
        <v>61</v>
      </c>
      <c r="N3974" s="35" t="s">
        <v>109</v>
      </c>
      <c r="O3974" s="35" t="s">
        <v>110</v>
      </c>
      <c r="P3974" s="125">
        <v>168</v>
      </c>
      <c r="Q3974" s="35" t="s">
        <v>117</v>
      </c>
      <c r="R3974" s="545">
        <v>2.8359999999999999</v>
      </c>
      <c r="S3974" s="106">
        <v>200000</v>
      </c>
      <c r="T3974" s="106">
        <f t="shared" si="477"/>
        <v>567200</v>
      </c>
      <c r="U3974" s="350">
        <f t="shared" si="478"/>
        <v>635264.00000000012</v>
      </c>
      <c r="V3974" s="34" t="s">
        <v>47</v>
      </c>
      <c r="W3974" s="51">
        <v>2017</v>
      </c>
      <c r="X3974" s="455"/>
      <c r="Y3974" s="528"/>
      <c r="Z3974" s="528"/>
      <c r="AA3974" s="528"/>
      <c r="AB3974" s="528"/>
      <c r="AC3974" s="528"/>
      <c r="AD3974" s="528"/>
      <c r="AE3974" s="528"/>
      <c r="AF3974" s="518"/>
      <c r="AG3974" s="518"/>
      <c r="AH3974" s="518"/>
      <c r="AI3974" s="518"/>
      <c r="AJ3974" s="518"/>
      <c r="AK3974" s="518"/>
      <c r="AL3974" s="518"/>
      <c r="AM3974" s="518"/>
      <c r="AN3974" s="518"/>
      <c r="AO3974" s="518"/>
      <c r="AP3974" s="518"/>
      <c r="AQ3974" s="518"/>
      <c r="AR3974" s="518"/>
      <c r="AS3974" s="518"/>
      <c r="AT3974" s="518"/>
      <c r="AU3974" s="518"/>
      <c r="AV3974" s="518"/>
      <c r="AW3974" s="518"/>
      <c r="AX3974" s="518"/>
      <c r="AY3974" s="518"/>
      <c r="AZ3974" s="518"/>
      <c r="BA3974" s="518"/>
      <c r="BB3974" s="518"/>
      <c r="BC3974" s="518"/>
      <c r="BD3974" s="518"/>
    </row>
    <row r="3975" spans="1:56" s="527" customFormat="1" ht="50.1" customHeight="1">
      <c r="A3975" s="45" t="s">
        <v>12265</v>
      </c>
      <c r="B3975" s="35" t="s">
        <v>35</v>
      </c>
      <c r="C3975" s="78" t="s">
        <v>4942</v>
      </c>
      <c r="D3975" s="78" t="s">
        <v>4926</v>
      </c>
      <c r="E3975" s="78" t="s">
        <v>4943</v>
      </c>
      <c r="F3975" s="78" t="s">
        <v>47</v>
      </c>
      <c r="G3975" s="49" t="s">
        <v>39</v>
      </c>
      <c r="H3975" s="34">
        <v>0</v>
      </c>
      <c r="I3975" s="82">
        <v>590000000</v>
      </c>
      <c r="J3975" s="35" t="s">
        <v>40</v>
      </c>
      <c r="K3975" s="51" t="s">
        <v>10723</v>
      </c>
      <c r="L3975" s="35" t="s">
        <v>42</v>
      </c>
      <c r="M3975" s="34" t="s">
        <v>61</v>
      </c>
      <c r="N3975" s="35" t="s">
        <v>109</v>
      </c>
      <c r="O3975" s="35" t="s">
        <v>110</v>
      </c>
      <c r="P3975" s="125">
        <v>168</v>
      </c>
      <c r="Q3975" s="35" t="s">
        <v>117</v>
      </c>
      <c r="R3975" s="545">
        <v>5.9279999999999999</v>
      </c>
      <c r="S3975" s="81">
        <v>240000</v>
      </c>
      <c r="T3975" s="106">
        <f t="shared" si="477"/>
        <v>1422720</v>
      </c>
      <c r="U3975" s="350">
        <f t="shared" si="478"/>
        <v>1593446.4000000001</v>
      </c>
      <c r="V3975" s="34" t="s">
        <v>47</v>
      </c>
      <c r="W3975" s="51">
        <v>2017</v>
      </c>
      <c r="X3975" s="455"/>
      <c r="Y3975" s="528"/>
      <c r="Z3975" s="528"/>
      <c r="AA3975" s="528"/>
      <c r="AB3975" s="528"/>
      <c r="AC3975" s="528"/>
      <c r="AD3975" s="528"/>
      <c r="AE3975" s="528"/>
      <c r="AF3975" s="518"/>
      <c r="AG3975" s="518"/>
      <c r="AH3975" s="518"/>
      <c r="AI3975" s="518"/>
      <c r="AJ3975" s="518"/>
      <c r="AK3975" s="518"/>
      <c r="AL3975" s="518"/>
      <c r="AM3975" s="518"/>
      <c r="AN3975" s="518"/>
      <c r="AO3975" s="518"/>
      <c r="AP3975" s="518"/>
      <c r="AQ3975" s="518"/>
      <c r="AR3975" s="518"/>
      <c r="AS3975" s="518"/>
      <c r="AT3975" s="518"/>
      <c r="AU3975" s="518"/>
      <c r="AV3975" s="518"/>
      <c r="AW3975" s="518"/>
      <c r="AX3975" s="518"/>
      <c r="AY3975" s="518"/>
      <c r="AZ3975" s="518"/>
      <c r="BA3975" s="518"/>
      <c r="BB3975" s="518"/>
      <c r="BC3975" s="518"/>
      <c r="BD3975" s="518"/>
    </row>
    <row r="3976" spans="1:56" s="527" customFormat="1" ht="50.1" customHeight="1">
      <c r="A3976" s="45" t="s">
        <v>12266</v>
      </c>
      <c r="B3976" s="35" t="s">
        <v>35</v>
      </c>
      <c r="C3976" s="78" t="s">
        <v>4936</v>
      </c>
      <c r="D3976" s="78" t="s">
        <v>4926</v>
      </c>
      <c r="E3976" s="78" t="s">
        <v>4937</v>
      </c>
      <c r="F3976" s="78" t="s">
        <v>47</v>
      </c>
      <c r="G3976" s="49" t="s">
        <v>39</v>
      </c>
      <c r="H3976" s="34">
        <v>0</v>
      </c>
      <c r="I3976" s="82">
        <v>590000000</v>
      </c>
      <c r="J3976" s="35" t="s">
        <v>40</v>
      </c>
      <c r="K3976" s="51" t="s">
        <v>10723</v>
      </c>
      <c r="L3976" s="35" t="s">
        <v>42</v>
      </c>
      <c r="M3976" s="34" t="s">
        <v>61</v>
      </c>
      <c r="N3976" s="35" t="s">
        <v>109</v>
      </c>
      <c r="O3976" s="35" t="s">
        <v>110</v>
      </c>
      <c r="P3976" s="125">
        <v>168</v>
      </c>
      <c r="Q3976" s="35" t="s">
        <v>117</v>
      </c>
      <c r="R3976" s="545">
        <v>14.284000000000001</v>
      </c>
      <c r="S3976" s="81">
        <v>240000</v>
      </c>
      <c r="T3976" s="106">
        <f t="shared" si="477"/>
        <v>3428160</v>
      </c>
      <c r="U3976" s="350">
        <f t="shared" si="478"/>
        <v>3839539.2000000002</v>
      </c>
      <c r="V3976" s="34" t="s">
        <v>47</v>
      </c>
      <c r="W3976" s="51">
        <v>2017</v>
      </c>
      <c r="X3976" s="455"/>
      <c r="Y3976" s="528"/>
      <c r="Z3976" s="528"/>
      <c r="AA3976" s="528"/>
      <c r="AB3976" s="528"/>
      <c r="AC3976" s="528"/>
      <c r="AD3976" s="528"/>
      <c r="AE3976" s="528"/>
      <c r="AF3976" s="518"/>
      <c r="AG3976" s="518"/>
      <c r="AH3976" s="518"/>
      <c r="AI3976" s="518"/>
      <c r="AJ3976" s="518"/>
      <c r="AK3976" s="518"/>
      <c r="AL3976" s="518"/>
      <c r="AM3976" s="518"/>
      <c r="AN3976" s="518"/>
      <c r="AO3976" s="518"/>
      <c r="AP3976" s="518"/>
      <c r="AQ3976" s="518"/>
      <c r="AR3976" s="518"/>
      <c r="AS3976" s="518"/>
      <c r="AT3976" s="518"/>
      <c r="AU3976" s="518"/>
      <c r="AV3976" s="518"/>
      <c r="AW3976" s="518"/>
      <c r="AX3976" s="518"/>
      <c r="AY3976" s="518"/>
      <c r="AZ3976" s="518"/>
      <c r="BA3976" s="518"/>
      <c r="BB3976" s="518"/>
      <c r="BC3976" s="518"/>
      <c r="BD3976" s="518"/>
    </row>
    <row r="3977" spans="1:56" s="527" customFormat="1" ht="50.1" customHeight="1">
      <c r="A3977" s="45" t="s">
        <v>12267</v>
      </c>
      <c r="B3977" s="58" t="s">
        <v>35</v>
      </c>
      <c r="C3977" s="78" t="s">
        <v>1072</v>
      </c>
      <c r="D3977" s="78" t="s">
        <v>1073</v>
      </c>
      <c r="E3977" s="78" t="s">
        <v>1074</v>
      </c>
      <c r="F3977" s="50" t="s">
        <v>12268</v>
      </c>
      <c r="G3977" s="49" t="s">
        <v>39</v>
      </c>
      <c r="H3977" s="105">
        <v>0</v>
      </c>
      <c r="I3977" s="80">
        <v>590000000</v>
      </c>
      <c r="J3977" s="51" t="s">
        <v>293</v>
      </c>
      <c r="K3977" s="49" t="s">
        <v>10818</v>
      </c>
      <c r="L3977" s="49" t="s">
        <v>189</v>
      </c>
      <c r="M3977" s="49" t="s">
        <v>84</v>
      </c>
      <c r="N3977" s="49" t="s">
        <v>143</v>
      </c>
      <c r="O3977" s="49" t="s">
        <v>503</v>
      </c>
      <c r="P3977" s="43">
        <v>796</v>
      </c>
      <c r="Q3977" s="49" t="s">
        <v>46</v>
      </c>
      <c r="R3977" s="77">
        <v>16</v>
      </c>
      <c r="S3977" s="77">
        <v>33160</v>
      </c>
      <c r="T3977" s="77">
        <f>R3977*S3977</f>
        <v>530560</v>
      </c>
      <c r="U3977" s="77">
        <f>T3977*1.12</f>
        <v>594227.20000000007</v>
      </c>
      <c r="V3977" s="109"/>
      <c r="W3977" s="51">
        <v>2017</v>
      </c>
      <c r="X3977" s="49"/>
      <c r="Y3977" s="528"/>
      <c r="Z3977" s="528"/>
      <c r="AA3977" s="528"/>
      <c r="AB3977" s="528"/>
      <c r="AC3977" s="528"/>
      <c r="AD3977" s="528"/>
      <c r="AE3977" s="528"/>
      <c r="AF3977" s="518"/>
      <c r="AG3977" s="518"/>
      <c r="AH3977" s="518"/>
      <c r="AI3977" s="518"/>
      <c r="AJ3977" s="518"/>
      <c r="AK3977" s="518"/>
      <c r="AL3977" s="518"/>
      <c r="AM3977" s="518"/>
      <c r="AN3977" s="518"/>
      <c r="AO3977" s="518"/>
      <c r="AP3977" s="518"/>
      <c r="AQ3977" s="518"/>
      <c r="AR3977" s="518"/>
      <c r="AS3977" s="518"/>
      <c r="AT3977" s="518"/>
      <c r="AU3977" s="518"/>
      <c r="AV3977" s="518"/>
      <c r="AW3977" s="518"/>
      <c r="AX3977" s="518"/>
      <c r="AY3977" s="518"/>
      <c r="AZ3977" s="518"/>
      <c r="BA3977" s="518"/>
      <c r="BB3977" s="518"/>
      <c r="BC3977" s="518"/>
      <c r="BD3977" s="518"/>
    </row>
    <row r="3978" spans="1:56" ht="50.1" customHeight="1">
      <c r="A3978" s="45" t="s">
        <v>12270</v>
      </c>
      <c r="B3978" s="35" t="s">
        <v>35</v>
      </c>
      <c r="C3978" s="186" t="s">
        <v>12271</v>
      </c>
      <c r="D3978" s="186" t="s">
        <v>12272</v>
      </c>
      <c r="E3978" s="186" t="s">
        <v>12273</v>
      </c>
      <c r="F3978" s="50" t="s">
        <v>12274</v>
      </c>
      <c r="G3978" s="49" t="s">
        <v>39</v>
      </c>
      <c r="H3978" s="49">
        <v>0</v>
      </c>
      <c r="I3978" s="82">
        <v>590000000</v>
      </c>
      <c r="J3978" s="35" t="s">
        <v>53</v>
      </c>
      <c r="K3978" s="35" t="s">
        <v>10818</v>
      </c>
      <c r="L3978" s="35" t="s">
        <v>446</v>
      </c>
      <c r="M3978" s="49" t="s">
        <v>61</v>
      </c>
      <c r="N3978" s="58" t="s">
        <v>5378</v>
      </c>
      <c r="O3978" s="35" t="s">
        <v>2052</v>
      </c>
      <c r="P3978" s="49">
        <v>166</v>
      </c>
      <c r="Q3978" s="59" t="s">
        <v>103</v>
      </c>
      <c r="R3978" s="77">
        <v>15</v>
      </c>
      <c r="S3978" s="77">
        <v>1700</v>
      </c>
      <c r="T3978" s="62">
        <f>S3978*R3978</f>
        <v>25500</v>
      </c>
      <c r="U3978" s="62">
        <f t="shared" ref="U3978" si="479">T3978*1.12</f>
        <v>28560.000000000004</v>
      </c>
      <c r="V3978" s="35"/>
      <c r="W3978" s="35">
        <v>2017</v>
      </c>
      <c r="X3978" s="43"/>
    </row>
    <row r="3979" spans="1:56" ht="50.1" customHeight="1">
      <c r="A3979" s="45" t="s">
        <v>12275</v>
      </c>
      <c r="B3979" s="58" t="s">
        <v>35</v>
      </c>
      <c r="C3979" s="78" t="s">
        <v>304</v>
      </c>
      <c r="D3979" s="37" t="s">
        <v>305</v>
      </c>
      <c r="E3979" s="78" t="s">
        <v>306</v>
      </c>
      <c r="F3979" s="78" t="s">
        <v>6025</v>
      </c>
      <c r="G3979" s="49" t="s">
        <v>39</v>
      </c>
      <c r="H3979" s="105">
        <v>0</v>
      </c>
      <c r="I3979" s="80">
        <v>590000000</v>
      </c>
      <c r="J3979" s="51" t="s">
        <v>9304</v>
      </c>
      <c r="K3979" s="49" t="s">
        <v>10818</v>
      </c>
      <c r="L3979" s="49" t="s">
        <v>189</v>
      </c>
      <c r="M3979" s="49" t="s">
        <v>84</v>
      </c>
      <c r="N3979" s="49" t="s">
        <v>12276</v>
      </c>
      <c r="O3979" s="49" t="s">
        <v>2052</v>
      </c>
      <c r="P3979" s="43">
        <v>796</v>
      </c>
      <c r="Q3979" s="49" t="s">
        <v>46</v>
      </c>
      <c r="R3979" s="77">
        <v>5</v>
      </c>
      <c r="S3979" s="77">
        <v>10000</v>
      </c>
      <c r="T3979" s="77">
        <f>R3979*S3979</f>
        <v>50000</v>
      </c>
      <c r="U3979" s="77">
        <f>T3979*1.12</f>
        <v>56000.000000000007</v>
      </c>
      <c r="V3979" s="98"/>
      <c r="W3979" s="51">
        <v>2017</v>
      </c>
      <c r="X3979" s="49"/>
    </row>
    <row r="3980" spans="1:56" ht="50.1" customHeight="1">
      <c r="A3980" s="45" t="s">
        <v>12277</v>
      </c>
      <c r="B3980" s="58" t="s">
        <v>35</v>
      </c>
      <c r="C3980" s="78" t="s">
        <v>10635</v>
      </c>
      <c r="D3980" s="50" t="s">
        <v>2690</v>
      </c>
      <c r="E3980" s="50" t="s">
        <v>10636</v>
      </c>
      <c r="F3980" s="50" t="s">
        <v>10637</v>
      </c>
      <c r="G3980" s="49" t="s">
        <v>39</v>
      </c>
      <c r="H3980" s="105">
        <v>0</v>
      </c>
      <c r="I3980" s="80">
        <v>590000000</v>
      </c>
      <c r="J3980" s="51" t="s">
        <v>9304</v>
      </c>
      <c r="K3980" s="49" t="s">
        <v>10818</v>
      </c>
      <c r="L3980" s="46" t="s">
        <v>4895</v>
      </c>
      <c r="M3980" s="55" t="s">
        <v>61</v>
      </c>
      <c r="N3980" s="49" t="s">
        <v>2249</v>
      </c>
      <c r="O3980" s="49" t="s">
        <v>1424</v>
      </c>
      <c r="P3980" s="49">
        <v>796</v>
      </c>
      <c r="Q3980" s="126" t="s">
        <v>46</v>
      </c>
      <c r="R3980" s="77">
        <v>2</v>
      </c>
      <c r="S3980" s="77">
        <v>1157000</v>
      </c>
      <c r="T3980" s="343">
        <f>R3980*S3980</f>
        <v>2314000</v>
      </c>
      <c r="U3980" s="343">
        <f>T3980*1.12</f>
        <v>2591680.0000000005</v>
      </c>
      <c r="V3980" s="43"/>
      <c r="W3980" s="51">
        <v>2017</v>
      </c>
      <c r="X3980" s="43"/>
    </row>
    <row r="3981" spans="1:56" ht="50.1" customHeight="1">
      <c r="A3981" s="45" t="s">
        <v>12278</v>
      </c>
      <c r="B3981" s="58" t="s">
        <v>35</v>
      </c>
      <c r="C3981" s="50" t="s">
        <v>2689</v>
      </c>
      <c r="D3981" s="308" t="s">
        <v>2690</v>
      </c>
      <c r="E3981" s="50" t="s">
        <v>2691</v>
      </c>
      <c r="F3981" s="568" t="s">
        <v>10329</v>
      </c>
      <c r="G3981" s="49" t="s">
        <v>39</v>
      </c>
      <c r="H3981" s="105">
        <v>0</v>
      </c>
      <c r="I3981" s="80">
        <v>590000000</v>
      </c>
      <c r="J3981" s="51" t="s">
        <v>9304</v>
      </c>
      <c r="K3981" s="49" t="s">
        <v>10818</v>
      </c>
      <c r="L3981" s="51" t="s">
        <v>1042</v>
      </c>
      <c r="M3981" s="49" t="s">
        <v>43</v>
      </c>
      <c r="N3981" s="49" t="s">
        <v>143</v>
      </c>
      <c r="O3981" s="49" t="s">
        <v>227</v>
      </c>
      <c r="P3981" s="49">
        <v>796</v>
      </c>
      <c r="Q3981" s="126" t="s">
        <v>46</v>
      </c>
      <c r="R3981" s="77">
        <v>2</v>
      </c>
      <c r="S3981" s="77">
        <v>193000</v>
      </c>
      <c r="T3981" s="343">
        <f>R3981*S3981</f>
        <v>386000</v>
      </c>
      <c r="U3981" s="343">
        <f>T3981*1.12</f>
        <v>432320.00000000006</v>
      </c>
      <c r="V3981" s="43"/>
      <c r="W3981" s="51">
        <v>2017</v>
      </c>
      <c r="X3981" s="43"/>
    </row>
    <row r="3982" spans="1:56" ht="50.1" customHeight="1">
      <c r="A3982" s="45" t="s">
        <v>12279</v>
      </c>
      <c r="B3982" s="58" t="s">
        <v>35</v>
      </c>
      <c r="C3982" s="50" t="s">
        <v>2689</v>
      </c>
      <c r="D3982" s="308" t="s">
        <v>2690</v>
      </c>
      <c r="E3982" s="50" t="s">
        <v>2691</v>
      </c>
      <c r="F3982" s="50" t="s">
        <v>10333</v>
      </c>
      <c r="G3982" s="49" t="s">
        <v>39</v>
      </c>
      <c r="H3982" s="105">
        <v>50</v>
      </c>
      <c r="I3982" s="80">
        <v>590000000</v>
      </c>
      <c r="J3982" s="51" t="s">
        <v>9304</v>
      </c>
      <c r="K3982" s="49" t="s">
        <v>10818</v>
      </c>
      <c r="L3982" s="51" t="s">
        <v>1042</v>
      </c>
      <c r="M3982" s="49" t="s">
        <v>43</v>
      </c>
      <c r="N3982" s="49" t="s">
        <v>310</v>
      </c>
      <c r="O3982" s="49" t="s">
        <v>1424</v>
      </c>
      <c r="P3982" s="49">
        <v>796</v>
      </c>
      <c r="Q3982" s="126" t="s">
        <v>46</v>
      </c>
      <c r="R3982" s="77">
        <v>4</v>
      </c>
      <c r="S3982" s="77">
        <v>84000</v>
      </c>
      <c r="T3982" s="100">
        <f>R3982*S3982</f>
        <v>336000</v>
      </c>
      <c r="U3982" s="100">
        <f>T3982*1.12</f>
        <v>376320.00000000006</v>
      </c>
      <c r="V3982" s="98"/>
      <c r="W3982" s="51">
        <v>2017</v>
      </c>
      <c r="X3982" s="98"/>
    </row>
    <row r="3983" spans="1:56" ht="50.1" customHeight="1">
      <c r="A3983" s="45" t="s">
        <v>12280</v>
      </c>
      <c r="B3983" s="58" t="s">
        <v>35</v>
      </c>
      <c r="C3983" s="559" t="s">
        <v>10335</v>
      </c>
      <c r="D3983" s="559" t="s">
        <v>6149</v>
      </c>
      <c r="E3983" s="559" t="s">
        <v>10336</v>
      </c>
      <c r="F3983" s="50" t="s">
        <v>10337</v>
      </c>
      <c r="G3983" s="49" t="s">
        <v>39</v>
      </c>
      <c r="H3983" s="105">
        <v>50</v>
      </c>
      <c r="I3983" s="80">
        <v>590000000</v>
      </c>
      <c r="J3983" s="51" t="s">
        <v>9304</v>
      </c>
      <c r="K3983" s="49" t="s">
        <v>10818</v>
      </c>
      <c r="L3983" s="51" t="s">
        <v>1042</v>
      </c>
      <c r="M3983" s="49" t="s">
        <v>43</v>
      </c>
      <c r="N3983" s="49" t="s">
        <v>310</v>
      </c>
      <c r="O3983" s="49" t="s">
        <v>1424</v>
      </c>
      <c r="P3983" s="49">
        <v>796</v>
      </c>
      <c r="Q3983" s="126" t="s">
        <v>46</v>
      </c>
      <c r="R3983" s="77">
        <v>8</v>
      </c>
      <c r="S3983" s="77">
        <v>16700</v>
      </c>
      <c r="T3983" s="100">
        <f t="shared" ref="T3983:T4001" si="480">R3983*S3983</f>
        <v>133600</v>
      </c>
      <c r="U3983" s="100">
        <f t="shared" ref="U3983:U4001" si="481">T3983*1.12</f>
        <v>149632</v>
      </c>
      <c r="V3983" s="98"/>
      <c r="W3983" s="51">
        <v>2017</v>
      </c>
      <c r="X3983" s="98"/>
    </row>
    <row r="3984" spans="1:56" ht="50.1" customHeight="1">
      <c r="A3984" s="45" t="s">
        <v>12281</v>
      </c>
      <c r="B3984" s="58" t="s">
        <v>35</v>
      </c>
      <c r="C3984" s="50" t="s">
        <v>10339</v>
      </c>
      <c r="D3984" s="308" t="s">
        <v>6047</v>
      </c>
      <c r="E3984" s="50" t="s">
        <v>10340</v>
      </c>
      <c r="F3984" s="50" t="s">
        <v>10341</v>
      </c>
      <c r="G3984" s="49" t="s">
        <v>39</v>
      </c>
      <c r="H3984" s="105">
        <v>50</v>
      </c>
      <c r="I3984" s="80">
        <v>590000000</v>
      </c>
      <c r="J3984" s="51" t="s">
        <v>9304</v>
      </c>
      <c r="K3984" s="49" t="s">
        <v>10818</v>
      </c>
      <c r="L3984" s="51" t="s">
        <v>1042</v>
      </c>
      <c r="M3984" s="49" t="s">
        <v>43</v>
      </c>
      <c r="N3984" s="49" t="s">
        <v>310</v>
      </c>
      <c r="O3984" s="49" t="s">
        <v>1424</v>
      </c>
      <c r="P3984" s="49">
        <v>796</v>
      </c>
      <c r="Q3984" s="126" t="s">
        <v>46</v>
      </c>
      <c r="R3984" s="77">
        <v>4</v>
      </c>
      <c r="S3984" s="77">
        <v>28500</v>
      </c>
      <c r="T3984" s="100">
        <f t="shared" si="480"/>
        <v>114000</v>
      </c>
      <c r="U3984" s="100">
        <f t="shared" si="481"/>
        <v>127680.00000000001</v>
      </c>
      <c r="V3984" s="98"/>
      <c r="W3984" s="51">
        <v>2017</v>
      </c>
      <c r="X3984" s="98"/>
    </row>
    <row r="3985" spans="1:24" ht="50.1" customHeight="1">
      <c r="A3985" s="45" t="s">
        <v>12282</v>
      </c>
      <c r="B3985" s="35" t="s">
        <v>35</v>
      </c>
      <c r="C3985" s="50" t="s">
        <v>12283</v>
      </c>
      <c r="D3985" s="50" t="s">
        <v>4465</v>
      </c>
      <c r="E3985" s="38" t="s">
        <v>12284</v>
      </c>
      <c r="F3985" s="50" t="s">
        <v>12285</v>
      </c>
      <c r="G3985" s="34" t="s">
        <v>39</v>
      </c>
      <c r="H3985" s="34">
        <v>0</v>
      </c>
      <c r="I3985" s="34">
        <v>590000000</v>
      </c>
      <c r="J3985" s="35" t="s">
        <v>53</v>
      </c>
      <c r="K3985" s="49" t="s">
        <v>10818</v>
      </c>
      <c r="L3985" s="49" t="s">
        <v>295</v>
      </c>
      <c r="M3985" s="34" t="s">
        <v>84</v>
      </c>
      <c r="N3985" s="49" t="s">
        <v>1038</v>
      </c>
      <c r="O3985" s="51" t="s">
        <v>503</v>
      </c>
      <c r="P3985" s="55" t="s">
        <v>865</v>
      </c>
      <c r="Q3985" s="34" t="s">
        <v>866</v>
      </c>
      <c r="R3985" s="77">
        <v>2.5</v>
      </c>
      <c r="S3985" s="77">
        <v>400</v>
      </c>
      <c r="T3985" s="62">
        <f t="shared" si="480"/>
        <v>1000</v>
      </c>
      <c r="U3985" s="62">
        <f t="shared" si="481"/>
        <v>1120</v>
      </c>
      <c r="V3985" s="55"/>
      <c r="W3985" s="51">
        <v>2017</v>
      </c>
      <c r="X3985" s="340"/>
    </row>
    <row r="3986" spans="1:24" ht="50.1" customHeight="1">
      <c r="A3986" s="45" t="s">
        <v>12286</v>
      </c>
      <c r="B3986" s="35" t="s">
        <v>35</v>
      </c>
      <c r="C3986" s="50" t="s">
        <v>12287</v>
      </c>
      <c r="D3986" s="50" t="s">
        <v>12288</v>
      </c>
      <c r="E3986" s="38" t="s">
        <v>12289</v>
      </c>
      <c r="F3986" s="50" t="s">
        <v>12290</v>
      </c>
      <c r="G3986" s="34" t="s">
        <v>39</v>
      </c>
      <c r="H3986" s="34">
        <v>0</v>
      </c>
      <c r="I3986" s="34">
        <v>590000000</v>
      </c>
      <c r="J3986" s="35" t="s">
        <v>53</v>
      </c>
      <c r="K3986" s="49" t="s">
        <v>10818</v>
      </c>
      <c r="L3986" s="49" t="s">
        <v>295</v>
      </c>
      <c r="M3986" s="34" t="s">
        <v>84</v>
      </c>
      <c r="N3986" s="49" t="s">
        <v>1038</v>
      </c>
      <c r="O3986" s="51" t="s">
        <v>503</v>
      </c>
      <c r="P3986" s="34">
        <v>796</v>
      </c>
      <c r="Q3986" s="34" t="s">
        <v>46</v>
      </c>
      <c r="R3986" s="77">
        <v>3</v>
      </c>
      <c r="S3986" s="77">
        <v>85</v>
      </c>
      <c r="T3986" s="62">
        <f t="shared" si="480"/>
        <v>255</v>
      </c>
      <c r="U3986" s="62">
        <f t="shared" si="481"/>
        <v>285.60000000000002</v>
      </c>
      <c r="V3986" s="34"/>
      <c r="W3986" s="34">
        <v>2017</v>
      </c>
      <c r="X3986" s="103"/>
    </row>
    <row r="3987" spans="1:24" ht="50.1" customHeight="1">
      <c r="A3987" s="45" t="s">
        <v>12291</v>
      </c>
      <c r="B3987" s="35" t="s">
        <v>35</v>
      </c>
      <c r="C3987" s="50" t="s">
        <v>8152</v>
      </c>
      <c r="D3987" s="50" t="s">
        <v>8153</v>
      </c>
      <c r="E3987" s="38" t="s">
        <v>8154</v>
      </c>
      <c r="F3987" s="50" t="s">
        <v>12292</v>
      </c>
      <c r="G3987" s="34" t="s">
        <v>39</v>
      </c>
      <c r="H3987" s="34">
        <v>0</v>
      </c>
      <c r="I3987" s="34">
        <v>590000000</v>
      </c>
      <c r="J3987" s="35" t="s">
        <v>53</v>
      </c>
      <c r="K3987" s="49" t="s">
        <v>10818</v>
      </c>
      <c r="L3987" s="49" t="s">
        <v>295</v>
      </c>
      <c r="M3987" s="34" t="s">
        <v>84</v>
      </c>
      <c r="N3987" s="49" t="s">
        <v>1038</v>
      </c>
      <c r="O3987" s="51" t="s">
        <v>503</v>
      </c>
      <c r="P3987" s="34">
        <v>796</v>
      </c>
      <c r="Q3987" s="34" t="s">
        <v>46</v>
      </c>
      <c r="R3987" s="77">
        <v>3</v>
      </c>
      <c r="S3987" s="77">
        <v>335</v>
      </c>
      <c r="T3987" s="62">
        <f t="shared" si="480"/>
        <v>1005</v>
      </c>
      <c r="U3987" s="62">
        <f t="shared" si="481"/>
        <v>1125.6000000000001</v>
      </c>
      <c r="V3987" s="45"/>
      <c r="W3987" s="34">
        <v>2017</v>
      </c>
      <c r="X3987" s="103"/>
    </row>
    <row r="3988" spans="1:24" ht="50.1" customHeight="1">
      <c r="A3988" s="45" t="s">
        <v>12293</v>
      </c>
      <c r="B3988" s="58" t="s">
        <v>35</v>
      </c>
      <c r="C3988" s="50" t="s">
        <v>8159</v>
      </c>
      <c r="D3988" s="50" t="s">
        <v>8160</v>
      </c>
      <c r="E3988" s="38" t="s">
        <v>8161</v>
      </c>
      <c r="F3988" s="50" t="s">
        <v>12294</v>
      </c>
      <c r="G3988" s="49" t="s">
        <v>39</v>
      </c>
      <c r="H3988" s="105">
        <v>0</v>
      </c>
      <c r="I3988" s="80">
        <v>590000000</v>
      </c>
      <c r="J3988" s="51" t="s">
        <v>293</v>
      </c>
      <c r="K3988" s="49" t="s">
        <v>10818</v>
      </c>
      <c r="L3988" s="49" t="s">
        <v>295</v>
      </c>
      <c r="M3988" s="49" t="s">
        <v>84</v>
      </c>
      <c r="N3988" s="49" t="s">
        <v>1038</v>
      </c>
      <c r="O3988" s="51" t="s">
        <v>503</v>
      </c>
      <c r="P3988" s="43">
        <v>796</v>
      </c>
      <c r="Q3988" s="34" t="s">
        <v>46</v>
      </c>
      <c r="R3988" s="77">
        <v>4</v>
      </c>
      <c r="S3988" s="77">
        <v>360</v>
      </c>
      <c r="T3988" s="100">
        <f t="shared" si="480"/>
        <v>1440</v>
      </c>
      <c r="U3988" s="62">
        <f t="shared" si="481"/>
        <v>1612.8000000000002</v>
      </c>
      <c r="V3988" s="43"/>
      <c r="W3988" s="51">
        <v>2017</v>
      </c>
      <c r="X3988" s="103"/>
    </row>
    <row r="3989" spans="1:24" ht="50.1" customHeight="1">
      <c r="A3989" s="45" t="s">
        <v>12295</v>
      </c>
      <c r="B3989" s="35" t="s">
        <v>35</v>
      </c>
      <c r="C3989" s="50" t="s">
        <v>8176</v>
      </c>
      <c r="D3989" s="50" t="s">
        <v>8177</v>
      </c>
      <c r="E3989" s="38" t="s">
        <v>8178</v>
      </c>
      <c r="F3989" s="50" t="s">
        <v>12296</v>
      </c>
      <c r="G3989" s="34" t="s">
        <v>39</v>
      </c>
      <c r="H3989" s="34">
        <v>0</v>
      </c>
      <c r="I3989" s="34">
        <v>590000000</v>
      </c>
      <c r="J3989" s="35" t="s">
        <v>53</v>
      </c>
      <c r="K3989" s="49" t="s">
        <v>10818</v>
      </c>
      <c r="L3989" s="49" t="s">
        <v>295</v>
      </c>
      <c r="M3989" s="34" t="s">
        <v>84</v>
      </c>
      <c r="N3989" s="49" t="s">
        <v>1038</v>
      </c>
      <c r="O3989" s="51" t="s">
        <v>503</v>
      </c>
      <c r="P3989" s="34">
        <v>796</v>
      </c>
      <c r="Q3989" s="34" t="s">
        <v>46</v>
      </c>
      <c r="R3989" s="77">
        <v>4</v>
      </c>
      <c r="S3989" s="77">
        <v>1100</v>
      </c>
      <c r="T3989" s="62">
        <f t="shared" si="480"/>
        <v>4400</v>
      </c>
      <c r="U3989" s="62">
        <f t="shared" si="481"/>
        <v>4928.0000000000009</v>
      </c>
      <c r="V3989" s="55"/>
      <c r="W3989" s="51">
        <v>2017</v>
      </c>
      <c r="X3989" s="103"/>
    </row>
    <row r="3990" spans="1:24" ht="50.1" customHeight="1">
      <c r="A3990" s="45" t="s">
        <v>12297</v>
      </c>
      <c r="B3990" s="35" t="s">
        <v>35</v>
      </c>
      <c r="C3990" s="50" t="s">
        <v>12298</v>
      </c>
      <c r="D3990" s="50" t="s">
        <v>1410</v>
      </c>
      <c r="E3990" s="38" t="s">
        <v>12299</v>
      </c>
      <c r="F3990" s="50" t="s">
        <v>12300</v>
      </c>
      <c r="G3990" s="34" t="s">
        <v>39</v>
      </c>
      <c r="H3990" s="34">
        <v>0</v>
      </c>
      <c r="I3990" s="34">
        <v>590000000</v>
      </c>
      <c r="J3990" s="35" t="s">
        <v>53</v>
      </c>
      <c r="K3990" s="49" t="s">
        <v>10818</v>
      </c>
      <c r="L3990" s="49" t="s">
        <v>295</v>
      </c>
      <c r="M3990" s="34" t="s">
        <v>84</v>
      </c>
      <c r="N3990" s="49" t="s">
        <v>1038</v>
      </c>
      <c r="O3990" s="51" t="s">
        <v>503</v>
      </c>
      <c r="P3990" s="34">
        <v>796</v>
      </c>
      <c r="Q3990" s="34" t="s">
        <v>46</v>
      </c>
      <c r="R3990" s="77">
        <v>1</v>
      </c>
      <c r="S3990" s="77">
        <v>1460</v>
      </c>
      <c r="T3990" s="62">
        <f t="shared" si="480"/>
        <v>1460</v>
      </c>
      <c r="U3990" s="62">
        <f t="shared" si="481"/>
        <v>1635.2</v>
      </c>
      <c r="V3990" s="45" t="s">
        <v>47</v>
      </c>
      <c r="W3990" s="34">
        <v>2017</v>
      </c>
      <c r="X3990" s="34"/>
    </row>
    <row r="3991" spans="1:24" ht="50.1" customHeight="1">
      <c r="A3991" s="45" t="s">
        <v>12301</v>
      </c>
      <c r="B3991" s="35" t="s">
        <v>35</v>
      </c>
      <c r="C3991" s="50" t="s">
        <v>12302</v>
      </c>
      <c r="D3991" s="50" t="s">
        <v>4593</v>
      </c>
      <c r="E3991" s="38" t="s">
        <v>12303</v>
      </c>
      <c r="F3991" s="50" t="s">
        <v>12304</v>
      </c>
      <c r="G3991" s="34" t="s">
        <v>39</v>
      </c>
      <c r="H3991" s="34">
        <v>0</v>
      </c>
      <c r="I3991" s="34">
        <v>590000000</v>
      </c>
      <c r="J3991" s="35" t="s">
        <v>53</v>
      </c>
      <c r="K3991" s="49" t="s">
        <v>10818</v>
      </c>
      <c r="L3991" s="49" t="s">
        <v>295</v>
      </c>
      <c r="M3991" s="34" t="s">
        <v>84</v>
      </c>
      <c r="N3991" s="49" t="s">
        <v>1038</v>
      </c>
      <c r="O3991" s="51" t="s">
        <v>503</v>
      </c>
      <c r="P3991" s="34">
        <v>796</v>
      </c>
      <c r="Q3991" s="34" t="s">
        <v>46</v>
      </c>
      <c r="R3991" s="77">
        <v>19</v>
      </c>
      <c r="S3991" s="77">
        <v>520</v>
      </c>
      <c r="T3991" s="62">
        <f t="shared" si="480"/>
        <v>9880</v>
      </c>
      <c r="U3991" s="62">
        <f t="shared" si="481"/>
        <v>11065.6</v>
      </c>
      <c r="V3991" s="45"/>
      <c r="W3991" s="34">
        <v>2017</v>
      </c>
      <c r="X3991" s="76"/>
    </row>
    <row r="3992" spans="1:24" ht="50.1" customHeight="1">
      <c r="A3992" s="45" t="s">
        <v>12305</v>
      </c>
      <c r="B3992" s="35" t="s">
        <v>35</v>
      </c>
      <c r="C3992" s="50" t="s">
        <v>7804</v>
      </c>
      <c r="D3992" s="50" t="s">
        <v>1306</v>
      </c>
      <c r="E3992" s="38" t="s">
        <v>7805</v>
      </c>
      <c r="F3992" s="50" t="s">
        <v>12306</v>
      </c>
      <c r="G3992" s="34" t="s">
        <v>39</v>
      </c>
      <c r="H3992" s="34">
        <v>0</v>
      </c>
      <c r="I3992" s="34">
        <v>590000000</v>
      </c>
      <c r="J3992" s="35" t="s">
        <v>53</v>
      </c>
      <c r="K3992" s="49" t="s">
        <v>10818</v>
      </c>
      <c r="L3992" s="49" t="s">
        <v>295</v>
      </c>
      <c r="M3992" s="34" t="s">
        <v>84</v>
      </c>
      <c r="N3992" s="49" t="s">
        <v>1038</v>
      </c>
      <c r="O3992" s="51" t="s">
        <v>503</v>
      </c>
      <c r="P3992" s="34">
        <v>796</v>
      </c>
      <c r="Q3992" s="34" t="s">
        <v>46</v>
      </c>
      <c r="R3992" s="77">
        <v>16</v>
      </c>
      <c r="S3992" s="77">
        <v>85</v>
      </c>
      <c r="T3992" s="62">
        <f t="shared" si="480"/>
        <v>1360</v>
      </c>
      <c r="U3992" s="62">
        <f t="shared" si="481"/>
        <v>1523.2</v>
      </c>
      <c r="V3992" s="55"/>
      <c r="W3992" s="51">
        <v>2017</v>
      </c>
      <c r="X3992" s="34"/>
    </row>
    <row r="3993" spans="1:24" ht="50.1" customHeight="1">
      <c r="A3993" s="45" t="s">
        <v>12307</v>
      </c>
      <c r="B3993" s="35" t="s">
        <v>35</v>
      </c>
      <c r="C3993" s="50" t="s">
        <v>12308</v>
      </c>
      <c r="D3993" s="50" t="s">
        <v>2737</v>
      </c>
      <c r="E3993" s="38" t="s">
        <v>12309</v>
      </c>
      <c r="F3993" s="50" t="s">
        <v>12310</v>
      </c>
      <c r="G3993" s="34" t="s">
        <v>39</v>
      </c>
      <c r="H3993" s="34">
        <v>0</v>
      </c>
      <c r="I3993" s="34">
        <v>590000000</v>
      </c>
      <c r="J3993" s="35" t="s">
        <v>53</v>
      </c>
      <c r="K3993" s="49" t="s">
        <v>10818</v>
      </c>
      <c r="L3993" s="49" t="s">
        <v>295</v>
      </c>
      <c r="M3993" s="34" t="s">
        <v>84</v>
      </c>
      <c r="N3993" s="49" t="s">
        <v>1038</v>
      </c>
      <c r="O3993" s="51" t="s">
        <v>503</v>
      </c>
      <c r="P3993" s="34">
        <v>796</v>
      </c>
      <c r="Q3993" s="34" t="s">
        <v>46</v>
      </c>
      <c r="R3993" s="77">
        <v>32</v>
      </c>
      <c r="S3993" s="77">
        <v>250</v>
      </c>
      <c r="T3993" s="62">
        <f t="shared" si="480"/>
        <v>8000</v>
      </c>
      <c r="U3993" s="62">
        <f t="shared" si="481"/>
        <v>8960</v>
      </c>
      <c r="V3993" s="45"/>
      <c r="W3993" s="34">
        <v>2017</v>
      </c>
      <c r="X3993" s="34"/>
    </row>
    <row r="3994" spans="1:24" ht="50.1" customHeight="1">
      <c r="A3994" s="45" t="s">
        <v>12311</v>
      </c>
      <c r="B3994" s="35" t="s">
        <v>35</v>
      </c>
      <c r="C3994" s="50" t="s">
        <v>4573</v>
      </c>
      <c r="D3994" s="50" t="s">
        <v>4574</v>
      </c>
      <c r="E3994" s="38" t="s">
        <v>538</v>
      </c>
      <c r="F3994" s="50" t="s">
        <v>12312</v>
      </c>
      <c r="G3994" s="34" t="s">
        <v>39</v>
      </c>
      <c r="H3994" s="34">
        <v>0</v>
      </c>
      <c r="I3994" s="34">
        <v>590000000</v>
      </c>
      <c r="J3994" s="35" t="s">
        <v>53</v>
      </c>
      <c r="K3994" s="49" t="s">
        <v>10818</v>
      </c>
      <c r="L3994" s="49" t="s">
        <v>295</v>
      </c>
      <c r="M3994" s="34" t="s">
        <v>84</v>
      </c>
      <c r="N3994" s="49" t="s">
        <v>1038</v>
      </c>
      <c r="O3994" s="51" t="s">
        <v>503</v>
      </c>
      <c r="P3994" s="34">
        <v>796</v>
      </c>
      <c r="Q3994" s="34" t="s">
        <v>46</v>
      </c>
      <c r="R3994" s="77">
        <v>16</v>
      </c>
      <c r="S3994" s="77">
        <v>2900</v>
      </c>
      <c r="T3994" s="62">
        <f t="shared" si="480"/>
        <v>46400</v>
      </c>
      <c r="U3994" s="62">
        <f t="shared" si="481"/>
        <v>51968.000000000007</v>
      </c>
      <c r="V3994" s="34"/>
      <c r="W3994" s="34">
        <v>2017</v>
      </c>
      <c r="X3994" s="76"/>
    </row>
    <row r="3995" spans="1:24" ht="50.1" customHeight="1">
      <c r="A3995" s="45" t="s">
        <v>12313</v>
      </c>
      <c r="B3995" s="58" t="s">
        <v>35</v>
      </c>
      <c r="C3995" s="78" t="s">
        <v>4007</v>
      </c>
      <c r="D3995" s="78" t="s">
        <v>4008</v>
      </c>
      <c r="E3995" s="93" t="s">
        <v>4009</v>
      </c>
      <c r="F3995" s="50" t="s">
        <v>12314</v>
      </c>
      <c r="G3995" s="49" t="s">
        <v>39</v>
      </c>
      <c r="H3995" s="105">
        <v>0</v>
      </c>
      <c r="I3995" s="80">
        <v>590000000</v>
      </c>
      <c r="J3995" s="51" t="s">
        <v>293</v>
      </c>
      <c r="K3995" s="49" t="s">
        <v>10818</v>
      </c>
      <c r="L3995" s="49" t="s">
        <v>295</v>
      </c>
      <c r="M3995" s="49" t="s">
        <v>84</v>
      </c>
      <c r="N3995" s="49" t="s">
        <v>1038</v>
      </c>
      <c r="O3995" s="51" t="s">
        <v>503</v>
      </c>
      <c r="P3995" s="43">
        <v>796</v>
      </c>
      <c r="Q3995" s="49" t="s">
        <v>46</v>
      </c>
      <c r="R3995" s="77">
        <v>20</v>
      </c>
      <c r="S3995" s="77">
        <v>120</v>
      </c>
      <c r="T3995" s="100">
        <f t="shared" si="480"/>
        <v>2400</v>
      </c>
      <c r="U3995" s="343">
        <f t="shared" si="481"/>
        <v>2688.0000000000005</v>
      </c>
      <c r="V3995" s="49"/>
      <c r="W3995" s="51">
        <v>2017</v>
      </c>
      <c r="X3995" s="49"/>
    </row>
    <row r="3996" spans="1:24" ht="50.1" customHeight="1">
      <c r="A3996" s="45" t="s">
        <v>12315</v>
      </c>
      <c r="B3996" s="58" t="s">
        <v>35</v>
      </c>
      <c r="C3996" s="50" t="s">
        <v>2894</v>
      </c>
      <c r="D3996" s="50" t="s">
        <v>2895</v>
      </c>
      <c r="E3996" s="38" t="s">
        <v>2896</v>
      </c>
      <c r="F3996" s="50" t="s">
        <v>12316</v>
      </c>
      <c r="G3996" s="49" t="s">
        <v>39</v>
      </c>
      <c r="H3996" s="105">
        <v>0</v>
      </c>
      <c r="I3996" s="80">
        <v>590000000</v>
      </c>
      <c r="J3996" s="51" t="s">
        <v>293</v>
      </c>
      <c r="K3996" s="49" t="s">
        <v>10818</v>
      </c>
      <c r="L3996" s="49" t="s">
        <v>295</v>
      </c>
      <c r="M3996" s="49" t="s">
        <v>84</v>
      </c>
      <c r="N3996" s="49" t="s">
        <v>1038</v>
      </c>
      <c r="O3996" s="51" t="s">
        <v>503</v>
      </c>
      <c r="P3996" s="43">
        <v>796</v>
      </c>
      <c r="Q3996" s="49" t="s">
        <v>46</v>
      </c>
      <c r="R3996" s="77">
        <v>20</v>
      </c>
      <c r="S3996" s="77">
        <v>1210</v>
      </c>
      <c r="T3996" s="77">
        <f t="shared" si="480"/>
        <v>24200</v>
      </c>
      <c r="U3996" s="343">
        <f t="shared" si="481"/>
        <v>27104.000000000004</v>
      </c>
      <c r="V3996" s="49"/>
      <c r="W3996" s="51">
        <v>2017</v>
      </c>
      <c r="X3996" s="49"/>
    </row>
    <row r="3997" spans="1:24" ht="50.1" customHeight="1">
      <c r="A3997" s="45" t="s">
        <v>12317</v>
      </c>
      <c r="B3997" s="58" t="s">
        <v>35</v>
      </c>
      <c r="C3997" s="50" t="s">
        <v>360</v>
      </c>
      <c r="D3997" s="50" t="s">
        <v>361</v>
      </c>
      <c r="E3997" s="38" t="s">
        <v>362</v>
      </c>
      <c r="F3997" s="50" t="s">
        <v>12318</v>
      </c>
      <c r="G3997" s="49" t="s">
        <v>39</v>
      </c>
      <c r="H3997" s="105">
        <v>0</v>
      </c>
      <c r="I3997" s="80">
        <v>590000000</v>
      </c>
      <c r="J3997" s="51" t="s">
        <v>293</v>
      </c>
      <c r="K3997" s="49" t="s">
        <v>10818</v>
      </c>
      <c r="L3997" s="49" t="s">
        <v>295</v>
      </c>
      <c r="M3997" s="49" t="s">
        <v>84</v>
      </c>
      <c r="N3997" s="49" t="s">
        <v>1038</v>
      </c>
      <c r="O3997" s="51" t="s">
        <v>503</v>
      </c>
      <c r="P3997" s="43">
        <v>796</v>
      </c>
      <c r="Q3997" s="49" t="s">
        <v>46</v>
      </c>
      <c r="R3997" s="77">
        <v>15</v>
      </c>
      <c r="S3997" s="77">
        <v>6200</v>
      </c>
      <c r="T3997" s="100">
        <f t="shared" si="480"/>
        <v>93000</v>
      </c>
      <c r="U3997" s="343">
        <f t="shared" si="481"/>
        <v>104160.00000000001</v>
      </c>
      <c r="V3997" s="43"/>
      <c r="W3997" s="43">
        <v>2017</v>
      </c>
      <c r="X3997" s="43"/>
    </row>
    <row r="3998" spans="1:24" ht="50.1" customHeight="1">
      <c r="A3998" s="45" t="s">
        <v>12319</v>
      </c>
      <c r="B3998" s="35" t="s">
        <v>35</v>
      </c>
      <c r="C3998" s="78" t="s">
        <v>3821</v>
      </c>
      <c r="D3998" s="37" t="s">
        <v>3822</v>
      </c>
      <c r="E3998" s="93" t="s">
        <v>3823</v>
      </c>
      <c r="F3998" s="50" t="s">
        <v>12320</v>
      </c>
      <c r="G3998" s="34" t="s">
        <v>39</v>
      </c>
      <c r="H3998" s="34">
        <v>0</v>
      </c>
      <c r="I3998" s="34">
        <v>590000000</v>
      </c>
      <c r="J3998" s="35" t="s">
        <v>53</v>
      </c>
      <c r="K3998" s="49" t="s">
        <v>10818</v>
      </c>
      <c r="L3998" s="49" t="s">
        <v>295</v>
      </c>
      <c r="M3998" s="103" t="s">
        <v>84</v>
      </c>
      <c r="N3998" s="49" t="s">
        <v>1038</v>
      </c>
      <c r="O3998" s="51" t="s">
        <v>503</v>
      </c>
      <c r="P3998" s="34">
        <v>796</v>
      </c>
      <c r="Q3998" s="34" t="s">
        <v>46</v>
      </c>
      <c r="R3998" s="77">
        <v>4</v>
      </c>
      <c r="S3998" s="77">
        <v>4920</v>
      </c>
      <c r="T3998" s="62">
        <f t="shared" si="480"/>
        <v>19680</v>
      </c>
      <c r="U3998" s="62">
        <f t="shared" si="481"/>
        <v>22041.600000000002</v>
      </c>
      <c r="V3998" s="34"/>
      <c r="W3998" s="34">
        <v>2017</v>
      </c>
      <c r="X3998" s="98"/>
    </row>
    <row r="3999" spans="1:24" ht="50.1" customHeight="1">
      <c r="A3999" s="45" t="s">
        <v>12321</v>
      </c>
      <c r="B3999" s="35" t="s">
        <v>35</v>
      </c>
      <c r="C3999" s="78" t="s">
        <v>850</v>
      </c>
      <c r="D3999" s="78" t="s">
        <v>851</v>
      </c>
      <c r="E3999" s="93" t="s">
        <v>852</v>
      </c>
      <c r="F3999" s="50" t="s">
        <v>12322</v>
      </c>
      <c r="G3999" s="34" t="s">
        <v>39</v>
      </c>
      <c r="H3999" s="34">
        <v>0</v>
      </c>
      <c r="I3999" s="34">
        <v>590000000</v>
      </c>
      <c r="J3999" s="35" t="s">
        <v>53</v>
      </c>
      <c r="K3999" s="49" t="s">
        <v>10818</v>
      </c>
      <c r="L3999" s="49" t="s">
        <v>295</v>
      </c>
      <c r="M3999" s="34" t="s">
        <v>84</v>
      </c>
      <c r="N3999" s="49" t="s">
        <v>1038</v>
      </c>
      <c r="O3999" s="51" t="s">
        <v>503</v>
      </c>
      <c r="P3999" s="34">
        <v>796</v>
      </c>
      <c r="Q3999" s="34" t="s">
        <v>46</v>
      </c>
      <c r="R3999" s="77">
        <v>6</v>
      </c>
      <c r="S3999" s="77">
        <v>6250</v>
      </c>
      <c r="T3999" s="62">
        <f t="shared" si="480"/>
        <v>37500</v>
      </c>
      <c r="U3999" s="62">
        <f t="shared" si="481"/>
        <v>42000.000000000007</v>
      </c>
      <c r="V3999" s="43"/>
      <c r="W3999" s="51">
        <v>2017</v>
      </c>
      <c r="X3999" s="98"/>
    </row>
    <row r="4000" spans="1:24" ht="50.1" customHeight="1">
      <c r="A4000" s="45" t="s">
        <v>12323</v>
      </c>
      <c r="B4000" s="35" t="s">
        <v>35</v>
      </c>
      <c r="C4000" s="50" t="s">
        <v>12324</v>
      </c>
      <c r="D4000" s="50" t="s">
        <v>4839</v>
      </c>
      <c r="E4000" s="38" t="s">
        <v>12325</v>
      </c>
      <c r="F4000" s="50" t="s">
        <v>12326</v>
      </c>
      <c r="G4000" s="34" t="s">
        <v>39</v>
      </c>
      <c r="H4000" s="34">
        <v>0</v>
      </c>
      <c r="I4000" s="34">
        <v>590000000</v>
      </c>
      <c r="J4000" s="35" t="s">
        <v>53</v>
      </c>
      <c r="K4000" s="49" t="s">
        <v>10818</v>
      </c>
      <c r="L4000" s="49" t="s">
        <v>295</v>
      </c>
      <c r="M4000" s="34" t="s">
        <v>84</v>
      </c>
      <c r="N4000" s="49" t="s">
        <v>1038</v>
      </c>
      <c r="O4000" s="51" t="s">
        <v>503</v>
      </c>
      <c r="P4000" s="34">
        <v>796</v>
      </c>
      <c r="Q4000" s="34" t="s">
        <v>46</v>
      </c>
      <c r="R4000" s="77">
        <v>21</v>
      </c>
      <c r="S4000" s="77">
        <v>110</v>
      </c>
      <c r="T4000" s="62">
        <f t="shared" si="480"/>
        <v>2310</v>
      </c>
      <c r="U4000" s="62">
        <f t="shared" si="481"/>
        <v>2587.2000000000003</v>
      </c>
      <c r="V4000" s="43"/>
      <c r="W4000" s="43">
        <v>2017</v>
      </c>
      <c r="X4000" s="98"/>
    </row>
    <row r="4001" spans="1:56" ht="50.1" customHeight="1">
      <c r="A4001" s="45" t="s">
        <v>12327</v>
      </c>
      <c r="B4001" s="35" t="s">
        <v>35</v>
      </c>
      <c r="C4001" s="50" t="s">
        <v>8189</v>
      </c>
      <c r="D4001" s="50" t="s">
        <v>8190</v>
      </c>
      <c r="E4001" s="38" t="s">
        <v>8191</v>
      </c>
      <c r="F4001" s="50" t="s">
        <v>12328</v>
      </c>
      <c r="G4001" s="34" t="s">
        <v>39</v>
      </c>
      <c r="H4001" s="34">
        <v>0</v>
      </c>
      <c r="I4001" s="34">
        <v>590000000</v>
      </c>
      <c r="J4001" s="35" t="s">
        <v>53</v>
      </c>
      <c r="K4001" s="49" t="s">
        <v>10818</v>
      </c>
      <c r="L4001" s="49" t="s">
        <v>295</v>
      </c>
      <c r="M4001" s="34" t="s">
        <v>84</v>
      </c>
      <c r="N4001" s="49" t="s">
        <v>1038</v>
      </c>
      <c r="O4001" s="51" t="s">
        <v>503</v>
      </c>
      <c r="P4001" s="34">
        <v>796</v>
      </c>
      <c r="Q4001" s="34" t="s">
        <v>46</v>
      </c>
      <c r="R4001" s="77">
        <v>50</v>
      </c>
      <c r="S4001" s="77">
        <v>60</v>
      </c>
      <c r="T4001" s="62">
        <f t="shared" si="480"/>
        <v>3000</v>
      </c>
      <c r="U4001" s="62">
        <f t="shared" si="481"/>
        <v>3360.0000000000005</v>
      </c>
      <c r="V4001" s="43"/>
      <c r="W4001" s="51">
        <v>2017</v>
      </c>
      <c r="X4001" s="98"/>
    </row>
    <row r="4002" spans="1:56" s="527" customFormat="1" ht="50.1" customHeight="1">
      <c r="A4002" s="45" t="s">
        <v>12329</v>
      </c>
      <c r="B4002" s="49" t="s">
        <v>35</v>
      </c>
      <c r="C4002" s="50" t="s">
        <v>7537</v>
      </c>
      <c r="D4002" s="50" t="s">
        <v>5064</v>
      </c>
      <c r="E4002" s="50" t="s">
        <v>7538</v>
      </c>
      <c r="F4002" s="50" t="s">
        <v>7539</v>
      </c>
      <c r="G4002" s="35" t="s">
        <v>196</v>
      </c>
      <c r="H4002" s="35">
        <v>0</v>
      </c>
      <c r="I4002" s="35">
        <v>590000000</v>
      </c>
      <c r="J4002" s="35" t="s">
        <v>40</v>
      </c>
      <c r="K4002" s="49" t="s">
        <v>10818</v>
      </c>
      <c r="L4002" s="35" t="s">
        <v>53</v>
      </c>
      <c r="M4002" s="43" t="s">
        <v>61</v>
      </c>
      <c r="N4002" s="49" t="s">
        <v>44</v>
      </c>
      <c r="O4002" s="35" t="s">
        <v>2052</v>
      </c>
      <c r="P4002" s="46" t="s">
        <v>865</v>
      </c>
      <c r="Q4002" s="46" t="s">
        <v>866</v>
      </c>
      <c r="R4002" s="77">
        <v>110</v>
      </c>
      <c r="S4002" s="77">
        <v>481</v>
      </c>
      <c r="T4002" s="77">
        <f>S4002*R4002</f>
        <v>52910</v>
      </c>
      <c r="U4002" s="77">
        <f>T4002*1.12</f>
        <v>59259.200000000004</v>
      </c>
      <c r="V4002" s="98"/>
      <c r="W4002" s="43">
        <v>2017</v>
      </c>
      <c r="X4002" s="98"/>
      <c r="Y4002" s="528"/>
      <c r="Z4002" s="528"/>
      <c r="AA4002" s="528"/>
      <c r="AB4002" s="528"/>
      <c r="AC4002" s="528"/>
      <c r="AD4002" s="528"/>
      <c r="AE4002" s="528"/>
      <c r="AF4002" s="518"/>
      <c r="AG4002" s="518"/>
      <c r="AH4002" s="518"/>
      <c r="AI4002" s="518"/>
      <c r="AJ4002" s="518"/>
      <c r="AK4002" s="518"/>
      <c r="AL4002" s="518"/>
      <c r="AM4002" s="518"/>
      <c r="AN4002" s="518"/>
      <c r="AO4002" s="518"/>
      <c r="AP4002" s="518"/>
      <c r="AQ4002" s="518"/>
      <c r="AR4002" s="518"/>
      <c r="AS4002" s="518"/>
      <c r="AT4002" s="518"/>
      <c r="AU4002" s="518"/>
      <c r="AV4002" s="518"/>
      <c r="AW4002" s="518"/>
      <c r="AX4002" s="518"/>
      <c r="AY4002" s="518"/>
      <c r="AZ4002" s="518"/>
      <c r="BA4002" s="518"/>
      <c r="BB4002" s="518"/>
      <c r="BC4002" s="518"/>
      <c r="BD4002" s="518"/>
    </row>
    <row r="4003" spans="1:56" s="527" customFormat="1" ht="50.1" customHeight="1">
      <c r="A4003" s="45" t="s">
        <v>12330</v>
      </c>
      <c r="B4003" s="49" t="s">
        <v>35</v>
      </c>
      <c r="C4003" s="50" t="s">
        <v>7545</v>
      </c>
      <c r="D4003" s="50" t="s">
        <v>5064</v>
      </c>
      <c r="E4003" s="50" t="s">
        <v>7546</v>
      </c>
      <c r="F4003" s="50" t="s">
        <v>7547</v>
      </c>
      <c r="G4003" s="35" t="s">
        <v>196</v>
      </c>
      <c r="H4003" s="35">
        <v>0</v>
      </c>
      <c r="I4003" s="35">
        <v>590000000</v>
      </c>
      <c r="J4003" s="35" t="s">
        <v>40</v>
      </c>
      <c r="K4003" s="49" t="s">
        <v>10818</v>
      </c>
      <c r="L4003" s="35" t="s">
        <v>53</v>
      </c>
      <c r="M4003" s="43" t="s">
        <v>61</v>
      </c>
      <c r="N4003" s="49" t="s">
        <v>44</v>
      </c>
      <c r="O4003" s="35" t="s">
        <v>2052</v>
      </c>
      <c r="P4003" s="55" t="s">
        <v>865</v>
      </c>
      <c r="Q4003" s="43" t="s">
        <v>866</v>
      </c>
      <c r="R4003" s="77">
        <v>170</v>
      </c>
      <c r="S4003" s="77">
        <v>488</v>
      </c>
      <c r="T4003" s="77">
        <f>S4003*R4003</f>
        <v>82960</v>
      </c>
      <c r="U4003" s="77">
        <f>T4003*1.12</f>
        <v>92915.200000000012</v>
      </c>
      <c r="V4003" s="98"/>
      <c r="W4003" s="43">
        <v>2017</v>
      </c>
      <c r="X4003" s="98"/>
      <c r="Y4003" s="528"/>
      <c r="Z4003" s="528"/>
      <c r="AA4003" s="528"/>
      <c r="AB4003" s="528"/>
      <c r="AC4003" s="528"/>
      <c r="AD4003" s="528"/>
      <c r="AE4003" s="528"/>
      <c r="AF4003" s="518"/>
      <c r="AG4003" s="518"/>
      <c r="AH4003" s="518"/>
      <c r="AI4003" s="518"/>
      <c r="AJ4003" s="518"/>
      <c r="AK4003" s="518"/>
      <c r="AL4003" s="518"/>
      <c r="AM4003" s="518"/>
      <c r="AN4003" s="518"/>
      <c r="AO4003" s="518"/>
      <c r="AP4003" s="518"/>
      <c r="AQ4003" s="518"/>
      <c r="AR4003" s="518"/>
      <c r="AS4003" s="518"/>
      <c r="AT4003" s="518"/>
      <c r="AU4003" s="518"/>
      <c r="AV4003" s="518"/>
      <c r="AW4003" s="518"/>
      <c r="AX4003" s="518"/>
      <c r="AY4003" s="518"/>
      <c r="AZ4003" s="518"/>
      <c r="BA4003" s="518"/>
      <c r="BB4003" s="518"/>
      <c r="BC4003" s="518"/>
      <c r="BD4003" s="518"/>
    </row>
    <row r="4004" spans="1:56" s="527" customFormat="1" ht="50.1" customHeight="1">
      <c r="A4004" s="45" t="s">
        <v>12331</v>
      </c>
      <c r="B4004" s="49" t="s">
        <v>35</v>
      </c>
      <c r="C4004" s="50" t="s">
        <v>7549</v>
      </c>
      <c r="D4004" s="50" t="s">
        <v>5940</v>
      </c>
      <c r="E4004" s="50" t="s">
        <v>7550</v>
      </c>
      <c r="F4004" s="50" t="s">
        <v>12332</v>
      </c>
      <c r="G4004" s="35" t="s">
        <v>196</v>
      </c>
      <c r="H4004" s="35">
        <v>0</v>
      </c>
      <c r="I4004" s="35">
        <v>590000000</v>
      </c>
      <c r="J4004" s="35" t="s">
        <v>40</v>
      </c>
      <c r="K4004" s="49" t="s">
        <v>10818</v>
      </c>
      <c r="L4004" s="35" t="s">
        <v>53</v>
      </c>
      <c r="M4004" s="43" t="s">
        <v>61</v>
      </c>
      <c r="N4004" s="49" t="s">
        <v>44</v>
      </c>
      <c r="O4004" s="35" t="s">
        <v>2052</v>
      </c>
      <c r="P4004" s="55" t="s">
        <v>865</v>
      </c>
      <c r="Q4004" s="43" t="s">
        <v>866</v>
      </c>
      <c r="R4004" s="77">
        <v>40</v>
      </c>
      <c r="S4004" s="77">
        <v>2375</v>
      </c>
      <c r="T4004" s="77">
        <f>S4004*R4004</f>
        <v>95000</v>
      </c>
      <c r="U4004" s="77">
        <f>T4004*1.12</f>
        <v>106400.00000000001</v>
      </c>
      <c r="V4004" s="98"/>
      <c r="W4004" s="43">
        <v>2017</v>
      </c>
      <c r="X4004" s="98"/>
      <c r="Y4004" s="528"/>
      <c r="Z4004" s="528"/>
      <c r="AA4004" s="528"/>
      <c r="AB4004" s="528"/>
      <c r="AC4004" s="528"/>
      <c r="AD4004" s="528"/>
      <c r="AE4004" s="528"/>
      <c r="AF4004" s="518"/>
      <c r="AG4004" s="518"/>
      <c r="AH4004" s="518"/>
      <c r="AI4004" s="518"/>
      <c r="AJ4004" s="518"/>
      <c r="AK4004" s="518"/>
      <c r="AL4004" s="518"/>
      <c r="AM4004" s="518"/>
      <c r="AN4004" s="518"/>
      <c r="AO4004" s="518"/>
      <c r="AP4004" s="518"/>
      <c r="AQ4004" s="518"/>
      <c r="AR4004" s="518"/>
      <c r="AS4004" s="518"/>
      <c r="AT4004" s="518"/>
      <c r="AU4004" s="518"/>
      <c r="AV4004" s="518"/>
      <c r="AW4004" s="518"/>
      <c r="AX4004" s="518"/>
      <c r="AY4004" s="518"/>
      <c r="AZ4004" s="518"/>
      <c r="BA4004" s="518"/>
      <c r="BB4004" s="518"/>
      <c r="BC4004" s="518"/>
      <c r="BD4004" s="518"/>
    </row>
    <row r="4005" spans="1:56" s="527" customFormat="1" ht="50.1" customHeight="1">
      <c r="A4005" s="45" t="s">
        <v>12333</v>
      </c>
      <c r="B4005" s="49" t="s">
        <v>35</v>
      </c>
      <c r="C4005" s="50" t="s">
        <v>8285</v>
      </c>
      <c r="D4005" s="50" t="s">
        <v>5064</v>
      </c>
      <c r="E4005" s="50" t="s">
        <v>8286</v>
      </c>
      <c r="F4005" s="50" t="s">
        <v>8287</v>
      </c>
      <c r="G4005" s="35" t="s">
        <v>196</v>
      </c>
      <c r="H4005" s="35">
        <v>0</v>
      </c>
      <c r="I4005" s="35">
        <v>590000000</v>
      </c>
      <c r="J4005" s="35" t="s">
        <v>40</v>
      </c>
      <c r="K4005" s="49" t="s">
        <v>10818</v>
      </c>
      <c r="L4005" s="35" t="s">
        <v>53</v>
      </c>
      <c r="M4005" s="43" t="s">
        <v>61</v>
      </c>
      <c r="N4005" s="49" t="s">
        <v>44</v>
      </c>
      <c r="O4005" s="35" t="s">
        <v>2052</v>
      </c>
      <c r="P4005" s="55" t="s">
        <v>449</v>
      </c>
      <c r="Q4005" s="49" t="s">
        <v>103</v>
      </c>
      <c r="R4005" s="77">
        <v>49.5</v>
      </c>
      <c r="S4005" s="77">
        <v>1319</v>
      </c>
      <c r="T4005" s="77">
        <f t="shared" ref="T4005:T4011" si="482">S4005*R4005</f>
        <v>65290.5</v>
      </c>
      <c r="U4005" s="77">
        <f>T4005*1.12</f>
        <v>73125.36</v>
      </c>
      <c r="V4005" s="98"/>
      <c r="W4005" s="43">
        <v>2017</v>
      </c>
      <c r="X4005" s="98"/>
      <c r="Y4005" s="528"/>
      <c r="Z4005" s="528"/>
      <c r="AA4005" s="528"/>
      <c r="AB4005" s="528"/>
      <c r="AC4005" s="528"/>
      <c r="AD4005" s="528"/>
      <c r="AE4005" s="528"/>
      <c r="AF4005" s="518"/>
      <c r="AG4005" s="518"/>
      <c r="AH4005" s="518"/>
      <c r="AI4005" s="518"/>
      <c r="AJ4005" s="518"/>
      <c r="AK4005" s="518"/>
      <c r="AL4005" s="518"/>
      <c r="AM4005" s="518"/>
      <c r="AN4005" s="518"/>
      <c r="AO4005" s="518"/>
      <c r="AP4005" s="518"/>
      <c r="AQ4005" s="518"/>
      <c r="AR4005" s="518"/>
      <c r="AS4005" s="518"/>
      <c r="AT4005" s="518"/>
      <c r="AU4005" s="518"/>
      <c r="AV4005" s="518"/>
      <c r="AW4005" s="518"/>
      <c r="AX4005" s="518"/>
      <c r="AY4005" s="518"/>
      <c r="AZ4005" s="518"/>
      <c r="BA4005" s="518"/>
      <c r="BB4005" s="518"/>
      <c r="BC4005" s="518"/>
      <c r="BD4005" s="518"/>
    </row>
    <row r="4006" spans="1:56" s="527" customFormat="1" ht="50.1" customHeight="1">
      <c r="A4006" s="45" t="s">
        <v>12334</v>
      </c>
      <c r="B4006" s="49" t="s">
        <v>35</v>
      </c>
      <c r="C4006" s="50" t="s">
        <v>8289</v>
      </c>
      <c r="D4006" s="50" t="s">
        <v>5064</v>
      </c>
      <c r="E4006" s="50" t="s">
        <v>8290</v>
      </c>
      <c r="F4006" s="50" t="s">
        <v>12335</v>
      </c>
      <c r="G4006" s="35" t="s">
        <v>196</v>
      </c>
      <c r="H4006" s="35">
        <v>0</v>
      </c>
      <c r="I4006" s="35">
        <v>590000000</v>
      </c>
      <c r="J4006" s="35" t="s">
        <v>40</v>
      </c>
      <c r="K4006" s="49" t="s">
        <v>10818</v>
      </c>
      <c r="L4006" s="35" t="s">
        <v>53</v>
      </c>
      <c r="M4006" s="43" t="s">
        <v>61</v>
      </c>
      <c r="N4006" s="49" t="s">
        <v>44</v>
      </c>
      <c r="O4006" s="35" t="s">
        <v>2052</v>
      </c>
      <c r="P4006" s="55" t="s">
        <v>865</v>
      </c>
      <c r="Q4006" s="43" t="s">
        <v>866</v>
      </c>
      <c r="R4006" s="77">
        <v>20</v>
      </c>
      <c r="S4006" s="77">
        <v>800</v>
      </c>
      <c r="T4006" s="77">
        <f t="shared" si="482"/>
        <v>16000</v>
      </c>
      <c r="U4006" s="77">
        <f>T4006*1.12</f>
        <v>17920</v>
      </c>
      <c r="V4006" s="98"/>
      <c r="W4006" s="43">
        <v>2017</v>
      </c>
      <c r="X4006" s="98"/>
      <c r="Y4006" s="528"/>
      <c r="Z4006" s="528"/>
      <c r="AA4006" s="528"/>
      <c r="AB4006" s="528"/>
      <c r="AC4006" s="528"/>
      <c r="AD4006" s="528"/>
      <c r="AE4006" s="528"/>
      <c r="AF4006" s="518"/>
      <c r="AG4006" s="518"/>
      <c r="AH4006" s="518"/>
      <c r="AI4006" s="518"/>
      <c r="AJ4006" s="518"/>
      <c r="AK4006" s="518"/>
      <c r="AL4006" s="518"/>
      <c r="AM4006" s="518"/>
      <c r="AN4006" s="518"/>
      <c r="AO4006" s="518"/>
      <c r="AP4006" s="518"/>
      <c r="AQ4006" s="518"/>
      <c r="AR4006" s="518"/>
      <c r="AS4006" s="518"/>
      <c r="AT4006" s="518"/>
      <c r="AU4006" s="518"/>
      <c r="AV4006" s="518"/>
      <c r="AW4006" s="518"/>
      <c r="AX4006" s="518"/>
      <c r="AY4006" s="518"/>
      <c r="AZ4006" s="518"/>
      <c r="BA4006" s="518"/>
      <c r="BB4006" s="518"/>
      <c r="BC4006" s="518"/>
      <c r="BD4006" s="518"/>
    </row>
    <row r="4007" spans="1:56" s="527" customFormat="1" ht="50.1" customHeight="1">
      <c r="A4007" s="45" t="s">
        <v>12336</v>
      </c>
      <c r="B4007" s="49" t="s">
        <v>35</v>
      </c>
      <c r="C4007" s="50" t="s">
        <v>7541</v>
      </c>
      <c r="D4007" s="50" t="s">
        <v>5064</v>
      </c>
      <c r="E4007" s="50" t="s">
        <v>7542</v>
      </c>
      <c r="F4007" s="50" t="s">
        <v>7543</v>
      </c>
      <c r="G4007" s="35" t="s">
        <v>196</v>
      </c>
      <c r="H4007" s="35">
        <v>0</v>
      </c>
      <c r="I4007" s="35">
        <v>590000000</v>
      </c>
      <c r="J4007" s="35" t="s">
        <v>40</v>
      </c>
      <c r="K4007" s="49" t="s">
        <v>10818</v>
      </c>
      <c r="L4007" s="35" t="s">
        <v>53</v>
      </c>
      <c r="M4007" s="43" t="s">
        <v>61</v>
      </c>
      <c r="N4007" s="49" t="s">
        <v>44</v>
      </c>
      <c r="O4007" s="35" t="s">
        <v>2052</v>
      </c>
      <c r="P4007" s="46" t="s">
        <v>865</v>
      </c>
      <c r="Q4007" s="43" t="s">
        <v>866</v>
      </c>
      <c r="R4007" s="77">
        <v>20</v>
      </c>
      <c r="S4007" s="77">
        <v>407</v>
      </c>
      <c r="T4007" s="77">
        <f t="shared" si="482"/>
        <v>8140</v>
      </c>
      <c r="U4007" s="77">
        <f t="shared" ref="U4007:U4012" si="483">T4007*1.12</f>
        <v>9116.8000000000011</v>
      </c>
      <c r="V4007" s="98"/>
      <c r="W4007" s="43">
        <v>2017</v>
      </c>
      <c r="X4007" s="98"/>
      <c r="Y4007" s="528"/>
      <c r="Z4007" s="528"/>
      <c r="AA4007" s="528"/>
      <c r="AB4007" s="528"/>
      <c r="AC4007" s="528"/>
      <c r="AD4007" s="528"/>
      <c r="AE4007" s="528"/>
      <c r="AF4007" s="518"/>
      <c r="AG4007" s="518"/>
      <c r="AH4007" s="518"/>
      <c r="AI4007" s="518"/>
      <c r="AJ4007" s="518"/>
      <c r="AK4007" s="518"/>
      <c r="AL4007" s="518"/>
      <c r="AM4007" s="518"/>
      <c r="AN4007" s="518"/>
      <c r="AO4007" s="518"/>
      <c r="AP4007" s="518"/>
      <c r="AQ4007" s="518"/>
      <c r="AR4007" s="518"/>
      <c r="AS4007" s="518"/>
      <c r="AT4007" s="518"/>
      <c r="AU4007" s="518"/>
      <c r="AV4007" s="518"/>
      <c r="AW4007" s="518"/>
      <c r="AX4007" s="518"/>
      <c r="AY4007" s="518"/>
      <c r="AZ4007" s="518"/>
      <c r="BA4007" s="518"/>
      <c r="BB4007" s="518"/>
      <c r="BC4007" s="518"/>
      <c r="BD4007" s="518"/>
    </row>
    <row r="4008" spans="1:56" s="527" customFormat="1" ht="50.1" customHeight="1">
      <c r="A4008" s="45" t="s">
        <v>12337</v>
      </c>
      <c r="B4008" s="49" t="s">
        <v>35</v>
      </c>
      <c r="C4008" s="50" t="s">
        <v>8294</v>
      </c>
      <c r="D4008" s="50" t="s">
        <v>5064</v>
      </c>
      <c r="E4008" s="50" t="s">
        <v>8295</v>
      </c>
      <c r="F4008" s="50" t="s">
        <v>12338</v>
      </c>
      <c r="G4008" s="35" t="s">
        <v>196</v>
      </c>
      <c r="H4008" s="35">
        <v>0</v>
      </c>
      <c r="I4008" s="35">
        <v>590000000</v>
      </c>
      <c r="J4008" s="35" t="s">
        <v>40</v>
      </c>
      <c r="K4008" s="49" t="s">
        <v>10818</v>
      </c>
      <c r="L4008" s="35" t="s">
        <v>53</v>
      </c>
      <c r="M4008" s="43" t="s">
        <v>61</v>
      </c>
      <c r="N4008" s="49" t="s">
        <v>44</v>
      </c>
      <c r="O4008" s="35" t="s">
        <v>2052</v>
      </c>
      <c r="P4008" s="55" t="s">
        <v>865</v>
      </c>
      <c r="Q4008" s="43" t="s">
        <v>866</v>
      </c>
      <c r="R4008" s="77">
        <v>10</v>
      </c>
      <c r="S4008" s="77">
        <v>1545</v>
      </c>
      <c r="T4008" s="77">
        <f t="shared" si="482"/>
        <v>15450</v>
      </c>
      <c r="U4008" s="77">
        <f t="shared" si="483"/>
        <v>17304</v>
      </c>
      <c r="V4008" s="98"/>
      <c r="W4008" s="43">
        <v>2017</v>
      </c>
      <c r="X4008" s="98"/>
      <c r="Y4008" s="528"/>
      <c r="Z4008" s="528"/>
      <c r="AA4008" s="528"/>
      <c r="AB4008" s="528"/>
      <c r="AC4008" s="528"/>
      <c r="AD4008" s="528"/>
      <c r="AE4008" s="528"/>
      <c r="AF4008" s="518"/>
      <c r="AG4008" s="518"/>
      <c r="AH4008" s="518"/>
      <c r="AI4008" s="518"/>
      <c r="AJ4008" s="518"/>
      <c r="AK4008" s="518"/>
      <c r="AL4008" s="518"/>
      <c r="AM4008" s="518"/>
      <c r="AN4008" s="518"/>
      <c r="AO4008" s="518"/>
      <c r="AP4008" s="518"/>
      <c r="AQ4008" s="518"/>
      <c r="AR4008" s="518"/>
      <c r="AS4008" s="518"/>
      <c r="AT4008" s="518"/>
      <c r="AU4008" s="518"/>
      <c r="AV4008" s="518"/>
      <c r="AW4008" s="518"/>
      <c r="AX4008" s="518"/>
      <c r="AY4008" s="518"/>
      <c r="AZ4008" s="518"/>
      <c r="BA4008" s="518"/>
      <c r="BB4008" s="518"/>
      <c r="BC4008" s="518"/>
      <c r="BD4008" s="518"/>
    </row>
    <row r="4009" spans="1:56" s="527" customFormat="1" ht="50.1" customHeight="1">
      <c r="A4009" s="45" t="s">
        <v>12339</v>
      </c>
      <c r="B4009" s="49" t="s">
        <v>35</v>
      </c>
      <c r="C4009" s="50" t="s">
        <v>7553</v>
      </c>
      <c r="D4009" s="50" t="s">
        <v>5064</v>
      </c>
      <c r="E4009" s="50" t="s">
        <v>7554</v>
      </c>
      <c r="F4009" s="50" t="s">
        <v>7555</v>
      </c>
      <c r="G4009" s="35" t="s">
        <v>196</v>
      </c>
      <c r="H4009" s="35">
        <v>0</v>
      </c>
      <c r="I4009" s="35">
        <v>590000000</v>
      </c>
      <c r="J4009" s="35" t="s">
        <v>40</v>
      </c>
      <c r="K4009" s="49" t="s">
        <v>10818</v>
      </c>
      <c r="L4009" s="35" t="s">
        <v>53</v>
      </c>
      <c r="M4009" s="43" t="s">
        <v>61</v>
      </c>
      <c r="N4009" s="49" t="s">
        <v>44</v>
      </c>
      <c r="O4009" s="35" t="s">
        <v>2052</v>
      </c>
      <c r="P4009" s="43">
        <v>166</v>
      </c>
      <c r="Q4009" s="49" t="s">
        <v>103</v>
      </c>
      <c r="R4009" s="77">
        <v>4</v>
      </c>
      <c r="S4009" s="77">
        <v>1844</v>
      </c>
      <c r="T4009" s="77">
        <f t="shared" si="482"/>
        <v>7376</v>
      </c>
      <c r="U4009" s="77">
        <f t="shared" si="483"/>
        <v>8261.1200000000008</v>
      </c>
      <c r="V4009" s="98"/>
      <c r="W4009" s="43">
        <v>2017</v>
      </c>
      <c r="X4009" s="98"/>
      <c r="Y4009" s="528"/>
      <c r="Z4009" s="528"/>
      <c r="AA4009" s="528"/>
      <c r="AB4009" s="528"/>
      <c r="AC4009" s="528"/>
      <c r="AD4009" s="528"/>
      <c r="AE4009" s="528"/>
      <c r="AF4009" s="518"/>
      <c r="AG4009" s="518"/>
      <c r="AH4009" s="518"/>
      <c r="AI4009" s="518"/>
      <c r="AJ4009" s="518"/>
      <c r="AK4009" s="518"/>
      <c r="AL4009" s="518"/>
      <c r="AM4009" s="518"/>
      <c r="AN4009" s="518"/>
      <c r="AO4009" s="518"/>
      <c r="AP4009" s="518"/>
      <c r="AQ4009" s="518"/>
      <c r="AR4009" s="518"/>
      <c r="AS4009" s="518"/>
      <c r="AT4009" s="518"/>
      <c r="AU4009" s="518"/>
      <c r="AV4009" s="518"/>
      <c r="AW4009" s="518"/>
      <c r="AX4009" s="518"/>
      <c r="AY4009" s="518"/>
      <c r="AZ4009" s="518"/>
      <c r="BA4009" s="518"/>
      <c r="BB4009" s="518"/>
      <c r="BC4009" s="518"/>
      <c r="BD4009" s="518"/>
    </row>
    <row r="4010" spans="1:56" s="527" customFormat="1" ht="50.1" customHeight="1">
      <c r="A4010" s="45" t="s">
        <v>12340</v>
      </c>
      <c r="B4010" s="49" t="s">
        <v>35</v>
      </c>
      <c r="C4010" s="50" t="s">
        <v>12341</v>
      </c>
      <c r="D4010" s="50" t="s">
        <v>7566</v>
      </c>
      <c r="E4010" s="50" t="s">
        <v>12342</v>
      </c>
      <c r="F4010" s="50" t="s">
        <v>12343</v>
      </c>
      <c r="G4010" s="35" t="s">
        <v>196</v>
      </c>
      <c r="H4010" s="35">
        <v>0</v>
      </c>
      <c r="I4010" s="35">
        <v>590000000</v>
      </c>
      <c r="J4010" s="35" t="s">
        <v>40</v>
      </c>
      <c r="K4010" s="49" t="s">
        <v>10818</v>
      </c>
      <c r="L4010" s="35" t="s">
        <v>53</v>
      </c>
      <c r="M4010" s="43" t="s">
        <v>61</v>
      </c>
      <c r="N4010" s="49" t="s">
        <v>44</v>
      </c>
      <c r="O4010" s="35" t="s">
        <v>2052</v>
      </c>
      <c r="P4010" s="55" t="s">
        <v>865</v>
      </c>
      <c r="Q4010" s="49" t="s">
        <v>866</v>
      </c>
      <c r="R4010" s="77">
        <v>4</v>
      </c>
      <c r="S4010" s="77">
        <v>3911</v>
      </c>
      <c r="T4010" s="77">
        <f t="shared" si="482"/>
        <v>15644</v>
      </c>
      <c r="U4010" s="77">
        <f t="shared" si="483"/>
        <v>17521.280000000002</v>
      </c>
      <c r="V4010" s="98"/>
      <c r="W4010" s="43">
        <v>2017</v>
      </c>
      <c r="X4010" s="98"/>
      <c r="Y4010" s="528"/>
      <c r="Z4010" s="528"/>
      <c r="AA4010" s="528"/>
      <c r="AB4010" s="528"/>
      <c r="AC4010" s="528"/>
      <c r="AD4010" s="528"/>
      <c r="AE4010" s="528"/>
      <c r="AF4010" s="518"/>
      <c r="AG4010" s="518"/>
      <c r="AH4010" s="518"/>
      <c r="AI4010" s="518"/>
      <c r="AJ4010" s="518"/>
      <c r="AK4010" s="518"/>
      <c r="AL4010" s="518"/>
      <c r="AM4010" s="518"/>
      <c r="AN4010" s="518"/>
      <c r="AO4010" s="518"/>
      <c r="AP4010" s="518"/>
      <c r="AQ4010" s="518"/>
      <c r="AR4010" s="518"/>
      <c r="AS4010" s="518"/>
      <c r="AT4010" s="518"/>
      <c r="AU4010" s="518"/>
      <c r="AV4010" s="518"/>
      <c r="AW4010" s="518"/>
      <c r="AX4010" s="518"/>
      <c r="AY4010" s="518"/>
      <c r="AZ4010" s="518"/>
      <c r="BA4010" s="518"/>
      <c r="BB4010" s="518"/>
      <c r="BC4010" s="518"/>
      <c r="BD4010" s="518"/>
    </row>
    <row r="4011" spans="1:56" s="527" customFormat="1" ht="50.1" customHeight="1">
      <c r="A4011" s="45" t="s">
        <v>12344</v>
      </c>
      <c r="B4011" s="49" t="s">
        <v>35</v>
      </c>
      <c r="C4011" s="50" t="s">
        <v>12345</v>
      </c>
      <c r="D4011" s="50" t="s">
        <v>7566</v>
      </c>
      <c r="E4011" s="50" t="s">
        <v>12346</v>
      </c>
      <c r="F4011" s="50" t="s">
        <v>12347</v>
      </c>
      <c r="G4011" s="35" t="s">
        <v>196</v>
      </c>
      <c r="H4011" s="35">
        <v>0</v>
      </c>
      <c r="I4011" s="35">
        <v>590000000</v>
      </c>
      <c r="J4011" s="35" t="s">
        <v>40</v>
      </c>
      <c r="K4011" s="49" t="s">
        <v>10818</v>
      </c>
      <c r="L4011" s="35" t="s">
        <v>53</v>
      </c>
      <c r="M4011" s="43" t="s">
        <v>61</v>
      </c>
      <c r="N4011" s="49" t="s">
        <v>44</v>
      </c>
      <c r="O4011" s="35" t="s">
        <v>2052</v>
      </c>
      <c r="P4011" s="55" t="s">
        <v>865</v>
      </c>
      <c r="Q4011" s="49" t="s">
        <v>866</v>
      </c>
      <c r="R4011" s="77">
        <v>24</v>
      </c>
      <c r="S4011" s="77">
        <v>5617</v>
      </c>
      <c r="T4011" s="77">
        <f t="shared" si="482"/>
        <v>134808</v>
      </c>
      <c r="U4011" s="77">
        <f t="shared" si="483"/>
        <v>150984.96000000002</v>
      </c>
      <c r="V4011" s="98"/>
      <c r="W4011" s="43">
        <v>2017</v>
      </c>
      <c r="X4011" s="98"/>
      <c r="Y4011" s="528"/>
      <c r="Z4011" s="528"/>
      <c r="AA4011" s="528"/>
      <c r="AB4011" s="528"/>
      <c r="AC4011" s="528"/>
      <c r="AD4011" s="528"/>
      <c r="AE4011" s="528"/>
      <c r="AF4011" s="518"/>
      <c r="AG4011" s="518"/>
      <c r="AH4011" s="518"/>
      <c r="AI4011" s="518"/>
      <c r="AJ4011" s="518"/>
      <c r="AK4011" s="518"/>
      <c r="AL4011" s="518"/>
      <c r="AM4011" s="518"/>
      <c r="AN4011" s="518"/>
      <c r="AO4011" s="518"/>
      <c r="AP4011" s="518"/>
      <c r="AQ4011" s="518"/>
      <c r="AR4011" s="518"/>
      <c r="AS4011" s="518"/>
      <c r="AT4011" s="518"/>
      <c r="AU4011" s="518"/>
      <c r="AV4011" s="518"/>
      <c r="AW4011" s="518"/>
      <c r="AX4011" s="518"/>
      <c r="AY4011" s="518"/>
      <c r="AZ4011" s="518"/>
      <c r="BA4011" s="518"/>
      <c r="BB4011" s="518"/>
      <c r="BC4011" s="518"/>
      <c r="BD4011" s="518"/>
    </row>
    <row r="4012" spans="1:56" s="527" customFormat="1" ht="50.1" customHeight="1">
      <c r="A4012" s="45" t="s">
        <v>12348</v>
      </c>
      <c r="B4012" s="49" t="s">
        <v>35</v>
      </c>
      <c r="C4012" s="50" t="s">
        <v>12349</v>
      </c>
      <c r="D4012" s="50" t="s">
        <v>5064</v>
      </c>
      <c r="E4012" s="50" t="s">
        <v>12350</v>
      </c>
      <c r="F4012" s="50" t="s">
        <v>12351</v>
      </c>
      <c r="G4012" s="35" t="s">
        <v>196</v>
      </c>
      <c r="H4012" s="35">
        <v>0</v>
      </c>
      <c r="I4012" s="35">
        <v>590000000</v>
      </c>
      <c r="J4012" s="35" t="s">
        <v>40</v>
      </c>
      <c r="K4012" s="49" t="s">
        <v>10818</v>
      </c>
      <c r="L4012" s="35" t="s">
        <v>53</v>
      </c>
      <c r="M4012" s="43" t="s">
        <v>61</v>
      </c>
      <c r="N4012" s="49" t="s">
        <v>44</v>
      </c>
      <c r="O4012" s="35" t="s">
        <v>2052</v>
      </c>
      <c r="P4012" s="46" t="s">
        <v>865</v>
      </c>
      <c r="Q4012" s="46" t="s">
        <v>866</v>
      </c>
      <c r="R4012" s="77">
        <v>20</v>
      </c>
      <c r="S4012" s="77">
        <v>495</v>
      </c>
      <c r="T4012" s="77">
        <f>S4012*R4012</f>
        <v>9900</v>
      </c>
      <c r="U4012" s="77">
        <f t="shared" si="483"/>
        <v>11088.000000000002</v>
      </c>
      <c r="V4012" s="98"/>
      <c r="W4012" s="43">
        <v>2017</v>
      </c>
      <c r="X4012" s="98"/>
      <c r="Y4012" s="528"/>
      <c r="Z4012" s="528"/>
      <c r="AA4012" s="528"/>
      <c r="AB4012" s="528"/>
      <c r="AC4012" s="528"/>
      <c r="AD4012" s="528"/>
      <c r="AE4012" s="528"/>
      <c r="AF4012" s="518"/>
      <c r="AG4012" s="518"/>
      <c r="AH4012" s="518"/>
      <c r="AI4012" s="518"/>
      <c r="AJ4012" s="518"/>
      <c r="AK4012" s="518"/>
      <c r="AL4012" s="518"/>
      <c r="AM4012" s="518"/>
      <c r="AN4012" s="518"/>
      <c r="AO4012" s="518"/>
      <c r="AP4012" s="518"/>
      <c r="AQ4012" s="518"/>
      <c r="AR4012" s="518"/>
      <c r="AS4012" s="518"/>
      <c r="AT4012" s="518"/>
      <c r="AU4012" s="518"/>
      <c r="AV4012" s="518"/>
      <c r="AW4012" s="518"/>
      <c r="AX4012" s="518"/>
      <c r="AY4012" s="518"/>
      <c r="AZ4012" s="518"/>
      <c r="BA4012" s="518"/>
      <c r="BB4012" s="518"/>
      <c r="BC4012" s="518"/>
      <c r="BD4012" s="518"/>
    </row>
    <row r="4013" spans="1:56" s="527" customFormat="1" ht="50.1" customHeight="1">
      <c r="A4013" s="45" t="s">
        <v>12352</v>
      </c>
      <c r="B4013" s="49" t="s">
        <v>35</v>
      </c>
      <c r="C4013" s="50" t="s">
        <v>8298</v>
      </c>
      <c r="D4013" s="50" t="s">
        <v>5064</v>
      </c>
      <c r="E4013" s="50" t="s">
        <v>8299</v>
      </c>
      <c r="F4013" s="50" t="s">
        <v>12353</v>
      </c>
      <c r="G4013" s="35" t="s">
        <v>196</v>
      </c>
      <c r="H4013" s="35">
        <v>0</v>
      </c>
      <c r="I4013" s="35">
        <v>590000000</v>
      </c>
      <c r="J4013" s="35" t="s">
        <v>40</v>
      </c>
      <c r="K4013" s="49" t="s">
        <v>10818</v>
      </c>
      <c r="L4013" s="35" t="s">
        <v>53</v>
      </c>
      <c r="M4013" s="43" t="s">
        <v>61</v>
      </c>
      <c r="N4013" s="49" t="s">
        <v>44</v>
      </c>
      <c r="O4013" s="35" t="s">
        <v>2052</v>
      </c>
      <c r="P4013" s="55" t="s">
        <v>865</v>
      </c>
      <c r="Q4013" s="49" t="s">
        <v>866</v>
      </c>
      <c r="R4013" s="77">
        <v>20</v>
      </c>
      <c r="S4013" s="77">
        <v>489</v>
      </c>
      <c r="T4013" s="77">
        <f>S4013*R4013</f>
        <v>9780</v>
      </c>
      <c r="U4013" s="77">
        <f>T4013*1.12</f>
        <v>10953.6</v>
      </c>
      <c r="V4013" s="98"/>
      <c r="W4013" s="43">
        <v>2017</v>
      </c>
      <c r="X4013" s="98"/>
      <c r="Y4013" s="528"/>
      <c r="Z4013" s="528"/>
      <c r="AA4013" s="528"/>
      <c r="AB4013" s="528"/>
      <c r="AC4013" s="528"/>
      <c r="AD4013" s="528"/>
      <c r="AE4013" s="528"/>
      <c r="AF4013" s="518"/>
      <c r="AG4013" s="518"/>
      <c r="AH4013" s="518"/>
      <c r="AI4013" s="518"/>
      <c r="AJ4013" s="518"/>
      <c r="AK4013" s="518"/>
      <c r="AL4013" s="518"/>
      <c r="AM4013" s="518"/>
      <c r="AN4013" s="518"/>
      <c r="AO4013" s="518"/>
      <c r="AP4013" s="518"/>
      <c r="AQ4013" s="518"/>
      <c r="AR4013" s="518"/>
      <c r="AS4013" s="518"/>
      <c r="AT4013" s="518"/>
      <c r="AU4013" s="518"/>
      <c r="AV4013" s="518"/>
      <c r="AW4013" s="518"/>
      <c r="AX4013" s="518"/>
      <c r="AY4013" s="518"/>
      <c r="AZ4013" s="518"/>
      <c r="BA4013" s="518"/>
      <c r="BB4013" s="518"/>
      <c r="BC4013" s="518"/>
      <c r="BD4013" s="518"/>
    </row>
    <row r="4014" spans="1:56" s="527" customFormat="1" ht="50.1" customHeight="1">
      <c r="A4014" s="45" t="s">
        <v>12354</v>
      </c>
      <c r="B4014" s="49" t="s">
        <v>35</v>
      </c>
      <c r="C4014" s="50" t="s">
        <v>7572</v>
      </c>
      <c r="D4014" s="50" t="s">
        <v>4383</v>
      </c>
      <c r="E4014" s="50" t="s">
        <v>7573</v>
      </c>
      <c r="F4014" s="50" t="s">
        <v>12355</v>
      </c>
      <c r="G4014" s="35" t="s">
        <v>196</v>
      </c>
      <c r="H4014" s="35">
        <v>0</v>
      </c>
      <c r="I4014" s="35">
        <v>590000000</v>
      </c>
      <c r="J4014" s="35" t="s">
        <v>40</v>
      </c>
      <c r="K4014" s="49" t="s">
        <v>10818</v>
      </c>
      <c r="L4014" s="35" t="s">
        <v>53</v>
      </c>
      <c r="M4014" s="43" t="s">
        <v>61</v>
      </c>
      <c r="N4014" s="49" t="s">
        <v>44</v>
      </c>
      <c r="O4014" s="35" t="s">
        <v>2052</v>
      </c>
      <c r="P4014" s="55" t="s">
        <v>449</v>
      </c>
      <c r="Q4014" s="49" t="s">
        <v>103</v>
      </c>
      <c r="R4014" s="77">
        <v>370</v>
      </c>
      <c r="S4014" s="77">
        <v>432.14</v>
      </c>
      <c r="T4014" s="77">
        <f>S4014*R4014</f>
        <v>159891.79999999999</v>
      </c>
      <c r="U4014" s="77">
        <f>T4014*1.12</f>
        <v>179078.81599999999</v>
      </c>
      <c r="V4014" s="98"/>
      <c r="W4014" s="43">
        <v>2017</v>
      </c>
      <c r="X4014" s="98"/>
      <c r="Y4014" s="528"/>
      <c r="Z4014" s="528"/>
      <c r="AA4014" s="528"/>
      <c r="AB4014" s="528"/>
      <c r="AC4014" s="528"/>
      <c r="AD4014" s="528"/>
      <c r="AE4014" s="528"/>
      <c r="AF4014" s="518"/>
      <c r="AG4014" s="518"/>
      <c r="AH4014" s="518"/>
      <c r="AI4014" s="518"/>
      <c r="AJ4014" s="518"/>
      <c r="AK4014" s="518"/>
      <c r="AL4014" s="518"/>
      <c r="AM4014" s="518"/>
      <c r="AN4014" s="518"/>
      <c r="AO4014" s="518"/>
      <c r="AP4014" s="518"/>
      <c r="AQ4014" s="518"/>
      <c r="AR4014" s="518"/>
      <c r="AS4014" s="518"/>
      <c r="AT4014" s="518"/>
      <c r="AU4014" s="518"/>
      <c r="AV4014" s="518"/>
      <c r="AW4014" s="518"/>
      <c r="AX4014" s="518"/>
      <c r="AY4014" s="518"/>
      <c r="AZ4014" s="518"/>
      <c r="BA4014" s="518"/>
      <c r="BB4014" s="518"/>
      <c r="BC4014" s="518"/>
      <c r="BD4014" s="518"/>
    </row>
    <row r="4015" spans="1:56" s="535" customFormat="1" ht="50.1" customHeight="1">
      <c r="A4015" s="45" t="s">
        <v>12356</v>
      </c>
      <c r="B4015" s="128" t="s">
        <v>35</v>
      </c>
      <c r="C4015" s="49" t="s">
        <v>10237</v>
      </c>
      <c r="D4015" s="235" t="s">
        <v>10238</v>
      </c>
      <c r="E4015" s="50" t="s">
        <v>10239</v>
      </c>
      <c r="F4015" s="49"/>
      <c r="G4015" s="46" t="s">
        <v>39</v>
      </c>
      <c r="H4015" s="59">
        <v>0</v>
      </c>
      <c r="I4015" s="35">
        <v>590000000</v>
      </c>
      <c r="J4015" s="46" t="s">
        <v>40</v>
      </c>
      <c r="K4015" s="46" t="s">
        <v>12357</v>
      </c>
      <c r="L4015" s="46" t="s">
        <v>40</v>
      </c>
      <c r="M4015" s="46" t="s">
        <v>61</v>
      </c>
      <c r="N4015" s="46" t="s">
        <v>85</v>
      </c>
      <c r="O4015" s="46" t="s">
        <v>12358</v>
      </c>
      <c r="P4015" s="51">
        <v>839</v>
      </c>
      <c r="Q4015" s="46" t="s">
        <v>612</v>
      </c>
      <c r="R4015" s="49">
        <v>1</v>
      </c>
      <c r="S4015" s="83">
        <v>40179</v>
      </c>
      <c r="T4015" s="83">
        <f>S4015*R4015</f>
        <v>40179</v>
      </c>
      <c r="U4015" s="83">
        <f>T4015*1.12</f>
        <v>45000.480000000003</v>
      </c>
      <c r="V4015" s="46"/>
      <c r="W4015" s="51">
        <v>2017</v>
      </c>
      <c r="X4015" s="46"/>
    </row>
    <row r="4016" spans="1:56" s="527" customFormat="1" ht="50.1" customHeight="1">
      <c r="A4016" s="45" t="s">
        <v>12359</v>
      </c>
      <c r="B4016" s="49" t="s">
        <v>35</v>
      </c>
      <c r="C4016" s="50" t="s">
        <v>10164</v>
      </c>
      <c r="D4016" s="50" t="s">
        <v>5659</v>
      </c>
      <c r="E4016" s="50" t="s">
        <v>10165</v>
      </c>
      <c r="F4016" s="50" t="s">
        <v>12360</v>
      </c>
      <c r="G4016" s="43" t="s">
        <v>39</v>
      </c>
      <c r="H4016" s="35">
        <v>0</v>
      </c>
      <c r="I4016" s="35">
        <v>590000000</v>
      </c>
      <c r="J4016" s="35" t="s">
        <v>40</v>
      </c>
      <c r="K4016" s="49" t="s">
        <v>12357</v>
      </c>
      <c r="L4016" s="35" t="s">
        <v>53</v>
      </c>
      <c r="M4016" s="46" t="s">
        <v>43</v>
      </c>
      <c r="N4016" s="49" t="s">
        <v>10156</v>
      </c>
      <c r="O4016" s="52" t="s">
        <v>1424</v>
      </c>
      <c r="P4016" s="35">
        <v>796</v>
      </c>
      <c r="Q4016" s="35" t="s">
        <v>46</v>
      </c>
      <c r="R4016" s="100">
        <v>1</v>
      </c>
      <c r="S4016" s="77">
        <v>8250</v>
      </c>
      <c r="T4016" s="77">
        <f t="shared" ref="T4016:T4020" si="484">S4016*R4016</f>
        <v>8250</v>
      </c>
      <c r="U4016" s="77">
        <f t="shared" ref="U4016:U4020" si="485">T4016*1.12</f>
        <v>9240</v>
      </c>
      <c r="V4016" s="98"/>
      <c r="W4016" s="43">
        <v>2017</v>
      </c>
      <c r="X4016" s="98"/>
      <c r="Y4016" s="528"/>
      <c r="Z4016" s="528"/>
      <c r="AA4016" s="528"/>
      <c r="AB4016" s="528"/>
      <c r="AC4016" s="528"/>
      <c r="AD4016" s="528"/>
      <c r="AE4016" s="528"/>
      <c r="AF4016" s="518"/>
      <c r="AG4016" s="518"/>
      <c r="AH4016" s="518"/>
      <c r="AI4016" s="518"/>
      <c r="AJ4016" s="518"/>
      <c r="AK4016" s="518"/>
      <c r="AL4016" s="518"/>
      <c r="AM4016" s="518"/>
      <c r="AN4016" s="518"/>
      <c r="AO4016" s="518"/>
      <c r="AP4016" s="518"/>
      <c r="AQ4016" s="518"/>
      <c r="AR4016" s="518"/>
      <c r="AS4016" s="518"/>
      <c r="AT4016" s="518"/>
      <c r="AU4016" s="518"/>
      <c r="AV4016" s="518"/>
      <c r="AW4016" s="518"/>
      <c r="AX4016" s="518"/>
      <c r="AY4016" s="518"/>
      <c r="AZ4016" s="518"/>
      <c r="BA4016" s="518"/>
      <c r="BB4016" s="518"/>
      <c r="BC4016" s="518"/>
      <c r="BD4016" s="518"/>
    </row>
    <row r="4017" spans="1:66" s="527" customFormat="1" ht="50.1" customHeight="1">
      <c r="A4017" s="45" t="s">
        <v>12361</v>
      </c>
      <c r="B4017" s="49" t="s">
        <v>35</v>
      </c>
      <c r="C4017" s="50" t="s">
        <v>12362</v>
      </c>
      <c r="D4017" s="50" t="s">
        <v>57</v>
      </c>
      <c r="E4017" s="50" t="s">
        <v>12363</v>
      </c>
      <c r="F4017" s="50" t="s">
        <v>12364</v>
      </c>
      <c r="G4017" s="43" t="s">
        <v>39</v>
      </c>
      <c r="H4017" s="35">
        <v>0</v>
      </c>
      <c r="I4017" s="35">
        <v>590000000</v>
      </c>
      <c r="J4017" s="35" t="s">
        <v>40</v>
      </c>
      <c r="K4017" s="49" t="s">
        <v>12357</v>
      </c>
      <c r="L4017" s="35" t="s">
        <v>53</v>
      </c>
      <c r="M4017" s="46" t="s">
        <v>43</v>
      </c>
      <c r="N4017" s="49" t="s">
        <v>10156</v>
      </c>
      <c r="O4017" s="52" t="s">
        <v>1424</v>
      </c>
      <c r="P4017" s="35">
        <v>796</v>
      </c>
      <c r="Q4017" s="35" t="s">
        <v>46</v>
      </c>
      <c r="R4017" s="100">
        <v>2</v>
      </c>
      <c r="S4017" s="100">
        <v>5300</v>
      </c>
      <c r="T4017" s="77">
        <f t="shared" si="484"/>
        <v>10600</v>
      </c>
      <c r="U4017" s="77">
        <f t="shared" si="485"/>
        <v>11872.000000000002</v>
      </c>
      <c r="V4017" s="98"/>
      <c r="W4017" s="43">
        <v>2017</v>
      </c>
      <c r="X4017" s="98"/>
      <c r="Y4017" s="528"/>
      <c r="Z4017" s="528"/>
      <c r="AA4017" s="528"/>
      <c r="AB4017" s="528"/>
      <c r="AC4017" s="528"/>
      <c r="AD4017" s="528"/>
      <c r="AE4017" s="528"/>
      <c r="AF4017" s="518"/>
      <c r="AG4017" s="518"/>
      <c r="AH4017" s="518"/>
      <c r="AI4017" s="518"/>
      <c r="AJ4017" s="518"/>
      <c r="AK4017" s="518"/>
      <c r="AL4017" s="518"/>
      <c r="AM4017" s="518"/>
      <c r="AN4017" s="518"/>
      <c r="AO4017" s="518"/>
      <c r="AP4017" s="518"/>
      <c r="AQ4017" s="518"/>
      <c r="AR4017" s="518"/>
      <c r="AS4017" s="518"/>
      <c r="AT4017" s="518"/>
      <c r="AU4017" s="518"/>
      <c r="AV4017" s="518"/>
      <c r="AW4017" s="518"/>
      <c r="AX4017" s="518"/>
      <c r="AY4017" s="518"/>
      <c r="AZ4017" s="518"/>
      <c r="BA4017" s="518"/>
      <c r="BB4017" s="518"/>
      <c r="BC4017" s="518"/>
      <c r="BD4017" s="518"/>
    </row>
    <row r="4018" spans="1:66" s="527" customFormat="1" ht="50.1" customHeight="1">
      <c r="A4018" s="45" t="s">
        <v>12365</v>
      </c>
      <c r="B4018" s="49" t="s">
        <v>35</v>
      </c>
      <c r="C4018" s="50" t="s">
        <v>12366</v>
      </c>
      <c r="D4018" s="50" t="s">
        <v>4635</v>
      </c>
      <c r="E4018" s="50" t="s">
        <v>12367</v>
      </c>
      <c r="F4018" s="50" t="s">
        <v>12368</v>
      </c>
      <c r="G4018" s="43" t="s">
        <v>39</v>
      </c>
      <c r="H4018" s="35">
        <v>0</v>
      </c>
      <c r="I4018" s="35">
        <v>590000000</v>
      </c>
      <c r="J4018" s="35" t="s">
        <v>40</v>
      </c>
      <c r="K4018" s="49" t="s">
        <v>12357</v>
      </c>
      <c r="L4018" s="35" t="s">
        <v>53</v>
      </c>
      <c r="M4018" s="46" t="s">
        <v>43</v>
      </c>
      <c r="N4018" s="49" t="s">
        <v>10156</v>
      </c>
      <c r="O4018" s="52" t="s">
        <v>1424</v>
      </c>
      <c r="P4018" s="35">
        <v>796</v>
      </c>
      <c r="Q4018" s="35" t="s">
        <v>46</v>
      </c>
      <c r="R4018" s="100">
        <v>2</v>
      </c>
      <c r="S4018" s="100">
        <v>650</v>
      </c>
      <c r="T4018" s="77">
        <f t="shared" si="484"/>
        <v>1300</v>
      </c>
      <c r="U4018" s="77">
        <f t="shared" si="485"/>
        <v>1456.0000000000002</v>
      </c>
      <c r="V4018" s="98"/>
      <c r="W4018" s="43">
        <v>2017</v>
      </c>
      <c r="X4018" s="98"/>
      <c r="Y4018" s="528"/>
      <c r="Z4018" s="528"/>
      <c r="AA4018" s="528"/>
      <c r="AB4018" s="528"/>
      <c r="AC4018" s="528"/>
      <c r="AD4018" s="528"/>
      <c r="AE4018" s="528"/>
      <c r="AF4018" s="518"/>
      <c r="AG4018" s="518"/>
      <c r="AH4018" s="518"/>
      <c r="AI4018" s="518"/>
      <c r="AJ4018" s="518"/>
      <c r="AK4018" s="518"/>
      <c r="AL4018" s="518"/>
      <c r="AM4018" s="518"/>
      <c r="AN4018" s="518"/>
      <c r="AO4018" s="518"/>
      <c r="AP4018" s="518"/>
      <c r="AQ4018" s="518"/>
      <c r="AR4018" s="518"/>
      <c r="AS4018" s="518"/>
      <c r="AT4018" s="518"/>
      <c r="AU4018" s="518"/>
      <c r="AV4018" s="518"/>
      <c r="AW4018" s="518"/>
      <c r="AX4018" s="518"/>
      <c r="AY4018" s="518"/>
      <c r="AZ4018" s="518"/>
      <c r="BA4018" s="518"/>
      <c r="BB4018" s="518"/>
      <c r="BC4018" s="518"/>
      <c r="BD4018" s="518"/>
    </row>
    <row r="4019" spans="1:66" s="527" customFormat="1" ht="50.1" customHeight="1">
      <c r="A4019" s="45" t="s">
        <v>12369</v>
      </c>
      <c r="B4019" s="49" t="s">
        <v>35</v>
      </c>
      <c r="C4019" s="50" t="s">
        <v>12370</v>
      </c>
      <c r="D4019" s="50" t="s">
        <v>862</v>
      </c>
      <c r="E4019" s="50" t="s">
        <v>12371</v>
      </c>
      <c r="F4019" s="50" t="s">
        <v>12372</v>
      </c>
      <c r="G4019" s="43" t="s">
        <v>39</v>
      </c>
      <c r="H4019" s="35">
        <v>0</v>
      </c>
      <c r="I4019" s="35">
        <v>590000000</v>
      </c>
      <c r="J4019" s="35" t="s">
        <v>40</v>
      </c>
      <c r="K4019" s="49" t="s">
        <v>12357</v>
      </c>
      <c r="L4019" s="35" t="s">
        <v>53</v>
      </c>
      <c r="M4019" s="46" t="s">
        <v>43</v>
      </c>
      <c r="N4019" s="49" t="s">
        <v>10156</v>
      </c>
      <c r="O4019" s="52" t="s">
        <v>1424</v>
      </c>
      <c r="P4019" s="35">
        <v>796</v>
      </c>
      <c r="Q4019" s="35" t="s">
        <v>46</v>
      </c>
      <c r="R4019" s="100">
        <v>3</v>
      </c>
      <c r="S4019" s="100">
        <v>820</v>
      </c>
      <c r="T4019" s="77">
        <f t="shared" si="484"/>
        <v>2460</v>
      </c>
      <c r="U4019" s="77">
        <f t="shared" si="485"/>
        <v>2755.2000000000003</v>
      </c>
      <c r="V4019" s="98"/>
      <c r="W4019" s="43">
        <v>2017</v>
      </c>
      <c r="X4019" s="98"/>
      <c r="Y4019" s="528"/>
      <c r="Z4019" s="528"/>
      <c r="AA4019" s="528"/>
      <c r="AB4019" s="528"/>
      <c r="AC4019" s="528"/>
      <c r="AD4019" s="528"/>
      <c r="AE4019" s="528"/>
      <c r="AF4019" s="518"/>
      <c r="AG4019" s="518"/>
      <c r="AH4019" s="518"/>
      <c r="AI4019" s="518"/>
      <c r="AJ4019" s="518"/>
      <c r="AK4019" s="518"/>
      <c r="AL4019" s="518"/>
      <c r="AM4019" s="518"/>
      <c r="AN4019" s="518"/>
      <c r="AO4019" s="518"/>
      <c r="AP4019" s="518"/>
      <c r="AQ4019" s="518"/>
      <c r="AR4019" s="518"/>
      <c r="AS4019" s="518"/>
      <c r="AT4019" s="518"/>
      <c r="AU4019" s="518"/>
      <c r="AV4019" s="518"/>
      <c r="AW4019" s="518"/>
      <c r="AX4019" s="518"/>
      <c r="AY4019" s="518"/>
      <c r="AZ4019" s="518"/>
      <c r="BA4019" s="518"/>
      <c r="BB4019" s="518"/>
      <c r="BC4019" s="518"/>
      <c r="BD4019" s="518"/>
    </row>
    <row r="4020" spans="1:66" s="527" customFormat="1" ht="50.1" customHeight="1">
      <c r="A4020" s="45" t="s">
        <v>12373</v>
      </c>
      <c r="B4020" s="49" t="s">
        <v>35</v>
      </c>
      <c r="C4020" s="78" t="s">
        <v>628</v>
      </c>
      <c r="D4020" s="78" t="s">
        <v>629</v>
      </c>
      <c r="E4020" s="78" t="s">
        <v>630</v>
      </c>
      <c r="F4020" s="50" t="s">
        <v>8464</v>
      </c>
      <c r="G4020" s="43" t="s">
        <v>39</v>
      </c>
      <c r="H4020" s="35">
        <v>0</v>
      </c>
      <c r="I4020" s="35">
        <v>590000000</v>
      </c>
      <c r="J4020" s="35" t="s">
        <v>40</v>
      </c>
      <c r="K4020" s="49" t="s">
        <v>12357</v>
      </c>
      <c r="L4020" s="35" t="s">
        <v>53</v>
      </c>
      <c r="M4020" s="46" t="s">
        <v>43</v>
      </c>
      <c r="N4020" s="49" t="s">
        <v>44</v>
      </c>
      <c r="O4020" s="52" t="s">
        <v>227</v>
      </c>
      <c r="P4020" s="49">
        <v>166</v>
      </c>
      <c r="Q4020" s="49" t="s">
        <v>103</v>
      </c>
      <c r="R4020" s="77">
        <v>1800</v>
      </c>
      <c r="S4020" s="77">
        <v>105</v>
      </c>
      <c r="T4020" s="77">
        <f t="shared" si="484"/>
        <v>189000</v>
      </c>
      <c r="U4020" s="77">
        <f t="shared" si="485"/>
        <v>211680.00000000003</v>
      </c>
      <c r="V4020" s="98"/>
      <c r="W4020" s="43">
        <v>2017</v>
      </c>
      <c r="X4020" s="98"/>
      <c r="Y4020" s="528"/>
      <c r="Z4020" s="528"/>
      <c r="AA4020" s="528"/>
      <c r="AB4020" s="528"/>
      <c r="AC4020" s="528"/>
      <c r="AD4020" s="528"/>
      <c r="AE4020" s="528"/>
      <c r="AF4020" s="518"/>
      <c r="AG4020" s="518"/>
      <c r="AH4020" s="518"/>
      <c r="AI4020" s="518"/>
      <c r="AJ4020" s="518"/>
      <c r="AK4020" s="518"/>
      <c r="AL4020" s="518"/>
      <c r="AM4020" s="518"/>
      <c r="AN4020" s="518"/>
      <c r="AO4020" s="518"/>
      <c r="AP4020" s="518"/>
      <c r="AQ4020" s="518"/>
      <c r="AR4020" s="518"/>
      <c r="AS4020" s="518"/>
      <c r="AT4020" s="518"/>
      <c r="AU4020" s="518"/>
      <c r="AV4020" s="518"/>
      <c r="AW4020" s="518"/>
      <c r="AX4020" s="518"/>
      <c r="AY4020" s="518"/>
      <c r="AZ4020" s="518"/>
      <c r="BA4020" s="518"/>
      <c r="BB4020" s="518"/>
      <c r="BC4020" s="518"/>
      <c r="BD4020" s="518"/>
    </row>
    <row r="4021" spans="1:66" s="527" customFormat="1" ht="50.1" customHeight="1">
      <c r="A4021" s="45" t="s">
        <v>12381</v>
      </c>
      <c r="B4021" s="35" t="s">
        <v>35</v>
      </c>
      <c r="C4021" s="50" t="s">
        <v>8762</v>
      </c>
      <c r="D4021" s="78" t="s">
        <v>5766</v>
      </c>
      <c r="E4021" s="78" t="s">
        <v>8763</v>
      </c>
      <c r="F4021" s="78" t="s">
        <v>12382</v>
      </c>
      <c r="G4021" s="51" t="s">
        <v>39</v>
      </c>
      <c r="H4021" s="51">
        <v>0</v>
      </c>
      <c r="I4021" s="125">
        <v>590000000</v>
      </c>
      <c r="J4021" s="51" t="s">
        <v>225</v>
      </c>
      <c r="K4021" s="51" t="s">
        <v>12357</v>
      </c>
      <c r="L4021" s="51" t="s">
        <v>225</v>
      </c>
      <c r="M4021" s="51" t="s">
        <v>61</v>
      </c>
      <c r="N4021" s="51" t="s">
        <v>5378</v>
      </c>
      <c r="O4021" s="46" t="s">
        <v>1424</v>
      </c>
      <c r="P4021" s="35">
        <v>796</v>
      </c>
      <c r="Q4021" s="35" t="s">
        <v>46</v>
      </c>
      <c r="R4021" s="81">
        <v>100</v>
      </c>
      <c r="S4021" s="81">
        <v>560</v>
      </c>
      <c r="T4021" s="81">
        <f>S4021*R4021</f>
        <v>56000</v>
      </c>
      <c r="U4021" s="81">
        <f t="shared" ref="U4021:U4085" si="486">T4021*1.12</f>
        <v>62720.000000000007</v>
      </c>
      <c r="V4021" s="193"/>
      <c r="W4021" s="35">
        <v>2017</v>
      </c>
      <c r="X4021" s="156"/>
      <c r="Y4021" s="528"/>
      <c r="Z4021" s="528"/>
      <c r="AA4021" s="528"/>
      <c r="AB4021" s="528"/>
      <c r="AC4021" s="528"/>
      <c r="AD4021" s="528"/>
      <c r="AE4021" s="528"/>
      <c r="AF4021" s="518"/>
      <c r="AG4021" s="518"/>
      <c r="AH4021" s="518"/>
      <c r="AI4021" s="518"/>
      <c r="AJ4021" s="518"/>
      <c r="AK4021" s="518"/>
      <c r="AL4021" s="518"/>
      <c r="AM4021" s="518"/>
      <c r="AN4021" s="518"/>
      <c r="AO4021" s="518"/>
      <c r="AP4021" s="518"/>
      <c r="AQ4021" s="518"/>
      <c r="AR4021" s="518"/>
      <c r="AS4021" s="518"/>
      <c r="AT4021" s="518"/>
      <c r="AU4021" s="518"/>
      <c r="AV4021" s="518"/>
      <c r="AW4021" s="518"/>
      <c r="AX4021" s="518"/>
      <c r="AY4021" s="518"/>
      <c r="AZ4021" s="518"/>
      <c r="BA4021" s="518"/>
      <c r="BB4021" s="518"/>
      <c r="BC4021" s="518"/>
      <c r="BD4021" s="518"/>
    </row>
    <row r="4022" spans="1:66" s="527" customFormat="1" ht="50.1" customHeight="1">
      <c r="A4022" s="45" t="s">
        <v>12383</v>
      </c>
      <c r="B4022" s="58" t="s">
        <v>35</v>
      </c>
      <c r="C4022" s="78" t="s">
        <v>6303</v>
      </c>
      <c r="D4022" s="78" t="s">
        <v>6304</v>
      </c>
      <c r="E4022" s="78" t="s">
        <v>6305</v>
      </c>
      <c r="F4022" s="78" t="s">
        <v>12384</v>
      </c>
      <c r="G4022" s="49" t="s">
        <v>39</v>
      </c>
      <c r="H4022" s="105">
        <v>0</v>
      </c>
      <c r="I4022" s="80">
        <v>590000000</v>
      </c>
      <c r="J4022" s="51" t="s">
        <v>293</v>
      </c>
      <c r="K4022" s="35" t="s">
        <v>2610</v>
      </c>
      <c r="L4022" s="49" t="s">
        <v>189</v>
      </c>
      <c r="M4022" s="49" t="s">
        <v>84</v>
      </c>
      <c r="N4022" s="49" t="s">
        <v>5454</v>
      </c>
      <c r="O4022" s="49" t="s">
        <v>4918</v>
      </c>
      <c r="P4022" s="43">
        <v>796</v>
      </c>
      <c r="Q4022" s="35" t="s">
        <v>46</v>
      </c>
      <c r="R4022" s="100">
        <v>3</v>
      </c>
      <c r="S4022" s="100">
        <v>3000000</v>
      </c>
      <c r="T4022" s="77">
        <f>R4022*S4022</f>
        <v>9000000</v>
      </c>
      <c r="U4022" s="77">
        <f t="shared" si="486"/>
        <v>10080000.000000002</v>
      </c>
      <c r="V4022" s="98"/>
      <c r="W4022" s="51">
        <v>2017</v>
      </c>
      <c r="X4022" s="49"/>
      <c r="Y4022" s="528"/>
      <c r="Z4022" s="528"/>
      <c r="AA4022" s="528"/>
      <c r="AB4022" s="528"/>
      <c r="AC4022" s="528"/>
      <c r="AD4022" s="528"/>
      <c r="AE4022" s="528"/>
      <c r="AF4022" s="518"/>
      <c r="AG4022" s="518"/>
      <c r="AH4022" s="518"/>
      <c r="AI4022" s="518"/>
      <c r="AJ4022" s="518"/>
      <c r="AK4022" s="518"/>
      <c r="AL4022" s="518"/>
      <c r="AM4022" s="518"/>
      <c r="AN4022" s="518"/>
      <c r="AO4022" s="518"/>
      <c r="AP4022" s="518"/>
      <c r="AQ4022" s="518"/>
      <c r="AR4022" s="518"/>
      <c r="AS4022" s="518"/>
      <c r="AT4022" s="518"/>
      <c r="AU4022" s="518"/>
      <c r="AV4022" s="518"/>
      <c r="AW4022" s="518"/>
      <c r="AX4022" s="518"/>
      <c r="AY4022" s="518"/>
      <c r="AZ4022" s="518"/>
      <c r="BA4022" s="518"/>
      <c r="BB4022" s="518"/>
      <c r="BC4022" s="518"/>
      <c r="BD4022" s="518"/>
    </row>
    <row r="4023" spans="1:66" ht="50.1" customHeight="1">
      <c r="A4023" s="45" t="s">
        <v>12411</v>
      </c>
      <c r="B4023" s="58" t="s">
        <v>35</v>
      </c>
      <c r="C4023" s="50" t="s">
        <v>3448</v>
      </c>
      <c r="D4023" s="50" t="s">
        <v>3449</v>
      </c>
      <c r="E4023" s="50" t="s">
        <v>3450</v>
      </c>
      <c r="F4023" s="78" t="s">
        <v>12410</v>
      </c>
      <c r="G4023" s="104" t="s">
        <v>39</v>
      </c>
      <c r="H4023" s="105">
        <v>0</v>
      </c>
      <c r="I4023" s="80">
        <v>590000000</v>
      </c>
      <c r="J4023" s="51" t="s">
        <v>9304</v>
      </c>
      <c r="K4023" s="49" t="s">
        <v>12357</v>
      </c>
      <c r="L4023" s="49" t="s">
        <v>189</v>
      </c>
      <c r="M4023" s="49" t="s">
        <v>84</v>
      </c>
      <c r="N4023" s="49" t="s">
        <v>611</v>
      </c>
      <c r="O4023" s="49" t="s">
        <v>542</v>
      </c>
      <c r="P4023" s="43">
        <v>796</v>
      </c>
      <c r="Q4023" s="49" t="s">
        <v>46</v>
      </c>
      <c r="R4023" s="100">
        <v>7</v>
      </c>
      <c r="S4023" s="100">
        <v>12500</v>
      </c>
      <c r="T4023" s="62">
        <f>R4023*S4023</f>
        <v>87500</v>
      </c>
      <c r="U4023" s="62">
        <f t="shared" si="486"/>
        <v>98000.000000000015</v>
      </c>
      <c r="V4023" s="49"/>
      <c r="W4023" s="51">
        <v>2017</v>
      </c>
      <c r="X4023" s="49"/>
    </row>
    <row r="4024" spans="1:66" s="527" customFormat="1" ht="50.1" customHeight="1">
      <c r="A4024" s="788" t="s">
        <v>12409</v>
      </c>
      <c r="B4024" s="787" t="s">
        <v>35</v>
      </c>
      <c r="C4024" s="1169" t="s">
        <v>12408</v>
      </c>
      <c r="D4024" s="1169" t="s">
        <v>1082</v>
      </c>
      <c r="E4024" s="1169" t="s">
        <v>12407</v>
      </c>
      <c r="F4024" s="1169"/>
      <c r="G4024" s="784" t="s">
        <v>39</v>
      </c>
      <c r="H4024" s="603">
        <v>0</v>
      </c>
      <c r="I4024" s="603">
        <v>590000000</v>
      </c>
      <c r="J4024" s="603" t="s">
        <v>5999</v>
      </c>
      <c r="K4024" s="784" t="s">
        <v>12357</v>
      </c>
      <c r="L4024" s="603" t="s">
        <v>225</v>
      </c>
      <c r="M4024" s="1172" t="s">
        <v>43</v>
      </c>
      <c r="N4024" s="787" t="s">
        <v>85</v>
      </c>
      <c r="O4024" s="1294" t="s">
        <v>2052</v>
      </c>
      <c r="P4024" s="787">
        <v>166</v>
      </c>
      <c r="Q4024" s="787" t="s">
        <v>103</v>
      </c>
      <c r="R4024" s="606">
        <v>10</v>
      </c>
      <c r="S4024" s="606">
        <v>2300</v>
      </c>
      <c r="T4024" s="606">
        <v>0</v>
      </c>
      <c r="U4024" s="606">
        <f>T4024*1.12</f>
        <v>0</v>
      </c>
      <c r="V4024" s="785"/>
      <c r="W4024" s="784">
        <v>2017</v>
      </c>
      <c r="X4024" s="787" t="s">
        <v>357</v>
      </c>
      <c r="Y4024" s="1295"/>
      <c r="Z4024" s="1165"/>
      <c r="AA4024" s="1166"/>
      <c r="AB4024" s="1165"/>
      <c r="AC4024" s="528"/>
      <c r="AD4024" s="528"/>
      <c r="AE4024" s="528"/>
      <c r="AF4024" s="528"/>
      <c r="AG4024" s="528"/>
      <c r="AH4024" s="528"/>
      <c r="AI4024" s="528"/>
      <c r="AJ4024" s="528"/>
      <c r="AK4024" s="528"/>
      <c r="AL4024" s="528"/>
      <c r="AM4024" s="528"/>
      <c r="AN4024" s="528"/>
      <c r="AO4024" s="528"/>
      <c r="AP4024" s="518"/>
      <c r="AQ4024" s="518"/>
      <c r="AR4024" s="518"/>
      <c r="AS4024" s="518"/>
      <c r="AT4024" s="518"/>
      <c r="AU4024" s="518"/>
      <c r="AV4024" s="518"/>
      <c r="AW4024" s="518"/>
      <c r="AX4024" s="518"/>
      <c r="AY4024" s="518"/>
      <c r="AZ4024" s="518"/>
      <c r="BA4024" s="518"/>
      <c r="BB4024" s="518"/>
      <c r="BC4024" s="518"/>
      <c r="BD4024" s="518"/>
      <c r="BE4024" s="518"/>
      <c r="BF4024" s="518"/>
      <c r="BG4024" s="518"/>
      <c r="BH4024" s="518"/>
      <c r="BI4024" s="518"/>
      <c r="BJ4024" s="518"/>
      <c r="BK4024" s="518"/>
      <c r="BL4024" s="518"/>
      <c r="BM4024" s="518"/>
      <c r="BN4024" s="518"/>
    </row>
    <row r="4025" spans="1:66" s="527" customFormat="1" ht="50.1" customHeight="1">
      <c r="A4025" s="1296" t="s">
        <v>13655</v>
      </c>
      <c r="B4025" s="1203" t="s">
        <v>35</v>
      </c>
      <c r="C4025" s="1199" t="s">
        <v>12408</v>
      </c>
      <c r="D4025" s="1199" t="s">
        <v>1082</v>
      </c>
      <c r="E4025" s="1199" t="s">
        <v>12407</v>
      </c>
      <c r="F4025" s="1199"/>
      <c r="G4025" s="1203" t="s">
        <v>39</v>
      </c>
      <c r="H4025" s="1197">
        <v>0</v>
      </c>
      <c r="I4025" s="1197">
        <v>590000000</v>
      </c>
      <c r="J4025" s="1197" t="s">
        <v>5999</v>
      </c>
      <c r="K4025" s="1203" t="s">
        <v>13382</v>
      </c>
      <c r="L4025" s="1197" t="s">
        <v>225</v>
      </c>
      <c r="M4025" s="1202" t="s">
        <v>43</v>
      </c>
      <c r="N4025" s="1203" t="s">
        <v>44</v>
      </c>
      <c r="O4025" s="1297" t="s">
        <v>13656</v>
      </c>
      <c r="P4025" s="1203">
        <v>166</v>
      </c>
      <c r="Q4025" s="1203" t="s">
        <v>103</v>
      </c>
      <c r="R4025" s="1205">
        <v>60</v>
      </c>
      <c r="S4025" s="1205">
        <v>2300</v>
      </c>
      <c r="T4025" s="1205">
        <f>S4025*R4025</f>
        <v>138000</v>
      </c>
      <c r="U4025" s="1205">
        <f>T4025*1.12</f>
        <v>154560.00000000003</v>
      </c>
      <c r="V4025" s="1203"/>
      <c r="W4025" s="1203">
        <v>2017</v>
      </c>
      <c r="X4025" s="1203"/>
      <c r="Y4025" s="1295"/>
      <c r="Z4025" s="1165"/>
      <c r="AA4025" s="1166"/>
      <c r="AB4025" s="1165"/>
      <c r="AC4025" s="528"/>
      <c r="AD4025" s="528"/>
      <c r="AE4025" s="528"/>
      <c r="AF4025" s="528"/>
      <c r="AG4025" s="528"/>
      <c r="AH4025" s="528"/>
      <c r="AI4025" s="528"/>
      <c r="AJ4025" s="528"/>
      <c r="AK4025" s="528"/>
      <c r="AL4025" s="528"/>
      <c r="AM4025" s="528"/>
      <c r="AN4025" s="528"/>
      <c r="AO4025" s="528"/>
      <c r="AP4025" s="518"/>
      <c r="AQ4025" s="518"/>
      <c r="AR4025" s="518"/>
      <c r="AS4025" s="518"/>
      <c r="AT4025" s="518"/>
      <c r="AU4025" s="518"/>
      <c r="AV4025" s="518"/>
      <c r="AW4025" s="518"/>
      <c r="AX4025" s="518"/>
      <c r="AY4025" s="518"/>
      <c r="AZ4025" s="518"/>
      <c r="BA4025" s="518"/>
      <c r="BB4025" s="518"/>
      <c r="BC4025" s="518"/>
      <c r="BD4025" s="518"/>
      <c r="BE4025" s="518"/>
      <c r="BF4025" s="518"/>
      <c r="BG4025" s="518"/>
      <c r="BH4025" s="518"/>
      <c r="BI4025" s="518"/>
      <c r="BJ4025" s="518"/>
      <c r="BK4025" s="518"/>
      <c r="BL4025" s="518"/>
      <c r="BM4025" s="518"/>
      <c r="BN4025" s="518"/>
    </row>
    <row r="4026" spans="1:66" ht="50.1" customHeight="1">
      <c r="A4026" s="45" t="s">
        <v>12406</v>
      </c>
      <c r="B4026" s="35" t="s">
        <v>35</v>
      </c>
      <c r="C4026" s="78" t="s">
        <v>12405</v>
      </c>
      <c r="D4026" s="50" t="s">
        <v>3567</v>
      </c>
      <c r="E4026" s="50" t="s">
        <v>12404</v>
      </c>
      <c r="F4026" s="50" t="s">
        <v>12403</v>
      </c>
      <c r="G4026" s="49" t="s">
        <v>39</v>
      </c>
      <c r="H4026" s="49">
        <v>0</v>
      </c>
      <c r="I4026" s="82">
        <v>590000000</v>
      </c>
      <c r="J4026" s="35" t="s">
        <v>225</v>
      </c>
      <c r="K4026" s="35" t="s">
        <v>12357</v>
      </c>
      <c r="L4026" s="35" t="s">
        <v>12402</v>
      </c>
      <c r="M4026" s="49" t="s">
        <v>61</v>
      </c>
      <c r="N4026" s="58" t="s">
        <v>566</v>
      </c>
      <c r="O4026" s="35" t="s">
        <v>1424</v>
      </c>
      <c r="P4026" s="49">
        <v>166</v>
      </c>
      <c r="Q4026" s="59" t="s">
        <v>103</v>
      </c>
      <c r="R4026" s="461">
        <v>707</v>
      </c>
      <c r="S4026" s="77">
        <v>2050</v>
      </c>
      <c r="T4026" s="62">
        <f>S4026*R4026</f>
        <v>1449350</v>
      </c>
      <c r="U4026" s="62">
        <f t="shared" si="486"/>
        <v>1623272.0000000002</v>
      </c>
      <c r="V4026" s="35"/>
      <c r="W4026" s="35">
        <v>2017</v>
      </c>
      <c r="X4026" s="43"/>
    </row>
    <row r="4027" spans="1:66" ht="50.1" customHeight="1">
      <c r="A4027" s="45" t="s">
        <v>12401</v>
      </c>
      <c r="B4027" s="35" t="s">
        <v>35</v>
      </c>
      <c r="C4027" s="50" t="s">
        <v>12400</v>
      </c>
      <c r="D4027" s="50" t="s">
        <v>4162</v>
      </c>
      <c r="E4027" s="50" t="s">
        <v>12399</v>
      </c>
      <c r="F4027" s="50" t="s">
        <v>12398</v>
      </c>
      <c r="G4027" s="51" t="s">
        <v>39</v>
      </c>
      <c r="H4027" s="51">
        <v>0</v>
      </c>
      <c r="I4027" s="125">
        <v>590000000</v>
      </c>
      <c r="J4027" s="51" t="s">
        <v>225</v>
      </c>
      <c r="K4027" s="51" t="s">
        <v>12357</v>
      </c>
      <c r="L4027" s="51" t="s">
        <v>1042</v>
      </c>
      <c r="M4027" s="51" t="s">
        <v>101</v>
      </c>
      <c r="N4027" s="51" t="s">
        <v>952</v>
      </c>
      <c r="O4027" s="46" t="s">
        <v>1424</v>
      </c>
      <c r="P4027" s="35">
        <v>166</v>
      </c>
      <c r="Q4027" s="49" t="s">
        <v>103</v>
      </c>
      <c r="R4027" s="153">
        <v>15</v>
      </c>
      <c r="S4027" s="77">
        <v>4150</v>
      </c>
      <c r="T4027" s="77">
        <f t="shared" ref="T4027:T4058" si="487">R4027*S4027</f>
        <v>62250</v>
      </c>
      <c r="U4027" s="77">
        <f t="shared" si="486"/>
        <v>69720</v>
      </c>
      <c r="V4027" s="193"/>
      <c r="W4027" s="35">
        <v>2017</v>
      </c>
      <c r="X4027" s="156"/>
    </row>
    <row r="4028" spans="1:66" ht="50.1" customHeight="1">
      <c r="A4028" s="45" t="s">
        <v>12397</v>
      </c>
      <c r="B4028" s="35" t="s">
        <v>35</v>
      </c>
      <c r="C4028" s="66" t="s">
        <v>12396</v>
      </c>
      <c r="D4028" s="66" t="s">
        <v>4692</v>
      </c>
      <c r="E4028" s="66" t="s">
        <v>12395</v>
      </c>
      <c r="F4028" s="66" t="s">
        <v>12394</v>
      </c>
      <c r="G4028" s="51" t="s">
        <v>39</v>
      </c>
      <c r="H4028" s="51">
        <v>0</v>
      </c>
      <c r="I4028" s="125">
        <v>590000000</v>
      </c>
      <c r="J4028" s="51" t="s">
        <v>225</v>
      </c>
      <c r="K4028" s="51" t="s">
        <v>12357</v>
      </c>
      <c r="L4028" s="51" t="s">
        <v>225</v>
      </c>
      <c r="M4028" s="51" t="s">
        <v>43</v>
      </c>
      <c r="N4028" s="51" t="s">
        <v>9509</v>
      </c>
      <c r="O4028" s="46" t="s">
        <v>2052</v>
      </c>
      <c r="P4028" s="51">
        <v>625</v>
      </c>
      <c r="Q4028" s="51" t="s">
        <v>2086</v>
      </c>
      <c r="R4028" s="153">
        <v>10</v>
      </c>
      <c r="S4028" s="77">
        <v>2430</v>
      </c>
      <c r="T4028" s="77">
        <f t="shared" si="487"/>
        <v>24300</v>
      </c>
      <c r="U4028" s="77">
        <f t="shared" si="486"/>
        <v>27216.000000000004</v>
      </c>
      <c r="V4028" s="597"/>
      <c r="W4028" s="60">
        <v>2017</v>
      </c>
      <c r="X4028" s="134"/>
    </row>
    <row r="4029" spans="1:66" ht="50.1" customHeight="1">
      <c r="A4029" s="45" t="s">
        <v>12393</v>
      </c>
      <c r="B4029" s="35" t="s">
        <v>35</v>
      </c>
      <c r="C4029" s="42" t="s">
        <v>12392</v>
      </c>
      <c r="D4029" s="42" t="s">
        <v>12391</v>
      </c>
      <c r="E4029" s="42" t="s">
        <v>12390</v>
      </c>
      <c r="F4029" s="42" t="s">
        <v>12389</v>
      </c>
      <c r="G4029" s="51" t="s">
        <v>39</v>
      </c>
      <c r="H4029" s="51">
        <v>0</v>
      </c>
      <c r="I4029" s="125">
        <v>590000000</v>
      </c>
      <c r="J4029" s="51" t="s">
        <v>225</v>
      </c>
      <c r="K4029" s="51" t="s">
        <v>12357</v>
      </c>
      <c r="L4029" s="51" t="s">
        <v>225</v>
      </c>
      <c r="M4029" s="51" t="s">
        <v>43</v>
      </c>
      <c r="N4029" s="51" t="s">
        <v>9509</v>
      </c>
      <c r="O4029" s="46" t="s">
        <v>2052</v>
      </c>
      <c r="P4029" s="51">
        <v>796</v>
      </c>
      <c r="Q4029" s="51" t="s">
        <v>46</v>
      </c>
      <c r="R4029" s="346">
        <v>1</v>
      </c>
      <c r="S4029" s="346">
        <v>5500</v>
      </c>
      <c r="T4029" s="346">
        <f t="shared" si="487"/>
        <v>5500</v>
      </c>
      <c r="U4029" s="346">
        <f t="shared" si="486"/>
        <v>6160.0000000000009</v>
      </c>
      <c r="V4029" s="598"/>
      <c r="W4029" s="60">
        <v>2017</v>
      </c>
      <c r="X4029" s="42"/>
    </row>
    <row r="4030" spans="1:66" ht="50.1" customHeight="1">
      <c r="A4030" s="45" t="s">
        <v>12388</v>
      </c>
      <c r="B4030" s="34" t="s">
        <v>35</v>
      </c>
      <c r="C4030" s="50" t="s">
        <v>12387</v>
      </c>
      <c r="D4030" s="50" t="s">
        <v>2507</v>
      </c>
      <c r="E4030" s="50" t="s">
        <v>9371</v>
      </c>
      <c r="F4030" s="50" t="s">
        <v>12386</v>
      </c>
      <c r="G4030" s="220" t="s">
        <v>39</v>
      </c>
      <c r="H4030" s="34">
        <v>0</v>
      </c>
      <c r="I4030" s="34">
        <v>590000000</v>
      </c>
      <c r="J4030" s="35" t="s">
        <v>53</v>
      </c>
      <c r="K4030" s="49" t="s">
        <v>12357</v>
      </c>
      <c r="L4030" s="49" t="s">
        <v>189</v>
      </c>
      <c r="M4030" s="34" t="s">
        <v>84</v>
      </c>
      <c r="N4030" s="49" t="s">
        <v>85</v>
      </c>
      <c r="O4030" s="51" t="s">
        <v>227</v>
      </c>
      <c r="P4030" s="34">
        <v>704</v>
      </c>
      <c r="Q4030" s="34" t="s">
        <v>2510</v>
      </c>
      <c r="R4030" s="77">
        <v>1</v>
      </c>
      <c r="S4030" s="77">
        <v>8050</v>
      </c>
      <c r="T4030" s="237">
        <f t="shared" si="487"/>
        <v>8050</v>
      </c>
      <c r="U4030" s="77">
        <f t="shared" si="486"/>
        <v>9016</v>
      </c>
      <c r="V4030" s="49"/>
      <c r="W4030" s="51">
        <v>2017</v>
      </c>
      <c r="X4030" s="340"/>
    </row>
    <row r="4031" spans="1:66" ht="50.1" customHeight="1">
      <c r="A4031" s="45" t="s">
        <v>12516</v>
      </c>
      <c r="B4031" s="35" t="s">
        <v>35</v>
      </c>
      <c r="C4031" s="78" t="s">
        <v>1900</v>
      </c>
      <c r="D4031" s="78" t="s">
        <v>1516</v>
      </c>
      <c r="E4031" s="78" t="s">
        <v>1901</v>
      </c>
      <c r="F4031" s="78"/>
      <c r="G4031" s="49" t="s">
        <v>39</v>
      </c>
      <c r="H4031" s="34">
        <v>0</v>
      </c>
      <c r="I4031" s="37">
        <v>590000000</v>
      </c>
      <c r="J4031" s="35" t="s">
        <v>40</v>
      </c>
      <c r="K4031" s="51" t="s">
        <v>12357</v>
      </c>
      <c r="L4031" s="35" t="s">
        <v>42</v>
      </c>
      <c r="M4031" s="34" t="s">
        <v>61</v>
      </c>
      <c r="N4031" s="35" t="s">
        <v>109</v>
      </c>
      <c r="O4031" s="35" t="s">
        <v>110</v>
      </c>
      <c r="P4031" s="125">
        <v>168</v>
      </c>
      <c r="Q4031" s="35" t="s">
        <v>117</v>
      </c>
      <c r="R4031" s="144">
        <v>1.153</v>
      </c>
      <c r="S4031" s="100">
        <v>1300000</v>
      </c>
      <c r="T4031" s="580">
        <f t="shared" si="487"/>
        <v>1498900</v>
      </c>
      <c r="U4031" s="146">
        <f t="shared" si="486"/>
        <v>1678768.0000000002</v>
      </c>
      <c r="V4031" s="98"/>
      <c r="W4031" s="51">
        <v>2017</v>
      </c>
      <c r="X4031" s="34" t="s">
        <v>47</v>
      </c>
    </row>
    <row r="4032" spans="1:66" ht="50.1" customHeight="1">
      <c r="A4032" s="45" t="s">
        <v>12515</v>
      </c>
      <c r="B4032" s="35" t="s">
        <v>35</v>
      </c>
      <c r="C4032" s="78" t="s">
        <v>2090</v>
      </c>
      <c r="D4032" s="78" t="s">
        <v>2086</v>
      </c>
      <c r="E4032" s="78" t="s">
        <v>2091</v>
      </c>
      <c r="F4032" s="78"/>
      <c r="G4032" s="49" t="s">
        <v>39</v>
      </c>
      <c r="H4032" s="34">
        <v>0</v>
      </c>
      <c r="I4032" s="37">
        <v>590000000</v>
      </c>
      <c r="J4032" s="35" t="s">
        <v>40</v>
      </c>
      <c r="K4032" s="51" t="s">
        <v>12357</v>
      </c>
      <c r="L4032" s="35" t="s">
        <v>42</v>
      </c>
      <c r="M4032" s="34" t="s">
        <v>61</v>
      </c>
      <c r="N4032" s="35" t="s">
        <v>109</v>
      </c>
      <c r="O4032" s="35" t="s">
        <v>110</v>
      </c>
      <c r="P4032" s="35">
        <v>166</v>
      </c>
      <c r="Q4032" s="35" t="s">
        <v>103</v>
      </c>
      <c r="R4032" s="144">
        <v>3318</v>
      </c>
      <c r="S4032" s="100">
        <v>250</v>
      </c>
      <c r="T4032" s="580">
        <f t="shared" si="487"/>
        <v>829500</v>
      </c>
      <c r="U4032" s="146">
        <f t="shared" si="486"/>
        <v>929040.00000000012</v>
      </c>
      <c r="V4032" s="98"/>
      <c r="W4032" s="51">
        <v>2017</v>
      </c>
      <c r="X4032" s="34" t="s">
        <v>47</v>
      </c>
    </row>
    <row r="4033" spans="1:24" ht="50.1" customHeight="1">
      <c r="A4033" s="45" t="s">
        <v>12514</v>
      </c>
      <c r="B4033" s="35" t="s">
        <v>35</v>
      </c>
      <c r="C4033" s="78" t="s">
        <v>2125</v>
      </c>
      <c r="D4033" s="78" t="s">
        <v>2086</v>
      </c>
      <c r="E4033" s="78" t="s">
        <v>2126</v>
      </c>
      <c r="F4033" s="78" t="s">
        <v>47</v>
      </c>
      <c r="G4033" s="49" t="s">
        <v>39</v>
      </c>
      <c r="H4033" s="34">
        <v>0</v>
      </c>
      <c r="I4033" s="37">
        <v>590000000</v>
      </c>
      <c r="J4033" s="35" t="s">
        <v>40</v>
      </c>
      <c r="K4033" s="51" t="s">
        <v>12357</v>
      </c>
      <c r="L4033" s="35" t="s">
        <v>42</v>
      </c>
      <c r="M4033" s="34" t="s">
        <v>61</v>
      </c>
      <c r="N4033" s="35" t="s">
        <v>109</v>
      </c>
      <c r="O4033" s="35" t="s">
        <v>110</v>
      </c>
      <c r="P4033" s="125">
        <v>168</v>
      </c>
      <c r="Q4033" s="35" t="s">
        <v>117</v>
      </c>
      <c r="R4033" s="144">
        <v>0.42499999999999999</v>
      </c>
      <c r="S4033" s="100">
        <v>220000</v>
      </c>
      <c r="T4033" s="580">
        <f t="shared" si="487"/>
        <v>93500</v>
      </c>
      <c r="U4033" s="146">
        <f t="shared" si="486"/>
        <v>104720.00000000001</v>
      </c>
      <c r="V4033" s="98"/>
      <c r="W4033" s="51">
        <v>2017</v>
      </c>
      <c r="X4033" s="34" t="s">
        <v>47</v>
      </c>
    </row>
    <row r="4034" spans="1:24" ht="50.1" customHeight="1">
      <c r="A4034" s="45" t="s">
        <v>12513</v>
      </c>
      <c r="B4034" s="35" t="s">
        <v>35</v>
      </c>
      <c r="C4034" s="78" t="s">
        <v>2178</v>
      </c>
      <c r="D4034" s="78" t="s">
        <v>2086</v>
      </c>
      <c r="E4034" s="78" t="s">
        <v>2179</v>
      </c>
      <c r="F4034" s="78" t="s">
        <v>47</v>
      </c>
      <c r="G4034" s="49" t="s">
        <v>39</v>
      </c>
      <c r="H4034" s="34">
        <v>0</v>
      </c>
      <c r="I4034" s="37">
        <v>590000000</v>
      </c>
      <c r="J4034" s="35" t="s">
        <v>40</v>
      </c>
      <c r="K4034" s="51" t="s">
        <v>12357</v>
      </c>
      <c r="L4034" s="35" t="s">
        <v>42</v>
      </c>
      <c r="M4034" s="34" t="s">
        <v>61</v>
      </c>
      <c r="N4034" s="35" t="s">
        <v>109</v>
      </c>
      <c r="O4034" s="35" t="s">
        <v>110</v>
      </c>
      <c r="P4034" s="125">
        <v>168</v>
      </c>
      <c r="Q4034" s="35" t="s">
        <v>117</v>
      </c>
      <c r="R4034" s="144">
        <v>0.99</v>
      </c>
      <c r="S4034" s="100">
        <v>205000</v>
      </c>
      <c r="T4034" s="580">
        <f t="shared" si="487"/>
        <v>202950</v>
      </c>
      <c r="U4034" s="146">
        <f t="shared" si="486"/>
        <v>227304.00000000003</v>
      </c>
      <c r="V4034" s="98"/>
      <c r="W4034" s="51">
        <v>2017</v>
      </c>
      <c r="X4034" s="34" t="s">
        <v>47</v>
      </c>
    </row>
    <row r="4035" spans="1:24" ht="50.1" customHeight="1">
      <c r="A4035" s="45" t="s">
        <v>12512</v>
      </c>
      <c r="B4035" s="46" t="s">
        <v>35</v>
      </c>
      <c r="C4035" s="50" t="s">
        <v>2181</v>
      </c>
      <c r="D4035" s="145" t="s">
        <v>2086</v>
      </c>
      <c r="E4035" s="50" t="s">
        <v>2182</v>
      </c>
      <c r="F4035" s="50" t="s">
        <v>47</v>
      </c>
      <c r="G4035" s="49" t="s">
        <v>39</v>
      </c>
      <c r="H4035" s="52">
        <v>0</v>
      </c>
      <c r="I4035" s="152">
        <v>590000000</v>
      </c>
      <c r="J4035" s="35" t="s">
        <v>40</v>
      </c>
      <c r="K4035" s="51" t="s">
        <v>12357</v>
      </c>
      <c r="L4035" s="35" t="s">
        <v>42</v>
      </c>
      <c r="M4035" s="46" t="s">
        <v>61</v>
      </c>
      <c r="N4035" s="49" t="s">
        <v>109</v>
      </c>
      <c r="O4035" s="35" t="s">
        <v>110</v>
      </c>
      <c r="P4035" s="125">
        <v>168</v>
      </c>
      <c r="Q4035" s="49" t="s">
        <v>117</v>
      </c>
      <c r="R4035" s="143">
        <v>1.137</v>
      </c>
      <c r="S4035" s="100">
        <v>205000</v>
      </c>
      <c r="T4035" s="580">
        <f t="shared" si="487"/>
        <v>233085</v>
      </c>
      <c r="U4035" s="146">
        <f t="shared" si="486"/>
        <v>261055.2</v>
      </c>
      <c r="V4035" s="98"/>
      <c r="W4035" s="51">
        <v>2017</v>
      </c>
      <c r="X4035" s="46" t="s">
        <v>47</v>
      </c>
    </row>
    <row r="4036" spans="1:24" ht="50.1" customHeight="1">
      <c r="A4036" s="45" t="s">
        <v>12511</v>
      </c>
      <c r="B4036" s="46" t="s">
        <v>35</v>
      </c>
      <c r="C4036" s="50" t="s">
        <v>2110</v>
      </c>
      <c r="D4036" s="145" t="s">
        <v>2086</v>
      </c>
      <c r="E4036" s="50" t="s">
        <v>2111</v>
      </c>
      <c r="F4036" s="50" t="s">
        <v>47</v>
      </c>
      <c r="G4036" s="49" t="s">
        <v>39</v>
      </c>
      <c r="H4036" s="52">
        <v>0</v>
      </c>
      <c r="I4036" s="152">
        <v>590000000</v>
      </c>
      <c r="J4036" s="35" t="s">
        <v>40</v>
      </c>
      <c r="K4036" s="51" t="s">
        <v>12357</v>
      </c>
      <c r="L4036" s="35" t="s">
        <v>42</v>
      </c>
      <c r="M4036" s="46" t="s">
        <v>61</v>
      </c>
      <c r="N4036" s="49" t="s">
        <v>109</v>
      </c>
      <c r="O4036" s="35" t="s">
        <v>110</v>
      </c>
      <c r="P4036" s="125">
        <v>168</v>
      </c>
      <c r="Q4036" s="49" t="s">
        <v>117</v>
      </c>
      <c r="R4036" s="143">
        <v>0.74399999999999999</v>
      </c>
      <c r="S4036" s="77">
        <v>215000</v>
      </c>
      <c r="T4036" s="580">
        <f t="shared" si="487"/>
        <v>159960</v>
      </c>
      <c r="U4036" s="146">
        <f t="shared" si="486"/>
        <v>179155.20000000001</v>
      </c>
      <c r="V4036" s="98"/>
      <c r="W4036" s="51">
        <v>2017</v>
      </c>
      <c r="X4036" s="46" t="s">
        <v>47</v>
      </c>
    </row>
    <row r="4037" spans="1:24" ht="50.1" customHeight="1">
      <c r="A4037" s="45" t="s">
        <v>12510</v>
      </c>
      <c r="B4037" s="35" t="s">
        <v>35</v>
      </c>
      <c r="C4037" s="78" t="s">
        <v>2090</v>
      </c>
      <c r="D4037" s="78" t="s">
        <v>2086</v>
      </c>
      <c r="E4037" s="78" t="s">
        <v>2091</v>
      </c>
      <c r="F4037" s="78" t="s">
        <v>12509</v>
      </c>
      <c r="G4037" s="49" t="s">
        <v>39</v>
      </c>
      <c r="H4037" s="34">
        <v>0</v>
      </c>
      <c r="I4037" s="37">
        <v>590000000</v>
      </c>
      <c r="J4037" s="35" t="s">
        <v>40</v>
      </c>
      <c r="K4037" s="51" t="s">
        <v>12357</v>
      </c>
      <c r="L4037" s="35" t="s">
        <v>42</v>
      </c>
      <c r="M4037" s="34" t="s">
        <v>61</v>
      </c>
      <c r="N4037" s="35" t="s">
        <v>109</v>
      </c>
      <c r="O4037" s="35" t="s">
        <v>110</v>
      </c>
      <c r="P4037" s="35">
        <v>166</v>
      </c>
      <c r="Q4037" s="35" t="s">
        <v>103</v>
      </c>
      <c r="R4037" s="144">
        <v>1900</v>
      </c>
      <c r="S4037" s="100">
        <v>1300</v>
      </c>
      <c r="T4037" s="580">
        <f t="shared" si="487"/>
        <v>2470000</v>
      </c>
      <c r="U4037" s="146">
        <f t="shared" si="486"/>
        <v>2766400.0000000005</v>
      </c>
      <c r="V4037" s="98"/>
      <c r="W4037" s="51">
        <v>2017</v>
      </c>
      <c r="X4037" s="34" t="s">
        <v>47</v>
      </c>
    </row>
    <row r="4038" spans="1:24" ht="50.1" customHeight="1">
      <c r="A4038" s="45" t="s">
        <v>12508</v>
      </c>
      <c r="B4038" s="35" t="s">
        <v>35</v>
      </c>
      <c r="C4038" s="78" t="s">
        <v>2090</v>
      </c>
      <c r="D4038" s="78" t="s">
        <v>2086</v>
      </c>
      <c r="E4038" s="78" t="s">
        <v>2091</v>
      </c>
      <c r="F4038" s="78" t="s">
        <v>12507</v>
      </c>
      <c r="G4038" s="49" t="s">
        <v>39</v>
      </c>
      <c r="H4038" s="34">
        <v>0</v>
      </c>
      <c r="I4038" s="37">
        <v>590000000</v>
      </c>
      <c r="J4038" s="35" t="s">
        <v>40</v>
      </c>
      <c r="K4038" s="51" t="s">
        <v>12357</v>
      </c>
      <c r="L4038" s="35" t="s">
        <v>42</v>
      </c>
      <c r="M4038" s="34" t="s">
        <v>61</v>
      </c>
      <c r="N4038" s="35" t="s">
        <v>109</v>
      </c>
      <c r="O4038" s="35" t="s">
        <v>110</v>
      </c>
      <c r="P4038" s="35">
        <v>166</v>
      </c>
      <c r="Q4038" s="35" t="s">
        <v>103</v>
      </c>
      <c r="R4038" s="144">
        <v>363</v>
      </c>
      <c r="S4038" s="100">
        <v>430</v>
      </c>
      <c r="T4038" s="580">
        <f t="shared" si="487"/>
        <v>156090</v>
      </c>
      <c r="U4038" s="146">
        <f t="shared" si="486"/>
        <v>174820.80000000002</v>
      </c>
      <c r="V4038" s="98"/>
      <c r="W4038" s="51">
        <v>2017</v>
      </c>
      <c r="X4038" s="34" t="s">
        <v>47</v>
      </c>
    </row>
    <row r="4039" spans="1:24" ht="50.1" customHeight="1">
      <c r="A4039" s="45" t="s">
        <v>12506</v>
      </c>
      <c r="B4039" s="35" t="s">
        <v>35</v>
      </c>
      <c r="C4039" s="599" t="s">
        <v>9678</v>
      </c>
      <c r="D4039" s="599" t="s">
        <v>2086</v>
      </c>
      <c r="E4039" s="599" t="s">
        <v>9679</v>
      </c>
      <c r="F4039" s="78"/>
      <c r="G4039" s="49" t="s">
        <v>39</v>
      </c>
      <c r="H4039" s="34">
        <v>0</v>
      </c>
      <c r="I4039" s="37">
        <v>590000000</v>
      </c>
      <c r="J4039" s="35" t="s">
        <v>40</v>
      </c>
      <c r="K4039" s="51" t="s">
        <v>12357</v>
      </c>
      <c r="L4039" s="35" t="s">
        <v>42</v>
      </c>
      <c r="M4039" s="34" t="s">
        <v>61</v>
      </c>
      <c r="N4039" s="35" t="s">
        <v>109</v>
      </c>
      <c r="O4039" s="35" t="s">
        <v>110</v>
      </c>
      <c r="P4039" s="125">
        <v>168</v>
      </c>
      <c r="Q4039" s="49" t="s">
        <v>117</v>
      </c>
      <c r="R4039" s="144">
        <v>2.2559999999999998</v>
      </c>
      <c r="S4039" s="100">
        <v>317000</v>
      </c>
      <c r="T4039" s="580">
        <f t="shared" si="487"/>
        <v>715151.99999999988</v>
      </c>
      <c r="U4039" s="146">
        <f t="shared" si="486"/>
        <v>800970.23999999999</v>
      </c>
      <c r="V4039" s="98"/>
      <c r="W4039" s="51">
        <v>2017</v>
      </c>
      <c r="X4039" s="34" t="s">
        <v>47</v>
      </c>
    </row>
    <row r="4040" spans="1:24" ht="50.1" customHeight="1">
      <c r="A4040" s="45" t="s">
        <v>12505</v>
      </c>
      <c r="B4040" s="35" t="s">
        <v>35</v>
      </c>
      <c r="C4040" s="599" t="s">
        <v>9683</v>
      </c>
      <c r="D4040" s="599" t="s">
        <v>2086</v>
      </c>
      <c r="E4040" s="599" t="s">
        <v>9684</v>
      </c>
      <c r="F4040" s="78"/>
      <c r="G4040" s="49" t="s">
        <v>39</v>
      </c>
      <c r="H4040" s="34">
        <v>0</v>
      </c>
      <c r="I4040" s="37">
        <v>590000000</v>
      </c>
      <c r="J4040" s="35" t="s">
        <v>40</v>
      </c>
      <c r="K4040" s="51" t="s">
        <v>12357</v>
      </c>
      <c r="L4040" s="35" t="s">
        <v>42</v>
      </c>
      <c r="M4040" s="34" t="s">
        <v>61</v>
      </c>
      <c r="N4040" s="35" t="s">
        <v>109</v>
      </c>
      <c r="O4040" s="35" t="s">
        <v>110</v>
      </c>
      <c r="P4040" s="125">
        <v>168</v>
      </c>
      <c r="Q4040" s="49" t="s">
        <v>117</v>
      </c>
      <c r="R4040" s="144">
        <v>3.5950000000000002</v>
      </c>
      <c r="S4040" s="100">
        <v>270000</v>
      </c>
      <c r="T4040" s="580">
        <f t="shared" si="487"/>
        <v>970650</v>
      </c>
      <c r="U4040" s="146">
        <f t="shared" si="486"/>
        <v>1087128</v>
      </c>
      <c r="V4040" s="98"/>
      <c r="W4040" s="51">
        <v>2017</v>
      </c>
      <c r="X4040" s="34" t="s">
        <v>47</v>
      </c>
    </row>
    <row r="4041" spans="1:24" ht="50.1" customHeight="1">
      <c r="A4041" s="45" t="s">
        <v>12504</v>
      </c>
      <c r="B4041" s="46" t="s">
        <v>35</v>
      </c>
      <c r="C4041" s="50" t="s">
        <v>2169</v>
      </c>
      <c r="D4041" s="145" t="s">
        <v>2086</v>
      </c>
      <c r="E4041" s="50" t="s">
        <v>2170</v>
      </c>
      <c r="F4041" s="50" t="s">
        <v>47</v>
      </c>
      <c r="G4041" s="49" t="s">
        <v>39</v>
      </c>
      <c r="H4041" s="52">
        <v>0</v>
      </c>
      <c r="I4041" s="152">
        <v>590000000</v>
      </c>
      <c r="J4041" s="35" t="s">
        <v>40</v>
      </c>
      <c r="K4041" s="51" t="s">
        <v>12357</v>
      </c>
      <c r="L4041" s="35" t="s">
        <v>42</v>
      </c>
      <c r="M4041" s="46" t="s">
        <v>61</v>
      </c>
      <c r="N4041" s="49" t="s">
        <v>109</v>
      </c>
      <c r="O4041" s="35" t="s">
        <v>110</v>
      </c>
      <c r="P4041" s="125">
        <v>168</v>
      </c>
      <c r="Q4041" s="49" t="s">
        <v>117</v>
      </c>
      <c r="R4041" s="143">
        <v>0.41899999999999998</v>
      </c>
      <c r="S4041" s="100">
        <v>205000</v>
      </c>
      <c r="T4041" s="580">
        <f t="shared" si="487"/>
        <v>85895</v>
      </c>
      <c r="U4041" s="146">
        <f t="shared" si="486"/>
        <v>96202.400000000009</v>
      </c>
      <c r="V4041" s="98"/>
      <c r="W4041" s="51">
        <v>2017</v>
      </c>
      <c r="X4041" s="46" t="s">
        <v>47</v>
      </c>
    </row>
    <row r="4042" spans="1:24" ht="50.1" customHeight="1">
      <c r="A4042" s="45" t="s">
        <v>12503</v>
      </c>
      <c r="B4042" s="46" t="s">
        <v>35</v>
      </c>
      <c r="C4042" s="599" t="s">
        <v>12502</v>
      </c>
      <c r="D4042" s="599" t="s">
        <v>2086</v>
      </c>
      <c r="E4042" s="599" t="s">
        <v>12501</v>
      </c>
      <c r="F4042" s="50" t="s">
        <v>47</v>
      </c>
      <c r="G4042" s="49" t="s">
        <v>39</v>
      </c>
      <c r="H4042" s="52">
        <v>0</v>
      </c>
      <c r="I4042" s="152">
        <v>590000000</v>
      </c>
      <c r="J4042" s="35" t="s">
        <v>40</v>
      </c>
      <c r="K4042" s="51" t="s">
        <v>12357</v>
      </c>
      <c r="L4042" s="35" t="s">
        <v>42</v>
      </c>
      <c r="M4042" s="46" t="s">
        <v>61</v>
      </c>
      <c r="N4042" s="49" t="s">
        <v>109</v>
      </c>
      <c r="O4042" s="35" t="s">
        <v>110</v>
      </c>
      <c r="P4042" s="125">
        <v>168</v>
      </c>
      <c r="Q4042" s="49" t="s">
        <v>117</v>
      </c>
      <c r="R4042" s="143">
        <v>2.5659999999999998</v>
      </c>
      <c r="S4042" s="100">
        <v>310000</v>
      </c>
      <c r="T4042" s="580">
        <f t="shared" si="487"/>
        <v>795460</v>
      </c>
      <c r="U4042" s="146">
        <f t="shared" si="486"/>
        <v>890915.20000000007</v>
      </c>
      <c r="V4042" s="98"/>
      <c r="W4042" s="51">
        <v>2017</v>
      </c>
      <c r="X4042" s="46" t="s">
        <v>47</v>
      </c>
    </row>
    <row r="4043" spans="1:24" ht="50.1" customHeight="1">
      <c r="A4043" s="45" t="s">
        <v>12500</v>
      </c>
      <c r="B4043" s="46" t="s">
        <v>35</v>
      </c>
      <c r="C4043" s="50" t="s">
        <v>2102</v>
      </c>
      <c r="D4043" s="145" t="s">
        <v>2086</v>
      </c>
      <c r="E4043" s="50" t="s">
        <v>2103</v>
      </c>
      <c r="F4043" s="50" t="s">
        <v>2096</v>
      </c>
      <c r="G4043" s="49" t="s">
        <v>39</v>
      </c>
      <c r="H4043" s="52">
        <v>0</v>
      </c>
      <c r="I4043" s="152">
        <v>590000000</v>
      </c>
      <c r="J4043" s="35" t="s">
        <v>40</v>
      </c>
      <c r="K4043" s="51" t="s">
        <v>12357</v>
      </c>
      <c r="L4043" s="35" t="s">
        <v>42</v>
      </c>
      <c r="M4043" s="46" t="s">
        <v>61</v>
      </c>
      <c r="N4043" s="49" t="s">
        <v>109</v>
      </c>
      <c r="O4043" s="35" t="s">
        <v>110</v>
      </c>
      <c r="P4043" s="125">
        <v>168</v>
      </c>
      <c r="Q4043" s="49" t="s">
        <v>117</v>
      </c>
      <c r="R4043" s="143">
        <v>1.1160000000000001</v>
      </c>
      <c r="S4043" s="77">
        <v>220000</v>
      </c>
      <c r="T4043" s="580">
        <f t="shared" si="487"/>
        <v>245520.00000000003</v>
      </c>
      <c r="U4043" s="146">
        <f t="shared" si="486"/>
        <v>274982.40000000008</v>
      </c>
      <c r="V4043" s="98"/>
      <c r="W4043" s="51">
        <v>2017</v>
      </c>
      <c r="X4043" s="46" t="s">
        <v>47</v>
      </c>
    </row>
    <row r="4044" spans="1:24" ht="50.1" customHeight="1">
      <c r="A4044" s="45" t="s">
        <v>12499</v>
      </c>
      <c r="B4044" s="35" t="s">
        <v>35</v>
      </c>
      <c r="C4044" s="78" t="s">
        <v>2172</v>
      </c>
      <c r="D4044" s="78" t="s">
        <v>2086</v>
      </c>
      <c r="E4044" s="78" t="s">
        <v>2173</v>
      </c>
      <c r="F4044" s="78" t="s">
        <v>47</v>
      </c>
      <c r="G4044" s="49" t="s">
        <v>39</v>
      </c>
      <c r="H4044" s="34">
        <v>0</v>
      </c>
      <c r="I4044" s="37">
        <v>590000000</v>
      </c>
      <c r="J4044" s="35" t="s">
        <v>40</v>
      </c>
      <c r="K4044" s="51" t="s">
        <v>12357</v>
      </c>
      <c r="L4044" s="35" t="s">
        <v>42</v>
      </c>
      <c r="M4044" s="34" t="s">
        <v>61</v>
      </c>
      <c r="N4044" s="35" t="s">
        <v>109</v>
      </c>
      <c r="O4044" s="35" t="s">
        <v>110</v>
      </c>
      <c r="P4044" s="125">
        <v>168</v>
      </c>
      <c r="Q4044" s="35" t="s">
        <v>117</v>
      </c>
      <c r="R4044" s="144">
        <v>1.71</v>
      </c>
      <c r="S4044" s="100">
        <v>205000</v>
      </c>
      <c r="T4044" s="580">
        <f t="shared" si="487"/>
        <v>350550</v>
      </c>
      <c r="U4044" s="146">
        <f t="shared" si="486"/>
        <v>392616.00000000006</v>
      </c>
      <c r="V4044" s="98"/>
      <c r="W4044" s="51">
        <v>2017</v>
      </c>
      <c r="X4044" s="34" t="s">
        <v>47</v>
      </c>
    </row>
    <row r="4045" spans="1:24" ht="50.1" customHeight="1">
      <c r="A4045" s="45" t="s">
        <v>12498</v>
      </c>
      <c r="B4045" s="46" t="s">
        <v>35</v>
      </c>
      <c r="C4045" s="50" t="s">
        <v>2194</v>
      </c>
      <c r="D4045" s="145" t="s">
        <v>2086</v>
      </c>
      <c r="E4045" s="50" t="s">
        <v>2195</v>
      </c>
      <c r="F4045" s="50" t="s">
        <v>47</v>
      </c>
      <c r="G4045" s="49" t="s">
        <v>39</v>
      </c>
      <c r="H4045" s="52">
        <v>0</v>
      </c>
      <c r="I4045" s="152">
        <v>590000000</v>
      </c>
      <c r="J4045" s="35" t="s">
        <v>40</v>
      </c>
      <c r="K4045" s="51" t="s">
        <v>12357</v>
      </c>
      <c r="L4045" s="35" t="s">
        <v>42</v>
      </c>
      <c r="M4045" s="46" t="s">
        <v>61</v>
      </c>
      <c r="N4045" s="49" t="s">
        <v>109</v>
      </c>
      <c r="O4045" s="35" t="s">
        <v>110</v>
      </c>
      <c r="P4045" s="125">
        <v>168</v>
      </c>
      <c r="Q4045" s="49" t="s">
        <v>117</v>
      </c>
      <c r="R4045" s="144">
        <v>2.2400000000000002</v>
      </c>
      <c r="S4045" s="325">
        <v>221000</v>
      </c>
      <c r="T4045" s="580">
        <f t="shared" si="487"/>
        <v>495040.00000000006</v>
      </c>
      <c r="U4045" s="146">
        <f t="shared" si="486"/>
        <v>554444.80000000016</v>
      </c>
      <c r="V4045" s="98"/>
      <c r="W4045" s="51">
        <v>2017</v>
      </c>
      <c r="X4045" s="46" t="s">
        <v>47</v>
      </c>
    </row>
    <row r="4046" spans="1:24" ht="50.1" customHeight="1">
      <c r="A4046" s="45" t="s">
        <v>12497</v>
      </c>
      <c r="B4046" s="46" t="s">
        <v>35</v>
      </c>
      <c r="C4046" s="599" t="s">
        <v>12496</v>
      </c>
      <c r="D4046" s="599" t="s">
        <v>3628</v>
      </c>
      <c r="E4046" s="599" t="s">
        <v>12495</v>
      </c>
      <c r="F4046" s="50" t="s">
        <v>47</v>
      </c>
      <c r="G4046" s="49" t="s">
        <v>39</v>
      </c>
      <c r="H4046" s="52">
        <v>0</v>
      </c>
      <c r="I4046" s="152">
        <v>590000000</v>
      </c>
      <c r="J4046" s="35" t="s">
        <v>40</v>
      </c>
      <c r="K4046" s="51" t="s">
        <v>12357</v>
      </c>
      <c r="L4046" s="35" t="s">
        <v>42</v>
      </c>
      <c r="M4046" s="46" t="s">
        <v>61</v>
      </c>
      <c r="N4046" s="49" t="s">
        <v>109</v>
      </c>
      <c r="O4046" s="35" t="s">
        <v>110</v>
      </c>
      <c r="P4046" s="125">
        <v>168</v>
      </c>
      <c r="Q4046" s="49" t="s">
        <v>117</v>
      </c>
      <c r="R4046" s="144">
        <v>0.10199999999999999</v>
      </c>
      <c r="S4046" s="325">
        <v>2960000</v>
      </c>
      <c r="T4046" s="580">
        <f t="shared" si="487"/>
        <v>301920</v>
      </c>
      <c r="U4046" s="146">
        <f t="shared" si="486"/>
        <v>338150.40000000002</v>
      </c>
      <c r="V4046" s="98"/>
      <c r="W4046" s="51">
        <v>2017</v>
      </c>
      <c r="X4046" s="46" t="s">
        <v>47</v>
      </c>
    </row>
    <row r="4047" spans="1:24" ht="50.1" customHeight="1">
      <c r="A4047" s="45" t="s">
        <v>12494</v>
      </c>
      <c r="B4047" s="46" t="s">
        <v>35</v>
      </c>
      <c r="C4047" s="599" t="s">
        <v>12493</v>
      </c>
      <c r="D4047" s="599" t="s">
        <v>3628</v>
      </c>
      <c r="E4047" s="599" t="s">
        <v>12492</v>
      </c>
      <c r="F4047" s="50" t="s">
        <v>47</v>
      </c>
      <c r="G4047" s="49" t="s">
        <v>39</v>
      </c>
      <c r="H4047" s="52">
        <v>0</v>
      </c>
      <c r="I4047" s="152">
        <v>590000000</v>
      </c>
      <c r="J4047" s="35" t="s">
        <v>40</v>
      </c>
      <c r="K4047" s="51" t="s">
        <v>12357</v>
      </c>
      <c r="L4047" s="35" t="s">
        <v>42</v>
      </c>
      <c r="M4047" s="46" t="s">
        <v>61</v>
      </c>
      <c r="N4047" s="49" t="s">
        <v>109</v>
      </c>
      <c r="O4047" s="35" t="s">
        <v>110</v>
      </c>
      <c r="P4047" s="125">
        <v>168</v>
      </c>
      <c r="Q4047" s="49" t="s">
        <v>117</v>
      </c>
      <c r="R4047" s="144">
        <v>0.11</v>
      </c>
      <c r="S4047" s="325">
        <v>2960000</v>
      </c>
      <c r="T4047" s="580">
        <f t="shared" si="487"/>
        <v>325600</v>
      </c>
      <c r="U4047" s="146">
        <f t="shared" si="486"/>
        <v>364672.00000000006</v>
      </c>
      <c r="V4047" s="98"/>
      <c r="W4047" s="51">
        <v>2017</v>
      </c>
      <c r="X4047" s="46" t="s">
        <v>47</v>
      </c>
    </row>
    <row r="4048" spans="1:24" ht="50.1" customHeight="1">
      <c r="A4048" s="45" t="s">
        <v>12491</v>
      </c>
      <c r="B4048" s="35" t="s">
        <v>35</v>
      </c>
      <c r="C4048" s="599" t="s">
        <v>12490</v>
      </c>
      <c r="D4048" s="599" t="s">
        <v>4465</v>
      </c>
      <c r="E4048" s="599" t="s">
        <v>12489</v>
      </c>
      <c r="F4048" s="78"/>
      <c r="G4048" s="49" t="s">
        <v>39</v>
      </c>
      <c r="H4048" s="34">
        <v>0</v>
      </c>
      <c r="I4048" s="201">
        <v>590000000</v>
      </c>
      <c r="J4048" s="35" t="s">
        <v>40</v>
      </c>
      <c r="K4048" s="51" t="s">
        <v>12357</v>
      </c>
      <c r="L4048" s="35" t="s">
        <v>42</v>
      </c>
      <c r="M4048" s="34" t="s">
        <v>61</v>
      </c>
      <c r="N4048" s="35" t="s">
        <v>109</v>
      </c>
      <c r="O4048" s="35" t="s">
        <v>110</v>
      </c>
      <c r="P4048" s="125">
        <v>166</v>
      </c>
      <c r="Q4048" s="35" t="s">
        <v>103</v>
      </c>
      <c r="R4048" s="144">
        <v>11.2</v>
      </c>
      <c r="S4048" s="100">
        <v>3450</v>
      </c>
      <c r="T4048" s="580">
        <f t="shared" si="487"/>
        <v>38640</v>
      </c>
      <c r="U4048" s="146">
        <f t="shared" si="486"/>
        <v>43276.800000000003</v>
      </c>
      <c r="V4048" s="34" t="s">
        <v>47</v>
      </c>
      <c r="W4048" s="51">
        <v>2017</v>
      </c>
      <c r="X4048" s="98"/>
    </row>
    <row r="4049" spans="1:24" ht="50.1" customHeight="1">
      <c r="A4049" s="45" t="s">
        <v>12488</v>
      </c>
      <c r="B4049" s="35" t="s">
        <v>35</v>
      </c>
      <c r="C4049" s="318" t="s">
        <v>4565</v>
      </c>
      <c r="D4049" s="318" t="s">
        <v>4465</v>
      </c>
      <c r="E4049" s="318" t="s">
        <v>4566</v>
      </c>
      <c r="F4049" s="78"/>
      <c r="G4049" s="49" t="s">
        <v>39</v>
      </c>
      <c r="H4049" s="34">
        <v>0</v>
      </c>
      <c r="I4049" s="201">
        <v>590000000</v>
      </c>
      <c r="J4049" s="35" t="s">
        <v>40</v>
      </c>
      <c r="K4049" s="51" t="s">
        <v>12357</v>
      </c>
      <c r="L4049" s="35" t="s">
        <v>42</v>
      </c>
      <c r="M4049" s="34" t="s">
        <v>61</v>
      </c>
      <c r="N4049" s="35" t="s">
        <v>109</v>
      </c>
      <c r="O4049" s="35" t="s">
        <v>110</v>
      </c>
      <c r="P4049" s="125">
        <v>168</v>
      </c>
      <c r="Q4049" s="35" t="s">
        <v>117</v>
      </c>
      <c r="R4049" s="144">
        <v>0.11</v>
      </c>
      <c r="S4049" s="100">
        <v>3450000</v>
      </c>
      <c r="T4049" s="580">
        <f t="shared" si="487"/>
        <v>379500</v>
      </c>
      <c r="U4049" s="146">
        <f t="shared" si="486"/>
        <v>425040.00000000006</v>
      </c>
      <c r="V4049" s="34" t="s">
        <v>47</v>
      </c>
      <c r="W4049" s="51">
        <v>2017</v>
      </c>
      <c r="X4049" s="98"/>
    </row>
    <row r="4050" spans="1:24" ht="50.1" customHeight="1">
      <c r="A4050" s="45" t="s">
        <v>12487</v>
      </c>
      <c r="B4050" s="46" t="s">
        <v>35</v>
      </c>
      <c r="C4050" s="50" t="s">
        <v>5014</v>
      </c>
      <c r="D4050" s="50" t="s">
        <v>4961</v>
      </c>
      <c r="E4050" s="50" t="s">
        <v>5015</v>
      </c>
      <c r="F4050" s="50" t="s">
        <v>47</v>
      </c>
      <c r="G4050" s="49" t="s">
        <v>39</v>
      </c>
      <c r="H4050" s="52">
        <v>0</v>
      </c>
      <c r="I4050" s="201">
        <v>590000000</v>
      </c>
      <c r="J4050" s="35" t="s">
        <v>40</v>
      </c>
      <c r="K4050" s="51" t="s">
        <v>12357</v>
      </c>
      <c r="L4050" s="35" t="s">
        <v>42</v>
      </c>
      <c r="M4050" s="46" t="s">
        <v>61</v>
      </c>
      <c r="N4050" s="49" t="s">
        <v>109</v>
      </c>
      <c r="O4050" s="35" t="s">
        <v>110</v>
      </c>
      <c r="P4050" s="125">
        <v>168</v>
      </c>
      <c r="Q4050" s="125" t="s">
        <v>117</v>
      </c>
      <c r="R4050" s="143">
        <v>4.1000000000000002E-2</v>
      </c>
      <c r="S4050" s="100">
        <v>450000</v>
      </c>
      <c r="T4050" s="580">
        <f t="shared" si="487"/>
        <v>18450</v>
      </c>
      <c r="U4050" s="146">
        <f t="shared" si="486"/>
        <v>20664.000000000004</v>
      </c>
      <c r="V4050" s="46" t="s">
        <v>47</v>
      </c>
      <c r="W4050" s="51">
        <v>2017</v>
      </c>
      <c r="X4050" s="98"/>
    </row>
    <row r="4051" spans="1:24" ht="50.1" customHeight="1">
      <c r="A4051" s="45" t="s">
        <v>12486</v>
      </c>
      <c r="B4051" s="178" t="s">
        <v>35</v>
      </c>
      <c r="C4051" s="50" t="s">
        <v>5020</v>
      </c>
      <c r="D4051" s="50" t="s">
        <v>4961</v>
      </c>
      <c r="E4051" s="50" t="s">
        <v>5021</v>
      </c>
      <c r="F4051" s="50" t="s">
        <v>47</v>
      </c>
      <c r="G4051" s="49" t="s">
        <v>39</v>
      </c>
      <c r="H4051" s="219">
        <v>0</v>
      </c>
      <c r="I4051" s="201">
        <v>590000000</v>
      </c>
      <c r="J4051" s="35" t="s">
        <v>40</v>
      </c>
      <c r="K4051" s="51" t="s">
        <v>12357</v>
      </c>
      <c r="L4051" s="35" t="s">
        <v>42</v>
      </c>
      <c r="M4051" s="51" t="s">
        <v>61</v>
      </c>
      <c r="N4051" s="51" t="s">
        <v>109</v>
      </c>
      <c r="O4051" s="35" t="s">
        <v>110</v>
      </c>
      <c r="P4051" s="125">
        <v>168</v>
      </c>
      <c r="Q4051" s="51" t="s">
        <v>117</v>
      </c>
      <c r="R4051" s="218">
        <v>7.5999999999999998E-2</v>
      </c>
      <c r="S4051" s="100">
        <v>450000</v>
      </c>
      <c r="T4051" s="580">
        <f t="shared" si="487"/>
        <v>34200</v>
      </c>
      <c r="U4051" s="146">
        <f t="shared" si="486"/>
        <v>38304.000000000007</v>
      </c>
      <c r="V4051" s="64" t="s">
        <v>47</v>
      </c>
      <c r="W4051" s="51">
        <v>2017</v>
      </c>
      <c r="X4051" s="98"/>
    </row>
    <row r="4052" spans="1:24" ht="50.1" customHeight="1">
      <c r="A4052" s="45" t="s">
        <v>12485</v>
      </c>
      <c r="B4052" s="178" t="s">
        <v>35</v>
      </c>
      <c r="C4052" s="599" t="s">
        <v>12484</v>
      </c>
      <c r="D4052" s="599" t="s">
        <v>4961</v>
      </c>
      <c r="E4052" s="599" t="s">
        <v>12483</v>
      </c>
      <c r="F4052" s="50" t="s">
        <v>47</v>
      </c>
      <c r="G4052" s="49" t="s">
        <v>39</v>
      </c>
      <c r="H4052" s="219">
        <v>0</v>
      </c>
      <c r="I4052" s="201">
        <v>590000000</v>
      </c>
      <c r="J4052" s="35" t="s">
        <v>40</v>
      </c>
      <c r="K4052" s="51" t="s">
        <v>12357</v>
      </c>
      <c r="L4052" s="35" t="s">
        <v>42</v>
      </c>
      <c r="M4052" s="51" t="s">
        <v>61</v>
      </c>
      <c r="N4052" s="51" t="s">
        <v>109</v>
      </c>
      <c r="O4052" s="35" t="s">
        <v>110</v>
      </c>
      <c r="P4052" s="125">
        <v>168</v>
      </c>
      <c r="Q4052" s="51" t="s">
        <v>117</v>
      </c>
      <c r="R4052" s="218">
        <v>2.9000000000000001E-2</v>
      </c>
      <c r="S4052" s="100">
        <v>320000</v>
      </c>
      <c r="T4052" s="580">
        <f t="shared" si="487"/>
        <v>9280</v>
      </c>
      <c r="U4052" s="146">
        <f t="shared" si="486"/>
        <v>10393.6</v>
      </c>
      <c r="V4052" s="64" t="s">
        <v>47</v>
      </c>
      <c r="W4052" s="51">
        <v>2017</v>
      </c>
      <c r="X4052" s="98"/>
    </row>
    <row r="4053" spans="1:24" ht="50.1" customHeight="1">
      <c r="A4053" s="45" t="s">
        <v>12482</v>
      </c>
      <c r="B4053" s="178" t="s">
        <v>35</v>
      </c>
      <c r="C4053" s="599" t="s">
        <v>12481</v>
      </c>
      <c r="D4053" s="599" t="s">
        <v>4465</v>
      </c>
      <c r="E4053" s="599" t="s">
        <v>12480</v>
      </c>
      <c r="F4053" s="50" t="s">
        <v>47</v>
      </c>
      <c r="G4053" s="49" t="s">
        <v>39</v>
      </c>
      <c r="H4053" s="219">
        <v>0</v>
      </c>
      <c r="I4053" s="201">
        <v>590000000</v>
      </c>
      <c r="J4053" s="35" t="s">
        <v>40</v>
      </c>
      <c r="K4053" s="51" t="s">
        <v>12357</v>
      </c>
      <c r="L4053" s="35" t="s">
        <v>42</v>
      </c>
      <c r="M4053" s="51" t="s">
        <v>61</v>
      </c>
      <c r="N4053" s="51" t="s">
        <v>109</v>
      </c>
      <c r="O4053" s="35" t="s">
        <v>110</v>
      </c>
      <c r="P4053" s="125">
        <v>168</v>
      </c>
      <c r="Q4053" s="51" t="s">
        <v>117</v>
      </c>
      <c r="R4053" s="218">
        <v>0.61199999999999999</v>
      </c>
      <c r="S4053" s="100">
        <v>300000</v>
      </c>
      <c r="T4053" s="580">
        <f t="shared" si="487"/>
        <v>183600</v>
      </c>
      <c r="U4053" s="146">
        <f t="shared" si="486"/>
        <v>205632.00000000003</v>
      </c>
      <c r="V4053" s="64" t="s">
        <v>47</v>
      </c>
      <c r="W4053" s="51">
        <v>2017</v>
      </c>
      <c r="X4053" s="98"/>
    </row>
    <row r="4054" spans="1:24" ht="50.1" customHeight="1">
      <c r="A4054" s="45" t="s">
        <v>12479</v>
      </c>
      <c r="B4054" s="35" t="s">
        <v>35</v>
      </c>
      <c r="C4054" s="78" t="s">
        <v>4503</v>
      </c>
      <c r="D4054" s="78" t="s">
        <v>4465</v>
      </c>
      <c r="E4054" s="78" t="s">
        <v>4504</v>
      </c>
      <c r="F4054" s="78" t="s">
        <v>47</v>
      </c>
      <c r="G4054" s="49" t="s">
        <v>39</v>
      </c>
      <c r="H4054" s="34">
        <v>0</v>
      </c>
      <c r="I4054" s="201">
        <v>590000000</v>
      </c>
      <c r="J4054" s="35" t="s">
        <v>40</v>
      </c>
      <c r="K4054" s="51" t="s">
        <v>12357</v>
      </c>
      <c r="L4054" s="35" t="s">
        <v>42</v>
      </c>
      <c r="M4054" s="34" t="s">
        <v>61</v>
      </c>
      <c r="N4054" s="35" t="s">
        <v>109</v>
      </c>
      <c r="O4054" s="35" t="s">
        <v>110</v>
      </c>
      <c r="P4054" s="125">
        <v>168</v>
      </c>
      <c r="Q4054" s="35" t="s">
        <v>117</v>
      </c>
      <c r="R4054" s="144">
        <v>0.69599999999999995</v>
      </c>
      <c r="S4054" s="100">
        <v>370000</v>
      </c>
      <c r="T4054" s="580">
        <f t="shared" si="487"/>
        <v>257519.99999999997</v>
      </c>
      <c r="U4054" s="146">
        <f t="shared" si="486"/>
        <v>288422.40000000002</v>
      </c>
      <c r="V4054" s="34" t="s">
        <v>47</v>
      </c>
      <c r="W4054" s="51">
        <v>2017</v>
      </c>
      <c r="X4054" s="98"/>
    </row>
    <row r="4055" spans="1:24" ht="50.1" customHeight="1">
      <c r="A4055" s="45" t="s">
        <v>12478</v>
      </c>
      <c r="B4055" s="35" t="s">
        <v>35</v>
      </c>
      <c r="C4055" s="318" t="s">
        <v>4464</v>
      </c>
      <c r="D4055" s="318" t="s">
        <v>4465</v>
      </c>
      <c r="E4055" s="318" t="s">
        <v>4466</v>
      </c>
      <c r="F4055" s="78"/>
      <c r="G4055" s="49" t="s">
        <v>39</v>
      </c>
      <c r="H4055" s="34">
        <v>0</v>
      </c>
      <c r="I4055" s="201">
        <v>590000000</v>
      </c>
      <c r="J4055" s="35" t="s">
        <v>40</v>
      </c>
      <c r="K4055" s="51" t="s">
        <v>12357</v>
      </c>
      <c r="L4055" s="35" t="s">
        <v>42</v>
      </c>
      <c r="M4055" s="34" t="s">
        <v>61</v>
      </c>
      <c r="N4055" s="35" t="s">
        <v>109</v>
      </c>
      <c r="O4055" s="35" t="s">
        <v>110</v>
      </c>
      <c r="P4055" s="125">
        <v>168</v>
      </c>
      <c r="Q4055" s="35" t="s">
        <v>117</v>
      </c>
      <c r="R4055" s="144">
        <v>0.17499999999999999</v>
      </c>
      <c r="S4055" s="100">
        <v>321000</v>
      </c>
      <c r="T4055" s="580">
        <f t="shared" si="487"/>
        <v>56175</v>
      </c>
      <c r="U4055" s="146">
        <f t="shared" si="486"/>
        <v>62916.000000000007</v>
      </c>
      <c r="V4055" s="34" t="s">
        <v>47</v>
      </c>
      <c r="W4055" s="51">
        <v>2017</v>
      </c>
      <c r="X4055" s="98"/>
    </row>
    <row r="4056" spans="1:24" ht="50.1" customHeight="1">
      <c r="A4056" s="45" t="s">
        <v>12477</v>
      </c>
      <c r="B4056" s="35" t="s">
        <v>35</v>
      </c>
      <c r="C4056" s="318" t="s">
        <v>4474</v>
      </c>
      <c r="D4056" s="318" t="s">
        <v>4465</v>
      </c>
      <c r="E4056" s="318" t="s">
        <v>4475</v>
      </c>
      <c r="F4056" s="78"/>
      <c r="G4056" s="49" t="s">
        <v>39</v>
      </c>
      <c r="H4056" s="34">
        <v>0</v>
      </c>
      <c r="I4056" s="201">
        <v>590000000</v>
      </c>
      <c r="J4056" s="35" t="s">
        <v>40</v>
      </c>
      <c r="K4056" s="51" t="s">
        <v>12357</v>
      </c>
      <c r="L4056" s="35" t="s">
        <v>42</v>
      </c>
      <c r="M4056" s="34" t="s">
        <v>61</v>
      </c>
      <c r="N4056" s="35" t="s">
        <v>109</v>
      </c>
      <c r="O4056" s="35" t="s">
        <v>110</v>
      </c>
      <c r="P4056" s="125">
        <v>168</v>
      </c>
      <c r="Q4056" s="35" t="s">
        <v>117</v>
      </c>
      <c r="R4056" s="144">
        <v>0.45</v>
      </c>
      <c r="S4056" s="100">
        <v>321000</v>
      </c>
      <c r="T4056" s="580">
        <f t="shared" si="487"/>
        <v>144450</v>
      </c>
      <c r="U4056" s="146">
        <f t="shared" si="486"/>
        <v>161784.00000000003</v>
      </c>
      <c r="V4056" s="34" t="s">
        <v>47</v>
      </c>
      <c r="W4056" s="51">
        <v>2017</v>
      </c>
      <c r="X4056" s="98"/>
    </row>
    <row r="4057" spans="1:24" ht="50.1" customHeight="1">
      <c r="A4057" s="45" t="s">
        <v>12476</v>
      </c>
      <c r="B4057" s="35" t="s">
        <v>35</v>
      </c>
      <c r="C4057" s="78" t="s">
        <v>4477</v>
      </c>
      <c r="D4057" s="78" t="s">
        <v>4465</v>
      </c>
      <c r="E4057" s="78" t="s">
        <v>4478</v>
      </c>
      <c r="F4057" s="78"/>
      <c r="G4057" s="49" t="s">
        <v>39</v>
      </c>
      <c r="H4057" s="34">
        <v>0</v>
      </c>
      <c r="I4057" s="201">
        <v>590000000</v>
      </c>
      <c r="J4057" s="35" t="s">
        <v>40</v>
      </c>
      <c r="K4057" s="51" t="s">
        <v>12357</v>
      </c>
      <c r="L4057" s="35" t="s">
        <v>42</v>
      </c>
      <c r="M4057" s="34" t="s">
        <v>61</v>
      </c>
      <c r="N4057" s="35" t="s">
        <v>109</v>
      </c>
      <c r="O4057" s="35" t="s">
        <v>110</v>
      </c>
      <c r="P4057" s="125">
        <v>168</v>
      </c>
      <c r="Q4057" s="35" t="s">
        <v>117</v>
      </c>
      <c r="R4057" s="144">
        <v>1.4059999999999999</v>
      </c>
      <c r="S4057" s="100">
        <v>321000</v>
      </c>
      <c r="T4057" s="580">
        <f t="shared" si="487"/>
        <v>451326</v>
      </c>
      <c r="U4057" s="146">
        <f t="shared" si="486"/>
        <v>505485.12000000005</v>
      </c>
      <c r="V4057" s="34" t="s">
        <v>47</v>
      </c>
      <c r="W4057" s="51">
        <v>2017</v>
      </c>
      <c r="X4057" s="98"/>
    </row>
    <row r="4058" spans="1:24" ht="50.1" customHeight="1">
      <c r="A4058" s="45" t="s">
        <v>12475</v>
      </c>
      <c r="B4058" s="35" t="s">
        <v>35</v>
      </c>
      <c r="C4058" s="599" t="s">
        <v>12474</v>
      </c>
      <c r="D4058" s="599" t="s">
        <v>4465</v>
      </c>
      <c r="E4058" s="599" t="s">
        <v>12473</v>
      </c>
      <c r="F4058" s="78"/>
      <c r="G4058" s="49" t="s">
        <v>39</v>
      </c>
      <c r="H4058" s="34">
        <v>0</v>
      </c>
      <c r="I4058" s="201">
        <v>590000000</v>
      </c>
      <c r="J4058" s="35" t="s">
        <v>40</v>
      </c>
      <c r="K4058" s="51" t="s">
        <v>12357</v>
      </c>
      <c r="L4058" s="35" t="s">
        <v>42</v>
      </c>
      <c r="M4058" s="34" t="s">
        <v>61</v>
      </c>
      <c r="N4058" s="35" t="s">
        <v>109</v>
      </c>
      <c r="O4058" s="35" t="s">
        <v>110</v>
      </c>
      <c r="P4058" s="125">
        <v>168</v>
      </c>
      <c r="Q4058" s="35" t="s">
        <v>117</v>
      </c>
      <c r="R4058" s="144">
        <v>0.49199999999999999</v>
      </c>
      <c r="S4058" s="100">
        <v>381000</v>
      </c>
      <c r="T4058" s="580">
        <f t="shared" si="487"/>
        <v>187452</v>
      </c>
      <c r="U4058" s="146">
        <f t="shared" si="486"/>
        <v>209946.24000000002</v>
      </c>
      <c r="V4058" s="34" t="s">
        <v>47</v>
      </c>
      <c r="W4058" s="51">
        <v>2017</v>
      </c>
      <c r="X4058" s="98"/>
    </row>
    <row r="4059" spans="1:24" ht="50.1" customHeight="1">
      <c r="A4059" s="45" t="s">
        <v>12472</v>
      </c>
      <c r="B4059" s="35" t="s">
        <v>35</v>
      </c>
      <c r="C4059" s="599" t="s">
        <v>12471</v>
      </c>
      <c r="D4059" s="599" t="s">
        <v>4465</v>
      </c>
      <c r="E4059" s="599" t="s">
        <v>12470</v>
      </c>
      <c r="F4059" s="78"/>
      <c r="G4059" s="49" t="s">
        <v>39</v>
      </c>
      <c r="H4059" s="34">
        <v>0</v>
      </c>
      <c r="I4059" s="201">
        <v>590000000</v>
      </c>
      <c r="J4059" s="35" t="s">
        <v>40</v>
      </c>
      <c r="K4059" s="51" t="s">
        <v>12357</v>
      </c>
      <c r="L4059" s="35" t="s">
        <v>42</v>
      </c>
      <c r="M4059" s="34" t="s">
        <v>61</v>
      </c>
      <c r="N4059" s="35" t="s">
        <v>109</v>
      </c>
      <c r="O4059" s="35" t="s">
        <v>110</v>
      </c>
      <c r="P4059" s="125">
        <v>168</v>
      </c>
      <c r="Q4059" s="35" t="s">
        <v>117</v>
      </c>
      <c r="R4059" s="144">
        <v>1.1519999999999999</v>
      </c>
      <c r="S4059" s="100">
        <v>321000</v>
      </c>
      <c r="T4059" s="580">
        <f t="shared" ref="T4059:T4083" si="488">R4059*S4059</f>
        <v>369792</v>
      </c>
      <c r="U4059" s="146">
        <f t="shared" si="486"/>
        <v>414167.04000000004</v>
      </c>
      <c r="V4059" s="34" t="s">
        <v>47</v>
      </c>
      <c r="W4059" s="51">
        <v>2017</v>
      </c>
      <c r="X4059" s="98"/>
    </row>
    <row r="4060" spans="1:24" ht="50.1" customHeight="1">
      <c r="A4060" s="45" t="s">
        <v>12469</v>
      </c>
      <c r="B4060" s="35" t="s">
        <v>35</v>
      </c>
      <c r="C4060" s="599" t="s">
        <v>10279</v>
      </c>
      <c r="D4060" s="599" t="s">
        <v>4465</v>
      </c>
      <c r="E4060" s="599" t="s">
        <v>10280</v>
      </c>
      <c r="F4060" s="78"/>
      <c r="G4060" s="49" t="s">
        <v>39</v>
      </c>
      <c r="H4060" s="34">
        <v>0</v>
      </c>
      <c r="I4060" s="201">
        <v>590000000</v>
      </c>
      <c r="J4060" s="35" t="s">
        <v>40</v>
      </c>
      <c r="K4060" s="51" t="s">
        <v>12357</v>
      </c>
      <c r="L4060" s="35" t="s">
        <v>42</v>
      </c>
      <c r="M4060" s="34" t="s">
        <v>61</v>
      </c>
      <c r="N4060" s="35" t="s">
        <v>109</v>
      </c>
      <c r="O4060" s="35" t="s">
        <v>110</v>
      </c>
      <c r="P4060" s="125">
        <v>168</v>
      </c>
      <c r="Q4060" s="35" t="s">
        <v>117</v>
      </c>
      <c r="R4060" s="144">
        <v>0.69899999999999995</v>
      </c>
      <c r="S4060" s="100">
        <v>321000</v>
      </c>
      <c r="T4060" s="580">
        <f t="shared" si="488"/>
        <v>224379</v>
      </c>
      <c r="U4060" s="146">
        <f t="shared" si="486"/>
        <v>251304.48</v>
      </c>
      <c r="V4060" s="34" t="s">
        <v>47</v>
      </c>
      <c r="W4060" s="51">
        <v>2017</v>
      </c>
      <c r="X4060" s="98"/>
    </row>
    <row r="4061" spans="1:24" ht="50.1" customHeight="1">
      <c r="A4061" s="45" t="s">
        <v>12468</v>
      </c>
      <c r="B4061" s="35" t="s">
        <v>35</v>
      </c>
      <c r="C4061" s="78" t="s">
        <v>4489</v>
      </c>
      <c r="D4061" s="78" t="s">
        <v>4465</v>
      </c>
      <c r="E4061" s="78" t="s">
        <v>4490</v>
      </c>
      <c r="F4061" s="78" t="s">
        <v>47</v>
      </c>
      <c r="G4061" s="49" t="s">
        <v>39</v>
      </c>
      <c r="H4061" s="34">
        <v>0</v>
      </c>
      <c r="I4061" s="201">
        <v>590000000</v>
      </c>
      <c r="J4061" s="35" t="s">
        <v>40</v>
      </c>
      <c r="K4061" s="51" t="s">
        <v>12357</v>
      </c>
      <c r="L4061" s="35" t="s">
        <v>42</v>
      </c>
      <c r="M4061" s="34" t="s">
        <v>61</v>
      </c>
      <c r="N4061" s="35" t="s">
        <v>109</v>
      </c>
      <c r="O4061" s="35" t="s">
        <v>110</v>
      </c>
      <c r="P4061" s="125">
        <v>168</v>
      </c>
      <c r="Q4061" s="35" t="s">
        <v>117</v>
      </c>
      <c r="R4061" s="144">
        <v>0.2</v>
      </c>
      <c r="S4061" s="100">
        <v>245000</v>
      </c>
      <c r="T4061" s="580">
        <f t="shared" si="488"/>
        <v>49000</v>
      </c>
      <c r="U4061" s="146">
        <f t="shared" si="486"/>
        <v>54880.000000000007</v>
      </c>
      <c r="V4061" s="34" t="s">
        <v>47</v>
      </c>
      <c r="W4061" s="51">
        <v>2017</v>
      </c>
      <c r="X4061" s="98"/>
    </row>
    <row r="4062" spans="1:24" ht="50.1" customHeight="1">
      <c r="A4062" s="45" t="s">
        <v>12467</v>
      </c>
      <c r="B4062" s="46" t="s">
        <v>35</v>
      </c>
      <c r="C4062" s="50" t="s">
        <v>4543</v>
      </c>
      <c r="D4062" s="145" t="s">
        <v>4465</v>
      </c>
      <c r="E4062" s="50" t="s">
        <v>4544</v>
      </c>
      <c r="F4062" s="50" t="s">
        <v>47</v>
      </c>
      <c r="G4062" s="49" t="s">
        <v>39</v>
      </c>
      <c r="H4062" s="52">
        <v>0</v>
      </c>
      <c r="I4062" s="201">
        <v>590000000</v>
      </c>
      <c r="J4062" s="35" t="s">
        <v>40</v>
      </c>
      <c r="K4062" s="51" t="s">
        <v>12357</v>
      </c>
      <c r="L4062" s="35" t="s">
        <v>42</v>
      </c>
      <c r="M4062" s="46" t="s">
        <v>61</v>
      </c>
      <c r="N4062" s="49" t="s">
        <v>109</v>
      </c>
      <c r="O4062" s="35" t="s">
        <v>110</v>
      </c>
      <c r="P4062" s="125">
        <v>168</v>
      </c>
      <c r="Q4062" s="49" t="s">
        <v>117</v>
      </c>
      <c r="R4062" s="143">
        <v>8.5999999999999993E-2</v>
      </c>
      <c r="S4062" s="100">
        <v>2590000</v>
      </c>
      <c r="T4062" s="580">
        <f t="shared" si="488"/>
        <v>222739.99999999997</v>
      </c>
      <c r="U4062" s="146">
        <f t="shared" si="486"/>
        <v>249468.79999999999</v>
      </c>
      <c r="V4062" s="46" t="s">
        <v>47</v>
      </c>
      <c r="W4062" s="51">
        <v>2017</v>
      </c>
      <c r="X4062" s="98"/>
    </row>
    <row r="4063" spans="1:24" ht="50.1" customHeight="1">
      <c r="A4063" s="45" t="s">
        <v>12466</v>
      </c>
      <c r="B4063" s="46" t="s">
        <v>35</v>
      </c>
      <c r="C4063" s="599" t="s">
        <v>12465</v>
      </c>
      <c r="D4063" s="599" t="s">
        <v>4465</v>
      </c>
      <c r="E4063" s="599" t="s">
        <v>12464</v>
      </c>
      <c r="F4063" s="50" t="s">
        <v>47</v>
      </c>
      <c r="G4063" s="49" t="s">
        <v>39</v>
      </c>
      <c r="H4063" s="52">
        <v>0</v>
      </c>
      <c r="I4063" s="201">
        <v>590000000</v>
      </c>
      <c r="J4063" s="35" t="s">
        <v>40</v>
      </c>
      <c r="K4063" s="51" t="s">
        <v>12357</v>
      </c>
      <c r="L4063" s="35" t="s">
        <v>42</v>
      </c>
      <c r="M4063" s="46" t="s">
        <v>61</v>
      </c>
      <c r="N4063" s="49" t="s">
        <v>109</v>
      </c>
      <c r="O4063" s="35" t="s">
        <v>110</v>
      </c>
      <c r="P4063" s="125">
        <v>168</v>
      </c>
      <c r="Q4063" s="49" t="s">
        <v>117</v>
      </c>
      <c r="R4063" s="143">
        <v>0.14599999999999999</v>
      </c>
      <c r="S4063" s="100">
        <v>260000</v>
      </c>
      <c r="T4063" s="580">
        <f t="shared" si="488"/>
        <v>37960</v>
      </c>
      <c r="U4063" s="146">
        <f t="shared" si="486"/>
        <v>42515.200000000004</v>
      </c>
      <c r="V4063" s="46" t="s">
        <v>47</v>
      </c>
      <c r="W4063" s="51">
        <v>2017</v>
      </c>
      <c r="X4063" s="98"/>
    </row>
    <row r="4064" spans="1:24" ht="50.1" customHeight="1">
      <c r="A4064" s="45" t="s">
        <v>12463</v>
      </c>
      <c r="B4064" s="35" t="s">
        <v>35</v>
      </c>
      <c r="C4064" s="78" t="s">
        <v>4518</v>
      </c>
      <c r="D4064" s="78" t="s">
        <v>4465</v>
      </c>
      <c r="E4064" s="78" t="s">
        <v>4519</v>
      </c>
      <c r="F4064" s="78" t="s">
        <v>47</v>
      </c>
      <c r="G4064" s="49" t="s">
        <v>39</v>
      </c>
      <c r="H4064" s="34">
        <v>0</v>
      </c>
      <c r="I4064" s="201">
        <v>590000000</v>
      </c>
      <c r="J4064" s="35" t="s">
        <v>40</v>
      </c>
      <c r="K4064" s="51" t="s">
        <v>12357</v>
      </c>
      <c r="L4064" s="35" t="s">
        <v>42</v>
      </c>
      <c r="M4064" s="34" t="s">
        <v>61</v>
      </c>
      <c r="N4064" s="35" t="s">
        <v>109</v>
      </c>
      <c r="O4064" s="35" t="s">
        <v>110</v>
      </c>
      <c r="P4064" s="125">
        <v>168</v>
      </c>
      <c r="Q4064" s="35" t="s">
        <v>117</v>
      </c>
      <c r="R4064" s="144">
        <v>5</v>
      </c>
      <c r="S4064" s="325">
        <v>698000</v>
      </c>
      <c r="T4064" s="580">
        <f t="shared" si="488"/>
        <v>3490000</v>
      </c>
      <c r="U4064" s="146">
        <f t="shared" si="486"/>
        <v>3908800.0000000005</v>
      </c>
      <c r="V4064" s="34" t="s">
        <v>47</v>
      </c>
      <c r="W4064" s="51">
        <v>2017</v>
      </c>
      <c r="X4064" s="98"/>
    </row>
    <row r="4065" spans="1:24" ht="50.1" customHeight="1">
      <c r="A4065" s="45" t="s">
        <v>12462</v>
      </c>
      <c r="B4065" s="35" t="s">
        <v>35</v>
      </c>
      <c r="C4065" s="599" t="s">
        <v>12461</v>
      </c>
      <c r="D4065" s="599" t="s">
        <v>4465</v>
      </c>
      <c r="E4065" s="599" t="s">
        <v>12460</v>
      </c>
      <c r="F4065" s="78" t="s">
        <v>47</v>
      </c>
      <c r="G4065" s="49" t="s">
        <v>39</v>
      </c>
      <c r="H4065" s="34">
        <v>0</v>
      </c>
      <c r="I4065" s="201">
        <v>590000000</v>
      </c>
      <c r="J4065" s="35" t="s">
        <v>40</v>
      </c>
      <c r="K4065" s="51" t="s">
        <v>12357</v>
      </c>
      <c r="L4065" s="35" t="s">
        <v>42</v>
      </c>
      <c r="M4065" s="34" t="s">
        <v>61</v>
      </c>
      <c r="N4065" s="35" t="s">
        <v>109</v>
      </c>
      <c r="O4065" s="35" t="s">
        <v>110</v>
      </c>
      <c r="P4065" s="52" t="s">
        <v>865</v>
      </c>
      <c r="Q4065" s="35" t="s">
        <v>866</v>
      </c>
      <c r="R4065" s="144">
        <v>6.16</v>
      </c>
      <c r="S4065" s="325">
        <v>9500</v>
      </c>
      <c r="T4065" s="580">
        <f t="shared" si="488"/>
        <v>58520</v>
      </c>
      <c r="U4065" s="146">
        <f t="shared" si="486"/>
        <v>65542.400000000009</v>
      </c>
      <c r="V4065" s="34" t="s">
        <v>47</v>
      </c>
      <c r="W4065" s="51">
        <v>2017</v>
      </c>
      <c r="X4065" s="98"/>
    </row>
    <row r="4066" spans="1:24" ht="50.1" customHeight="1">
      <c r="A4066" s="45" t="s">
        <v>12459</v>
      </c>
      <c r="B4066" s="35" t="s">
        <v>35</v>
      </c>
      <c r="C4066" s="599" t="s">
        <v>12258</v>
      </c>
      <c r="D4066" s="599" t="s">
        <v>4465</v>
      </c>
      <c r="E4066" s="599" t="s">
        <v>12259</v>
      </c>
      <c r="F4066" s="78" t="s">
        <v>47</v>
      </c>
      <c r="G4066" s="49" t="s">
        <v>39</v>
      </c>
      <c r="H4066" s="34">
        <v>0</v>
      </c>
      <c r="I4066" s="201">
        <v>590000000</v>
      </c>
      <c r="J4066" s="35" t="s">
        <v>40</v>
      </c>
      <c r="K4066" s="51" t="s">
        <v>12357</v>
      </c>
      <c r="L4066" s="35" t="s">
        <v>42</v>
      </c>
      <c r="M4066" s="34" t="s">
        <v>61</v>
      </c>
      <c r="N4066" s="35" t="s">
        <v>109</v>
      </c>
      <c r="O4066" s="35" t="s">
        <v>110</v>
      </c>
      <c r="P4066" s="125">
        <v>168</v>
      </c>
      <c r="Q4066" s="35" t="s">
        <v>117</v>
      </c>
      <c r="R4066" s="144">
        <v>0.13500000000000001</v>
      </c>
      <c r="S4066" s="325">
        <v>950000</v>
      </c>
      <c r="T4066" s="580">
        <f t="shared" si="488"/>
        <v>128250.00000000001</v>
      </c>
      <c r="U4066" s="146">
        <f t="shared" si="486"/>
        <v>143640.00000000003</v>
      </c>
      <c r="V4066" s="34" t="s">
        <v>47</v>
      </c>
      <c r="W4066" s="51">
        <v>2017</v>
      </c>
      <c r="X4066" s="98"/>
    </row>
    <row r="4067" spans="1:24" ht="50.1" customHeight="1">
      <c r="A4067" s="45" t="s">
        <v>12458</v>
      </c>
      <c r="B4067" s="46" t="s">
        <v>35</v>
      </c>
      <c r="C4067" s="50" t="s">
        <v>4530</v>
      </c>
      <c r="D4067" s="145" t="s">
        <v>4465</v>
      </c>
      <c r="E4067" s="50" t="s">
        <v>4531</v>
      </c>
      <c r="F4067" s="50" t="s">
        <v>47</v>
      </c>
      <c r="G4067" s="49" t="s">
        <v>39</v>
      </c>
      <c r="H4067" s="52">
        <v>0</v>
      </c>
      <c r="I4067" s="201">
        <v>590000000</v>
      </c>
      <c r="J4067" s="35" t="s">
        <v>40</v>
      </c>
      <c r="K4067" s="51" t="s">
        <v>12357</v>
      </c>
      <c r="L4067" s="35" t="s">
        <v>42</v>
      </c>
      <c r="M4067" s="46" t="s">
        <v>61</v>
      </c>
      <c r="N4067" s="49" t="s">
        <v>109</v>
      </c>
      <c r="O4067" s="35" t="s">
        <v>110</v>
      </c>
      <c r="P4067" s="125">
        <v>168</v>
      </c>
      <c r="Q4067" s="49" t="s">
        <v>117</v>
      </c>
      <c r="R4067" s="143">
        <v>0.03</v>
      </c>
      <c r="S4067" s="77">
        <v>350000</v>
      </c>
      <c r="T4067" s="580">
        <f t="shared" si="488"/>
        <v>10500</v>
      </c>
      <c r="U4067" s="146">
        <f t="shared" si="486"/>
        <v>11760.000000000002</v>
      </c>
      <c r="V4067" s="46" t="s">
        <v>47</v>
      </c>
      <c r="W4067" s="51">
        <v>2017</v>
      </c>
      <c r="X4067" s="98"/>
    </row>
    <row r="4068" spans="1:24" ht="50.1" customHeight="1">
      <c r="A4068" s="45" t="s">
        <v>12457</v>
      </c>
      <c r="B4068" s="46" t="s">
        <v>35</v>
      </c>
      <c r="C4068" s="599" t="s">
        <v>12456</v>
      </c>
      <c r="D4068" s="599" t="s">
        <v>4465</v>
      </c>
      <c r="E4068" s="599" t="s">
        <v>12455</v>
      </c>
      <c r="F4068" s="50" t="s">
        <v>47</v>
      </c>
      <c r="G4068" s="49" t="s">
        <v>39</v>
      </c>
      <c r="H4068" s="52">
        <v>0</v>
      </c>
      <c r="I4068" s="201">
        <v>590000000</v>
      </c>
      <c r="J4068" s="35" t="s">
        <v>40</v>
      </c>
      <c r="K4068" s="51" t="s">
        <v>12357</v>
      </c>
      <c r="L4068" s="35" t="s">
        <v>42</v>
      </c>
      <c r="M4068" s="46" t="s">
        <v>61</v>
      </c>
      <c r="N4068" s="49" t="s">
        <v>109</v>
      </c>
      <c r="O4068" s="35" t="s">
        <v>110</v>
      </c>
      <c r="P4068" s="125">
        <v>168</v>
      </c>
      <c r="Q4068" s="49" t="s">
        <v>117</v>
      </c>
      <c r="R4068" s="143">
        <v>6.4000000000000001E-2</v>
      </c>
      <c r="S4068" s="77">
        <v>310000</v>
      </c>
      <c r="T4068" s="580">
        <f t="shared" si="488"/>
        <v>19840</v>
      </c>
      <c r="U4068" s="146">
        <f t="shared" si="486"/>
        <v>22220.800000000003</v>
      </c>
      <c r="V4068" s="46" t="s">
        <v>47</v>
      </c>
      <c r="W4068" s="51">
        <v>2017</v>
      </c>
      <c r="X4068" s="98"/>
    </row>
    <row r="4069" spans="1:24" ht="50.1" customHeight="1">
      <c r="A4069" s="45" t="s">
        <v>12454</v>
      </c>
      <c r="B4069" s="46" t="s">
        <v>35</v>
      </c>
      <c r="C4069" s="599" t="s">
        <v>12453</v>
      </c>
      <c r="D4069" s="599" t="s">
        <v>4465</v>
      </c>
      <c r="E4069" s="599" t="s">
        <v>12452</v>
      </c>
      <c r="F4069" s="50" t="s">
        <v>47</v>
      </c>
      <c r="G4069" s="49" t="s">
        <v>39</v>
      </c>
      <c r="H4069" s="52">
        <v>0</v>
      </c>
      <c r="I4069" s="201">
        <v>590000000</v>
      </c>
      <c r="J4069" s="35" t="s">
        <v>40</v>
      </c>
      <c r="K4069" s="51" t="s">
        <v>12357</v>
      </c>
      <c r="L4069" s="35" t="s">
        <v>42</v>
      </c>
      <c r="M4069" s="46" t="s">
        <v>61</v>
      </c>
      <c r="N4069" s="49" t="s">
        <v>109</v>
      </c>
      <c r="O4069" s="35" t="s">
        <v>110</v>
      </c>
      <c r="P4069" s="125">
        <v>168</v>
      </c>
      <c r="Q4069" s="49" t="s">
        <v>117</v>
      </c>
      <c r="R4069" s="143">
        <v>0.124</v>
      </c>
      <c r="S4069" s="77">
        <v>350000</v>
      </c>
      <c r="T4069" s="580">
        <f t="shared" si="488"/>
        <v>43400</v>
      </c>
      <c r="U4069" s="146">
        <f t="shared" si="486"/>
        <v>48608.000000000007</v>
      </c>
      <c r="V4069" s="46" t="s">
        <v>47</v>
      </c>
      <c r="W4069" s="51">
        <v>2017</v>
      </c>
      <c r="X4069" s="98"/>
    </row>
    <row r="4070" spans="1:24" ht="50.1" customHeight="1">
      <c r="A4070" s="45" t="s">
        <v>12451</v>
      </c>
      <c r="B4070" s="46" t="s">
        <v>35</v>
      </c>
      <c r="C4070" s="599" t="s">
        <v>12450</v>
      </c>
      <c r="D4070" s="599" t="s">
        <v>4465</v>
      </c>
      <c r="E4070" s="599" t="s">
        <v>12449</v>
      </c>
      <c r="F4070" s="50" t="s">
        <v>47</v>
      </c>
      <c r="G4070" s="49" t="s">
        <v>39</v>
      </c>
      <c r="H4070" s="52">
        <v>0</v>
      </c>
      <c r="I4070" s="201">
        <v>590000000</v>
      </c>
      <c r="J4070" s="35" t="s">
        <v>40</v>
      </c>
      <c r="K4070" s="51" t="s">
        <v>12357</v>
      </c>
      <c r="L4070" s="35" t="s">
        <v>42</v>
      </c>
      <c r="M4070" s="46" t="s">
        <v>61</v>
      </c>
      <c r="N4070" s="49" t="s">
        <v>109</v>
      </c>
      <c r="O4070" s="35" t="s">
        <v>110</v>
      </c>
      <c r="P4070" s="125">
        <v>168</v>
      </c>
      <c r="Q4070" s="49" t="s">
        <v>117</v>
      </c>
      <c r="R4070" s="143">
        <v>0.49</v>
      </c>
      <c r="S4070" s="77">
        <v>350000</v>
      </c>
      <c r="T4070" s="580">
        <f t="shared" si="488"/>
        <v>171500</v>
      </c>
      <c r="U4070" s="146">
        <f t="shared" si="486"/>
        <v>192080.00000000003</v>
      </c>
      <c r="V4070" s="46" t="s">
        <v>47</v>
      </c>
      <c r="W4070" s="51">
        <v>2017</v>
      </c>
      <c r="X4070" s="98"/>
    </row>
    <row r="4071" spans="1:24" ht="50.1" customHeight="1">
      <c r="A4071" s="45" t="s">
        <v>12448</v>
      </c>
      <c r="B4071" s="46" t="s">
        <v>35</v>
      </c>
      <c r="C4071" s="599" t="s">
        <v>12447</v>
      </c>
      <c r="D4071" s="599" t="s">
        <v>4465</v>
      </c>
      <c r="E4071" s="599" t="s">
        <v>12446</v>
      </c>
      <c r="F4071" s="50" t="s">
        <v>47</v>
      </c>
      <c r="G4071" s="49" t="s">
        <v>39</v>
      </c>
      <c r="H4071" s="52">
        <v>0</v>
      </c>
      <c r="I4071" s="201">
        <v>590000000</v>
      </c>
      <c r="J4071" s="35" t="s">
        <v>40</v>
      </c>
      <c r="K4071" s="51" t="s">
        <v>12357</v>
      </c>
      <c r="L4071" s="35" t="s">
        <v>42</v>
      </c>
      <c r="M4071" s="46" t="s">
        <v>61</v>
      </c>
      <c r="N4071" s="49" t="s">
        <v>109</v>
      </c>
      <c r="O4071" s="35" t="s">
        <v>110</v>
      </c>
      <c r="P4071" s="125">
        <v>168</v>
      </c>
      <c r="Q4071" s="49" t="s">
        <v>117</v>
      </c>
      <c r="R4071" s="143">
        <v>0.628</v>
      </c>
      <c r="S4071" s="77">
        <v>450000</v>
      </c>
      <c r="T4071" s="580">
        <f t="shared" si="488"/>
        <v>282600</v>
      </c>
      <c r="U4071" s="146">
        <f t="shared" si="486"/>
        <v>316512.00000000006</v>
      </c>
      <c r="V4071" s="46" t="s">
        <v>47</v>
      </c>
      <c r="W4071" s="51">
        <v>2017</v>
      </c>
      <c r="X4071" s="98"/>
    </row>
    <row r="4072" spans="1:24" ht="50.1" customHeight="1">
      <c r="A4072" s="45" t="s">
        <v>12445</v>
      </c>
      <c r="B4072" s="49" t="s">
        <v>35</v>
      </c>
      <c r="C4072" s="186" t="s">
        <v>4592</v>
      </c>
      <c r="D4072" s="186" t="s">
        <v>4593</v>
      </c>
      <c r="E4072" s="186" t="s">
        <v>4594</v>
      </c>
      <c r="F4072" s="341"/>
      <c r="G4072" s="35" t="s">
        <v>39</v>
      </c>
      <c r="H4072" s="49">
        <v>0</v>
      </c>
      <c r="I4072" s="34">
        <v>590000000</v>
      </c>
      <c r="J4072" s="78" t="s">
        <v>53</v>
      </c>
      <c r="K4072" s="51" t="s">
        <v>12357</v>
      </c>
      <c r="L4072" s="35" t="s">
        <v>42</v>
      </c>
      <c r="M4072" s="35" t="s">
        <v>61</v>
      </c>
      <c r="N4072" s="58" t="s">
        <v>109</v>
      </c>
      <c r="O4072" s="35" t="s">
        <v>110</v>
      </c>
      <c r="P4072" s="35">
        <v>168</v>
      </c>
      <c r="Q4072" s="46" t="s">
        <v>117</v>
      </c>
      <c r="R4072" s="143">
        <v>0.105</v>
      </c>
      <c r="S4072" s="77">
        <v>220000</v>
      </c>
      <c r="T4072" s="580">
        <f t="shared" si="488"/>
        <v>23100</v>
      </c>
      <c r="U4072" s="146">
        <f t="shared" si="486"/>
        <v>25872.000000000004</v>
      </c>
      <c r="V4072" s="92"/>
      <c r="W4072" s="51">
        <v>2017</v>
      </c>
      <c r="X4072" s="35"/>
    </row>
    <row r="4073" spans="1:24" ht="50.1" customHeight="1">
      <c r="A4073" s="45" t="s">
        <v>12444</v>
      </c>
      <c r="B4073" s="49" t="s">
        <v>35</v>
      </c>
      <c r="C4073" s="186" t="s">
        <v>4596</v>
      </c>
      <c r="D4073" s="186" t="s">
        <v>4593</v>
      </c>
      <c r="E4073" s="186" t="s">
        <v>4597</v>
      </c>
      <c r="F4073" s="341"/>
      <c r="G4073" s="35" t="s">
        <v>39</v>
      </c>
      <c r="H4073" s="49">
        <v>0</v>
      </c>
      <c r="I4073" s="34">
        <v>590000000</v>
      </c>
      <c r="J4073" s="78" t="s">
        <v>53</v>
      </c>
      <c r="K4073" s="51" t="s">
        <v>12357</v>
      </c>
      <c r="L4073" s="35" t="s">
        <v>42</v>
      </c>
      <c r="M4073" s="35" t="s">
        <v>61</v>
      </c>
      <c r="N4073" s="58" t="s">
        <v>109</v>
      </c>
      <c r="O4073" s="35" t="s">
        <v>110</v>
      </c>
      <c r="P4073" s="35">
        <v>168</v>
      </c>
      <c r="Q4073" s="46" t="s">
        <v>117</v>
      </c>
      <c r="R4073" s="143">
        <v>0.115</v>
      </c>
      <c r="S4073" s="77">
        <v>220000</v>
      </c>
      <c r="T4073" s="580">
        <f t="shared" si="488"/>
        <v>25300</v>
      </c>
      <c r="U4073" s="146">
        <f t="shared" si="486"/>
        <v>28336.000000000004</v>
      </c>
      <c r="V4073" s="92"/>
      <c r="W4073" s="51">
        <v>2017</v>
      </c>
      <c r="X4073" s="35"/>
    </row>
    <row r="4074" spans="1:24" ht="50.1" customHeight="1">
      <c r="A4074" s="45" t="s">
        <v>12443</v>
      </c>
      <c r="B4074" s="49" t="s">
        <v>35</v>
      </c>
      <c r="C4074" s="186" t="s">
        <v>4602</v>
      </c>
      <c r="D4074" s="186" t="s">
        <v>4593</v>
      </c>
      <c r="E4074" s="186" t="s">
        <v>4603</v>
      </c>
      <c r="F4074" s="341"/>
      <c r="G4074" s="35" t="s">
        <v>39</v>
      </c>
      <c r="H4074" s="49">
        <v>0</v>
      </c>
      <c r="I4074" s="34">
        <v>590000000</v>
      </c>
      <c r="J4074" s="78" t="s">
        <v>53</v>
      </c>
      <c r="K4074" s="51" t="s">
        <v>12357</v>
      </c>
      <c r="L4074" s="35" t="s">
        <v>42</v>
      </c>
      <c r="M4074" s="35" t="s">
        <v>61</v>
      </c>
      <c r="N4074" s="58" t="s">
        <v>109</v>
      </c>
      <c r="O4074" s="35" t="s">
        <v>110</v>
      </c>
      <c r="P4074" s="35">
        <v>168</v>
      </c>
      <c r="Q4074" s="46" t="s">
        <v>117</v>
      </c>
      <c r="R4074" s="143">
        <v>0.187</v>
      </c>
      <c r="S4074" s="77">
        <v>220000</v>
      </c>
      <c r="T4074" s="580">
        <f t="shared" si="488"/>
        <v>41140</v>
      </c>
      <c r="U4074" s="146">
        <f t="shared" si="486"/>
        <v>46076.800000000003</v>
      </c>
      <c r="V4074" s="92"/>
      <c r="W4074" s="51">
        <v>2017</v>
      </c>
      <c r="X4074" s="35"/>
    </row>
    <row r="4075" spans="1:24" ht="50.1" customHeight="1">
      <c r="A4075" s="45" t="s">
        <v>12442</v>
      </c>
      <c r="B4075" s="49" t="s">
        <v>35</v>
      </c>
      <c r="C4075" s="186" t="s">
        <v>4605</v>
      </c>
      <c r="D4075" s="186" t="s">
        <v>4593</v>
      </c>
      <c r="E4075" s="186" t="s">
        <v>4606</v>
      </c>
      <c r="F4075" s="341"/>
      <c r="G4075" s="35" t="s">
        <v>39</v>
      </c>
      <c r="H4075" s="49">
        <v>0</v>
      </c>
      <c r="I4075" s="34">
        <v>590000000</v>
      </c>
      <c r="J4075" s="78" t="s">
        <v>53</v>
      </c>
      <c r="K4075" s="51" t="s">
        <v>12357</v>
      </c>
      <c r="L4075" s="35" t="s">
        <v>42</v>
      </c>
      <c r="M4075" s="35" t="s">
        <v>61</v>
      </c>
      <c r="N4075" s="58" t="s">
        <v>109</v>
      </c>
      <c r="O4075" s="35" t="s">
        <v>110</v>
      </c>
      <c r="P4075" s="35">
        <v>168</v>
      </c>
      <c r="Q4075" s="46" t="s">
        <v>117</v>
      </c>
      <c r="R4075" s="143">
        <v>0.91400000000000003</v>
      </c>
      <c r="S4075" s="77">
        <v>220000</v>
      </c>
      <c r="T4075" s="580">
        <f t="shared" si="488"/>
        <v>201080</v>
      </c>
      <c r="U4075" s="146">
        <f t="shared" si="486"/>
        <v>225209.60000000003</v>
      </c>
      <c r="V4075" s="92"/>
      <c r="W4075" s="51">
        <v>2017</v>
      </c>
      <c r="X4075" s="35"/>
    </row>
    <row r="4076" spans="1:24" ht="50.1" customHeight="1">
      <c r="A4076" s="45" t="s">
        <v>12441</v>
      </c>
      <c r="B4076" s="49" t="s">
        <v>35</v>
      </c>
      <c r="C4076" s="186" t="s">
        <v>4608</v>
      </c>
      <c r="D4076" s="186" t="s">
        <v>4593</v>
      </c>
      <c r="E4076" s="186" t="s">
        <v>4609</v>
      </c>
      <c r="F4076" s="341"/>
      <c r="G4076" s="35" t="s">
        <v>39</v>
      </c>
      <c r="H4076" s="49">
        <v>0</v>
      </c>
      <c r="I4076" s="34">
        <v>590000000</v>
      </c>
      <c r="J4076" s="78" t="s">
        <v>53</v>
      </c>
      <c r="K4076" s="51" t="s">
        <v>12357</v>
      </c>
      <c r="L4076" s="35" t="s">
        <v>42</v>
      </c>
      <c r="M4076" s="35" t="s">
        <v>61</v>
      </c>
      <c r="N4076" s="58" t="s">
        <v>109</v>
      </c>
      <c r="O4076" s="35" t="s">
        <v>110</v>
      </c>
      <c r="P4076" s="35">
        <v>168</v>
      </c>
      <c r="Q4076" s="46" t="s">
        <v>117</v>
      </c>
      <c r="R4076" s="143">
        <v>0.11</v>
      </c>
      <c r="S4076" s="77">
        <v>220000</v>
      </c>
      <c r="T4076" s="580">
        <f t="shared" si="488"/>
        <v>24200</v>
      </c>
      <c r="U4076" s="146">
        <f t="shared" si="486"/>
        <v>27104.000000000004</v>
      </c>
      <c r="V4076" s="92"/>
      <c r="W4076" s="51">
        <v>2017</v>
      </c>
      <c r="X4076" s="35"/>
    </row>
    <row r="4077" spans="1:24" ht="50.1" customHeight="1">
      <c r="A4077" s="45" t="s">
        <v>12440</v>
      </c>
      <c r="B4077" s="49" t="s">
        <v>35</v>
      </c>
      <c r="C4077" s="186" t="s">
        <v>4611</v>
      </c>
      <c r="D4077" s="186" t="s">
        <v>4593</v>
      </c>
      <c r="E4077" s="186" t="s">
        <v>4612</v>
      </c>
      <c r="F4077" s="341"/>
      <c r="G4077" s="35" t="s">
        <v>39</v>
      </c>
      <c r="H4077" s="49">
        <v>0</v>
      </c>
      <c r="I4077" s="34">
        <v>590000000</v>
      </c>
      <c r="J4077" s="78" t="s">
        <v>53</v>
      </c>
      <c r="K4077" s="51" t="s">
        <v>12357</v>
      </c>
      <c r="L4077" s="35" t="s">
        <v>42</v>
      </c>
      <c r="M4077" s="35" t="s">
        <v>61</v>
      </c>
      <c r="N4077" s="58" t="s">
        <v>109</v>
      </c>
      <c r="O4077" s="35" t="s">
        <v>110</v>
      </c>
      <c r="P4077" s="35">
        <v>168</v>
      </c>
      <c r="Q4077" s="46" t="s">
        <v>117</v>
      </c>
      <c r="R4077" s="143">
        <v>7.6999999999999999E-2</v>
      </c>
      <c r="S4077" s="77">
        <v>220000</v>
      </c>
      <c r="T4077" s="580">
        <f t="shared" si="488"/>
        <v>16940</v>
      </c>
      <c r="U4077" s="146">
        <f t="shared" si="486"/>
        <v>18972.800000000003</v>
      </c>
      <c r="V4077" s="92"/>
      <c r="W4077" s="51">
        <v>2017</v>
      </c>
      <c r="X4077" s="35"/>
    </row>
    <row r="4078" spans="1:24" ht="50.1" customHeight="1">
      <c r="A4078" s="45" t="s">
        <v>12439</v>
      </c>
      <c r="B4078" s="49" t="s">
        <v>35</v>
      </c>
      <c r="C4078" s="50" t="s">
        <v>9691</v>
      </c>
      <c r="D4078" s="50" t="s">
        <v>4926</v>
      </c>
      <c r="E4078" s="50" t="s">
        <v>9692</v>
      </c>
      <c r="F4078" s="212"/>
      <c r="G4078" s="35" t="s">
        <v>39</v>
      </c>
      <c r="H4078" s="49">
        <v>0</v>
      </c>
      <c r="I4078" s="35">
        <v>590000000</v>
      </c>
      <c r="J4078" s="78" t="s">
        <v>53</v>
      </c>
      <c r="K4078" s="51" t="s">
        <v>12357</v>
      </c>
      <c r="L4078" s="35" t="s">
        <v>42</v>
      </c>
      <c r="M4078" s="35" t="s">
        <v>61</v>
      </c>
      <c r="N4078" s="58" t="s">
        <v>109</v>
      </c>
      <c r="O4078" s="35" t="s">
        <v>110</v>
      </c>
      <c r="P4078" s="35">
        <v>166</v>
      </c>
      <c r="Q4078" s="49" t="s">
        <v>103</v>
      </c>
      <c r="R4078" s="143">
        <v>408</v>
      </c>
      <c r="S4078" s="77">
        <v>270</v>
      </c>
      <c r="T4078" s="580">
        <f t="shared" si="488"/>
        <v>110160</v>
      </c>
      <c r="U4078" s="146">
        <f t="shared" si="486"/>
        <v>123379.20000000001</v>
      </c>
      <c r="V4078" s="221"/>
      <c r="W4078" s="51">
        <v>2017</v>
      </c>
      <c r="X4078" s="93"/>
    </row>
    <row r="4079" spans="1:24" ht="50.1" customHeight="1">
      <c r="A4079" s="45" t="s">
        <v>12438</v>
      </c>
      <c r="B4079" s="49" t="s">
        <v>35</v>
      </c>
      <c r="C4079" s="50" t="s">
        <v>4948</v>
      </c>
      <c r="D4079" s="50" t="s">
        <v>4926</v>
      </c>
      <c r="E4079" s="50" t="s">
        <v>4949</v>
      </c>
      <c r="F4079" s="212"/>
      <c r="G4079" s="35" t="s">
        <v>39</v>
      </c>
      <c r="H4079" s="49">
        <v>0</v>
      </c>
      <c r="I4079" s="35">
        <v>590000000</v>
      </c>
      <c r="J4079" s="78" t="s">
        <v>53</v>
      </c>
      <c r="K4079" s="51" t="s">
        <v>12357</v>
      </c>
      <c r="L4079" s="35" t="s">
        <v>42</v>
      </c>
      <c r="M4079" s="35" t="s">
        <v>61</v>
      </c>
      <c r="N4079" s="58" t="s">
        <v>109</v>
      </c>
      <c r="O4079" s="35" t="s">
        <v>110</v>
      </c>
      <c r="P4079" s="35">
        <v>168</v>
      </c>
      <c r="Q4079" s="49" t="s">
        <v>117</v>
      </c>
      <c r="R4079" s="143">
        <v>0.124</v>
      </c>
      <c r="S4079" s="77">
        <v>270000</v>
      </c>
      <c r="T4079" s="580">
        <f t="shared" si="488"/>
        <v>33480</v>
      </c>
      <c r="U4079" s="146">
        <f t="shared" si="486"/>
        <v>37497.600000000006</v>
      </c>
      <c r="V4079" s="221"/>
      <c r="W4079" s="51">
        <v>2017</v>
      </c>
      <c r="X4079" s="93"/>
    </row>
    <row r="4080" spans="1:24" ht="50.1" customHeight="1">
      <c r="A4080" s="45" t="s">
        <v>12437</v>
      </c>
      <c r="B4080" s="49" t="s">
        <v>35</v>
      </c>
      <c r="C4080" s="50" t="s">
        <v>12436</v>
      </c>
      <c r="D4080" s="50" t="s">
        <v>4926</v>
      </c>
      <c r="E4080" s="50" t="s">
        <v>12435</v>
      </c>
      <c r="F4080" s="212"/>
      <c r="G4080" s="35" t="s">
        <v>39</v>
      </c>
      <c r="H4080" s="49">
        <v>0</v>
      </c>
      <c r="I4080" s="35">
        <v>590000000</v>
      </c>
      <c r="J4080" s="78" t="s">
        <v>53</v>
      </c>
      <c r="K4080" s="51" t="s">
        <v>12357</v>
      </c>
      <c r="L4080" s="35" t="s">
        <v>42</v>
      </c>
      <c r="M4080" s="35" t="s">
        <v>61</v>
      </c>
      <c r="N4080" s="58" t="s">
        <v>109</v>
      </c>
      <c r="O4080" s="35" t="s">
        <v>110</v>
      </c>
      <c r="P4080" s="35">
        <v>166</v>
      </c>
      <c r="Q4080" s="49" t="s">
        <v>103</v>
      </c>
      <c r="R4080" s="143">
        <v>148</v>
      </c>
      <c r="S4080" s="77">
        <v>270</v>
      </c>
      <c r="T4080" s="580">
        <f t="shared" si="488"/>
        <v>39960</v>
      </c>
      <c r="U4080" s="146">
        <f t="shared" si="486"/>
        <v>44755.200000000004</v>
      </c>
      <c r="V4080" s="221"/>
      <c r="W4080" s="51">
        <v>2017</v>
      </c>
      <c r="X4080" s="93"/>
    </row>
    <row r="4081" spans="1:24" ht="50.1" customHeight="1">
      <c r="A4081" s="45" t="s">
        <v>12434</v>
      </c>
      <c r="B4081" s="49" t="s">
        <v>35</v>
      </c>
      <c r="C4081" s="50" t="s">
        <v>9695</v>
      </c>
      <c r="D4081" s="50" t="s">
        <v>4926</v>
      </c>
      <c r="E4081" s="50" t="s">
        <v>9696</v>
      </c>
      <c r="F4081" s="212"/>
      <c r="G4081" s="35" t="s">
        <v>39</v>
      </c>
      <c r="H4081" s="49">
        <v>0</v>
      </c>
      <c r="I4081" s="35">
        <v>590000000</v>
      </c>
      <c r="J4081" s="78" t="s">
        <v>53</v>
      </c>
      <c r="K4081" s="51" t="s">
        <v>12357</v>
      </c>
      <c r="L4081" s="35" t="s">
        <v>42</v>
      </c>
      <c r="M4081" s="35" t="s">
        <v>61</v>
      </c>
      <c r="N4081" s="58" t="s">
        <v>109</v>
      </c>
      <c r="O4081" s="35" t="s">
        <v>110</v>
      </c>
      <c r="P4081" s="35">
        <v>166</v>
      </c>
      <c r="Q4081" s="49" t="s">
        <v>103</v>
      </c>
      <c r="R4081" s="143">
        <v>348</v>
      </c>
      <c r="S4081" s="77">
        <v>270</v>
      </c>
      <c r="T4081" s="580">
        <f t="shared" si="488"/>
        <v>93960</v>
      </c>
      <c r="U4081" s="146">
        <f t="shared" si="486"/>
        <v>105235.20000000001</v>
      </c>
      <c r="V4081" s="221"/>
      <c r="W4081" s="51">
        <v>2017</v>
      </c>
      <c r="X4081" s="93"/>
    </row>
    <row r="4082" spans="1:24" ht="50.1" customHeight="1">
      <c r="A4082" s="45" t="s">
        <v>12433</v>
      </c>
      <c r="B4082" s="49" t="s">
        <v>35</v>
      </c>
      <c r="C4082" s="599" t="s">
        <v>6802</v>
      </c>
      <c r="D4082" s="599" t="s">
        <v>4926</v>
      </c>
      <c r="E4082" s="599" t="s">
        <v>6803</v>
      </c>
      <c r="F4082" s="212"/>
      <c r="G4082" s="35" t="s">
        <v>39</v>
      </c>
      <c r="H4082" s="49">
        <v>0</v>
      </c>
      <c r="I4082" s="35">
        <v>590000000</v>
      </c>
      <c r="J4082" s="78" t="s">
        <v>53</v>
      </c>
      <c r="K4082" s="51" t="s">
        <v>12357</v>
      </c>
      <c r="L4082" s="35" t="s">
        <v>42</v>
      </c>
      <c r="M4082" s="35" t="s">
        <v>61</v>
      </c>
      <c r="N4082" s="58" t="s">
        <v>109</v>
      </c>
      <c r="O4082" s="35" t="s">
        <v>110</v>
      </c>
      <c r="P4082" s="35">
        <v>168</v>
      </c>
      <c r="Q4082" s="49" t="s">
        <v>117</v>
      </c>
      <c r="R4082" s="143">
        <v>0.245</v>
      </c>
      <c r="S4082" s="77">
        <v>380000</v>
      </c>
      <c r="T4082" s="580">
        <f t="shared" si="488"/>
        <v>93100</v>
      </c>
      <c r="U4082" s="146">
        <f t="shared" si="486"/>
        <v>104272.00000000001</v>
      </c>
      <c r="V4082" s="221"/>
      <c r="W4082" s="51">
        <v>2017</v>
      </c>
      <c r="X4082" s="93"/>
    </row>
    <row r="4083" spans="1:24" ht="50.1" customHeight="1">
      <c r="A4083" s="45" t="s">
        <v>12432</v>
      </c>
      <c r="B4083" s="49" t="s">
        <v>35</v>
      </c>
      <c r="C4083" s="50" t="s">
        <v>4929</v>
      </c>
      <c r="D4083" s="50" t="s">
        <v>4926</v>
      </c>
      <c r="E4083" s="50" t="s">
        <v>4930</v>
      </c>
      <c r="F4083" s="212"/>
      <c r="G4083" s="35" t="s">
        <v>39</v>
      </c>
      <c r="H4083" s="49">
        <v>0</v>
      </c>
      <c r="I4083" s="35">
        <v>590000000</v>
      </c>
      <c r="J4083" s="78" t="s">
        <v>53</v>
      </c>
      <c r="K4083" s="51" t="s">
        <v>12357</v>
      </c>
      <c r="L4083" s="35" t="s">
        <v>42</v>
      </c>
      <c r="M4083" s="35" t="s">
        <v>61</v>
      </c>
      <c r="N4083" s="58" t="s">
        <v>109</v>
      </c>
      <c r="O4083" s="35" t="s">
        <v>110</v>
      </c>
      <c r="P4083" s="35">
        <v>168</v>
      </c>
      <c r="Q4083" s="49" t="s">
        <v>117</v>
      </c>
      <c r="R4083" s="143">
        <v>1.8</v>
      </c>
      <c r="S4083" s="77">
        <v>380000</v>
      </c>
      <c r="T4083" s="580">
        <f t="shared" si="488"/>
        <v>684000</v>
      </c>
      <c r="U4083" s="146">
        <f t="shared" si="486"/>
        <v>766080.00000000012</v>
      </c>
      <c r="V4083" s="221"/>
      <c r="W4083" s="51">
        <v>2017</v>
      </c>
      <c r="X4083" s="93"/>
    </row>
    <row r="4084" spans="1:24" ht="50.1" customHeight="1">
      <c r="A4084" s="45" t="s">
        <v>12431</v>
      </c>
      <c r="B4084" s="49" t="s">
        <v>35</v>
      </c>
      <c r="C4084" s="50" t="s">
        <v>12430</v>
      </c>
      <c r="D4084" s="50" t="s">
        <v>12429</v>
      </c>
      <c r="E4084" s="50" t="s">
        <v>12428</v>
      </c>
      <c r="F4084" s="50" t="s">
        <v>12427</v>
      </c>
      <c r="G4084" s="49" t="s">
        <v>39</v>
      </c>
      <c r="H4084" s="35">
        <v>0</v>
      </c>
      <c r="I4084" s="35">
        <v>590000000</v>
      </c>
      <c r="J4084" s="35" t="s">
        <v>40</v>
      </c>
      <c r="K4084" s="49" t="s">
        <v>12357</v>
      </c>
      <c r="L4084" s="35" t="s">
        <v>53</v>
      </c>
      <c r="M4084" s="46" t="s">
        <v>43</v>
      </c>
      <c r="N4084" s="49" t="s">
        <v>10156</v>
      </c>
      <c r="O4084" s="52" t="s">
        <v>12426</v>
      </c>
      <c r="P4084" s="35">
        <v>796</v>
      </c>
      <c r="Q4084" s="35" t="s">
        <v>46</v>
      </c>
      <c r="R4084" s="77">
        <v>1</v>
      </c>
      <c r="S4084" s="77">
        <v>115000</v>
      </c>
      <c r="T4084" s="77">
        <f>S4084*R4084</f>
        <v>115000</v>
      </c>
      <c r="U4084" s="77">
        <f t="shared" si="486"/>
        <v>128800.00000000001</v>
      </c>
      <c r="V4084" s="47"/>
      <c r="W4084" s="43">
        <v>2017</v>
      </c>
      <c r="X4084" s="47"/>
    </row>
    <row r="4085" spans="1:24" ht="50.1" customHeight="1">
      <c r="A4085" s="45" t="s">
        <v>12425</v>
      </c>
      <c r="B4085" s="49" t="s">
        <v>35</v>
      </c>
      <c r="C4085" s="50" t="s">
        <v>7467</v>
      </c>
      <c r="D4085" s="50" t="s">
        <v>862</v>
      </c>
      <c r="E4085" s="50" t="s">
        <v>7468</v>
      </c>
      <c r="F4085" s="50" t="s">
        <v>7468</v>
      </c>
      <c r="G4085" s="49" t="s">
        <v>39</v>
      </c>
      <c r="H4085" s="35">
        <v>80</v>
      </c>
      <c r="I4085" s="35">
        <v>590000000</v>
      </c>
      <c r="J4085" s="35" t="s">
        <v>40</v>
      </c>
      <c r="K4085" s="49" t="s">
        <v>12357</v>
      </c>
      <c r="L4085" s="35" t="s">
        <v>53</v>
      </c>
      <c r="M4085" s="49" t="s">
        <v>84</v>
      </c>
      <c r="N4085" s="49" t="s">
        <v>2249</v>
      </c>
      <c r="O4085" s="52" t="s">
        <v>2052</v>
      </c>
      <c r="P4085" s="46" t="s">
        <v>865</v>
      </c>
      <c r="Q4085" s="35" t="s">
        <v>866</v>
      </c>
      <c r="R4085" s="153">
        <v>5000</v>
      </c>
      <c r="S4085" s="77">
        <v>420</v>
      </c>
      <c r="T4085" s="77">
        <f>S4085*R4085</f>
        <v>2100000</v>
      </c>
      <c r="U4085" s="77">
        <f t="shared" si="486"/>
        <v>2352000</v>
      </c>
      <c r="V4085" s="38"/>
      <c r="W4085" s="49">
        <v>2017</v>
      </c>
      <c r="X4085" s="38"/>
    </row>
    <row r="4086" spans="1:24" ht="50.1" customHeight="1">
      <c r="A4086" s="45" t="s">
        <v>12424</v>
      </c>
      <c r="B4086" s="49" t="s">
        <v>35</v>
      </c>
      <c r="C4086" s="296" t="s">
        <v>10122</v>
      </c>
      <c r="D4086" s="50" t="s">
        <v>862</v>
      </c>
      <c r="E4086" s="296" t="s">
        <v>10123</v>
      </c>
      <c r="F4086" s="296" t="s">
        <v>10124</v>
      </c>
      <c r="G4086" s="49" t="s">
        <v>39</v>
      </c>
      <c r="H4086" s="35">
        <v>80</v>
      </c>
      <c r="I4086" s="35">
        <v>590000000</v>
      </c>
      <c r="J4086" s="35" t="s">
        <v>40</v>
      </c>
      <c r="K4086" s="49" t="s">
        <v>12357</v>
      </c>
      <c r="L4086" s="35" t="s">
        <v>53</v>
      </c>
      <c r="M4086" s="49" t="s">
        <v>84</v>
      </c>
      <c r="N4086" s="49" t="s">
        <v>2249</v>
      </c>
      <c r="O4086" s="52" t="s">
        <v>2052</v>
      </c>
      <c r="P4086" s="596" t="s">
        <v>6692</v>
      </c>
      <c r="Q4086" s="417" t="s">
        <v>6693</v>
      </c>
      <c r="R4086" s="143">
        <v>0.91500000000000004</v>
      </c>
      <c r="S4086" s="77">
        <v>36000</v>
      </c>
      <c r="T4086" s="77">
        <f>S4086*R4086</f>
        <v>32940</v>
      </c>
      <c r="U4086" s="77">
        <f t="shared" ref="U4086:U4149" si="489">T4086*1.12</f>
        <v>36892.800000000003</v>
      </c>
      <c r="V4086" s="38"/>
      <c r="W4086" s="49">
        <v>2017</v>
      </c>
      <c r="X4086" s="38"/>
    </row>
    <row r="4087" spans="1:24" ht="50.1" customHeight="1">
      <c r="A4087" s="45" t="s">
        <v>12423</v>
      </c>
      <c r="B4087" s="35" t="s">
        <v>12413</v>
      </c>
      <c r="C4087" s="50" t="s">
        <v>12422</v>
      </c>
      <c r="D4087" s="50" t="s">
        <v>3427</v>
      </c>
      <c r="E4087" s="50" t="s">
        <v>12421</v>
      </c>
      <c r="F4087" s="50" t="s">
        <v>12420</v>
      </c>
      <c r="G4087" s="34" t="s">
        <v>39</v>
      </c>
      <c r="H4087" s="34">
        <v>0</v>
      </c>
      <c r="I4087" s="34">
        <v>590000000</v>
      </c>
      <c r="J4087" s="35" t="s">
        <v>53</v>
      </c>
      <c r="K4087" s="49" t="s">
        <v>12357</v>
      </c>
      <c r="L4087" s="49" t="s">
        <v>189</v>
      </c>
      <c r="M4087" s="34" t="s">
        <v>84</v>
      </c>
      <c r="N4087" s="49" t="s">
        <v>226</v>
      </c>
      <c r="O4087" s="51" t="s">
        <v>503</v>
      </c>
      <c r="P4087" s="34">
        <v>796</v>
      </c>
      <c r="Q4087" s="34" t="s">
        <v>46</v>
      </c>
      <c r="R4087" s="100">
        <v>12</v>
      </c>
      <c r="S4087" s="77">
        <v>85</v>
      </c>
      <c r="T4087" s="62">
        <f t="shared" ref="T4087:T4118" si="490">R4087*S4087</f>
        <v>1020</v>
      </c>
      <c r="U4087" s="62">
        <f t="shared" si="489"/>
        <v>1142.4000000000001</v>
      </c>
      <c r="V4087" s="109"/>
      <c r="W4087" s="51">
        <v>2017</v>
      </c>
      <c r="X4087" s="366"/>
    </row>
    <row r="4088" spans="1:24" ht="50.1" customHeight="1">
      <c r="A4088" s="45" t="s">
        <v>12419</v>
      </c>
      <c r="B4088" s="35" t="s">
        <v>12413</v>
      </c>
      <c r="C4088" s="78" t="s">
        <v>3821</v>
      </c>
      <c r="D4088" s="37" t="s">
        <v>3822</v>
      </c>
      <c r="E4088" s="78" t="s">
        <v>3823</v>
      </c>
      <c r="F4088" s="50" t="s">
        <v>12418</v>
      </c>
      <c r="G4088" s="34" t="s">
        <v>39</v>
      </c>
      <c r="H4088" s="34">
        <v>0</v>
      </c>
      <c r="I4088" s="34">
        <v>590000000</v>
      </c>
      <c r="J4088" s="35" t="s">
        <v>53</v>
      </c>
      <c r="K4088" s="49" t="s">
        <v>12357</v>
      </c>
      <c r="L4088" s="49" t="s">
        <v>189</v>
      </c>
      <c r="M4088" s="34" t="s">
        <v>84</v>
      </c>
      <c r="N4088" s="49" t="s">
        <v>226</v>
      </c>
      <c r="O4088" s="51" t="s">
        <v>503</v>
      </c>
      <c r="P4088" s="34">
        <v>796</v>
      </c>
      <c r="Q4088" s="34" t="s">
        <v>46</v>
      </c>
      <c r="R4088" s="100">
        <v>6</v>
      </c>
      <c r="S4088" s="77">
        <v>1450</v>
      </c>
      <c r="T4088" s="62">
        <f t="shared" si="490"/>
        <v>8700</v>
      </c>
      <c r="U4088" s="62">
        <f t="shared" si="489"/>
        <v>9744.0000000000018</v>
      </c>
      <c r="V4088" s="34"/>
      <c r="W4088" s="34">
        <v>2017</v>
      </c>
      <c r="X4088" s="34"/>
    </row>
    <row r="4089" spans="1:24" ht="50.1" customHeight="1">
      <c r="A4089" s="45" t="s">
        <v>12417</v>
      </c>
      <c r="B4089" s="35" t="s">
        <v>12413</v>
      </c>
      <c r="C4089" s="78" t="s">
        <v>536</v>
      </c>
      <c r="D4089" s="78" t="s">
        <v>537</v>
      </c>
      <c r="E4089" s="78" t="s">
        <v>538</v>
      </c>
      <c r="F4089" s="50" t="s">
        <v>10532</v>
      </c>
      <c r="G4089" s="49" t="s">
        <v>39</v>
      </c>
      <c r="H4089" s="105">
        <v>0</v>
      </c>
      <c r="I4089" s="80">
        <v>590000000</v>
      </c>
      <c r="J4089" s="51" t="s">
        <v>293</v>
      </c>
      <c r="K4089" s="49" t="s">
        <v>12357</v>
      </c>
      <c r="L4089" s="49" t="s">
        <v>189</v>
      </c>
      <c r="M4089" s="49" t="s">
        <v>84</v>
      </c>
      <c r="N4089" s="49" t="s">
        <v>226</v>
      </c>
      <c r="O4089" s="51" t="s">
        <v>503</v>
      </c>
      <c r="P4089" s="43">
        <v>796</v>
      </c>
      <c r="Q4089" s="34" t="s">
        <v>46</v>
      </c>
      <c r="R4089" s="100">
        <v>60</v>
      </c>
      <c r="S4089" s="77">
        <v>60</v>
      </c>
      <c r="T4089" s="100">
        <f t="shared" si="490"/>
        <v>3600</v>
      </c>
      <c r="U4089" s="62">
        <f t="shared" si="489"/>
        <v>4032.0000000000005</v>
      </c>
      <c r="V4089" s="98"/>
      <c r="W4089" s="51">
        <v>2017</v>
      </c>
      <c r="X4089" s="34"/>
    </row>
    <row r="4090" spans="1:24" ht="50.1" customHeight="1">
      <c r="A4090" s="45" t="s">
        <v>12416</v>
      </c>
      <c r="B4090" s="35" t="s">
        <v>12413</v>
      </c>
      <c r="C4090" s="78" t="s">
        <v>620</v>
      </c>
      <c r="D4090" s="78" t="s">
        <v>615</v>
      </c>
      <c r="E4090" s="78" t="s">
        <v>621</v>
      </c>
      <c r="F4090" s="50" t="s">
        <v>12415</v>
      </c>
      <c r="G4090" s="34" t="s">
        <v>39</v>
      </c>
      <c r="H4090" s="34">
        <v>0</v>
      </c>
      <c r="I4090" s="34">
        <v>590000000</v>
      </c>
      <c r="J4090" s="35" t="s">
        <v>53</v>
      </c>
      <c r="K4090" s="49" t="s">
        <v>12357</v>
      </c>
      <c r="L4090" s="49" t="s">
        <v>189</v>
      </c>
      <c r="M4090" s="34" t="s">
        <v>84</v>
      </c>
      <c r="N4090" s="49" t="s">
        <v>226</v>
      </c>
      <c r="O4090" s="51" t="s">
        <v>503</v>
      </c>
      <c r="P4090" s="34">
        <v>796</v>
      </c>
      <c r="Q4090" s="34" t="s">
        <v>46</v>
      </c>
      <c r="R4090" s="100">
        <v>1</v>
      </c>
      <c r="S4090" s="77">
        <v>700</v>
      </c>
      <c r="T4090" s="62">
        <f t="shared" si="490"/>
        <v>700</v>
      </c>
      <c r="U4090" s="62">
        <f t="shared" si="489"/>
        <v>784.00000000000011</v>
      </c>
      <c r="V4090" s="109"/>
      <c r="W4090" s="51">
        <v>2017</v>
      </c>
      <c r="X4090" s="34"/>
    </row>
    <row r="4091" spans="1:24" ht="50.1" customHeight="1">
      <c r="A4091" s="45" t="s">
        <v>12414</v>
      </c>
      <c r="B4091" s="35" t="s">
        <v>12413</v>
      </c>
      <c r="C4091" s="78" t="s">
        <v>2606</v>
      </c>
      <c r="D4091" s="78" t="s">
        <v>2607</v>
      </c>
      <c r="E4091" s="78" t="s">
        <v>2608</v>
      </c>
      <c r="F4091" s="50" t="s">
        <v>12412</v>
      </c>
      <c r="G4091" s="34" t="s">
        <v>39</v>
      </c>
      <c r="H4091" s="34">
        <v>0</v>
      </c>
      <c r="I4091" s="34">
        <v>590000000</v>
      </c>
      <c r="J4091" s="35" t="s">
        <v>53</v>
      </c>
      <c r="K4091" s="49" t="s">
        <v>12357</v>
      </c>
      <c r="L4091" s="49" t="s">
        <v>189</v>
      </c>
      <c r="M4091" s="34" t="s">
        <v>84</v>
      </c>
      <c r="N4091" s="49" t="s">
        <v>226</v>
      </c>
      <c r="O4091" s="51" t="s">
        <v>503</v>
      </c>
      <c r="P4091" s="34">
        <v>796</v>
      </c>
      <c r="Q4091" s="34" t="s">
        <v>46</v>
      </c>
      <c r="R4091" s="100">
        <v>3</v>
      </c>
      <c r="S4091" s="77">
        <v>2300</v>
      </c>
      <c r="T4091" s="62">
        <f t="shared" si="490"/>
        <v>6900</v>
      </c>
      <c r="U4091" s="62">
        <f t="shared" si="489"/>
        <v>7728.0000000000009</v>
      </c>
      <c r="V4091" s="34"/>
      <c r="W4091" s="34">
        <v>2017</v>
      </c>
      <c r="X4091" s="76"/>
    </row>
    <row r="4092" spans="1:24" ht="50.1" customHeight="1">
      <c r="A4092" s="45" t="s">
        <v>12795</v>
      </c>
      <c r="B4092" s="35" t="s">
        <v>12413</v>
      </c>
      <c r="C4092" s="78" t="s">
        <v>12793</v>
      </c>
      <c r="D4092" s="78" t="s">
        <v>4839</v>
      </c>
      <c r="E4092" s="78" t="s">
        <v>12792</v>
      </c>
      <c r="F4092" s="50" t="s">
        <v>12326</v>
      </c>
      <c r="G4092" s="49" t="s">
        <v>39</v>
      </c>
      <c r="H4092" s="105">
        <v>0</v>
      </c>
      <c r="I4092" s="80">
        <v>590000000</v>
      </c>
      <c r="J4092" s="51" t="s">
        <v>293</v>
      </c>
      <c r="K4092" s="49" t="s">
        <v>12357</v>
      </c>
      <c r="L4092" s="49" t="s">
        <v>189</v>
      </c>
      <c r="M4092" s="49" t="s">
        <v>84</v>
      </c>
      <c r="N4092" s="49" t="s">
        <v>226</v>
      </c>
      <c r="O4092" s="51" t="s">
        <v>503</v>
      </c>
      <c r="P4092" s="43">
        <v>796</v>
      </c>
      <c r="Q4092" s="34" t="s">
        <v>46</v>
      </c>
      <c r="R4092" s="100">
        <v>31</v>
      </c>
      <c r="S4092" s="77">
        <v>130</v>
      </c>
      <c r="T4092" s="100">
        <f t="shared" si="490"/>
        <v>4030</v>
      </c>
      <c r="U4092" s="343">
        <f t="shared" si="489"/>
        <v>4513.6000000000004</v>
      </c>
      <c r="V4092" s="49"/>
      <c r="W4092" s="51">
        <v>2017</v>
      </c>
      <c r="X4092" s="49"/>
    </row>
    <row r="4093" spans="1:24" ht="50.1" customHeight="1">
      <c r="A4093" s="45" t="s">
        <v>12794</v>
      </c>
      <c r="B4093" s="35" t="s">
        <v>12413</v>
      </c>
      <c r="C4093" s="78" t="s">
        <v>12793</v>
      </c>
      <c r="D4093" s="78" t="s">
        <v>4839</v>
      </c>
      <c r="E4093" s="78" t="s">
        <v>12792</v>
      </c>
      <c r="F4093" s="50" t="s">
        <v>12791</v>
      </c>
      <c r="G4093" s="49" t="s">
        <v>39</v>
      </c>
      <c r="H4093" s="105">
        <v>0</v>
      </c>
      <c r="I4093" s="80">
        <v>590000000</v>
      </c>
      <c r="J4093" s="51" t="s">
        <v>293</v>
      </c>
      <c r="K4093" s="49" t="s">
        <v>12357</v>
      </c>
      <c r="L4093" s="49" t="s">
        <v>189</v>
      </c>
      <c r="M4093" s="49" t="s">
        <v>84</v>
      </c>
      <c r="N4093" s="49" t="s">
        <v>226</v>
      </c>
      <c r="O4093" s="51" t="s">
        <v>503</v>
      </c>
      <c r="P4093" s="43">
        <v>796</v>
      </c>
      <c r="Q4093" s="34" t="s">
        <v>46</v>
      </c>
      <c r="R4093" s="100">
        <v>6</v>
      </c>
      <c r="S4093" s="77">
        <v>220</v>
      </c>
      <c r="T4093" s="100">
        <f t="shared" si="490"/>
        <v>1320</v>
      </c>
      <c r="U4093" s="343">
        <f t="shared" si="489"/>
        <v>1478.4</v>
      </c>
      <c r="V4093" s="43"/>
      <c r="W4093" s="43">
        <v>2017</v>
      </c>
      <c r="X4093" s="43"/>
    </row>
    <row r="4094" spans="1:24" ht="50.1" customHeight="1">
      <c r="A4094" s="45" t="s">
        <v>12790</v>
      </c>
      <c r="B4094" s="35" t="s">
        <v>12413</v>
      </c>
      <c r="C4094" s="78" t="s">
        <v>1311</v>
      </c>
      <c r="D4094" s="78" t="s">
        <v>1312</v>
      </c>
      <c r="E4094" s="78" t="s">
        <v>1313</v>
      </c>
      <c r="F4094" s="50" t="s">
        <v>1321</v>
      </c>
      <c r="G4094" s="34" t="s">
        <v>39</v>
      </c>
      <c r="H4094" s="34">
        <v>0</v>
      </c>
      <c r="I4094" s="34">
        <v>590000000</v>
      </c>
      <c r="J4094" s="35" t="s">
        <v>53</v>
      </c>
      <c r="K4094" s="49" t="s">
        <v>12357</v>
      </c>
      <c r="L4094" s="49" t="s">
        <v>189</v>
      </c>
      <c r="M4094" s="34" t="s">
        <v>84</v>
      </c>
      <c r="N4094" s="49" t="s">
        <v>226</v>
      </c>
      <c r="O4094" s="51" t="s">
        <v>503</v>
      </c>
      <c r="P4094" s="34">
        <v>796</v>
      </c>
      <c r="Q4094" s="34" t="s">
        <v>46</v>
      </c>
      <c r="R4094" s="100">
        <v>9</v>
      </c>
      <c r="S4094" s="77">
        <v>50</v>
      </c>
      <c r="T4094" s="62">
        <f t="shared" si="490"/>
        <v>450</v>
      </c>
      <c r="U4094" s="62">
        <f t="shared" si="489"/>
        <v>504.00000000000006</v>
      </c>
      <c r="V4094" s="34"/>
      <c r="W4094" s="34">
        <v>2017</v>
      </c>
      <c r="X4094" s="98"/>
    </row>
    <row r="4095" spans="1:24" ht="50.1" customHeight="1">
      <c r="A4095" s="45" t="s">
        <v>12789</v>
      </c>
      <c r="B4095" s="35" t="s">
        <v>12413</v>
      </c>
      <c r="C4095" s="78" t="s">
        <v>850</v>
      </c>
      <c r="D4095" s="78" t="s">
        <v>851</v>
      </c>
      <c r="E4095" s="78" t="s">
        <v>852</v>
      </c>
      <c r="F4095" s="50" t="s">
        <v>12322</v>
      </c>
      <c r="G4095" s="49" t="s">
        <v>39</v>
      </c>
      <c r="H4095" s="105">
        <v>0</v>
      </c>
      <c r="I4095" s="80">
        <v>590000000</v>
      </c>
      <c r="J4095" s="51" t="s">
        <v>293</v>
      </c>
      <c r="K4095" s="49" t="s">
        <v>12357</v>
      </c>
      <c r="L4095" s="49" t="s">
        <v>189</v>
      </c>
      <c r="M4095" s="49" t="s">
        <v>84</v>
      </c>
      <c r="N4095" s="49" t="s">
        <v>226</v>
      </c>
      <c r="O4095" s="51" t="s">
        <v>503</v>
      </c>
      <c r="P4095" s="43">
        <v>796</v>
      </c>
      <c r="Q4095" s="34" t="s">
        <v>46</v>
      </c>
      <c r="R4095" s="100">
        <v>1</v>
      </c>
      <c r="S4095" s="77">
        <v>6300</v>
      </c>
      <c r="T4095" s="62">
        <f t="shared" si="490"/>
        <v>6300</v>
      </c>
      <c r="U4095" s="62">
        <f t="shared" si="489"/>
        <v>7056.0000000000009</v>
      </c>
      <c r="V4095" s="98"/>
      <c r="W4095" s="51">
        <v>2017</v>
      </c>
      <c r="X4095" s="98"/>
    </row>
    <row r="4096" spans="1:24" ht="50.1" customHeight="1">
      <c r="A4096" s="45" t="s">
        <v>12788</v>
      </c>
      <c r="B4096" s="35" t="s">
        <v>12413</v>
      </c>
      <c r="C4096" s="50" t="s">
        <v>4838</v>
      </c>
      <c r="D4096" s="50" t="s">
        <v>4839</v>
      </c>
      <c r="E4096" s="50" t="s">
        <v>4840</v>
      </c>
      <c r="F4096" s="50" t="s">
        <v>12787</v>
      </c>
      <c r="G4096" s="49" t="s">
        <v>39</v>
      </c>
      <c r="H4096" s="105">
        <v>0</v>
      </c>
      <c r="I4096" s="80">
        <v>590000000</v>
      </c>
      <c r="J4096" s="51" t="s">
        <v>293</v>
      </c>
      <c r="K4096" s="49" t="s">
        <v>12357</v>
      </c>
      <c r="L4096" s="49" t="s">
        <v>189</v>
      </c>
      <c r="M4096" s="49" t="s">
        <v>84</v>
      </c>
      <c r="N4096" s="49" t="s">
        <v>226</v>
      </c>
      <c r="O4096" s="51" t="s">
        <v>503</v>
      </c>
      <c r="P4096" s="43">
        <v>778</v>
      </c>
      <c r="Q4096" s="34" t="s">
        <v>1085</v>
      </c>
      <c r="R4096" s="100">
        <v>700</v>
      </c>
      <c r="S4096" s="77">
        <v>35</v>
      </c>
      <c r="T4096" s="62">
        <f t="shared" si="490"/>
        <v>24500</v>
      </c>
      <c r="U4096" s="62">
        <f t="shared" si="489"/>
        <v>27440.000000000004</v>
      </c>
      <c r="V4096" s="98"/>
      <c r="W4096" s="51">
        <v>2017</v>
      </c>
      <c r="X4096" s="98"/>
    </row>
    <row r="4097" spans="1:24" ht="50.1" customHeight="1">
      <c r="A4097" s="45" t="s">
        <v>12786</v>
      </c>
      <c r="B4097" s="35" t="s">
        <v>12413</v>
      </c>
      <c r="C4097" s="78" t="s">
        <v>2532</v>
      </c>
      <c r="D4097" s="78" t="s">
        <v>2533</v>
      </c>
      <c r="E4097" s="78" t="s">
        <v>2534</v>
      </c>
      <c r="F4097" s="50" t="s">
        <v>12785</v>
      </c>
      <c r="G4097" s="34" t="s">
        <v>39</v>
      </c>
      <c r="H4097" s="34">
        <v>0</v>
      </c>
      <c r="I4097" s="34">
        <v>590000000</v>
      </c>
      <c r="J4097" s="35" t="s">
        <v>53</v>
      </c>
      <c r="K4097" s="49" t="s">
        <v>12357</v>
      </c>
      <c r="L4097" s="49" t="s">
        <v>189</v>
      </c>
      <c r="M4097" s="34" t="s">
        <v>84</v>
      </c>
      <c r="N4097" s="49" t="s">
        <v>226</v>
      </c>
      <c r="O4097" s="51" t="s">
        <v>503</v>
      </c>
      <c r="P4097" s="34">
        <v>796</v>
      </c>
      <c r="Q4097" s="34" t="s">
        <v>46</v>
      </c>
      <c r="R4097" s="100">
        <v>500</v>
      </c>
      <c r="S4097" s="77">
        <v>30</v>
      </c>
      <c r="T4097" s="62">
        <f t="shared" si="490"/>
        <v>15000</v>
      </c>
      <c r="U4097" s="62">
        <f t="shared" si="489"/>
        <v>16800</v>
      </c>
      <c r="V4097" s="98"/>
      <c r="W4097" s="51">
        <v>2017</v>
      </c>
      <c r="X4097" s="98"/>
    </row>
    <row r="4098" spans="1:24" ht="50.1" customHeight="1">
      <c r="A4098" s="45" t="s">
        <v>12784</v>
      </c>
      <c r="B4098" s="58" t="s">
        <v>35</v>
      </c>
      <c r="C4098" s="50" t="s">
        <v>9035</v>
      </c>
      <c r="D4098" s="50" t="s">
        <v>7601</v>
      </c>
      <c r="E4098" s="50" t="s">
        <v>9036</v>
      </c>
      <c r="F4098" s="50" t="s">
        <v>12783</v>
      </c>
      <c r="G4098" s="49" t="s">
        <v>39</v>
      </c>
      <c r="H4098" s="105">
        <v>0</v>
      </c>
      <c r="I4098" s="80">
        <v>590000000</v>
      </c>
      <c r="J4098" s="51" t="s">
        <v>293</v>
      </c>
      <c r="K4098" s="49" t="s">
        <v>12357</v>
      </c>
      <c r="L4098" s="49" t="s">
        <v>189</v>
      </c>
      <c r="M4098" s="49" t="s">
        <v>84</v>
      </c>
      <c r="N4098" s="49" t="s">
        <v>5953</v>
      </c>
      <c r="O4098" s="49" t="s">
        <v>4918</v>
      </c>
      <c r="P4098" s="43">
        <v>839</v>
      </c>
      <c r="Q4098" s="49" t="s">
        <v>612</v>
      </c>
      <c r="R4098" s="77">
        <v>20</v>
      </c>
      <c r="S4098" s="100">
        <v>12</v>
      </c>
      <c r="T4098" s="62">
        <f t="shared" si="490"/>
        <v>240</v>
      </c>
      <c r="U4098" s="62">
        <f t="shared" si="489"/>
        <v>268.8</v>
      </c>
      <c r="V4098" s="98"/>
      <c r="W4098" s="51">
        <v>2017</v>
      </c>
      <c r="X4098" s="49"/>
    </row>
    <row r="4099" spans="1:24" ht="50.1" customHeight="1">
      <c r="A4099" s="45" t="s">
        <v>12782</v>
      </c>
      <c r="B4099" s="58" t="s">
        <v>35</v>
      </c>
      <c r="C4099" s="50" t="s">
        <v>7600</v>
      </c>
      <c r="D4099" s="50" t="s">
        <v>7601</v>
      </c>
      <c r="E4099" s="50" t="s">
        <v>7602</v>
      </c>
      <c r="F4099" s="50" t="s">
        <v>12781</v>
      </c>
      <c r="G4099" s="49" t="s">
        <v>39</v>
      </c>
      <c r="H4099" s="105">
        <v>0</v>
      </c>
      <c r="I4099" s="80">
        <v>590000000</v>
      </c>
      <c r="J4099" s="51" t="s">
        <v>293</v>
      </c>
      <c r="K4099" s="49" t="s">
        <v>12357</v>
      </c>
      <c r="L4099" s="49" t="s">
        <v>189</v>
      </c>
      <c r="M4099" s="49" t="s">
        <v>84</v>
      </c>
      <c r="N4099" s="49" t="s">
        <v>5953</v>
      </c>
      <c r="O4099" s="49" t="s">
        <v>4918</v>
      </c>
      <c r="P4099" s="43">
        <v>796</v>
      </c>
      <c r="Q4099" s="49" t="s">
        <v>46</v>
      </c>
      <c r="R4099" s="77">
        <v>210</v>
      </c>
      <c r="S4099" s="100">
        <v>10</v>
      </c>
      <c r="T4099" s="62">
        <f t="shared" si="490"/>
        <v>2100</v>
      </c>
      <c r="U4099" s="62">
        <f t="shared" si="489"/>
        <v>2352</v>
      </c>
      <c r="V4099" s="98"/>
      <c r="W4099" s="51">
        <v>2017</v>
      </c>
      <c r="X4099" s="49"/>
    </row>
    <row r="4100" spans="1:24" ht="50.1" customHeight="1">
      <c r="A4100" s="45" t="s">
        <v>12780</v>
      </c>
      <c r="B4100" s="58" t="s">
        <v>35</v>
      </c>
      <c r="C4100" s="50" t="s">
        <v>7744</v>
      </c>
      <c r="D4100" s="50" t="s">
        <v>7601</v>
      </c>
      <c r="E4100" s="50" t="s">
        <v>7745</v>
      </c>
      <c r="F4100" s="50" t="s">
        <v>12779</v>
      </c>
      <c r="G4100" s="43" t="s">
        <v>39</v>
      </c>
      <c r="H4100" s="105">
        <v>0</v>
      </c>
      <c r="I4100" s="80">
        <v>590000000</v>
      </c>
      <c r="J4100" s="51" t="s">
        <v>293</v>
      </c>
      <c r="K4100" s="49" t="s">
        <v>12357</v>
      </c>
      <c r="L4100" s="49" t="s">
        <v>189</v>
      </c>
      <c r="M4100" s="49" t="s">
        <v>84</v>
      </c>
      <c r="N4100" s="49" t="s">
        <v>5953</v>
      </c>
      <c r="O4100" s="49" t="s">
        <v>4918</v>
      </c>
      <c r="P4100" s="43">
        <v>796</v>
      </c>
      <c r="Q4100" s="49" t="s">
        <v>46</v>
      </c>
      <c r="R4100" s="77">
        <v>60</v>
      </c>
      <c r="S4100" s="100">
        <v>10</v>
      </c>
      <c r="T4100" s="62">
        <f t="shared" si="490"/>
        <v>600</v>
      </c>
      <c r="U4100" s="62">
        <f t="shared" si="489"/>
        <v>672.00000000000011</v>
      </c>
      <c r="V4100" s="98"/>
      <c r="W4100" s="51">
        <v>2017</v>
      </c>
      <c r="X4100" s="98"/>
    </row>
    <row r="4101" spans="1:24" ht="50.1" customHeight="1">
      <c r="A4101" s="45" t="s">
        <v>12778</v>
      </c>
      <c r="B4101" s="58" t="s">
        <v>35</v>
      </c>
      <c r="C4101" s="50" t="s">
        <v>7736</v>
      </c>
      <c r="D4101" s="50" t="s">
        <v>7601</v>
      </c>
      <c r="E4101" s="50" t="s">
        <v>7737</v>
      </c>
      <c r="F4101" s="50" t="s">
        <v>12777</v>
      </c>
      <c r="G4101" s="49" t="s">
        <v>39</v>
      </c>
      <c r="H4101" s="105">
        <v>0</v>
      </c>
      <c r="I4101" s="80">
        <v>590000000</v>
      </c>
      <c r="J4101" s="51" t="s">
        <v>293</v>
      </c>
      <c r="K4101" s="49" t="s">
        <v>12357</v>
      </c>
      <c r="L4101" s="49" t="s">
        <v>189</v>
      </c>
      <c r="M4101" s="49" t="s">
        <v>84</v>
      </c>
      <c r="N4101" s="49" t="s">
        <v>5953</v>
      </c>
      <c r="O4101" s="49" t="s">
        <v>4918</v>
      </c>
      <c r="P4101" s="43">
        <v>796</v>
      </c>
      <c r="Q4101" s="49" t="s">
        <v>46</v>
      </c>
      <c r="R4101" s="77">
        <v>120</v>
      </c>
      <c r="S4101" s="100">
        <v>10</v>
      </c>
      <c r="T4101" s="62">
        <f t="shared" si="490"/>
        <v>1200</v>
      </c>
      <c r="U4101" s="62">
        <f t="shared" si="489"/>
        <v>1344.0000000000002</v>
      </c>
      <c r="V4101" s="98"/>
      <c r="W4101" s="51">
        <v>2017</v>
      </c>
      <c r="X4101" s="98"/>
    </row>
    <row r="4102" spans="1:24" ht="50.1" customHeight="1">
      <c r="A4102" s="45" t="s">
        <v>12776</v>
      </c>
      <c r="B4102" s="58" t="s">
        <v>35</v>
      </c>
      <c r="C4102" s="50" t="s">
        <v>7736</v>
      </c>
      <c r="D4102" s="50" t="s">
        <v>7601</v>
      </c>
      <c r="E4102" s="50" t="s">
        <v>7737</v>
      </c>
      <c r="F4102" s="50" t="s">
        <v>12775</v>
      </c>
      <c r="G4102" s="49" t="s">
        <v>39</v>
      </c>
      <c r="H4102" s="105">
        <v>0</v>
      </c>
      <c r="I4102" s="80">
        <v>590000000</v>
      </c>
      <c r="J4102" s="51" t="s">
        <v>293</v>
      </c>
      <c r="K4102" s="49" t="s">
        <v>12357</v>
      </c>
      <c r="L4102" s="49" t="s">
        <v>189</v>
      </c>
      <c r="M4102" s="49" t="s">
        <v>84</v>
      </c>
      <c r="N4102" s="49" t="s">
        <v>5953</v>
      </c>
      <c r="O4102" s="49" t="s">
        <v>4918</v>
      </c>
      <c r="P4102" s="43">
        <v>796</v>
      </c>
      <c r="Q4102" s="49" t="s">
        <v>46</v>
      </c>
      <c r="R4102" s="77">
        <v>20</v>
      </c>
      <c r="S4102" s="100">
        <v>12</v>
      </c>
      <c r="T4102" s="62">
        <f t="shared" si="490"/>
        <v>240</v>
      </c>
      <c r="U4102" s="62">
        <f t="shared" si="489"/>
        <v>268.8</v>
      </c>
      <c r="V4102" s="98"/>
      <c r="W4102" s="51">
        <v>2017</v>
      </c>
      <c r="X4102" s="98"/>
    </row>
    <row r="4103" spans="1:24" ht="50.1" customHeight="1">
      <c r="A4103" s="45" t="s">
        <v>12774</v>
      </c>
      <c r="B4103" s="58" t="s">
        <v>35</v>
      </c>
      <c r="C4103" s="50" t="s">
        <v>7736</v>
      </c>
      <c r="D4103" s="50" t="s">
        <v>7601</v>
      </c>
      <c r="E4103" s="50" t="s">
        <v>7737</v>
      </c>
      <c r="F4103" s="50" t="s">
        <v>12773</v>
      </c>
      <c r="G4103" s="43" t="s">
        <v>39</v>
      </c>
      <c r="H4103" s="105">
        <v>0</v>
      </c>
      <c r="I4103" s="80">
        <v>590000000</v>
      </c>
      <c r="J4103" s="51" t="s">
        <v>293</v>
      </c>
      <c r="K4103" s="49" t="s">
        <v>12357</v>
      </c>
      <c r="L4103" s="49" t="s">
        <v>189</v>
      </c>
      <c r="M4103" s="49" t="s">
        <v>84</v>
      </c>
      <c r="N4103" s="49" t="s">
        <v>5953</v>
      </c>
      <c r="O4103" s="49" t="s">
        <v>4918</v>
      </c>
      <c r="P4103" s="43">
        <v>796</v>
      </c>
      <c r="Q4103" s="49" t="s">
        <v>46</v>
      </c>
      <c r="R4103" s="77">
        <v>20</v>
      </c>
      <c r="S4103" s="100">
        <v>12</v>
      </c>
      <c r="T4103" s="62">
        <f t="shared" si="490"/>
        <v>240</v>
      </c>
      <c r="U4103" s="62">
        <f t="shared" si="489"/>
        <v>268.8</v>
      </c>
      <c r="V4103" s="98"/>
      <c r="W4103" s="51">
        <v>2017</v>
      </c>
      <c r="X4103" s="98"/>
    </row>
    <row r="4104" spans="1:24" ht="50.1" customHeight="1">
      <c r="A4104" s="45" t="s">
        <v>12772</v>
      </c>
      <c r="B4104" s="58" t="s">
        <v>35</v>
      </c>
      <c r="C4104" s="50" t="s">
        <v>7760</v>
      </c>
      <c r="D4104" s="50" t="s">
        <v>7601</v>
      </c>
      <c r="E4104" s="50" t="s">
        <v>7761</v>
      </c>
      <c r="F4104" s="50" t="s">
        <v>12771</v>
      </c>
      <c r="G4104" s="49" t="s">
        <v>39</v>
      </c>
      <c r="H4104" s="105">
        <v>0</v>
      </c>
      <c r="I4104" s="80">
        <v>590000000</v>
      </c>
      <c r="J4104" s="51" t="s">
        <v>293</v>
      </c>
      <c r="K4104" s="49" t="s">
        <v>12357</v>
      </c>
      <c r="L4104" s="49" t="s">
        <v>189</v>
      </c>
      <c r="M4104" s="49" t="s">
        <v>84</v>
      </c>
      <c r="N4104" s="49" t="s">
        <v>5953</v>
      </c>
      <c r="O4104" s="49" t="s">
        <v>4918</v>
      </c>
      <c r="P4104" s="43">
        <v>796</v>
      </c>
      <c r="Q4104" s="49" t="s">
        <v>46</v>
      </c>
      <c r="R4104" s="77">
        <v>75</v>
      </c>
      <c r="S4104" s="100">
        <v>10</v>
      </c>
      <c r="T4104" s="62">
        <f t="shared" si="490"/>
        <v>750</v>
      </c>
      <c r="U4104" s="62">
        <f t="shared" si="489"/>
        <v>840.00000000000011</v>
      </c>
      <c r="V4104" s="98"/>
      <c r="W4104" s="51">
        <v>2017</v>
      </c>
      <c r="X4104" s="98"/>
    </row>
    <row r="4105" spans="1:24" ht="50.1" customHeight="1">
      <c r="A4105" s="45" t="s">
        <v>12770</v>
      </c>
      <c r="B4105" s="58" t="s">
        <v>35</v>
      </c>
      <c r="C4105" s="50" t="s">
        <v>12769</v>
      </c>
      <c r="D4105" s="50" t="s">
        <v>7601</v>
      </c>
      <c r="E4105" s="50" t="s">
        <v>12768</v>
      </c>
      <c r="F4105" s="50" t="s">
        <v>12767</v>
      </c>
      <c r="G4105" s="49" t="s">
        <v>39</v>
      </c>
      <c r="H4105" s="105">
        <v>0</v>
      </c>
      <c r="I4105" s="80">
        <v>590000000</v>
      </c>
      <c r="J4105" s="51" t="s">
        <v>293</v>
      </c>
      <c r="K4105" s="49" t="s">
        <v>12357</v>
      </c>
      <c r="L4105" s="49" t="s">
        <v>189</v>
      </c>
      <c r="M4105" s="49" t="s">
        <v>84</v>
      </c>
      <c r="N4105" s="49" t="s">
        <v>5953</v>
      </c>
      <c r="O4105" s="49" t="s">
        <v>4918</v>
      </c>
      <c r="P4105" s="43">
        <v>796</v>
      </c>
      <c r="Q4105" s="49" t="s">
        <v>46</v>
      </c>
      <c r="R4105" s="77">
        <v>45</v>
      </c>
      <c r="S4105" s="100">
        <v>10</v>
      </c>
      <c r="T4105" s="62">
        <f t="shared" si="490"/>
        <v>450</v>
      </c>
      <c r="U4105" s="62">
        <f t="shared" si="489"/>
        <v>504.00000000000006</v>
      </c>
      <c r="V4105" s="98"/>
      <c r="W4105" s="51">
        <v>2017</v>
      </c>
      <c r="X4105" s="98"/>
    </row>
    <row r="4106" spans="1:24" ht="50.1" customHeight="1">
      <c r="A4106" s="45" t="s">
        <v>12766</v>
      </c>
      <c r="B4106" s="58" t="s">
        <v>35</v>
      </c>
      <c r="C4106" s="50" t="s">
        <v>12765</v>
      </c>
      <c r="D4106" s="50" t="s">
        <v>7601</v>
      </c>
      <c r="E4106" s="50" t="s">
        <v>12764</v>
      </c>
      <c r="F4106" s="50" t="s">
        <v>12763</v>
      </c>
      <c r="G4106" s="43" t="s">
        <v>39</v>
      </c>
      <c r="H4106" s="105">
        <v>0</v>
      </c>
      <c r="I4106" s="80">
        <v>590000000</v>
      </c>
      <c r="J4106" s="51" t="s">
        <v>293</v>
      </c>
      <c r="K4106" s="49" t="s">
        <v>12357</v>
      </c>
      <c r="L4106" s="49" t="s">
        <v>189</v>
      </c>
      <c r="M4106" s="49" t="s">
        <v>84</v>
      </c>
      <c r="N4106" s="49" t="s">
        <v>5953</v>
      </c>
      <c r="O4106" s="49" t="s">
        <v>4918</v>
      </c>
      <c r="P4106" s="43">
        <v>796</v>
      </c>
      <c r="Q4106" s="49" t="s">
        <v>46</v>
      </c>
      <c r="R4106" s="77">
        <v>45</v>
      </c>
      <c r="S4106" s="100">
        <v>10</v>
      </c>
      <c r="T4106" s="62">
        <f t="shared" si="490"/>
        <v>450</v>
      </c>
      <c r="U4106" s="62">
        <f t="shared" si="489"/>
        <v>504.00000000000006</v>
      </c>
      <c r="V4106" s="98"/>
      <c r="W4106" s="51">
        <v>2017</v>
      </c>
      <c r="X4106" s="98"/>
    </row>
    <row r="4107" spans="1:24" ht="50.1" customHeight="1">
      <c r="A4107" s="45" t="s">
        <v>12762</v>
      </c>
      <c r="B4107" s="58" t="s">
        <v>35</v>
      </c>
      <c r="C4107" s="50" t="s">
        <v>7618</v>
      </c>
      <c r="D4107" s="50" t="s">
        <v>7601</v>
      </c>
      <c r="E4107" s="50" t="s">
        <v>7619</v>
      </c>
      <c r="F4107" s="50" t="s">
        <v>12761</v>
      </c>
      <c r="G4107" s="49" t="s">
        <v>39</v>
      </c>
      <c r="H4107" s="105">
        <v>0</v>
      </c>
      <c r="I4107" s="80">
        <v>590000000</v>
      </c>
      <c r="J4107" s="51" t="s">
        <v>293</v>
      </c>
      <c r="K4107" s="49" t="s">
        <v>12357</v>
      </c>
      <c r="L4107" s="49" t="s">
        <v>189</v>
      </c>
      <c r="M4107" s="49" t="s">
        <v>84</v>
      </c>
      <c r="N4107" s="49" t="s">
        <v>5953</v>
      </c>
      <c r="O4107" s="49" t="s">
        <v>4918</v>
      </c>
      <c r="P4107" s="43">
        <v>796</v>
      </c>
      <c r="Q4107" s="49" t="s">
        <v>46</v>
      </c>
      <c r="R4107" s="77">
        <v>225</v>
      </c>
      <c r="S4107" s="100">
        <v>10</v>
      </c>
      <c r="T4107" s="62">
        <f t="shared" si="490"/>
        <v>2250</v>
      </c>
      <c r="U4107" s="62">
        <f t="shared" si="489"/>
        <v>2520.0000000000005</v>
      </c>
      <c r="V4107" s="98"/>
      <c r="W4107" s="51">
        <v>2017</v>
      </c>
      <c r="X4107" s="98"/>
    </row>
    <row r="4108" spans="1:24" ht="50.1" customHeight="1">
      <c r="A4108" s="45" t="s">
        <v>12760</v>
      </c>
      <c r="B4108" s="58" t="s">
        <v>35</v>
      </c>
      <c r="C4108" s="50" t="s">
        <v>7618</v>
      </c>
      <c r="D4108" s="50" t="s">
        <v>7601</v>
      </c>
      <c r="E4108" s="50" t="s">
        <v>7619</v>
      </c>
      <c r="F4108" s="50" t="s">
        <v>12759</v>
      </c>
      <c r="G4108" s="49" t="s">
        <v>39</v>
      </c>
      <c r="H4108" s="105">
        <v>0</v>
      </c>
      <c r="I4108" s="80">
        <v>590000000</v>
      </c>
      <c r="J4108" s="51" t="s">
        <v>293</v>
      </c>
      <c r="K4108" s="49" t="s">
        <v>12357</v>
      </c>
      <c r="L4108" s="49" t="s">
        <v>189</v>
      </c>
      <c r="M4108" s="49" t="s">
        <v>84</v>
      </c>
      <c r="N4108" s="49" t="s">
        <v>5953</v>
      </c>
      <c r="O4108" s="49" t="s">
        <v>4918</v>
      </c>
      <c r="P4108" s="43">
        <v>796</v>
      </c>
      <c r="Q4108" s="49" t="s">
        <v>46</v>
      </c>
      <c r="R4108" s="77">
        <v>75</v>
      </c>
      <c r="S4108" s="100">
        <v>10</v>
      </c>
      <c r="T4108" s="62">
        <f t="shared" si="490"/>
        <v>750</v>
      </c>
      <c r="U4108" s="62">
        <f t="shared" si="489"/>
        <v>840.00000000000011</v>
      </c>
      <c r="V4108" s="98"/>
      <c r="W4108" s="51">
        <v>2017</v>
      </c>
      <c r="X4108" s="98"/>
    </row>
    <row r="4109" spans="1:24" ht="50.1" customHeight="1">
      <c r="A4109" s="45" t="s">
        <v>12758</v>
      </c>
      <c r="B4109" s="58" t="s">
        <v>35</v>
      </c>
      <c r="C4109" s="50" t="s">
        <v>7618</v>
      </c>
      <c r="D4109" s="50" t="s">
        <v>7601</v>
      </c>
      <c r="E4109" s="50" t="s">
        <v>7619</v>
      </c>
      <c r="F4109" s="50" t="s">
        <v>12757</v>
      </c>
      <c r="G4109" s="43" t="s">
        <v>39</v>
      </c>
      <c r="H4109" s="105">
        <v>0</v>
      </c>
      <c r="I4109" s="80">
        <v>590000000</v>
      </c>
      <c r="J4109" s="51" t="s">
        <v>293</v>
      </c>
      <c r="K4109" s="49" t="s">
        <v>12357</v>
      </c>
      <c r="L4109" s="49" t="s">
        <v>189</v>
      </c>
      <c r="M4109" s="49" t="s">
        <v>84</v>
      </c>
      <c r="N4109" s="49" t="s">
        <v>5953</v>
      </c>
      <c r="O4109" s="49" t="s">
        <v>4918</v>
      </c>
      <c r="P4109" s="43">
        <v>796</v>
      </c>
      <c r="Q4109" s="49" t="s">
        <v>46</v>
      </c>
      <c r="R4109" s="77">
        <v>105</v>
      </c>
      <c r="S4109" s="100">
        <v>10</v>
      </c>
      <c r="T4109" s="62">
        <f t="shared" si="490"/>
        <v>1050</v>
      </c>
      <c r="U4109" s="62">
        <f t="shared" si="489"/>
        <v>1176</v>
      </c>
      <c r="V4109" s="98"/>
      <c r="W4109" s="51">
        <v>2017</v>
      </c>
      <c r="X4109" s="98"/>
    </row>
    <row r="4110" spans="1:24" ht="50.1" customHeight="1">
      <c r="A4110" s="45" t="s">
        <v>12756</v>
      </c>
      <c r="B4110" s="58" t="s">
        <v>35</v>
      </c>
      <c r="C4110" s="50" t="s">
        <v>7618</v>
      </c>
      <c r="D4110" s="50" t="s">
        <v>7601</v>
      </c>
      <c r="E4110" s="50" t="s">
        <v>7619</v>
      </c>
      <c r="F4110" s="50" t="s">
        <v>12755</v>
      </c>
      <c r="G4110" s="49" t="s">
        <v>39</v>
      </c>
      <c r="H4110" s="105">
        <v>0</v>
      </c>
      <c r="I4110" s="80">
        <v>590000000</v>
      </c>
      <c r="J4110" s="51" t="s">
        <v>293</v>
      </c>
      <c r="K4110" s="49" t="s">
        <v>12357</v>
      </c>
      <c r="L4110" s="49" t="s">
        <v>189</v>
      </c>
      <c r="M4110" s="49" t="s">
        <v>84</v>
      </c>
      <c r="N4110" s="49" t="s">
        <v>5953</v>
      </c>
      <c r="O4110" s="49" t="s">
        <v>4918</v>
      </c>
      <c r="P4110" s="43">
        <v>796</v>
      </c>
      <c r="Q4110" s="49" t="s">
        <v>46</v>
      </c>
      <c r="R4110" s="77">
        <v>45</v>
      </c>
      <c r="S4110" s="100">
        <v>10</v>
      </c>
      <c r="T4110" s="62">
        <f t="shared" si="490"/>
        <v>450</v>
      </c>
      <c r="U4110" s="62">
        <f t="shared" si="489"/>
        <v>504.00000000000006</v>
      </c>
      <c r="V4110" s="98"/>
      <c r="W4110" s="51">
        <v>2017</v>
      </c>
      <c r="X4110" s="98"/>
    </row>
    <row r="4111" spans="1:24" ht="50.1" customHeight="1">
      <c r="A4111" s="45" t="s">
        <v>12754</v>
      </c>
      <c r="B4111" s="58" t="s">
        <v>35</v>
      </c>
      <c r="C4111" s="50" t="s">
        <v>7630</v>
      </c>
      <c r="D4111" s="50" t="s">
        <v>7601</v>
      </c>
      <c r="E4111" s="50" t="s">
        <v>7631</v>
      </c>
      <c r="F4111" s="50" t="s">
        <v>12753</v>
      </c>
      <c r="G4111" s="49" t="s">
        <v>39</v>
      </c>
      <c r="H4111" s="105">
        <v>0</v>
      </c>
      <c r="I4111" s="80">
        <v>590000000</v>
      </c>
      <c r="J4111" s="51" t="s">
        <v>293</v>
      </c>
      <c r="K4111" s="49" t="s">
        <v>12357</v>
      </c>
      <c r="L4111" s="49" t="s">
        <v>189</v>
      </c>
      <c r="M4111" s="49" t="s">
        <v>84</v>
      </c>
      <c r="N4111" s="49" t="s">
        <v>5953</v>
      </c>
      <c r="O4111" s="49" t="s">
        <v>4918</v>
      </c>
      <c r="P4111" s="43">
        <v>796</v>
      </c>
      <c r="Q4111" s="49" t="s">
        <v>46</v>
      </c>
      <c r="R4111" s="77">
        <v>270</v>
      </c>
      <c r="S4111" s="100">
        <v>10</v>
      </c>
      <c r="T4111" s="62">
        <f t="shared" si="490"/>
        <v>2700</v>
      </c>
      <c r="U4111" s="62">
        <f t="shared" si="489"/>
        <v>3024.0000000000005</v>
      </c>
      <c r="V4111" s="98"/>
      <c r="W4111" s="51">
        <v>2017</v>
      </c>
      <c r="X4111" s="98"/>
    </row>
    <row r="4112" spans="1:24" ht="50.1" customHeight="1">
      <c r="A4112" s="45" t="s">
        <v>12752</v>
      </c>
      <c r="B4112" s="58" t="s">
        <v>35</v>
      </c>
      <c r="C4112" s="50" t="s">
        <v>7630</v>
      </c>
      <c r="D4112" s="50" t="s">
        <v>7601</v>
      </c>
      <c r="E4112" s="50" t="s">
        <v>7631</v>
      </c>
      <c r="F4112" s="50" t="s">
        <v>12751</v>
      </c>
      <c r="G4112" s="43" t="s">
        <v>39</v>
      </c>
      <c r="H4112" s="105">
        <v>0</v>
      </c>
      <c r="I4112" s="80">
        <v>590000000</v>
      </c>
      <c r="J4112" s="51" t="s">
        <v>293</v>
      </c>
      <c r="K4112" s="49" t="s">
        <v>12357</v>
      </c>
      <c r="L4112" s="49" t="s">
        <v>189</v>
      </c>
      <c r="M4112" s="49" t="s">
        <v>84</v>
      </c>
      <c r="N4112" s="49" t="s">
        <v>5953</v>
      </c>
      <c r="O4112" s="49" t="s">
        <v>4918</v>
      </c>
      <c r="P4112" s="43">
        <v>796</v>
      </c>
      <c r="Q4112" s="49" t="s">
        <v>46</v>
      </c>
      <c r="R4112" s="77">
        <v>45</v>
      </c>
      <c r="S4112" s="100">
        <v>10</v>
      </c>
      <c r="T4112" s="62">
        <f t="shared" si="490"/>
        <v>450</v>
      </c>
      <c r="U4112" s="62">
        <f t="shared" si="489"/>
        <v>504.00000000000006</v>
      </c>
      <c r="V4112" s="98"/>
      <c r="W4112" s="51">
        <v>2017</v>
      </c>
      <c r="X4112" s="98"/>
    </row>
    <row r="4113" spans="1:24" ht="50.1" customHeight="1">
      <c r="A4113" s="45" t="s">
        <v>12750</v>
      </c>
      <c r="B4113" s="58" t="s">
        <v>35</v>
      </c>
      <c r="C4113" s="50" t="s">
        <v>7630</v>
      </c>
      <c r="D4113" s="50" t="s">
        <v>7601</v>
      </c>
      <c r="E4113" s="50" t="s">
        <v>7631</v>
      </c>
      <c r="F4113" s="50" t="s">
        <v>12749</v>
      </c>
      <c r="G4113" s="49" t="s">
        <v>39</v>
      </c>
      <c r="H4113" s="105">
        <v>0</v>
      </c>
      <c r="I4113" s="80">
        <v>590000000</v>
      </c>
      <c r="J4113" s="51" t="s">
        <v>293</v>
      </c>
      <c r="K4113" s="49" t="s">
        <v>12357</v>
      </c>
      <c r="L4113" s="49" t="s">
        <v>189</v>
      </c>
      <c r="M4113" s="49" t="s">
        <v>84</v>
      </c>
      <c r="N4113" s="49" t="s">
        <v>5953</v>
      </c>
      <c r="O4113" s="49" t="s">
        <v>4918</v>
      </c>
      <c r="P4113" s="43">
        <v>796</v>
      </c>
      <c r="Q4113" s="49" t="s">
        <v>46</v>
      </c>
      <c r="R4113" s="77">
        <v>75</v>
      </c>
      <c r="S4113" s="100">
        <v>10</v>
      </c>
      <c r="T4113" s="62">
        <f t="shared" si="490"/>
        <v>750</v>
      </c>
      <c r="U4113" s="62">
        <f t="shared" si="489"/>
        <v>840.00000000000011</v>
      </c>
      <c r="V4113" s="98"/>
      <c r="W4113" s="51">
        <v>2017</v>
      </c>
      <c r="X4113" s="98"/>
    </row>
    <row r="4114" spans="1:24" ht="50.1" customHeight="1">
      <c r="A4114" s="45" t="s">
        <v>12748</v>
      </c>
      <c r="B4114" s="58" t="s">
        <v>35</v>
      </c>
      <c r="C4114" s="50" t="s">
        <v>7638</v>
      </c>
      <c r="D4114" s="50" t="s">
        <v>7601</v>
      </c>
      <c r="E4114" s="50" t="s">
        <v>7639</v>
      </c>
      <c r="F4114" s="50" t="s">
        <v>12747</v>
      </c>
      <c r="G4114" s="49" t="s">
        <v>39</v>
      </c>
      <c r="H4114" s="105">
        <v>0</v>
      </c>
      <c r="I4114" s="80">
        <v>590000000</v>
      </c>
      <c r="J4114" s="51" t="s">
        <v>293</v>
      </c>
      <c r="K4114" s="49" t="s">
        <v>12357</v>
      </c>
      <c r="L4114" s="49" t="s">
        <v>189</v>
      </c>
      <c r="M4114" s="49" t="s">
        <v>84</v>
      </c>
      <c r="N4114" s="49" t="s">
        <v>5953</v>
      </c>
      <c r="O4114" s="49" t="s">
        <v>4918</v>
      </c>
      <c r="P4114" s="43">
        <v>796</v>
      </c>
      <c r="Q4114" s="49" t="s">
        <v>46</v>
      </c>
      <c r="R4114" s="77">
        <v>45</v>
      </c>
      <c r="S4114" s="100">
        <v>10</v>
      </c>
      <c r="T4114" s="62">
        <f t="shared" si="490"/>
        <v>450</v>
      </c>
      <c r="U4114" s="62">
        <f t="shared" si="489"/>
        <v>504.00000000000006</v>
      </c>
      <c r="V4114" s="98"/>
      <c r="W4114" s="51">
        <v>2017</v>
      </c>
      <c r="X4114" s="98"/>
    </row>
    <row r="4115" spans="1:24" ht="50.1" customHeight="1">
      <c r="A4115" s="45" t="s">
        <v>12746</v>
      </c>
      <c r="B4115" s="58" t="s">
        <v>35</v>
      </c>
      <c r="C4115" s="50" t="s">
        <v>7638</v>
      </c>
      <c r="D4115" s="50" t="s">
        <v>7601</v>
      </c>
      <c r="E4115" s="50" t="s">
        <v>7639</v>
      </c>
      <c r="F4115" s="50" t="s">
        <v>12745</v>
      </c>
      <c r="G4115" s="43" t="s">
        <v>39</v>
      </c>
      <c r="H4115" s="105">
        <v>0</v>
      </c>
      <c r="I4115" s="80">
        <v>590000000</v>
      </c>
      <c r="J4115" s="51" t="s">
        <v>293</v>
      </c>
      <c r="K4115" s="49" t="s">
        <v>12357</v>
      </c>
      <c r="L4115" s="49" t="s">
        <v>189</v>
      </c>
      <c r="M4115" s="49" t="s">
        <v>84</v>
      </c>
      <c r="N4115" s="49" t="s">
        <v>5953</v>
      </c>
      <c r="O4115" s="49" t="s">
        <v>4918</v>
      </c>
      <c r="P4115" s="43">
        <v>796</v>
      </c>
      <c r="Q4115" s="49" t="s">
        <v>46</v>
      </c>
      <c r="R4115" s="77">
        <v>75</v>
      </c>
      <c r="S4115" s="100">
        <v>10</v>
      </c>
      <c r="T4115" s="62">
        <f t="shared" si="490"/>
        <v>750</v>
      </c>
      <c r="U4115" s="62">
        <f t="shared" si="489"/>
        <v>840.00000000000011</v>
      </c>
      <c r="V4115" s="98"/>
      <c r="W4115" s="51">
        <v>2017</v>
      </c>
      <c r="X4115" s="98"/>
    </row>
    <row r="4116" spans="1:24" ht="50.1" customHeight="1">
      <c r="A4116" s="45" t="s">
        <v>12744</v>
      </c>
      <c r="B4116" s="58" t="s">
        <v>35</v>
      </c>
      <c r="C4116" s="50" t="s">
        <v>7638</v>
      </c>
      <c r="D4116" s="50" t="s">
        <v>7601</v>
      </c>
      <c r="E4116" s="50" t="s">
        <v>7639</v>
      </c>
      <c r="F4116" s="50" t="s">
        <v>12743</v>
      </c>
      <c r="G4116" s="49" t="s">
        <v>39</v>
      </c>
      <c r="H4116" s="105">
        <v>0</v>
      </c>
      <c r="I4116" s="80">
        <v>590000000</v>
      </c>
      <c r="J4116" s="51" t="s">
        <v>293</v>
      </c>
      <c r="K4116" s="49" t="s">
        <v>12357</v>
      </c>
      <c r="L4116" s="49" t="s">
        <v>189</v>
      </c>
      <c r="M4116" s="49" t="s">
        <v>84</v>
      </c>
      <c r="N4116" s="49" t="s">
        <v>5953</v>
      </c>
      <c r="O4116" s="49" t="s">
        <v>4918</v>
      </c>
      <c r="P4116" s="43">
        <v>796</v>
      </c>
      <c r="Q4116" s="49" t="s">
        <v>46</v>
      </c>
      <c r="R4116" s="77">
        <v>135</v>
      </c>
      <c r="S4116" s="100">
        <v>10</v>
      </c>
      <c r="T4116" s="62">
        <f t="shared" si="490"/>
        <v>1350</v>
      </c>
      <c r="U4116" s="62">
        <f t="shared" si="489"/>
        <v>1512.0000000000002</v>
      </c>
      <c r="V4116" s="98"/>
      <c r="W4116" s="51">
        <v>2017</v>
      </c>
      <c r="X4116" s="98"/>
    </row>
    <row r="4117" spans="1:24" ht="50.1" customHeight="1">
      <c r="A4117" s="45" t="s">
        <v>12742</v>
      </c>
      <c r="B4117" s="58" t="s">
        <v>35</v>
      </c>
      <c r="C4117" s="50" t="s">
        <v>12739</v>
      </c>
      <c r="D4117" s="50" t="s">
        <v>7601</v>
      </c>
      <c r="E4117" s="50" t="s">
        <v>12738</v>
      </c>
      <c r="F4117" s="50" t="s">
        <v>12741</v>
      </c>
      <c r="G4117" s="49" t="s">
        <v>39</v>
      </c>
      <c r="H4117" s="105">
        <v>0</v>
      </c>
      <c r="I4117" s="80">
        <v>590000000</v>
      </c>
      <c r="J4117" s="51" t="s">
        <v>293</v>
      </c>
      <c r="K4117" s="49" t="s">
        <v>12357</v>
      </c>
      <c r="L4117" s="49" t="s">
        <v>189</v>
      </c>
      <c r="M4117" s="49" t="s">
        <v>84</v>
      </c>
      <c r="N4117" s="49" t="s">
        <v>5953</v>
      </c>
      <c r="O4117" s="49" t="s">
        <v>4918</v>
      </c>
      <c r="P4117" s="43">
        <v>796</v>
      </c>
      <c r="Q4117" s="49" t="s">
        <v>46</v>
      </c>
      <c r="R4117" s="77">
        <v>45</v>
      </c>
      <c r="S4117" s="100">
        <v>10</v>
      </c>
      <c r="T4117" s="62">
        <f t="shared" si="490"/>
        <v>450</v>
      </c>
      <c r="U4117" s="62">
        <f t="shared" si="489"/>
        <v>504.00000000000006</v>
      </c>
      <c r="V4117" s="98"/>
      <c r="W4117" s="51">
        <v>2017</v>
      </c>
      <c r="X4117" s="98"/>
    </row>
    <row r="4118" spans="1:24" ht="50.1" customHeight="1">
      <c r="A4118" s="45" t="s">
        <v>12740</v>
      </c>
      <c r="B4118" s="58" t="s">
        <v>35</v>
      </c>
      <c r="C4118" s="50" t="s">
        <v>12739</v>
      </c>
      <c r="D4118" s="50" t="s">
        <v>7601</v>
      </c>
      <c r="E4118" s="50" t="s">
        <v>12738</v>
      </c>
      <c r="F4118" s="50" t="s">
        <v>12737</v>
      </c>
      <c r="G4118" s="43" t="s">
        <v>39</v>
      </c>
      <c r="H4118" s="105">
        <v>0</v>
      </c>
      <c r="I4118" s="80">
        <v>590000000</v>
      </c>
      <c r="J4118" s="51" t="s">
        <v>293</v>
      </c>
      <c r="K4118" s="49" t="s">
        <v>12357</v>
      </c>
      <c r="L4118" s="49" t="s">
        <v>189</v>
      </c>
      <c r="M4118" s="49" t="s">
        <v>84</v>
      </c>
      <c r="N4118" s="49" t="s">
        <v>5953</v>
      </c>
      <c r="O4118" s="49" t="s">
        <v>4918</v>
      </c>
      <c r="P4118" s="43">
        <v>796</v>
      </c>
      <c r="Q4118" s="49" t="s">
        <v>46</v>
      </c>
      <c r="R4118" s="77">
        <v>120</v>
      </c>
      <c r="S4118" s="100">
        <v>10</v>
      </c>
      <c r="T4118" s="62">
        <f t="shared" si="490"/>
        <v>1200</v>
      </c>
      <c r="U4118" s="62">
        <f t="shared" si="489"/>
        <v>1344.0000000000002</v>
      </c>
      <c r="V4118" s="98"/>
      <c r="W4118" s="51">
        <v>2017</v>
      </c>
      <c r="X4118" s="98"/>
    </row>
    <row r="4119" spans="1:24" ht="50.1" customHeight="1">
      <c r="A4119" s="45" t="s">
        <v>12736</v>
      </c>
      <c r="B4119" s="58" t="s">
        <v>35</v>
      </c>
      <c r="C4119" s="50" t="s">
        <v>7654</v>
      </c>
      <c r="D4119" s="50" t="s">
        <v>7601</v>
      </c>
      <c r="E4119" s="50" t="s">
        <v>7655</v>
      </c>
      <c r="F4119" s="50" t="s">
        <v>12735</v>
      </c>
      <c r="G4119" s="49" t="s">
        <v>39</v>
      </c>
      <c r="H4119" s="105">
        <v>0</v>
      </c>
      <c r="I4119" s="80">
        <v>590000000</v>
      </c>
      <c r="J4119" s="51" t="s">
        <v>293</v>
      </c>
      <c r="K4119" s="49" t="s">
        <v>12357</v>
      </c>
      <c r="L4119" s="49" t="s">
        <v>189</v>
      </c>
      <c r="M4119" s="49" t="s">
        <v>84</v>
      </c>
      <c r="N4119" s="49" t="s">
        <v>5953</v>
      </c>
      <c r="O4119" s="49" t="s">
        <v>4918</v>
      </c>
      <c r="P4119" s="43">
        <v>796</v>
      </c>
      <c r="Q4119" s="49" t="s">
        <v>46</v>
      </c>
      <c r="R4119" s="77">
        <v>75</v>
      </c>
      <c r="S4119" s="100">
        <v>10</v>
      </c>
      <c r="T4119" s="62">
        <f t="shared" ref="T4119:T4150" si="491">R4119*S4119</f>
        <v>750</v>
      </c>
      <c r="U4119" s="62">
        <f t="shared" si="489"/>
        <v>840.00000000000011</v>
      </c>
      <c r="V4119" s="98"/>
      <c r="W4119" s="51">
        <v>2017</v>
      </c>
      <c r="X4119" s="98"/>
    </row>
    <row r="4120" spans="1:24" ht="50.1" customHeight="1">
      <c r="A4120" s="45" t="s">
        <v>12734</v>
      </c>
      <c r="B4120" s="58" t="s">
        <v>35</v>
      </c>
      <c r="C4120" s="50" t="s">
        <v>12733</v>
      </c>
      <c r="D4120" s="50" t="s">
        <v>7601</v>
      </c>
      <c r="E4120" s="50" t="s">
        <v>12732</v>
      </c>
      <c r="F4120" s="50" t="s">
        <v>12731</v>
      </c>
      <c r="G4120" s="49" t="s">
        <v>39</v>
      </c>
      <c r="H4120" s="105">
        <v>0</v>
      </c>
      <c r="I4120" s="80">
        <v>590000000</v>
      </c>
      <c r="J4120" s="51" t="s">
        <v>293</v>
      </c>
      <c r="K4120" s="49" t="s">
        <v>12357</v>
      </c>
      <c r="L4120" s="49" t="s">
        <v>189</v>
      </c>
      <c r="M4120" s="49" t="s">
        <v>84</v>
      </c>
      <c r="N4120" s="49" t="s">
        <v>5953</v>
      </c>
      <c r="O4120" s="49" t="s">
        <v>4918</v>
      </c>
      <c r="P4120" s="43">
        <v>796</v>
      </c>
      <c r="Q4120" s="49" t="s">
        <v>46</v>
      </c>
      <c r="R4120" s="77">
        <v>45</v>
      </c>
      <c r="S4120" s="100">
        <v>10</v>
      </c>
      <c r="T4120" s="62">
        <f t="shared" si="491"/>
        <v>450</v>
      </c>
      <c r="U4120" s="62">
        <f t="shared" si="489"/>
        <v>504.00000000000006</v>
      </c>
      <c r="V4120" s="98"/>
      <c r="W4120" s="51">
        <v>2017</v>
      </c>
      <c r="X4120" s="98"/>
    </row>
    <row r="4121" spans="1:24" ht="50.1" customHeight="1">
      <c r="A4121" s="45" t="s">
        <v>12730</v>
      </c>
      <c r="B4121" s="58" t="s">
        <v>35</v>
      </c>
      <c r="C4121" s="50" t="s">
        <v>7660</v>
      </c>
      <c r="D4121" s="50" t="s">
        <v>7601</v>
      </c>
      <c r="E4121" s="50" t="s">
        <v>7661</v>
      </c>
      <c r="F4121" s="50" t="s">
        <v>12729</v>
      </c>
      <c r="G4121" s="43" t="s">
        <v>39</v>
      </c>
      <c r="H4121" s="105">
        <v>0</v>
      </c>
      <c r="I4121" s="80">
        <v>590000000</v>
      </c>
      <c r="J4121" s="51" t="s">
        <v>293</v>
      </c>
      <c r="K4121" s="49" t="s">
        <v>12357</v>
      </c>
      <c r="L4121" s="49" t="s">
        <v>189</v>
      </c>
      <c r="M4121" s="49" t="s">
        <v>84</v>
      </c>
      <c r="N4121" s="49" t="s">
        <v>5953</v>
      </c>
      <c r="O4121" s="49" t="s">
        <v>4918</v>
      </c>
      <c r="P4121" s="43">
        <v>796</v>
      </c>
      <c r="Q4121" s="49" t="s">
        <v>46</v>
      </c>
      <c r="R4121" s="77">
        <v>345</v>
      </c>
      <c r="S4121" s="100">
        <v>10</v>
      </c>
      <c r="T4121" s="62">
        <f t="shared" si="491"/>
        <v>3450</v>
      </c>
      <c r="U4121" s="62">
        <f t="shared" si="489"/>
        <v>3864.0000000000005</v>
      </c>
      <c r="V4121" s="98"/>
      <c r="W4121" s="51">
        <v>2017</v>
      </c>
      <c r="X4121" s="98"/>
    </row>
    <row r="4122" spans="1:24" ht="50.1" customHeight="1">
      <c r="A4122" s="45" t="s">
        <v>12728</v>
      </c>
      <c r="B4122" s="58" t="s">
        <v>35</v>
      </c>
      <c r="C4122" s="50" t="s">
        <v>7660</v>
      </c>
      <c r="D4122" s="50" t="s">
        <v>7601</v>
      </c>
      <c r="E4122" s="50" t="s">
        <v>7661</v>
      </c>
      <c r="F4122" s="50" t="s">
        <v>12727</v>
      </c>
      <c r="G4122" s="49" t="s">
        <v>39</v>
      </c>
      <c r="H4122" s="105">
        <v>0</v>
      </c>
      <c r="I4122" s="80">
        <v>590000000</v>
      </c>
      <c r="J4122" s="51" t="s">
        <v>293</v>
      </c>
      <c r="K4122" s="49" t="s">
        <v>12357</v>
      </c>
      <c r="L4122" s="49" t="s">
        <v>189</v>
      </c>
      <c r="M4122" s="49" t="s">
        <v>84</v>
      </c>
      <c r="N4122" s="49" t="s">
        <v>5953</v>
      </c>
      <c r="O4122" s="49" t="s">
        <v>4918</v>
      </c>
      <c r="P4122" s="43">
        <v>796</v>
      </c>
      <c r="Q4122" s="49" t="s">
        <v>46</v>
      </c>
      <c r="R4122" s="77">
        <v>45</v>
      </c>
      <c r="S4122" s="100">
        <v>10</v>
      </c>
      <c r="T4122" s="62">
        <f t="shared" si="491"/>
        <v>450</v>
      </c>
      <c r="U4122" s="62">
        <f t="shared" si="489"/>
        <v>504.00000000000006</v>
      </c>
      <c r="V4122" s="98"/>
      <c r="W4122" s="51">
        <v>2017</v>
      </c>
      <c r="X4122" s="98"/>
    </row>
    <row r="4123" spans="1:24" ht="50.1" customHeight="1">
      <c r="A4123" s="45" t="s">
        <v>12726</v>
      </c>
      <c r="B4123" s="58" t="s">
        <v>35</v>
      </c>
      <c r="C4123" s="50" t="s">
        <v>12725</v>
      </c>
      <c r="D4123" s="50" t="s">
        <v>7601</v>
      </c>
      <c r="E4123" s="50" t="s">
        <v>12724</v>
      </c>
      <c r="F4123" s="50" t="s">
        <v>12723</v>
      </c>
      <c r="G4123" s="49" t="s">
        <v>39</v>
      </c>
      <c r="H4123" s="105">
        <v>0</v>
      </c>
      <c r="I4123" s="80">
        <v>590000000</v>
      </c>
      <c r="J4123" s="51" t="s">
        <v>293</v>
      </c>
      <c r="K4123" s="49" t="s">
        <v>12357</v>
      </c>
      <c r="L4123" s="49" t="s">
        <v>189</v>
      </c>
      <c r="M4123" s="49" t="s">
        <v>84</v>
      </c>
      <c r="N4123" s="49" t="s">
        <v>5953</v>
      </c>
      <c r="O4123" s="49" t="s">
        <v>4918</v>
      </c>
      <c r="P4123" s="43">
        <v>796</v>
      </c>
      <c r="Q4123" s="49" t="s">
        <v>46</v>
      </c>
      <c r="R4123" s="77">
        <v>45</v>
      </c>
      <c r="S4123" s="100">
        <v>10</v>
      </c>
      <c r="T4123" s="62">
        <f t="shared" si="491"/>
        <v>450</v>
      </c>
      <c r="U4123" s="62">
        <f t="shared" si="489"/>
        <v>504.00000000000006</v>
      </c>
      <c r="V4123" s="98"/>
      <c r="W4123" s="51">
        <v>2017</v>
      </c>
      <c r="X4123" s="98"/>
    </row>
    <row r="4124" spans="1:24" ht="50.1" customHeight="1">
      <c r="A4124" s="45" t="s">
        <v>12722</v>
      </c>
      <c r="B4124" s="58" t="s">
        <v>35</v>
      </c>
      <c r="C4124" s="50" t="s">
        <v>12721</v>
      </c>
      <c r="D4124" s="50" t="s">
        <v>12720</v>
      </c>
      <c r="E4124" s="50" t="s">
        <v>12719</v>
      </c>
      <c r="F4124" s="50" t="s">
        <v>12718</v>
      </c>
      <c r="G4124" s="43" t="s">
        <v>39</v>
      </c>
      <c r="H4124" s="105">
        <v>0</v>
      </c>
      <c r="I4124" s="80">
        <v>590000000</v>
      </c>
      <c r="J4124" s="51" t="s">
        <v>293</v>
      </c>
      <c r="K4124" s="49" t="s">
        <v>12357</v>
      </c>
      <c r="L4124" s="49" t="s">
        <v>189</v>
      </c>
      <c r="M4124" s="49" t="s">
        <v>84</v>
      </c>
      <c r="N4124" s="49" t="s">
        <v>5953</v>
      </c>
      <c r="O4124" s="49" t="s">
        <v>4918</v>
      </c>
      <c r="P4124" s="43">
        <v>796</v>
      </c>
      <c r="Q4124" s="49" t="s">
        <v>46</v>
      </c>
      <c r="R4124" s="77">
        <v>45</v>
      </c>
      <c r="S4124" s="100">
        <v>10</v>
      </c>
      <c r="T4124" s="62">
        <f t="shared" si="491"/>
        <v>450</v>
      </c>
      <c r="U4124" s="62">
        <f t="shared" si="489"/>
        <v>504.00000000000006</v>
      </c>
      <c r="V4124" s="98"/>
      <c r="W4124" s="51">
        <v>2017</v>
      </c>
      <c r="X4124" s="98"/>
    </row>
    <row r="4125" spans="1:24" ht="50.1" customHeight="1">
      <c r="A4125" s="45" t="s">
        <v>12717</v>
      </c>
      <c r="B4125" s="58" t="s">
        <v>35</v>
      </c>
      <c r="C4125" s="50" t="s">
        <v>7670</v>
      </c>
      <c r="D4125" s="50" t="s">
        <v>7601</v>
      </c>
      <c r="E4125" s="50" t="s">
        <v>7671</v>
      </c>
      <c r="F4125" s="50" t="s">
        <v>12716</v>
      </c>
      <c r="G4125" s="49" t="s">
        <v>39</v>
      </c>
      <c r="H4125" s="105">
        <v>0</v>
      </c>
      <c r="I4125" s="80">
        <v>590000000</v>
      </c>
      <c r="J4125" s="51" t="s">
        <v>293</v>
      </c>
      <c r="K4125" s="49" t="s">
        <v>12357</v>
      </c>
      <c r="L4125" s="49" t="s">
        <v>189</v>
      </c>
      <c r="M4125" s="49" t="s">
        <v>84</v>
      </c>
      <c r="N4125" s="49" t="s">
        <v>5953</v>
      </c>
      <c r="O4125" s="49" t="s">
        <v>4918</v>
      </c>
      <c r="P4125" s="43">
        <v>796</v>
      </c>
      <c r="Q4125" s="49" t="s">
        <v>46</v>
      </c>
      <c r="R4125" s="77">
        <v>105</v>
      </c>
      <c r="S4125" s="100">
        <v>10</v>
      </c>
      <c r="T4125" s="62">
        <f t="shared" si="491"/>
        <v>1050</v>
      </c>
      <c r="U4125" s="62">
        <f t="shared" si="489"/>
        <v>1176</v>
      </c>
      <c r="V4125" s="98"/>
      <c r="W4125" s="51">
        <v>2017</v>
      </c>
      <c r="X4125" s="98"/>
    </row>
    <row r="4126" spans="1:24" ht="50.1" customHeight="1">
      <c r="A4126" s="45" t="s">
        <v>12715</v>
      </c>
      <c r="B4126" s="58" t="s">
        <v>35</v>
      </c>
      <c r="C4126" s="50" t="s">
        <v>7670</v>
      </c>
      <c r="D4126" s="50" t="s">
        <v>7601</v>
      </c>
      <c r="E4126" s="50" t="s">
        <v>7671</v>
      </c>
      <c r="F4126" s="50" t="s">
        <v>12714</v>
      </c>
      <c r="G4126" s="49" t="s">
        <v>39</v>
      </c>
      <c r="H4126" s="105">
        <v>0</v>
      </c>
      <c r="I4126" s="80">
        <v>590000000</v>
      </c>
      <c r="J4126" s="51" t="s">
        <v>293</v>
      </c>
      <c r="K4126" s="49" t="s">
        <v>12357</v>
      </c>
      <c r="L4126" s="49" t="s">
        <v>189</v>
      </c>
      <c r="M4126" s="49" t="s">
        <v>84</v>
      </c>
      <c r="N4126" s="49" t="s">
        <v>5953</v>
      </c>
      <c r="O4126" s="49" t="s">
        <v>4918</v>
      </c>
      <c r="P4126" s="43">
        <v>796</v>
      </c>
      <c r="Q4126" s="49" t="s">
        <v>46</v>
      </c>
      <c r="R4126" s="77">
        <v>20</v>
      </c>
      <c r="S4126" s="100">
        <v>12</v>
      </c>
      <c r="T4126" s="62">
        <f t="shared" si="491"/>
        <v>240</v>
      </c>
      <c r="U4126" s="62">
        <f t="shared" si="489"/>
        <v>268.8</v>
      </c>
      <c r="V4126" s="98"/>
      <c r="W4126" s="51">
        <v>2017</v>
      </c>
      <c r="X4126" s="98"/>
    </row>
    <row r="4127" spans="1:24" ht="50.1" customHeight="1">
      <c r="A4127" s="45" t="s">
        <v>12713</v>
      </c>
      <c r="B4127" s="58" t="s">
        <v>35</v>
      </c>
      <c r="C4127" s="50" t="s">
        <v>7676</v>
      </c>
      <c r="D4127" s="50" t="s">
        <v>7601</v>
      </c>
      <c r="E4127" s="50" t="s">
        <v>7677</v>
      </c>
      <c r="F4127" s="50" t="s">
        <v>12712</v>
      </c>
      <c r="G4127" s="43" t="s">
        <v>39</v>
      </c>
      <c r="H4127" s="105">
        <v>0</v>
      </c>
      <c r="I4127" s="80">
        <v>590000000</v>
      </c>
      <c r="J4127" s="51" t="s">
        <v>293</v>
      </c>
      <c r="K4127" s="49" t="s">
        <v>12357</v>
      </c>
      <c r="L4127" s="49" t="s">
        <v>189</v>
      </c>
      <c r="M4127" s="49" t="s">
        <v>84</v>
      </c>
      <c r="N4127" s="49" t="s">
        <v>5953</v>
      </c>
      <c r="O4127" s="49" t="s">
        <v>4918</v>
      </c>
      <c r="P4127" s="43">
        <v>796</v>
      </c>
      <c r="Q4127" s="49" t="s">
        <v>46</v>
      </c>
      <c r="R4127" s="77">
        <v>45</v>
      </c>
      <c r="S4127" s="100">
        <v>10</v>
      </c>
      <c r="T4127" s="62">
        <f t="shared" si="491"/>
        <v>450</v>
      </c>
      <c r="U4127" s="62">
        <f t="shared" si="489"/>
        <v>504.00000000000006</v>
      </c>
      <c r="V4127" s="98"/>
      <c r="W4127" s="51">
        <v>2017</v>
      </c>
      <c r="X4127" s="98"/>
    </row>
    <row r="4128" spans="1:24" ht="50.1" customHeight="1">
      <c r="A4128" s="45" t="s">
        <v>12711</v>
      </c>
      <c r="B4128" s="58" t="s">
        <v>35</v>
      </c>
      <c r="C4128" s="50" t="s">
        <v>7680</v>
      </c>
      <c r="D4128" s="50" t="s">
        <v>7601</v>
      </c>
      <c r="E4128" s="50" t="s">
        <v>7681</v>
      </c>
      <c r="F4128" s="50" t="s">
        <v>12710</v>
      </c>
      <c r="G4128" s="49" t="s">
        <v>39</v>
      </c>
      <c r="H4128" s="105">
        <v>0</v>
      </c>
      <c r="I4128" s="80">
        <v>590000000</v>
      </c>
      <c r="J4128" s="51" t="s">
        <v>293</v>
      </c>
      <c r="K4128" s="49" t="s">
        <v>12357</v>
      </c>
      <c r="L4128" s="49" t="s">
        <v>189</v>
      </c>
      <c r="M4128" s="49" t="s">
        <v>84</v>
      </c>
      <c r="N4128" s="49" t="s">
        <v>5953</v>
      </c>
      <c r="O4128" s="49" t="s">
        <v>4918</v>
      </c>
      <c r="P4128" s="43">
        <v>796</v>
      </c>
      <c r="Q4128" s="49" t="s">
        <v>46</v>
      </c>
      <c r="R4128" s="77">
        <v>30</v>
      </c>
      <c r="S4128" s="100">
        <v>10</v>
      </c>
      <c r="T4128" s="62">
        <f t="shared" si="491"/>
        <v>300</v>
      </c>
      <c r="U4128" s="62">
        <f t="shared" si="489"/>
        <v>336.00000000000006</v>
      </c>
      <c r="V4128" s="98"/>
      <c r="W4128" s="51">
        <v>2017</v>
      </c>
      <c r="X4128" s="98"/>
    </row>
    <row r="4129" spans="1:24" ht="50.1" customHeight="1">
      <c r="A4129" s="45" t="s">
        <v>12709</v>
      </c>
      <c r="B4129" s="58" t="s">
        <v>35</v>
      </c>
      <c r="C4129" s="50" t="s">
        <v>7680</v>
      </c>
      <c r="D4129" s="50" t="s">
        <v>7601</v>
      </c>
      <c r="E4129" s="50" t="s">
        <v>7681</v>
      </c>
      <c r="F4129" s="50" t="s">
        <v>12708</v>
      </c>
      <c r="G4129" s="49" t="s">
        <v>39</v>
      </c>
      <c r="H4129" s="105">
        <v>0</v>
      </c>
      <c r="I4129" s="80">
        <v>590000000</v>
      </c>
      <c r="J4129" s="51" t="s">
        <v>293</v>
      </c>
      <c r="K4129" s="49" t="s">
        <v>12357</v>
      </c>
      <c r="L4129" s="49" t="s">
        <v>189</v>
      </c>
      <c r="M4129" s="49" t="s">
        <v>84</v>
      </c>
      <c r="N4129" s="49" t="s">
        <v>5953</v>
      </c>
      <c r="O4129" s="49" t="s">
        <v>4918</v>
      </c>
      <c r="P4129" s="43">
        <v>796</v>
      </c>
      <c r="Q4129" s="49" t="s">
        <v>46</v>
      </c>
      <c r="R4129" s="77">
        <v>20</v>
      </c>
      <c r="S4129" s="100">
        <v>12</v>
      </c>
      <c r="T4129" s="62">
        <f t="shared" si="491"/>
        <v>240</v>
      </c>
      <c r="U4129" s="62">
        <f t="shared" si="489"/>
        <v>268.8</v>
      </c>
      <c r="V4129" s="98"/>
      <c r="W4129" s="51">
        <v>2017</v>
      </c>
      <c r="X4129" s="98"/>
    </row>
    <row r="4130" spans="1:24" ht="50.1" customHeight="1">
      <c r="A4130" s="45" t="s">
        <v>12707</v>
      </c>
      <c r="B4130" s="58" t="s">
        <v>35</v>
      </c>
      <c r="C4130" s="50" t="s">
        <v>7686</v>
      </c>
      <c r="D4130" s="50" t="s">
        <v>7601</v>
      </c>
      <c r="E4130" s="50" t="s">
        <v>7687</v>
      </c>
      <c r="F4130" s="50" t="s">
        <v>12706</v>
      </c>
      <c r="G4130" s="43" t="s">
        <v>39</v>
      </c>
      <c r="H4130" s="105">
        <v>0</v>
      </c>
      <c r="I4130" s="80">
        <v>590000000</v>
      </c>
      <c r="J4130" s="51" t="s">
        <v>293</v>
      </c>
      <c r="K4130" s="49" t="s">
        <v>12357</v>
      </c>
      <c r="L4130" s="49" t="s">
        <v>189</v>
      </c>
      <c r="M4130" s="49" t="s">
        <v>84</v>
      </c>
      <c r="N4130" s="49" t="s">
        <v>5953</v>
      </c>
      <c r="O4130" s="49" t="s">
        <v>4918</v>
      </c>
      <c r="P4130" s="43">
        <v>796</v>
      </c>
      <c r="Q4130" s="49" t="s">
        <v>46</v>
      </c>
      <c r="R4130" s="77">
        <v>20</v>
      </c>
      <c r="S4130" s="100">
        <v>12</v>
      </c>
      <c r="T4130" s="62">
        <f t="shared" si="491"/>
        <v>240</v>
      </c>
      <c r="U4130" s="62">
        <f t="shared" si="489"/>
        <v>268.8</v>
      </c>
      <c r="V4130" s="98"/>
      <c r="W4130" s="51">
        <v>2017</v>
      </c>
      <c r="X4130" s="98"/>
    </row>
    <row r="4131" spans="1:24" ht="50.1" customHeight="1">
      <c r="A4131" s="45" t="s">
        <v>12705</v>
      </c>
      <c r="B4131" s="58" t="s">
        <v>35</v>
      </c>
      <c r="C4131" s="50" t="s">
        <v>12704</v>
      </c>
      <c r="D4131" s="50" t="s">
        <v>7601</v>
      </c>
      <c r="E4131" s="50" t="s">
        <v>12703</v>
      </c>
      <c r="F4131" s="50" t="s">
        <v>12702</v>
      </c>
      <c r="G4131" s="49" t="s">
        <v>39</v>
      </c>
      <c r="H4131" s="105">
        <v>0</v>
      </c>
      <c r="I4131" s="80">
        <v>590000000</v>
      </c>
      <c r="J4131" s="51" t="s">
        <v>293</v>
      </c>
      <c r="K4131" s="49" t="s">
        <v>12357</v>
      </c>
      <c r="L4131" s="49" t="s">
        <v>189</v>
      </c>
      <c r="M4131" s="49" t="s">
        <v>84</v>
      </c>
      <c r="N4131" s="49" t="s">
        <v>5953</v>
      </c>
      <c r="O4131" s="49" t="s">
        <v>4918</v>
      </c>
      <c r="P4131" s="43">
        <v>796</v>
      </c>
      <c r="Q4131" s="49" t="s">
        <v>46</v>
      </c>
      <c r="R4131" s="77">
        <v>45</v>
      </c>
      <c r="S4131" s="100">
        <v>10</v>
      </c>
      <c r="T4131" s="62">
        <f t="shared" si="491"/>
        <v>450</v>
      </c>
      <c r="U4131" s="62">
        <f t="shared" si="489"/>
        <v>504.00000000000006</v>
      </c>
      <c r="V4131" s="98"/>
      <c r="W4131" s="51">
        <v>2017</v>
      </c>
      <c r="X4131" s="98"/>
    </row>
    <row r="4132" spans="1:24" ht="50.1" customHeight="1">
      <c r="A4132" s="45" t="s">
        <v>12701</v>
      </c>
      <c r="B4132" s="58" t="s">
        <v>35</v>
      </c>
      <c r="C4132" s="50" t="s">
        <v>7696</v>
      </c>
      <c r="D4132" s="50" t="s">
        <v>7601</v>
      </c>
      <c r="E4132" s="50" t="s">
        <v>7697</v>
      </c>
      <c r="F4132" s="50" t="s">
        <v>12700</v>
      </c>
      <c r="G4132" s="49" t="s">
        <v>39</v>
      </c>
      <c r="H4132" s="105">
        <v>0</v>
      </c>
      <c r="I4132" s="80">
        <v>590000000</v>
      </c>
      <c r="J4132" s="51" t="s">
        <v>293</v>
      </c>
      <c r="K4132" s="49" t="s">
        <v>12357</v>
      </c>
      <c r="L4132" s="49" t="s">
        <v>189</v>
      </c>
      <c r="M4132" s="49" t="s">
        <v>84</v>
      </c>
      <c r="N4132" s="49" t="s">
        <v>5953</v>
      </c>
      <c r="O4132" s="49" t="s">
        <v>4918</v>
      </c>
      <c r="P4132" s="43">
        <v>796</v>
      </c>
      <c r="Q4132" s="49" t="s">
        <v>46</v>
      </c>
      <c r="R4132" s="77">
        <v>30</v>
      </c>
      <c r="S4132" s="100">
        <v>10</v>
      </c>
      <c r="T4132" s="62">
        <f t="shared" si="491"/>
        <v>300</v>
      </c>
      <c r="U4132" s="62">
        <f t="shared" si="489"/>
        <v>336.00000000000006</v>
      </c>
      <c r="V4132" s="98"/>
      <c r="W4132" s="51">
        <v>2017</v>
      </c>
      <c r="X4132" s="98"/>
    </row>
    <row r="4133" spans="1:24" ht="50.1" customHeight="1">
      <c r="A4133" s="45" t="s">
        <v>12699</v>
      </c>
      <c r="B4133" s="58" t="s">
        <v>35</v>
      </c>
      <c r="C4133" s="50" t="s">
        <v>7702</v>
      </c>
      <c r="D4133" s="50" t="s">
        <v>7601</v>
      </c>
      <c r="E4133" s="50" t="s">
        <v>7703</v>
      </c>
      <c r="F4133" s="50" t="s">
        <v>12698</v>
      </c>
      <c r="G4133" s="43" t="s">
        <v>39</v>
      </c>
      <c r="H4133" s="105">
        <v>0</v>
      </c>
      <c r="I4133" s="80">
        <v>590000000</v>
      </c>
      <c r="J4133" s="51" t="s">
        <v>293</v>
      </c>
      <c r="K4133" s="49" t="s">
        <v>12357</v>
      </c>
      <c r="L4133" s="49" t="s">
        <v>189</v>
      </c>
      <c r="M4133" s="49" t="s">
        <v>84</v>
      </c>
      <c r="N4133" s="49" t="s">
        <v>5953</v>
      </c>
      <c r="O4133" s="49" t="s">
        <v>4918</v>
      </c>
      <c r="P4133" s="43">
        <v>796</v>
      </c>
      <c r="Q4133" s="49" t="s">
        <v>46</v>
      </c>
      <c r="R4133" s="77">
        <v>75</v>
      </c>
      <c r="S4133" s="100">
        <v>10</v>
      </c>
      <c r="T4133" s="62">
        <f t="shared" si="491"/>
        <v>750</v>
      </c>
      <c r="U4133" s="62">
        <f t="shared" si="489"/>
        <v>840.00000000000011</v>
      </c>
      <c r="V4133" s="98"/>
      <c r="W4133" s="51">
        <v>2017</v>
      </c>
      <c r="X4133" s="98"/>
    </row>
    <row r="4134" spans="1:24" ht="50.1" customHeight="1">
      <c r="A4134" s="45" t="s">
        <v>12697</v>
      </c>
      <c r="B4134" s="58" t="s">
        <v>35</v>
      </c>
      <c r="C4134" s="50" t="s">
        <v>7706</v>
      </c>
      <c r="D4134" s="50" t="s">
        <v>7601</v>
      </c>
      <c r="E4134" s="50" t="s">
        <v>7707</v>
      </c>
      <c r="F4134" s="50" t="s">
        <v>12696</v>
      </c>
      <c r="G4134" s="49" t="s">
        <v>39</v>
      </c>
      <c r="H4134" s="105">
        <v>0</v>
      </c>
      <c r="I4134" s="80">
        <v>590000000</v>
      </c>
      <c r="J4134" s="51" t="s">
        <v>293</v>
      </c>
      <c r="K4134" s="49" t="s">
        <v>12357</v>
      </c>
      <c r="L4134" s="49" t="s">
        <v>189</v>
      </c>
      <c r="M4134" s="49" t="s">
        <v>84</v>
      </c>
      <c r="N4134" s="49" t="s">
        <v>5953</v>
      </c>
      <c r="O4134" s="49" t="s">
        <v>4918</v>
      </c>
      <c r="P4134" s="43">
        <v>796</v>
      </c>
      <c r="Q4134" s="49" t="s">
        <v>46</v>
      </c>
      <c r="R4134" s="77">
        <v>45</v>
      </c>
      <c r="S4134" s="100">
        <v>10</v>
      </c>
      <c r="T4134" s="62">
        <f t="shared" si="491"/>
        <v>450</v>
      </c>
      <c r="U4134" s="62">
        <f t="shared" si="489"/>
        <v>504.00000000000006</v>
      </c>
      <c r="V4134" s="98"/>
      <c r="W4134" s="51">
        <v>2017</v>
      </c>
      <c r="X4134" s="98"/>
    </row>
    <row r="4135" spans="1:24" ht="50.1" customHeight="1">
      <c r="A4135" s="45" t="s">
        <v>12695</v>
      </c>
      <c r="B4135" s="58" t="s">
        <v>35</v>
      </c>
      <c r="C4135" s="50" t="s">
        <v>7614</v>
      </c>
      <c r="D4135" s="50" t="s">
        <v>7601</v>
      </c>
      <c r="E4135" s="50" t="s">
        <v>7615</v>
      </c>
      <c r="F4135" s="50" t="s">
        <v>12694</v>
      </c>
      <c r="G4135" s="49" t="s">
        <v>39</v>
      </c>
      <c r="H4135" s="105">
        <v>0</v>
      </c>
      <c r="I4135" s="80">
        <v>590000000</v>
      </c>
      <c r="J4135" s="51" t="s">
        <v>293</v>
      </c>
      <c r="K4135" s="49" t="s">
        <v>12357</v>
      </c>
      <c r="L4135" s="49" t="s">
        <v>189</v>
      </c>
      <c r="M4135" s="49" t="s">
        <v>84</v>
      </c>
      <c r="N4135" s="49" t="s">
        <v>5953</v>
      </c>
      <c r="O4135" s="49" t="s">
        <v>4918</v>
      </c>
      <c r="P4135" s="43">
        <v>796</v>
      </c>
      <c r="Q4135" s="49" t="s">
        <v>46</v>
      </c>
      <c r="R4135" s="77">
        <v>75</v>
      </c>
      <c r="S4135" s="100">
        <v>26</v>
      </c>
      <c r="T4135" s="62">
        <f t="shared" si="491"/>
        <v>1950</v>
      </c>
      <c r="U4135" s="62">
        <f t="shared" si="489"/>
        <v>2184</v>
      </c>
      <c r="V4135" s="98"/>
      <c r="W4135" s="51">
        <v>2017</v>
      </c>
      <c r="X4135" s="98"/>
    </row>
    <row r="4136" spans="1:24" ht="50.1" customHeight="1">
      <c r="A4136" s="45" t="s">
        <v>12693</v>
      </c>
      <c r="B4136" s="58" t="s">
        <v>35</v>
      </c>
      <c r="C4136" s="50" t="s">
        <v>7618</v>
      </c>
      <c r="D4136" s="50" t="s">
        <v>7601</v>
      </c>
      <c r="E4136" s="50" t="s">
        <v>7619</v>
      </c>
      <c r="F4136" s="50" t="s">
        <v>12692</v>
      </c>
      <c r="G4136" s="43" t="s">
        <v>39</v>
      </c>
      <c r="H4136" s="105">
        <v>0</v>
      </c>
      <c r="I4136" s="80">
        <v>590000000</v>
      </c>
      <c r="J4136" s="51" t="s">
        <v>293</v>
      </c>
      <c r="K4136" s="49" t="s">
        <v>12357</v>
      </c>
      <c r="L4136" s="49" t="s">
        <v>189</v>
      </c>
      <c r="M4136" s="49" t="s">
        <v>84</v>
      </c>
      <c r="N4136" s="49" t="s">
        <v>5953</v>
      </c>
      <c r="O4136" s="49" t="s">
        <v>4918</v>
      </c>
      <c r="P4136" s="43">
        <v>796</v>
      </c>
      <c r="Q4136" s="49" t="s">
        <v>46</v>
      </c>
      <c r="R4136" s="77">
        <v>30</v>
      </c>
      <c r="S4136" s="100">
        <v>26</v>
      </c>
      <c r="T4136" s="62">
        <f t="shared" si="491"/>
        <v>780</v>
      </c>
      <c r="U4136" s="62">
        <f t="shared" si="489"/>
        <v>873.60000000000014</v>
      </c>
      <c r="V4136" s="98"/>
      <c r="W4136" s="51">
        <v>2017</v>
      </c>
      <c r="X4136" s="98"/>
    </row>
    <row r="4137" spans="1:24" ht="50.1" customHeight="1">
      <c r="A4137" s="45" t="s">
        <v>12691</v>
      </c>
      <c r="B4137" s="58" t="s">
        <v>35</v>
      </c>
      <c r="C4137" s="50" t="s">
        <v>7626</v>
      </c>
      <c r="D4137" s="50" t="s">
        <v>7601</v>
      </c>
      <c r="E4137" s="50" t="s">
        <v>7627</v>
      </c>
      <c r="F4137" s="50" t="s">
        <v>12690</v>
      </c>
      <c r="G4137" s="49" t="s">
        <v>39</v>
      </c>
      <c r="H4137" s="105">
        <v>0</v>
      </c>
      <c r="I4137" s="80">
        <v>590000000</v>
      </c>
      <c r="J4137" s="51" t="s">
        <v>293</v>
      </c>
      <c r="K4137" s="49" t="s">
        <v>12357</v>
      </c>
      <c r="L4137" s="49" t="s">
        <v>189</v>
      </c>
      <c r="M4137" s="49" t="s">
        <v>84</v>
      </c>
      <c r="N4137" s="49" t="s">
        <v>5953</v>
      </c>
      <c r="O4137" s="49" t="s">
        <v>4918</v>
      </c>
      <c r="P4137" s="43">
        <v>796</v>
      </c>
      <c r="Q4137" s="49" t="s">
        <v>46</v>
      </c>
      <c r="R4137" s="77">
        <v>20</v>
      </c>
      <c r="S4137" s="100">
        <v>30</v>
      </c>
      <c r="T4137" s="62">
        <f t="shared" si="491"/>
        <v>600</v>
      </c>
      <c r="U4137" s="62">
        <f t="shared" si="489"/>
        <v>672.00000000000011</v>
      </c>
      <c r="V4137" s="98"/>
      <c r="W4137" s="51">
        <v>2017</v>
      </c>
      <c r="X4137" s="98"/>
    </row>
    <row r="4138" spans="1:24" ht="50.1" customHeight="1">
      <c r="A4138" s="45" t="s">
        <v>12689</v>
      </c>
      <c r="B4138" s="58" t="s">
        <v>35</v>
      </c>
      <c r="C4138" s="50" t="s">
        <v>9039</v>
      </c>
      <c r="D4138" s="50" t="s">
        <v>7601</v>
      </c>
      <c r="E4138" s="50" t="s">
        <v>9040</v>
      </c>
      <c r="F4138" s="50" t="s">
        <v>12688</v>
      </c>
      <c r="G4138" s="49" t="s">
        <v>39</v>
      </c>
      <c r="H4138" s="105">
        <v>0</v>
      </c>
      <c r="I4138" s="80">
        <v>590000000</v>
      </c>
      <c r="J4138" s="51" t="s">
        <v>293</v>
      </c>
      <c r="K4138" s="49" t="s">
        <v>12357</v>
      </c>
      <c r="L4138" s="49" t="s">
        <v>189</v>
      </c>
      <c r="M4138" s="49" t="s">
        <v>84</v>
      </c>
      <c r="N4138" s="49" t="s">
        <v>5953</v>
      </c>
      <c r="O4138" s="49" t="s">
        <v>4918</v>
      </c>
      <c r="P4138" s="43">
        <v>796</v>
      </c>
      <c r="Q4138" s="49" t="s">
        <v>46</v>
      </c>
      <c r="R4138" s="77">
        <v>45</v>
      </c>
      <c r="S4138" s="100">
        <v>50</v>
      </c>
      <c r="T4138" s="62">
        <f t="shared" si="491"/>
        <v>2250</v>
      </c>
      <c r="U4138" s="62">
        <f t="shared" si="489"/>
        <v>2520.0000000000005</v>
      </c>
      <c r="V4138" s="98"/>
      <c r="W4138" s="51">
        <v>2017</v>
      </c>
      <c r="X4138" s="98"/>
    </row>
    <row r="4139" spans="1:24" ht="50.1" customHeight="1">
      <c r="A4139" s="45" t="s">
        <v>12687</v>
      </c>
      <c r="B4139" s="58" t="s">
        <v>35</v>
      </c>
      <c r="C4139" s="50" t="s">
        <v>7600</v>
      </c>
      <c r="D4139" s="50" t="s">
        <v>7601</v>
      </c>
      <c r="E4139" s="50" t="s">
        <v>7602</v>
      </c>
      <c r="F4139" s="50" t="s">
        <v>12686</v>
      </c>
      <c r="G4139" s="43" t="s">
        <v>39</v>
      </c>
      <c r="H4139" s="105">
        <v>0</v>
      </c>
      <c r="I4139" s="80">
        <v>590000000</v>
      </c>
      <c r="J4139" s="51" t="s">
        <v>293</v>
      </c>
      <c r="K4139" s="49" t="s">
        <v>12357</v>
      </c>
      <c r="L4139" s="49" t="s">
        <v>189</v>
      </c>
      <c r="M4139" s="49" t="s">
        <v>84</v>
      </c>
      <c r="N4139" s="49" t="s">
        <v>5953</v>
      </c>
      <c r="O4139" s="49" t="s">
        <v>4918</v>
      </c>
      <c r="P4139" s="43">
        <v>796</v>
      </c>
      <c r="Q4139" s="49" t="s">
        <v>46</v>
      </c>
      <c r="R4139" s="77">
        <v>45</v>
      </c>
      <c r="S4139" s="100">
        <v>60</v>
      </c>
      <c r="T4139" s="62">
        <f t="shared" si="491"/>
        <v>2700</v>
      </c>
      <c r="U4139" s="62">
        <f t="shared" si="489"/>
        <v>3024.0000000000005</v>
      </c>
      <c r="V4139" s="98"/>
      <c r="W4139" s="51">
        <v>2017</v>
      </c>
      <c r="X4139" s="98"/>
    </row>
    <row r="4140" spans="1:24" ht="50.1" customHeight="1">
      <c r="A4140" s="45" t="s">
        <v>12685</v>
      </c>
      <c r="B4140" s="58" t="s">
        <v>35</v>
      </c>
      <c r="C4140" s="50" t="s">
        <v>7714</v>
      </c>
      <c r="D4140" s="50" t="s">
        <v>7601</v>
      </c>
      <c r="E4140" s="50" t="s">
        <v>7715</v>
      </c>
      <c r="F4140" s="50" t="s">
        <v>12684</v>
      </c>
      <c r="G4140" s="49" t="s">
        <v>39</v>
      </c>
      <c r="H4140" s="105">
        <v>0</v>
      </c>
      <c r="I4140" s="80">
        <v>590000000</v>
      </c>
      <c r="J4140" s="51" t="s">
        <v>293</v>
      </c>
      <c r="K4140" s="49" t="s">
        <v>12357</v>
      </c>
      <c r="L4140" s="49" t="s">
        <v>189</v>
      </c>
      <c r="M4140" s="49" t="s">
        <v>84</v>
      </c>
      <c r="N4140" s="49" t="s">
        <v>5953</v>
      </c>
      <c r="O4140" s="49" t="s">
        <v>4918</v>
      </c>
      <c r="P4140" s="43">
        <v>796</v>
      </c>
      <c r="Q4140" s="49" t="s">
        <v>46</v>
      </c>
      <c r="R4140" s="77">
        <v>20</v>
      </c>
      <c r="S4140" s="100">
        <v>60</v>
      </c>
      <c r="T4140" s="62">
        <f t="shared" si="491"/>
        <v>1200</v>
      </c>
      <c r="U4140" s="62">
        <f t="shared" si="489"/>
        <v>1344.0000000000002</v>
      </c>
      <c r="V4140" s="98"/>
      <c r="W4140" s="51">
        <v>2017</v>
      </c>
      <c r="X4140" s="98"/>
    </row>
    <row r="4141" spans="1:24" ht="50.1" customHeight="1">
      <c r="A4141" s="45" t="s">
        <v>12683</v>
      </c>
      <c r="B4141" s="58" t="s">
        <v>35</v>
      </c>
      <c r="C4141" s="50" t="s">
        <v>7622</v>
      </c>
      <c r="D4141" s="50" t="s">
        <v>7601</v>
      </c>
      <c r="E4141" s="50" t="s">
        <v>7623</v>
      </c>
      <c r="F4141" s="50" t="s">
        <v>12682</v>
      </c>
      <c r="G4141" s="49" t="s">
        <v>39</v>
      </c>
      <c r="H4141" s="105">
        <v>0</v>
      </c>
      <c r="I4141" s="80">
        <v>590000000</v>
      </c>
      <c r="J4141" s="51" t="s">
        <v>293</v>
      </c>
      <c r="K4141" s="49" t="s">
        <v>12357</v>
      </c>
      <c r="L4141" s="49" t="s">
        <v>189</v>
      </c>
      <c r="M4141" s="49" t="s">
        <v>84</v>
      </c>
      <c r="N4141" s="49" t="s">
        <v>5953</v>
      </c>
      <c r="O4141" s="49" t="s">
        <v>4918</v>
      </c>
      <c r="P4141" s="43">
        <v>796</v>
      </c>
      <c r="Q4141" s="49" t="s">
        <v>46</v>
      </c>
      <c r="R4141" s="77">
        <v>75</v>
      </c>
      <c r="S4141" s="100">
        <v>60</v>
      </c>
      <c r="T4141" s="62">
        <f t="shared" si="491"/>
        <v>4500</v>
      </c>
      <c r="U4141" s="62">
        <f t="shared" si="489"/>
        <v>5040.0000000000009</v>
      </c>
      <c r="V4141" s="98"/>
      <c r="W4141" s="51">
        <v>2017</v>
      </c>
      <c r="X4141" s="98"/>
    </row>
    <row r="4142" spans="1:24" ht="50.1" customHeight="1">
      <c r="A4142" s="45" t="s">
        <v>12681</v>
      </c>
      <c r="B4142" s="58" t="s">
        <v>35</v>
      </c>
      <c r="C4142" s="50" t="s">
        <v>12680</v>
      </c>
      <c r="D4142" s="50" t="s">
        <v>7601</v>
      </c>
      <c r="E4142" s="50" t="s">
        <v>12679</v>
      </c>
      <c r="F4142" s="50" t="s">
        <v>12678</v>
      </c>
      <c r="G4142" s="43" t="s">
        <v>39</v>
      </c>
      <c r="H4142" s="105">
        <v>0</v>
      </c>
      <c r="I4142" s="80">
        <v>590000000</v>
      </c>
      <c r="J4142" s="51" t="s">
        <v>293</v>
      </c>
      <c r="K4142" s="49" t="s">
        <v>12357</v>
      </c>
      <c r="L4142" s="49" t="s">
        <v>189</v>
      </c>
      <c r="M4142" s="49" t="s">
        <v>84</v>
      </c>
      <c r="N4142" s="49" t="s">
        <v>5953</v>
      </c>
      <c r="O4142" s="49" t="s">
        <v>4918</v>
      </c>
      <c r="P4142" s="43">
        <v>796</v>
      </c>
      <c r="Q4142" s="49" t="s">
        <v>46</v>
      </c>
      <c r="R4142" s="77">
        <v>60</v>
      </c>
      <c r="S4142" s="100">
        <v>210</v>
      </c>
      <c r="T4142" s="62">
        <f t="shared" si="491"/>
        <v>12600</v>
      </c>
      <c r="U4142" s="62">
        <f t="shared" si="489"/>
        <v>14112.000000000002</v>
      </c>
      <c r="V4142" s="98"/>
      <c r="W4142" s="51">
        <v>2017</v>
      </c>
      <c r="X4142" s="98"/>
    </row>
    <row r="4143" spans="1:24" ht="50.1" customHeight="1">
      <c r="A4143" s="45" t="s">
        <v>12677</v>
      </c>
      <c r="B4143" s="58" t="s">
        <v>35</v>
      </c>
      <c r="C4143" s="50" t="s">
        <v>7638</v>
      </c>
      <c r="D4143" s="50" t="s">
        <v>7601</v>
      </c>
      <c r="E4143" s="50" t="s">
        <v>7639</v>
      </c>
      <c r="F4143" s="50" t="s">
        <v>12676</v>
      </c>
      <c r="G4143" s="49" t="s">
        <v>39</v>
      </c>
      <c r="H4143" s="105">
        <v>0</v>
      </c>
      <c r="I4143" s="80">
        <v>590000000</v>
      </c>
      <c r="J4143" s="51" t="s">
        <v>293</v>
      </c>
      <c r="K4143" s="49" t="s">
        <v>12357</v>
      </c>
      <c r="L4143" s="49" t="s">
        <v>189</v>
      </c>
      <c r="M4143" s="49" t="s">
        <v>84</v>
      </c>
      <c r="N4143" s="49" t="s">
        <v>5953</v>
      </c>
      <c r="O4143" s="49" t="s">
        <v>4918</v>
      </c>
      <c r="P4143" s="43">
        <v>796</v>
      </c>
      <c r="Q4143" s="49" t="s">
        <v>46</v>
      </c>
      <c r="R4143" s="77">
        <v>100</v>
      </c>
      <c r="S4143" s="100">
        <v>1000</v>
      </c>
      <c r="T4143" s="62">
        <f t="shared" si="491"/>
        <v>100000</v>
      </c>
      <c r="U4143" s="62">
        <f t="shared" si="489"/>
        <v>112000.00000000001</v>
      </c>
      <c r="V4143" s="98"/>
      <c r="W4143" s="51">
        <v>2017</v>
      </c>
      <c r="X4143" s="98"/>
    </row>
    <row r="4144" spans="1:24" ht="50.1" customHeight="1">
      <c r="A4144" s="45" t="s">
        <v>12675</v>
      </c>
      <c r="B4144" s="58" t="s">
        <v>35</v>
      </c>
      <c r="C4144" s="50" t="s">
        <v>12674</v>
      </c>
      <c r="D4144" s="50" t="s">
        <v>7601</v>
      </c>
      <c r="E4144" s="50" t="s">
        <v>12673</v>
      </c>
      <c r="F4144" s="50" t="s">
        <v>12672</v>
      </c>
      <c r="G4144" s="49" t="s">
        <v>39</v>
      </c>
      <c r="H4144" s="105">
        <v>0</v>
      </c>
      <c r="I4144" s="80">
        <v>590000000</v>
      </c>
      <c r="J4144" s="51" t="s">
        <v>293</v>
      </c>
      <c r="K4144" s="49" t="s">
        <v>12357</v>
      </c>
      <c r="L4144" s="49" t="s">
        <v>189</v>
      </c>
      <c r="M4144" s="49" t="s">
        <v>84</v>
      </c>
      <c r="N4144" s="49" t="s">
        <v>5953</v>
      </c>
      <c r="O4144" s="49" t="s">
        <v>4918</v>
      </c>
      <c r="P4144" s="43">
        <v>796</v>
      </c>
      <c r="Q4144" s="49" t="s">
        <v>46</v>
      </c>
      <c r="R4144" s="77">
        <v>15</v>
      </c>
      <c r="S4144" s="100">
        <v>300</v>
      </c>
      <c r="T4144" s="62">
        <f t="shared" si="491"/>
        <v>4500</v>
      </c>
      <c r="U4144" s="62">
        <f t="shared" si="489"/>
        <v>5040.0000000000009</v>
      </c>
      <c r="V4144" s="98"/>
      <c r="W4144" s="51">
        <v>2017</v>
      </c>
      <c r="X4144" s="98"/>
    </row>
    <row r="4145" spans="1:24" ht="50.1" customHeight="1">
      <c r="A4145" s="45" t="s">
        <v>12671</v>
      </c>
      <c r="B4145" s="58" t="s">
        <v>35</v>
      </c>
      <c r="C4145" s="50" t="s">
        <v>7600</v>
      </c>
      <c r="D4145" s="50" t="s">
        <v>7601</v>
      </c>
      <c r="E4145" s="50" t="s">
        <v>7602</v>
      </c>
      <c r="F4145" s="50" t="s">
        <v>12670</v>
      </c>
      <c r="G4145" s="43" t="s">
        <v>39</v>
      </c>
      <c r="H4145" s="105">
        <v>0</v>
      </c>
      <c r="I4145" s="80">
        <v>590000000</v>
      </c>
      <c r="J4145" s="51" t="s">
        <v>293</v>
      </c>
      <c r="K4145" s="49" t="s">
        <v>12357</v>
      </c>
      <c r="L4145" s="49" t="s">
        <v>189</v>
      </c>
      <c r="M4145" s="49" t="s">
        <v>84</v>
      </c>
      <c r="N4145" s="49" t="s">
        <v>5953</v>
      </c>
      <c r="O4145" s="49" t="s">
        <v>4918</v>
      </c>
      <c r="P4145" s="43">
        <v>796</v>
      </c>
      <c r="Q4145" s="49" t="s">
        <v>46</v>
      </c>
      <c r="R4145" s="77">
        <v>15</v>
      </c>
      <c r="S4145" s="100">
        <v>250</v>
      </c>
      <c r="T4145" s="62">
        <f t="shared" si="491"/>
        <v>3750</v>
      </c>
      <c r="U4145" s="62">
        <f t="shared" si="489"/>
        <v>4200</v>
      </c>
      <c r="V4145" s="98"/>
      <c r="W4145" s="51">
        <v>2017</v>
      </c>
      <c r="X4145" s="98"/>
    </row>
    <row r="4146" spans="1:24" ht="50.1" customHeight="1">
      <c r="A4146" s="45" t="s">
        <v>12669</v>
      </c>
      <c r="B4146" s="58" t="s">
        <v>35</v>
      </c>
      <c r="C4146" s="50" t="s">
        <v>7676</v>
      </c>
      <c r="D4146" s="50" t="s">
        <v>7601</v>
      </c>
      <c r="E4146" s="50" t="s">
        <v>7677</v>
      </c>
      <c r="F4146" s="50" t="s">
        <v>12668</v>
      </c>
      <c r="G4146" s="49" t="s">
        <v>39</v>
      </c>
      <c r="H4146" s="105">
        <v>0</v>
      </c>
      <c r="I4146" s="80">
        <v>590000000</v>
      </c>
      <c r="J4146" s="51" t="s">
        <v>293</v>
      </c>
      <c r="K4146" s="49" t="s">
        <v>12357</v>
      </c>
      <c r="L4146" s="49" t="s">
        <v>189</v>
      </c>
      <c r="M4146" s="49" t="s">
        <v>84</v>
      </c>
      <c r="N4146" s="49" t="s">
        <v>5953</v>
      </c>
      <c r="O4146" s="49" t="s">
        <v>4918</v>
      </c>
      <c r="P4146" s="43">
        <v>796</v>
      </c>
      <c r="Q4146" s="49" t="s">
        <v>46</v>
      </c>
      <c r="R4146" s="77">
        <v>60</v>
      </c>
      <c r="S4146" s="100">
        <v>300</v>
      </c>
      <c r="T4146" s="62">
        <f t="shared" si="491"/>
        <v>18000</v>
      </c>
      <c r="U4146" s="62">
        <f t="shared" si="489"/>
        <v>20160.000000000004</v>
      </c>
      <c r="V4146" s="98"/>
      <c r="W4146" s="51">
        <v>2017</v>
      </c>
      <c r="X4146" s="98"/>
    </row>
    <row r="4147" spans="1:24" ht="50.1" customHeight="1">
      <c r="A4147" s="45" t="s">
        <v>12667</v>
      </c>
      <c r="B4147" s="58" t="s">
        <v>35</v>
      </c>
      <c r="C4147" s="50" t="s">
        <v>7638</v>
      </c>
      <c r="D4147" s="50" t="s">
        <v>7601</v>
      </c>
      <c r="E4147" s="50" t="s">
        <v>7639</v>
      </c>
      <c r="F4147" s="50" t="s">
        <v>12666</v>
      </c>
      <c r="G4147" s="43" t="s">
        <v>39</v>
      </c>
      <c r="H4147" s="105">
        <v>0</v>
      </c>
      <c r="I4147" s="80">
        <v>590000000</v>
      </c>
      <c r="J4147" s="51" t="s">
        <v>293</v>
      </c>
      <c r="K4147" s="49" t="s">
        <v>12357</v>
      </c>
      <c r="L4147" s="49" t="s">
        <v>189</v>
      </c>
      <c r="M4147" s="49" t="s">
        <v>84</v>
      </c>
      <c r="N4147" s="49" t="s">
        <v>5953</v>
      </c>
      <c r="O4147" s="49" t="s">
        <v>4918</v>
      </c>
      <c r="P4147" s="43">
        <v>796</v>
      </c>
      <c r="Q4147" s="49" t="s">
        <v>46</v>
      </c>
      <c r="R4147" s="77">
        <v>45</v>
      </c>
      <c r="S4147" s="100">
        <v>470</v>
      </c>
      <c r="T4147" s="62">
        <f t="shared" si="491"/>
        <v>21150</v>
      </c>
      <c r="U4147" s="62">
        <f t="shared" si="489"/>
        <v>23688.000000000004</v>
      </c>
      <c r="V4147" s="98"/>
      <c r="W4147" s="51">
        <v>2017</v>
      </c>
      <c r="X4147" s="98"/>
    </row>
    <row r="4148" spans="1:24" ht="50.1" customHeight="1">
      <c r="A4148" s="45" t="s">
        <v>12665</v>
      </c>
      <c r="B4148" s="58" t="s">
        <v>35</v>
      </c>
      <c r="C4148" s="50" t="s">
        <v>7600</v>
      </c>
      <c r="D4148" s="50" t="s">
        <v>7601</v>
      </c>
      <c r="E4148" s="50" t="s">
        <v>7602</v>
      </c>
      <c r="F4148" s="50" t="s">
        <v>12664</v>
      </c>
      <c r="G4148" s="49" t="s">
        <v>39</v>
      </c>
      <c r="H4148" s="105">
        <v>0</v>
      </c>
      <c r="I4148" s="80">
        <v>590000000</v>
      </c>
      <c r="J4148" s="51" t="s">
        <v>293</v>
      </c>
      <c r="K4148" s="49" t="s">
        <v>12357</v>
      </c>
      <c r="L4148" s="49" t="s">
        <v>189</v>
      </c>
      <c r="M4148" s="49" t="s">
        <v>84</v>
      </c>
      <c r="N4148" s="49" t="s">
        <v>5953</v>
      </c>
      <c r="O4148" s="49" t="s">
        <v>4918</v>
      </c>
      <c r="P4148" s="43">
        <v>796</v>
      </c>
      <c r="Q4148" s="49" t="s">
        <v>46</v>
      </c>
      <c r="R4148" s="77">
        <v>45</v>
      </c>
      <c r="S4148" s="100">
        <v>950</v>
      </c>
      <c r="T4148" s="62">
        <f t="shared" si="491"/>
        <v>42750</v>
      </c>
      <c r="U4148" s="62">
        <f t="shared" si="489"/>
        <v>47880.000000000007</v>
      </c>
      <c r="V4148" s="98"/>
      <c r="W4148" s="51">
        <v>2017</v>
      </c>
      <c r="X4148" s="98"/>
    </row>
    <row r="4149" spans="1:24" ht="50.1" customHeight="1">
      <c r="A4149" s="45" t="s">
        <v>12663</v>
      </c>
      <c r="B4149" s="58" t="s">
        <v>35</v>
      </c>
      <c r="C4149" s="50" t="s">
        <v>7614</v>
      </c>
      <c r="D4149" s="50" t="s">
        <v>7601</v>
      </c>
      <c r="E4149" s="50" t="s">
        <v>7615</v>
      </c>
      <c r="F4149" s="50" t="s">
        <v>12662</v>
      </c>
      <c r="G4149" s="43" t="s">
        <v>39</v>
      </c>
      <c r="H4149" s="105">
        <v>0</v>
      </c>
      <c r="I4149" s="80">
        <v>590000000</v>
      </c>
      <c r="J4149" s="51" t="s">
        <v>293</v>
      </c>
      <c r="K4149" s="49" t="s">
        <v>12357</v>
      </c>
      <c r="L4149" s="49" t="s">
        <v>189</v>
      </c>
      <c r="M4149" s="49" t="s">
        <v>84</v>
      </c>
      <c r="N4149" s="49" t="s">
        <v>5953</v>
      </c>
      <c r="O4149" s="49" t="s">
        <v>4918</v>
      </c>
      <c r="P4149" s="43">
        <v>796</v>
      </c>
      <c r="Q4149" s="49" t="s">
        <v>46</v>
      </c>
      <c r="R4149" s="77">
        <v>6</v>
      </c>
      <c r="S4149" s="100">
        <v>450</v>
      </c>
      <c r="T4149" s="62">
        <f t="shared" si="491"/>
        <v>2700</v>
      </c>
      <c r="U4149" s="62">
        <f t="shared" si="489"/>
        <v>3024.0000000000005</v>
      </c>
      <c r="V4149" s="98"/>
      <c r="W4149" s="51">
        <v>2017</v>
      </c>
      <c r="X4149" s="98"/>
    </row>
    <row r="4150" spans="1:24" ht="50.1" customHeight="1">
      <c r="A4150" s="45" t="s">
        <v>12661</v>
      </c>
      <c r="B4150" s="58" t="s">
        <v>35</v>
      </c>
      <c r="C4150" s="50" t="s">
        <v>12660</v>
      </c>
      <c r="D4150" s="50" t="s">
        <v>1306</v>
      </c>
      <c r="E4150" s="50" t="s">
        <v>12659</v>
      </c>
      <c r="F4150" s="50" t="s">
        <v>12658</v>
      </c>
      <c r="G4150" s="49" t="s">
        <v>39</v>
      </c>
      <c r="H4150" s="105">
        <v>0</v>
      </c>
      <c r="I4150" s="80">
        <v>590000000</v>
      </c>
      <c r="J4150" s="51" t="s">
        <v>293</v>
      </c>
      <c r="K4150" s="49" t="s">
        <v>12357</v>
      </c>
      <c r="L4150" s="49" t="s">
        <v>189</v>
      </c>
      <c r="M4150" s="49" t="s">
        <v>84</v>
      </c>
      <c r="N4150" s="49" t="s">
        <v>5953</v>
      </c>
      <c r="O4150" s="49" t="s">
        <v>4918</v>
      </c>
      <c r="P4150" s="43">
        <v>796</v>
      </c>
      <c r="Q4150" s="49" t="s">
        <v>46</v>
      </c>
      <c r="R4150" s="77">
        <v>150</v>
      </c>
      <c r="S4150" s="100">
        <v>24</v>
      </c>
      <c r="T4150" s="62">
        <f t="shared" si="491"/>
        <v>3600</v>
      </c>
      <c r="U4150" s="62">
        <f t="shared" ref="U4150:U4213" si="492">T4150*1.12</f>
        <v>4032.0000000000005</v>
      </c>
      <c r="V4150" s="98"/>
      <c r="W4150" s="51">
        <v>2017</v>
      </c>
      <c r="X4150" s="98"/>
    </row>
    <row r="4151" spans="1:24" ht="50.1" customHeight="1">
      <c r="A4151" s="45" t="s">
        <v>12657</v>
      </c>
      <c r="B4151" s="58" t="s">
        <v>35</v>
      </c>
      <c r="C4151" s="50" t="s">
        <v>7782</v>
      </c>
      <c r="D4151" s="50" t="s">
        <v>1306</v>
      </c>
      <c r="E4151" s="50" t="s">
        <v>7783</v>
      </c>
      <c r="F4151" s="50" t="s">
        <v>12656</v>
      </c>
      <c r="G4151" s="43" t="s">
        <v>39</v>
      </c>
      <c r="H4151" s="105">
        <v>0</v>
      </c>
      <c r="I4151" s="80">
        <v>590000000</v>
      </c>
      <c r="J4151" s="51" t="s">
        <v>293</v>
      </c>
      <c r="K4151" s="49" t="s">
        <v>12357</v>
      </c>
      <c r="L4151" s="49" t="s">
        <v>189</v>
      </c>
      <c r="M4151" s="49" t="s">
        <v>84</v>
      </c>
      <c r="N4151" s="49" t="s">
        <v>5953</v>
      </c>
      <c r="O4151" s="49" t="s">
        <v>4918</v>
      </c>
      <c r="P4151" s="43">
        <v>796</v>
      </c>
      <c r="Q4151" s="49" t="s">
        <v>46</v>
      </c>
      <c r="R4151" s="77">
        <v>60</v>
      </c>
      <c r="S4151" s="100">
        <v>24</v>
      </c>
      <c r="T4151" s="62">
        <f t="shared" ref="T4151:T4182" si="493">R4151*S4151</f>
        <v>1440</v>
      </c>
      <c r="U4151" s="62">
        <f t="shared" si="492"/>
        <v>1612.8000000000002</v>
      </c>
      <c r="V4151" s="98"/>
      <c r="W4151" s="51">
        <v>2017</v>
      </c>
      <c r="X4151" s="98"/>
    </row>
    <row r="4152" spans="1:24" ht="50.1" customHeight="1">
      <c r="A4152" s="45" t="s">
        <v>12655</v>
      </c>
      <c r="B4152" s="58" t="s">
        <v>35</v>
      </c>
      <c r="C4152" s="50" t="s">
        <v>7790</v>
      </c>
      <c r="D4152" s="50" t="s">
        <v>1306</v>
      </c>
      <c r="E4152" s="50" t="s">
        <v>7791</v>
      </c>
      <c r="F4152" s="50" t="s">
        <v>12654</v>
      </c>
      <c r="G4152" s="49" t="s">
        <v>39</v>
      </c>
      <c r="H4152" s="105">
        <v>0</v>
      </c>
      <c r="I4152" s="80">
        <v>590000000</v>
      </c>
      <c r="J4152" s="51" t="s">
        <v>293</v>
      </c>
      <c r="K4152" s="49" t="s">
        <v>12357</v>
      </c>
      <c r="L4152" s="49" t="s">
        <v>189</v>
      </c>
      <c r="M4152" s="49" t="s">
        <v>84</v>
      </c>
      <c r="N4152" s="49" t="s">
        <v>5953</v>
      </c>
      <c r="O4152" s="49" t="s">
        <v>4918</v>
      </c>
      <c r="P4152" s="43">
        <v>796</v>
      </c>
      <c r="Q4152" s="49" t="s">
        <v>46</v>
      </c>
      <c r="R4152" s="77">
        <v>120</v>
      </c>
      <c r="S4152" s="100">
        <v>10</v>
      </c>
      <c r="T4152" s="62">
        <f t="shared" si="493"/>
        <v>1200</v>
      </c>
      <c r="U4152" s="62">
        <f t="shared" si="492"/>
        <v>1344.0000000000002</v>
      </c>
      <c r="V4152" s="98"/>
      <c r="W4152" s="51">
        <v>2017</v>
      </c>
      <c r="X4152" s="98"/>
    </row>
    <row r="4153" spans="1:24" ht="50.1" customHeight="1">
      <c r="A4153" s="45" t="s">
        <v>12653</v>
      </c>
      <c r="B4153" s="58" t="s">
        <v>35</v>
      </c>
      <c r="C4153" s="50" t="s">
        <v>12652</v>
      </c>
      <c r="D4153" s="50" t="s">
        <v>1306</v>
      </c>
      <c r="E4153" s="50" t="s">
        <v>12651</v>
      </c>
      <c r="F4153" s="50" t="s">
        <v>12650</v>
      </c>
      <c r="G4153" s="43" t="s">
        <v>39</v>
      </c>
      <c r="H4153" s="105">
        <v>0</v>
      </c>
      <c r="I4153" s="80">
        <v>590000000</v>
      </c>
      <c r="J4153" s="51" t="s">
        <v>293</v>
      </c>
      <c r="K4153" s="49" t="s">
        <v>12357</v>
      </c>
      <c r="L4153" s="49" t="s">
        <v>189</v>
      </c>
      <c r="M4153" s="49" t="s">
        <v>84</v>
      </c>
      <c r="N4153" s="49" t="s">
        <v>5953</v>
      </c>
      <c r="O4153" s="49" t="s">
        <v>4918</v>
      </c>
      <c r="P4153" s="43">
        <v>796</v>
      </c>
      <c r="Q4153" s="49" t="s">
        <v>46</v>
      </c>
      <c r="R4153" s="77">
        <v>30</v>
      </c>
      <c r="S4153" s="100">
        <v>24</v>
      </c>
      <c r="T4153" s="62">
        <f t="shared" si="493"/>
        <v>720</v>
      </c>
      <c r="U4153" s="62">
        <f t="shared" si="492"/>
        <v>806.40000000000009</v>
      </c>
      <c r="V4153" s="98"/>
      <c r="W4153" s="51">
        <v>2017</v>
      </c>
      <c r="X4153" s="98"/>
    </row>
    <row r="4154" spans="1:24" ht="50.1" customHeight="1">
      <c r="A4154" s="45" t="s">
        <v>12649</v>
      </c>
      <c r="B4154" s="58" t="s">
        <v>35</v>
      </c>
      <c r="C4154" s="50" t="s">
        <v>12646</v>
      </c>
      <c r="D4154" s="50" t="s">
        <v>1306</v>
      </c>
      <c r="E4154" s="50" t="s">
        <v>12645</v>
      </c>
      <c r="F4154" s="50" t="s">
        <v>12648</v>
      </c>
      <c r="G4154" s="49" t="s">
        <v>39</v>
      </c>
      <c r="H4154" s="105">
        <v>0</v>
      </c>
      <c r="I4154" s="80">
        <v>590000000</v>
      </c>
      <c r="J4154" s="51" t="s">
        <v>293</v>
      </c>
      <c r="K4154" s="49" t="s">
        <v>12357</v>
      </c>
      <c r="L4154" s="49" t="s">
        <v>189</v>
      </c>
      <c r="M4154" s="49" t="s">
        <v>84</v>
      </c>
      <c r="N4154" s="49" t="s">
        <v>5953</v>
      </c>
      <c r="O4154" s="49" t="s">
        <v>4918</v>
      </c>
      <c r="P4154" s="43">
        <v>796</v>
      </c>
      <c r="Q4154" s="49" t="s">
        <v>46</v>
      </c>
      <c r="R4154" s="77">
        <v>30</v>
      </c>
      <c r="S4154" s="100">
        <v>15</v>
      </c>
      <c r="T4154" s="62">
        <f t="shared" si="493"/>
        <v>450</v>
      </c>
      <c r="U4154" s="62">
        <f t="shared" si="492"/>
        <v>504.00000000000006</v>
      </c>
      <c r="V4154" s="98"/>
      <c r="W4154" s="51">
        <v>2017</v>
      </c>
      <c r="X4154" s="98"/>
    </row>
    <row r="4155" spans="1:24" ht="50.1" customHeight="1">
      <c r="A4155" s="45" t="s">
        <v>12647</v>
      </c>
      <c r="B4155" s="58" t="s">
        <v>35</v>
      </c>
      <c r="C4155" s="50" t="s">
        <v>12646</v>
      </c>
      <c r="D4155" s="50" t="s">
        <v>1306</v>
      </c>
      <c r="E4155" s="50" t="s">
        <v>12645</v>
      </c>
      <c r="F4155" s="50" t="s">
        <v>12644</v>
      </c>
      <c r="G4155" s="43" t="s">
        <v>39</v>
      </c>
      <c r="H4155" s="105">
        <v>0</v>
      </c>
      <c r="I4155" s="80">
        <v>590000000</v>
      </c>
      <c r="J4155" s="51" t="s">
        <v>293</v>
      </c>
      <c r="K4155" s="49" t="s">
        <v>12357</v>
      </c>
      <c r="L4155" s="49" t="s">
        <v>189</v>
      </c>
      <c r="M4155" s="49" t="s">
        <v>84</v>
      </c>
      <c r="N4155" s="49" t="s">
        <v>5953</v>
      </c>
      <c r="O4155" s="49" t="s">
        <v>4918</v>
      </c>
      <c r="P4155" s="43">
        <v>796</v>
      </c>
      <c r="Q4155" s="49" t="s">
        <v>46</v>
      </c>
      <c r="R4155" s="77">
        <v>30</v>
      </c>
      <c r="S4155" s="100">
        <v>24</v>
      </c>
      <c r="T4155" s="62">
        <f t="shared" si="493"/>
        <v>720</v>
      </c>
      <c r="U4155" s="62">
        <f t="shared" si="492"/>
        <v>806.40000000000009</v>
      </c>
      <c r="V4155" s="98"/>
      <c r="W4155" s="51">
        <v>2017</v>
      </c>
      <c r="X4155" s="98"/>
    </row>
    <row r="4156" spans="1:24" ht="50.1" customHeight="1">
      <c r="A4156" s="45" t="s">
        <v>12643</v>
      </c>
      <c r="B4156" s="58" t="s">
        <v>35</v>
      </c>
      <c r="C4156" s="50" t="s">
        <v>7776</v>
      </c>
      <c r="D4156" s="50" t="s">
        <v>1306</v>
      </c>
      <c r="E4156" s="50" t="s">
        <v>7777</v>
      </c>
      <c r="F4156" s="50" t="s">
        <v>12642</v>
      </c>
      <c r="G4156" s="49" t="s">
        <v>39</v>
      </c>
      <c r="H4156" s="105">
        <v>0</v>
      </c>
      <c r="I4156" s="80">
        <v>590000000</v>
      </c>
      <c r="J4156" s="51" t="s">
        <v>293</v>
      </c>
      <c r="K4156" s="49" t="s">
        <v>12357</v>
      </c>
      <c r="L4156" s="49" t="s">
        <v>189</v>
      </c>
      <c r="M4156" s="49" t="s">
        <v>84</v>
      </c>
      <c r="N4156" s="49" t="s">
        <v>5953</v>
      </c>
      <c r="O4156" s="49" t="s">
        <v>4918</v>
      </c>
      <c r="P4156" s="43">
        <v>796</v>
      </c>
      <c r="Q4156" s="49" t="s">
        <v>46</v>
      </c>
      <c r="R4156" s="77">
        <v>45</v>
      </c>
      <c r="S4156" s="100">
        <v>75</v>
      </c>
      <c r="T4156" s="62">
        <f t="shared" si="493"/>
        <v>3375</v>
      </c>
      <c r="U4156" s="62">
        <f t="shared" si="492"/>
        <v>3780.0000000000005</v>
      </c>
      <c r="V4156" s="98"/>
      <c r="W4156" s="51">
        <v>2017</v>
      </c>
      <c r="X4156" s="98"/>
    </row>
    <row r="4157" spans="1:24" ht="50.1" customHeight="1">
      <c r="A4157" s="45" t="s">
        <v>12641</v>
      </c>
      <c r="B4157" s="58" t="s">
        <v>35</v>
      </c>
      <c r="C4157" s="50" t="s">
        <v>7804</v>
      </c>
      <c r="D4157" s="50" t="s">
        <v>1306</v>
      </c>
      <c r="E4157" s="50" t="s">
        <v>7805</v>
      </c>
      <c r="F4157" s="50" t="s">
        <v>12640</v>
      </c>
      <c r="G4157" s="43" t="s">
        <v>39</v>
      </c>
      <c r="H4157" s="105">
        <v>0</v>
      </c>
      <c r="I4157" s="80">
        <v>590000000</v>
      </c>
      <c r="J4157" s="51" t="s">
        <v>293</v>
      </c>
      <c r="K4157" s="49" t="s">
        <v>12357</v>
      </c>
      <c r="L4157" s="49" t="s">
        <v>189</v>
      </c>
      <c r="M4157" s="49" t="s">
        <v>84</v>
      </c>
      <c r="N4157" s="49" t="s">
        <v>5953</v>
      </c>
      <c r="O4157" s="49" t="s">
        <v>4918</v>
      </c>
      <c r="P4157" s="43">
        <v>796</v>
      </c>
      <c r="Q4157" s="49" t="s">
        <v>46</v>
      </c>
      <c r="R4157" s="77">
        <v>45</v>
      </c>
      <c r="S4157" s="100">
        <v>140</v>
      </c>
      <c r="T4157" s="62">
        <f t="shared" si="493"/>
        <v>6300</v>
      </c>
      <c r="U4157" s="62">
        <f t="shared" si="492"/>
        <v>7056.0000000000009</v>
      </c>
      <c r="V4157" s="98"/>
      <c r="W4157" s="51">
        <v>2017</v>
      </c>
      <c r="X4157" s="98"/>
    </row>
    <row r="4158" spans="1:24" ht="50.1" customHeight="1">
      <c r="A4158" s="45" t="s">
        <v>12639</v>
      </c>
      <c r="B4158" s="58" t="s">
        <v>35</v>
      </c>
      <c r="C4158" s="50" t="s">
        <v>7800</v>
      </c>
      <c r="D4158" s="50" t="s">
        <v>1306</v>
      </c>
      <c r="E4158" s="50" t="s">
        <v>7801</v>
      </c>
      <c r="F4158" s="50" t="s">
        <v>12638</v>
      </c>
      <c r="G4158" s="49" t="s">
        <v>39</v>
      </c>
      <c r="H4158" s="105">
        <v>0</v>
      </c>
      <c r="I4158" s="80">
        <v>590000000</v>
      </c>
      <c r="J4158" s="51" t="s">
        <v>293</v>
      </c>
      <c r="K4158" s="49" t="s">
        <v>12357</v>
      </c>
      <c r="L4158" s="49" t="s">
        <v>189</v>
      </c>
      <c r="M4158" s="49" t="s">
        <v>84</v>
      </c>
      <c r="N4158" s="49" t="s">
        <v>5953</v>
      </c>
      <c r="O4158" s="49" t="s">
        <v>4918</v>
      </c>
      <c r="P4158" s="43">
        <v>796</v>
      </c>
      <c r="Q4158" s="49" t="s">
        <v>46</v>
      </c>
      <c r="R4158" s="77">
        <v>75</v>
      </c>
      <c r="S4158" s="100">
        <v>45</v>
      </c>
      <c r="T4158" s="62">
        <f t="shared" si="493"/>
        <v>3375</v>
      </c>
      <c r="U4158" s="62">
        <f t="shared" si="492"/>
        <v>3780.0000000000005</v>
      </c>
      <c r="V4158" s="98"/>
      <c r="W4158" s="51">
        <v>2017</v>
      </c>
      <c r="X4158" s="98"/>
    </row>
    <row r="4159" spans="1:24" ht="50.1" customHeight="1">
      <c r="A4159" s="45" t="s">
        <v>12637</v>
      </c>
      <c r="B4159" s="58" t="s">
        <v>35</v>
      </c>
      <c r="C4159" s="50" t="s">
        <v>7818</v>
      </c>
      <c r="D4159" s="50" t="s">
        <v>1306</v>
      </c>
      <c r="E4159" s="50" t="s">
        <v>7819</v>
      </c>
      <c r="F4159" s="50" t="s">
        <v>12636</v>
      </c>
      <c r="G4159" s="43" t="s">
        <v>39</v>
      </c>
      <c r="H4159" s="105">
        <v>0</v>
      </c>
      <c r="I4159" s="80">
        <v>590000000</v>
      </c>
      <c r="J4159" s="51" t="s">
        <v>293</v>
      </c>
      <c r="K4159" s="49" t="s">
        <v>12357</v>
      </c>
      <c r="L4159" s="49" t="s">
        <v>189</v>
      </c>
      <c r="M4159" s="49" t="s">
        <v>84</v>
      </c>
      <c r="N4159" s="49" t="s">
        <v>5953</v>
      </c>
      <c r="O4159" s="49" t="s">
        <v>4918</v>
      </c>
      <c r="P4159" s="43">
        <v>796</v>
      </c>
      <c r="Q4159" s="49" t="s">
        <v>46</v>
      </c>
      <c r="R4159" s="77">
        <v>45</v>
      </c>
      <c r="S4159" s="100">
        <v>30</v>
      </c>
      <c r="T4159" s="62">
        <f t="shared" si="493"/>
        <v>1350</v>
      </c>
      <c r="U4159" s="62">
        <f t="shared" si="492"/>
        <v>1512.0000000000002</v>
      </c>
      <c r="V4159" s="98"/>
      <c r="W4159" s="51">
        <v>2017</v>
      </c>
      <c r="X4159" s="98"/>
    </row>
    <row r="4160" spans="1:24" ht="50.1" customHeight="1">
      <c r="A4160" s="45" t="s">
        <v>12635</v>
      </c>
      <c r="B4160" s="58" t="s">
        <v>35</v>
      </c>
      <c r="C4160" s="50" t="s">
        <v>7838</v>
      </c>
      <c r="D4160" s="50" t="s">
        <v>1306</v>
      </c>
      <c r="E4160" s="50" t="s">
        <v>7839</v>
      </c>
      <c r="F4160" s="50" t="s">
        <v>12634</v>
      </c>
      <c r="G4160" s="49" t="s">
        <v>39</v>
      </c>
      <c r="H4160" s="105">
        <v>0</v>
      </c>
      <c r="I4160" s="80">
        <v>590000000</v>
      </c>
      <c r="J4160" s="51" t="s">
        <v>293</v>
      </c>
      <c r="K4160" s="49" t="s">
        <v>12357</v>
      </c>
      <c r="L4160" s="49" t="s">
        <v>189</v>
      </c>
      <c r="M4160" s="49" t="s">
        <v>84</v>
      </c>
      <c r="N4160" s="49" t="s">
        <v>5953</v>
      </c>
      <c r="O4160" s="49" t="s">
        <v>4918</v>
      </c>
      <c r="P4160" s="43">
        <v>796</v>
      </c>
      <c r="Q4160" s="49" t="s">
        <v>46</v>
      </c>
      <c r="R4160" s="77">
        <v>45</v>
      </c>
      <c r="S4160" s="100">
        <v>75</v>
      </c>
      <c r="T4160" s="62">
        <f t="shared" si="493"/>
        <v>3375</v>
      </c>
      <c r="U4160" s="62">
        <f t="shared" si="492"/>
        <v>3780.0000000000005</v>
      </c>
      <c r="V4160" s="98"/>
      <c r="W4160" s="51">
        <v>2017</v>
      </c>
      <c r="X4160" s="98"/>
    </row>
    <row r="4161" spans="1:24" ht="50.1" customHeight="1">
      <c r="A4161" s="45" t="s">
        <v>12633</v>
      </c>
      <c r="B4161" s="58" t="s">
        <v>35</v>
      </c>
      <c r="C4161" s="50" t="s">
        <v>12632</v>
      </c>
      <c r="D4161" s="50" t="s">
        <v>1306</v>
      </c>
      <c r="E4161" s="50" t="s">
        <v>12631</v>
      </c>
      <c r="F4161" s="50" t="s">
        <v>12630</v>
      </c>
      <c r="G4161" s="43" t="s">
        <v>39</v>
      </c>
      <c r="H4161" s="105">
        <v>0</v>
      </c>
      <c r="I4161" s="80">
        <v>590000000</v>
      </c>
      <c r="J4161" s="51" t="s">
        <v>293</v>
      </c>
      <c r="K4161" s="49" t="s">
        <v>12357</v>
      </c>
      <c r="L4161" s="49" t="s">
        <v>189</v>
      </c>
      <c r="M4161" s="49" t="s">
        <v>84</v>
      </c>
      <c r="N4161" s="49" t="s">
        <v>5953</v>
      </c>
      <c r="O4161" s="49" t="s">
        <v>4918</v>
      </c>
      <c r="P4161" s="43">
        <v>796</v>
      </c>
      <c r="Q4161" s="49" t="s">
        <v>46</v>
      </c>
      <c r="R4161" s="77">
        <v>45</v>
      </c>
      <c r="S4161" s="100">
        <v>90</v>
      </c>
      <c r="T4161" s="62">
        <f t="shared" si="493"/>
        <v>4050</v>
      </c>
      <c r="U4161" s="62">
        <f t="shared" si="492"/>
        <v>4536</v>
      </c>
      <c r="V4161" s="98"/>
      <c r="W4161" s="51">
        <v>2017</v>
      </c>
      <c r="X4161" s="98"/>
    </row>
    <row r="4162" spans="1:24" ht="50.1" customHeight="1">
      <c r="A4162" s="45" t="s">
        <v>12629</v>
      </c>
      <c r="B4162" s="58" t="s">
        <v>35</v>
      </c>
      <c r="C4162" s="50" t="s">
        <v>7844</v>
      </c>
      <c r="D4162" s="50" t="s">
        <v>1306</v>
      </c>
      <c r="E4162" s="50" t="s">
        <v>7845</v>
      </c>
      <c r="F4162" s="50" t="s">
        <v>12628</v>
      </c>
      <c r="G4162" s="49" t="s">
        <v>39</v>
      </c>
      <c r="H4162" s="105">
        <v>0</v>
      </c>
      <c r="I4162" s="80">
        <v>590000000</v>
      </c>
      <c r="J4162" s="51" t="s">
        <v>293</v>
      </c>
      <c r="K4162" s="49" t="s">
        <v>12357</v>
      </c>
      <c r="L4162" s="49" t="s">
        <v>189</v>
      </c>
      <c r="M4162" s="49" t="s">
        <v>84</v>
      </c>
      <c r="N4162" s="49" t="s">
        <v>5953</v>
      </c>
      <c r="O4162" s="49" t="s">
        <v>4918</v>
      </c>
      <c r="P4162" s="43">
        <v>796</v>
      </c>
      <c r="Q4162" s="49" t="s">
        <v>46</v>
      </c>
      <c r="R4162" s="77">
        <v>45</v>
      </c>
      <c r="S4162" s="100">
        <v>300</v>
      </c>
      <c r="T4162" s="62">
        <f t="shared" si="493"/>
        <v>13500</v>
      </c>
      <c r="U4162" s="62">
        <f t="shared" si="492"/>
        <v>15120.000000000002</v>
      </c>
      <c r="V4162" s="98"/>
      <c r="W4162" s="51">
        <v>2017</v>
      </c>
      <c r="X4162" s="98"/>
    </row>
    <row r="4163" spans="1:24" ht="50.1" customHeight="1">
      <c r="A4163" s="45" t="s">
        <v>12627</v>
      </c>
      <c r="B4163" s="58" t="s">
        <v>35</v>
      </c>
      <c r="C4163" s="50" t="s">
        <v>7849</v>
      </c>
      <c r="D4163" s="50" t="s">
        <v>1306</v>
      </c>
      <c r="E4163" s="50" t="s">
        <v>7850</v>
      </c>
      <c r="F4163" s="50" t="s">
        <v>12626</v>
      </c>
      <c r="G4163" s="43" t="s">
        <v>39</v>
      </c>
      <c r="H4163" s="105">
        <v>0</v>
      </c>
      <c r="I4163" s="80">
        <v>590000000</v>
      </c>
      <c r="J4163" s="51" t="s">
        <v>293</v>
      </c>
      <c r="K4163" s="49" t="s">
        <v>12357</v>
      </c>
      <c r="L4163" s="49" t="s">
        <v>189</v>
      </c>
      <c r="M4163" s="49" t="s">
        <v>84</v>
      </c>
      <c r="N4163" s="49" t="s">
        <v>5953</v>
      </c>
      <c r="O4163" s="49" t="s">
        <v>4918</v>
      </c>
      <c r="P4163" s="43">
        <v>796</v>
      </c>
      <c r="Q4163" s="49" t="s">
        <v>46</v>
      </c>
      <c r="R4163" s="77">
        <v>6</v>
      </c>
      <c r="S4163" s="100">
        <v>450</v>
      </c>
      <c r="T4163" s="62">
        <f t="shared" si="493"/>
        <v>2700</v>
      </c>
      <c r="U4163" s="62">
        <f t="shared" si="492"/>
        <v>3024.0000000000005</v>
      </c>
      <c r="V4163" s="98"/>
      <c r="W4163" s="51">
        <v>2017</v>
      </c>
      <c r="X4163" s="98"/>
    </row>
    <row r="4164" spans="1:24" ht="50.1" customHeight="1">
      <c r="A4164" s="45" t="s">
        <v>12625</v>
      </c>
      <c r="B4164" s="58" t="s">
        <v>35</v>
      </c>
      <c r="C4164" s="50" t="s">
        <v>614</v>
      </c>
      <c r="D4164" s="50" t="s">
        <v>615</v>
      </c>
      <c r="E4164" s="50" t="s">
        <v>616</v>
      </c>
      <c r="F4164" s="50" t="s">
        <v>7853</v>
      </c>
      <c r="G4164" s="49" t="s">
        <v>39</v>
      </c>
      <c r="H4164" s="105">
        <v>0</v>
      </c>
      <c r="I4164" s="80">
        <v>590000000</v>
      </c>
      <c r="J4164" s="51" t="s">
        <v>293</v>
      </c>
      <c r="K4164" s="49" t="s">
        <v>12357</v>
      </c>
      <c r="L4164" s="49" t="s">
        <v>189</v>
      </c>
      <c r="M4164" s="49" t="s">
        <v>84</v>
      </c>
      <c r="N4164" s="49" t="s">
        <v>5953</v>
      </c>
      <c r="O4164" s="49" t="s">
        <v>4918</v>
      </c>
      <c r="P4164" s="43">
        <v>796</v>
      </c>
      <c r="Q4164" s="49" t="s">
        <v>46</v>
      </c>
      <c r="R4164" s="77">
        <v>600</v>
      </c>
      <c r="S4164" s="100">
        <v>16</v>
      </c>
      <c r="T4164" s="62">
        <f t="shared" si="493"/>
        <v>9600</v>
      </c>
      <c r="U4164" s="62">
        <f t="shared" si="492"/>
        <v>10752.000000000002</v>
      </c>
      <c r="V4164" s="98"/>
      <c r="W4164" s="51">
        <v>2017</v>
      </c>
      <c r="X4164" s="98"/>
    </row>
    <row r="4165" spans="1:24" ht="50.1" customHeight="1">
      <c r="A4165" s="45" t="s">
        <v>12624</v>
      </c>
      <c r="B4165" s="58" t="s">
        <v>35</v>
      </c>
      <c r="C4165" s="50" t="s">
        <v>614</v>
      </c>
      <c r="D4165" s="50" t="s">
        <v>615</v>
      </c>
      <c r="E4165" s="50" t="s">
        <v>616</v>
      </c>
      <c r="F4165" s="50" t="s">
        <v>7855</v>
      </c>
      <c r="G4165" s="43" t="s">
        <v>39</v>
      </c>
      <c r="H4165" s="105">
        <v>0</v>
      </c>
      <c r="I4165" s="80">
        <v>590000000</v>
      </c>
      <c r="J4165" s="51" t="s">
        <v>293</v>
      </c>
      <c r="K4165" s="49" t="s">
        <v>12357</v>
      </c>
      <c r="L4165" s="49" t="s">
        <v>189</v>
      </c>
      <c r="M4165" s="49" t="s">
        <v>84</v>
      </c>
      <c r="N4165" s="49" t="s">
        <v>5953</v>
      </c>
      <c r="O4165" s="49" t="s">
        <v>4918</v>
      </c>
      <c r="P4165" s="43">
        <v>796</v>
      </c>
      <c r="Q4165" s="49" t="s">
        <v>46</v>
      </c>
      <c r="R4165" s="77">
        <v>15</v>
      </c>
      <c r="S4165" s="100">
        <v>50</v>
      </c>
      <c r="T4165" s="62">
        <f t="shared" si="493"/>
        <v>750</v>
      </c>
      <c r="U4165" s="62">
        <f t="shared" si="492"/>
        <v>840.00000000000011</v>
      </c>
      <c r="V4165" s="98"/>
      <c r="W4165" s="51">
        <v>2017</v>
      </c>
      <c r="X4165" s="98"/>
    </row>
    <row r="4166" spans="1:24" ht="50.1" customHeight="1">
      <c r="A4166" s="45" t="s">
        <v>12623</v>
      </c>
      <c r="B4166" s="58" t="s">
        <v>35</v>
      </c>
      <c r="C4166" s="50" t="s">
        <v>614</v>
      </c>
      <c r="D4166" s="50" t="s">
        <v>615</v>
      </c>
      <c r="E4166" s="50" t="s">
        <v>616</v>
      </c>
      <c r="F4166" s="50" t="s">
        <v>9058</v>
      </c>
      <c r="G4166" s="49" t="s">
        <v>39</v>
      </c>
      <c r="H4166" s="105">
        <v>0</v>
      </c>
      <c r="I4166" s="80">
        <v>590000000</v>
      </c>
      <c r="J4166" s="51" t="s">
        <v>293</v>
      </c>
      <c r="K4166" s="49" t="s">
        <v>12357</v>
      </c>
      <c r="L4166" s="49" t="s">
        <v>189</v>
      </c>
      <c r="M4166" s="49" t="s">
        <v>84</v>
      </c>
      <c r="N4166" s="49" t="s">
        <v>5953</v>
      </c>
      <c r="O4166" s="49" t="s">
        <v>4918</v>
      </c>
      <c r="P4166" s="43">
        <v>796</v>
      </c>
      <c r="Q4166" s="49" t="s">
        <v>46</v>
      </c>
      <c r="R4166" s="77">
        <v>30</v>
      </c>
      <c r="S4166" s="100">
        <v>16</v>
      </c>
      <c r="T4166" s="62">
        <f t="shared" si="493"/>
        <v>480</v>
      </c>
      <c r="U4166" s="62">
        <f t="shared" si="492"/>
        <v>537.6</v>
      </c>
      <c r="V4166" s="98"/>
      <c r="W4166" s="51">
        <v>2017</v>
      </c>
      <c r="X4166" s="98"/>
    </row>
    <row r="4167" spans="1:24" ht="50.1" customHeight="1">
      <c r="A4167" s="45" t="s">
        <v>12622</v>
      </c>
      <c r="B4167" s="58" t="s">
        <v>35</v>
      </c>
      <c r="C4167" s="50" t="s">
        <v>614</v>
      </c>
      <c r="D4167" s="50" t="s">
        <v>615</v>
      </c>
      <c r="E4167" s="50" t="s">
        <v>616</v>
      </c>
      <c r="F4167" s="50" t="s">
        <v>12621</v>
      </c>
      <c r="G4167" s="43" t="s">
        <v>39</v>
      </c>
      <c r="H4167" s="105">
        <v>0</v>
      </c>
      <c r="I4167" s="80">
        <v>590000000</v>
      </c>
      <c r="J4167" s="51" t="s">
        <v>293</v>
      </c>
      <c r="K4167" s="49" t="s">
        <v>12357</v>
      </c>
      <c r="L4167" s="49" t="s">
        <v>189</v>
      </c>
      <c r="M4167" s="49" t="s">
        <v>84</v>
      </c>
      <c r="N4167" s="49" t="s">
        <v>5953</v>
      </c>
      <c r="O4167" s="49" t="s">
        <v>4918</v>
      </c>
      <c r="P4167" s="43">
        <v>796</v>
      </c>
      <c r="Q4167" s="49" t="s">
        <v>46</v>
      </c>
      <c r="R4167" s="77">
        <v>45</v>
      </c>
      <c r="S4167" s="100">
        <v>24</v>
      </c>
      <c r="T4167" s="62">
        <f t="shared" si="493"/>
        <v>1080</v>
      </c>
      <c r="U4167" s="62">
        <f t="shared" si="492"/>
        <v>1209.6000000000001</v>
      </c>
      <c r="V4167" s="98"/>
      <c r="W4167" s="51">
        <v>2017</v>
      </c>
      <c r="X4167" s="98"/>
    </row>
    <row r="4168" spans="1:24" ht="50.1" customHeight="1">
      <c r="A4168" s="45" t="s">
        <v>12620</v>
      </c>
      <c r="B4168" s="58" t="s">
        <v>35</v>
      </c>
      <c r="C4168" s="50" t="s">
        <v>7901</v>
      </c>
      <c r="D4168" s="50" t="s">
        <v>7902</v>
      </c>
      <c r="E4168" s="50" t="s">
        <v>7903</v>
      </c>
      <c r="F4168" s="50" t="s">
        <v>7904</v>
      </c>
      <c r="G4168" s="49" t="s">
        <v>39</v>
      </c>
      <c r="H4168" s="105">
        <v>0</v>
      </c>
      <c r="I4168" s="80">
        <v>590000000</v>
      </c>
      <c r="J4168" s="51" t="s">
        <v>293</v>
      </c>
      <c r="K4168" s="49" t="s">
        <v>12357</v>
      </c>
      <c r="L4168" s="49" t="s">
        <v>189</v>
      </c>
      <c r="M4168" s="49" t="s">
        <v>84</v>
      </c>
      <c r="N4168" s="49" t="s">
        <v>5953</v>
      </c>
      <c r="O4168" s="49" t="s">
        <v>4918</v>
      </c>
      <c r="P4168" s="43">
        <v>796</v>
      </c>
      <c r="Q4168" s="49" t="s">
        <v>46</v>
      </c>
      <c r="R4168" s="77">
        <v>880</v>
      </c>
      <c r="S4168" s="100">
        <v>20</v>
      </c>
      <c r="T4168" s="62">
        <f t="shared" si="493"/>
        <v>17600</v>
      </c>
      <c r="U4168" s="62">
        <f t="shared" si="492"/>
        <v>19712.000000000004</v>
      </c>
      <c r="V4168" s="98"/>
      <c r="W4168" s="51">
        <v>2017</v>
      </c>
      <c r="X4168" s="98"/>
    </row>
    <row r="4169" spans="1:24" ht="50.1" customHeight="1">
      <c r="A4169" s="45" t="s">
        <v>12619</v>
      </c>
      <c r="B4169" s="58" t="s">
        <v>35</v>
      </c>
      <c r="C4169" s="50" t="s">
        <v>7901</v>
      </c>
      <c r="D4169" s="50" t="s">
        <v>7902</v>
      </c>
      <c r="E4169" s="50" t="s">
        <v>7903</v>
      </c>
      <c r="F4169" s="50" t="s">
        <v>7906</v>
      </c>
      <c r="G4169" s="43" t="s">
        <v>39</v>
      </c>
      <c r="H4169" s="105">
        <v>0</v>
      </c>
      <c r="I4169" s="80">
        <v>590000000</v>
      </c>
      <c r="J4169" s="51" t="s">
        <v>293</v>
      </c>
      <c r="K4169" s="49" t="s">
        <v>12357</v>
      </c>
      <c r="L4169" s="49" t="s">
        <v>189</v>
      </c>
      <c r="M4169" s="49" t="s">
        <v>84</v>
      </c>
      <c r="N4169" s="49" t="s">
        <v>5953</v>
      </c>
      <c r="O4169" s="49" t="s">
        <v>4918</v>
      </c>
      <c r="P4169" s="43">
        <v>796</v>
      </c>
      <c r="Q4169" s="49" t="s">
        <v>46</v>
      </c>
      <c r="R4169" s="77">
        <v>120</v>
      </c>
      <c r="S4169" s="100">
        <v>33</v>
      </c>
      <c r="T4169" s="62">
        <f t="shared" si="493"/>
        <v>3960</v>
      </c>
      <c r="U4169" s="62">
        <f t="shared" si="492"/>
        <v>4435.2000000000007</v>
      </c>
      <c r="V4169" s="98"/>
      <c r="W4169" s="51">
        <v>2017</v>
      </c>
      <c r="X4169" s="98"/>
    </row>
    <row r="4170" spans="1:24" ht="50.1" customHeight="1">
      <c r="A4170" s="45" t="s">
        <v>12618</v>
      </c>
      <c r="B4170" s="58" t="s">
        <v>35</v>
      </c>
      <c r="C4170" s="50" t="s">
        <v>7901</v>
      </c>
      <c r="D4170" s="50" t="s">
        <v>7902</v>
      </c>
      <c r="E4170" s="50" t="s">
        <v>7903</v>
      </c>
      <c r="F4170" s="50" t="s">
        <v>7912</v>
      </c>
      <c r="G4170" s="49" t="s">
        <v>39</v>
      </c>
      <c r="H4170" s="105">
        <v>0</v>
      </c>
      <c r="I4170" s="80">
        <v>590000000</v>
      </c>
      <c r="J4170" s="51" t="s">
        <v>293</v>
      </c>
      <c r="K4170" s="49" t="s">
        <v>12357</v>
      </c>
      <c r="L4170" s="49" t="s">
        <v>189</v>
      </c>
      <c r="M4170" s="49" t="s">
        <v>84</v>
      </c>
      <c r="N4170" s="49" t="s">
        <v>5953</v>
      </c>
      <c r="O4170" s="49" t="s">
        <v>4918</v>
      </c>
      <c r="P4170" s="43">
        <v>796</v>
      </c>
      <c r="Q4170" s="49" t="s">
        <v>46</v>
      </c>
      <c r="R4170" s="77">
        <v>165</v>
      </c>
      <c r="S4170" s="100">
        <v>80</v>
      </c>
      <c r="T4170" s="62">
        <f t="shared" si="493"/>
        <v>13200</v>
      </c>
      <c r="U4170" s="62">
        <f t="shared" si="492"/>
        <v>14784.000000000002</v>
      </c>
      <c r="V4170" s="98"/>
      <c r="W4170" s="51">
        <v>2017</v>
      </c>
      <c r="X4170" s="98"/>
    </row>
    <row r="4171" spans="1:24" ht="50.1" customHeight="1">
      <c r="A4171" s="45" t="s">
        <v>12617</v>
      </c>
      <c r="B4171" s="58" t="s">
        <v>35</v>
      </c>
      <c r="C4171" s="50" t="s">
        <v>7901</v>
      </c>
      <c r="D4171" s="50" t="s">
        <v>7902</v>
      </c>
      <c r="E4171" s="50" t="s">
        <v>7903</v>
      </c>
      <c r="F4171" s="50" t="s">
        <v>7910</v>
      </c>
      <c r="G4171" s="43" t="s">
        <v>39</v>
      </c>
      <c r="H4171" s="105">
        <v>0</v>
      </c>
      <c r="I4171" s="80">
        <v>590000000</v>
      </c>
      <c r="J4171" s="51" t="s">
        <v>293</v>
      </c>
      <c r="K4171" s="49" t="s">
        <v>12357</v>
      </c>
      <c r="L4171" s="49" t="s">
        <v>189</v>
      </c>
      <c r="M4171" s="49" t="s">
        <v>84</v>
      </c>
      <c r="N4171" s="49" t="s">
        <v>5953</v>
      </c>
      <c r="O4171" s="49" t="s">
        <v>4918</v>
      </c>
      <c r="P4171" s="43">
        <v>796</v>
      </c>
      <c r="Q4171" s="49" t="s">
        <v>46</v>
      </c>
      <c r="R4171" s="77">
        <v>150</v>
      </c>
      <c r="S4171" s="100">
        <v>80</v>
      </c>
      <c r="T4171" s="62">
        <f t="shared" si="493"/>
        <v>12000</v>
      </c>
      <c r="U4171" s="62">
        <f t="shared" si="492"/>
        <v>13440.000000000002</v>
      </c>
      <c r="V4171" s="98"/>
      <c r="W4171" s="51">
        <v>2017</v>
      </c>
      <c r="X4171" s="98"/>
    </row>
    <row r="4172" spans="1:24" ht="50.1" customHeight="1">
      <c r="A4172" s="45" t="s">
        <v>12616</v>
      </c>
      <c r="B4172" s="58" t="s">
        <v>35</v>
      </c>
      <c r="C4172" s="50" t="s">
        <v>7901</v>
      </c>
      <c r="D4172" s="50" t="s">
        <v>7902</v>
      </c>
      <c r="E4172" s="50" t="s">
        <v>7903</v>
      </c>
      <c r="F4172" s="50" t="s">
        <v>12615</v>
      </c>
      <c r="G4172" s="49" t="s">
        <v>39</v>
      </c>
      <c r="H4172" s="105">
        <v>0</v>
      </c>
      <c r="I4172" s="80">
        <v>590000000</v>
      </c>
      <c r="J4172" s="51" t="s">
        <v>293</v>
      </c>
      <c r="K4172" s="49" t="s">
        <v>12357</v>
      </c>
      <c r="L4172" s="49" t="s">
        <v>189</v>
      </c>
      <c r="M4172" s="49" t="s">
        <v>84</v>
      </c>
      <c r="N4172" s="49" t="s">
        <v>5953</v>
      </c>
      <c r="O4172" s="49" t="s">
        <v>4918</v>
      </c>
      <c r="P4172" s="43">
        <v>796</v>
      </c>
      <c r="Q4172" s="49" t="s">
        <v>46</v>
      </c>
      <c r="R4172" s="77">
        <v>60</v>
      </c>
      <c r="S4172" s="100">
        <v>400</v>
      </c>
      <c r="T4172" s="62">
        <f t="shared" si="493"/>
        <v>24000</v>
      </c>
      <c r="U4172" s="62">
        <f t="shared" si="492"/>
        <v>26880.000000000004</v>
      </c>
      <c r="V4172" s="98"/>
      <c r="W4172" s="51">
        <v>2017</v>
      </c>
      <c r="X4172" s="98"/>
    </row>
    <row r="4173" spans="1:24" ht="50.1" customHeight="1">
      <c r="A4173" s="45" t="s">
        <v>12614</v>
      </c>
      <c r="B4173" s="58" t="s">
        <v>35</v>
      </c>
      <c r="C4173" s="50" t="s">
        <v>7901</v>
      </c>
      <c r="D4173" s="50" t="s">
        <v>7902</v>
      </c>
      <c r="E4173" s="50" t="s">
        <v>7903</v>
      </c>
      <c r="F4173" s="50" t="s">
        <v>12613</v>
      </c>
      <c r="G4173" s="43" t="s">
        <v>39</v>
      </c>
      <c r="H4173" s="105">
        <v>0</v>
      </c>
      <c r="I4173" s="80">
        <v>590000000</v>
      </c>
      <c r="J4173" s="51" t="s">
        <v>293</v>
      </c>
      <c r="K4173" s="49" t="s">
        <v>12357</v>
      </c>
      <c r="L4173" s="49" t="s">
        <v>189</v>
      </c>
      <c r="M4173" s="49" t="s">
        <v>84</v>
      </c>
      <c r="N4173" s="49" t="s">
        <v>5953</v>
      </c>
      <c r="O4173" s="49" t="s">
        <v>4918</v>
      </c>
      <c r="P4173" s="43">
        <v>796</v>
      </c>
      <c r="Q4173" s="49" t="s">
        <v>46</v>
      </c>
      <c r="R4173" s="77">
        <v>60</v>
      </c>
      <c r="S4173" s="100">
        <v>400</v>
      </c>
      <c r="T4173" s="62">
        <f t="shared" si="493"/>
        <v>24000</v>
      </c>
      <c r="U4173" s="62">
        <f t="shared" si="492"/>
        <v>26880.000000000004</v>
      </c>
      <c r="V4173" s="98"/>
      <c r="W4173" s="51">
        <v>2017</v>
      </c>
      <c r="X4173" s="98"/>
    </row>
    <row r="4174" spans="1:24" ht="50.1" customHeight="1">
      <c r="A4174" s="45" t="s">
        <v>12612</v>
      </c>
      <c r="B4174" s="58" t="s">
        <v>35</v>
      </c>
      <c r="C4174" s="50" t="s">
        <v>7874</v>
      </c>
      <c r="D4174" s="50" t="s">
        <v>7862</v>
      </c>
      <c r="E4174" s="50" t="s">
        <v>7875</v>
      </c>
      <c r="F4174" s="50" t="s">
        <v>12611</v>
      </c>
      <c r="G4174" s="49" t="s">
        <v>39</v>
      </c>
      <c r="H4174" s="105">
        <v>0</v>
      </c>
      <c r="I4174" s="80">
        <v>590000000</v>
      </c>
      <c r="J4174" s="51" t="s">
        <v>293</v>
      </c>
      <c r="K4174" s="49" t="s">
        <v>12357</v>
      </c>
      <c r="L4174" s="49" t="s">
        <v>189</v>
      </c>
      <c r="M4174" s="49" t="s">
        <v>84</v>
      </c>
      <c r="N4174" s="49" t="s">
        <v>5953</v>
      </c>
      <c r="O4174" s="49" t="s">
        <v>4918</v>
      </c>
      <c r="P4174" s="43">
        <v>796</v>
      </c>
      <c r="Q4174" s="49" t="s">
        <v>46</v>
      </c>
      <c r="R4174" s="77">
        <v>45</v>
      </c>
      <c r="S4174" s="100">
        <v>200</v>
      </c>
      <c r="T4174" s="62">
        <f t="shared" si="493"/>
        <v>9000</v>
      </c>
      <c r="U4174" s="62">
        <f t="shared" si="492"/>
        <v>10080.000000000002</v>
      </c>
      <c r="V4174" s="98"/>
      <c r="W4174" s="51">
        <v>2017</v>
      </c>
      <c r="X4174" s="98"/>
    </row>
    <row r="4175" spans="1:24" ht="50.1" customHeight="1">
      <c r="A4175" s="45" t="s">
        <v>12610</v>
      </c>
      <c r="B4175" s="58" t="s">
        <v>35</v>
      </c>
      <c r="C4175" s="50" t="s">
        <v>7874</v>
      </c>
      <c r="D4175" s="50" t="s">
        <v>7862</v>
      </c>
      <c r="E4175" s="50" t="s">
        <v>7875</v>
      </c>
      <c r="F4175" s="50" t="s">
        <v>12609</v>
      </c>
      <c r="G4175" s="43" t="s">
        <v>39</v>
      </c>
      <c r="H4175" s="105">
        <v>0</v>
      </c>
      <c r="I4175" s="80">
        <v>590000000</v>
      </c>
      <c r="J4175" s="51" t="s">
        <v>293</v>
      </c>
      <c r="K4175" s="49" t="s">
        <v>12357</v>
      </c>
      <c r="L4175" s="49" t="s">
        <v>189</v>
      </c>
      <c r="M4175" s="49" t="s">
        <v>84</v>
      </c>
      <c r="N4175" s="49" t="s">
        <v>5953</v>
      </c>
      <c r="O4175" s="49" t="s">
        <v>4918</v>
      </c>
      <c r="P4175" s="43">
        <v>796</v>
      </c>
      <c r="Q4175" s="49" t="s">
        <v>46</v>
      </c>
      <c r="R4175" s="77">
        <v>45</v>
      </c>
      <c r="S4175" s="100">
        <v>220</v>
      </c>
      <c r="T4175" s="62">
        <f t="shared" si="493"/>
        <v>9900</v>
      </c>
      <c r="U4175" s="62">
        <f t="shared" si="492"/>
        <v>11088.000000000002</v>
      </c>
      <c r="V4175" s="98"/>
      <c r="W4175" s="51">
        <v>2017</v>
      </c>
      <c r="X4175" s="98"/>
    </row>
    <row r="4176" spans="1:24" ht="50.1" customHeight="1">
      <c r="A4176" s="45" t="s">
        <v>12608</v>
      </c>
      <c r="B4176" s="58" t="s">
        <v>35</v>
      </c>
      <c r="C4176" s="50" t="s">
        <v>7874</v>
      </c>
      <c r="D4176" s="50" t="s">
        <v>7862</v>
      </c>
      <c r="E4176" s="50" t="s">
        <v>7875</v>
      </c>
      <c r="F4176" s="50" t="s">
        <v>12607</v>
      </c>
      <c r="G4176" s="49" t="s">
        <v>39</v>
      </c>
      <c r="H4176" s="105">
        <v>0</v>
      </c>
      <c r="I4176" s="80">
        <v>590000000</v>
      </c>
      <c r="J4176" s="51" t="s">
        <v>293</v>
      </c>
      <c r="K4176" s="49" t="s">
        <v>12357</v>
      </c>
      <c r="L4176" s="49" t="s">
        <v>189</v>
      </c>
      <c r="M4176" s="49" t="s">
        <v>84</v>
      </c>
      <c r="N4176" s="49" t="s">
        <v>5953</v>
      </c>
      <c r="O4176" s="49" t="s">
        <v>4918</v>
      </c>
      <c r="P4176" s="43">
        <v>796</v>
      </c>
      <c r="Q4176" s="49" t="s">
        <v>46</v>
      </c>
      <c r="R4176" s="77">
        <v>75</v>
      </c>
      <c r="S4176" s="100">
        <v>200</v>
      </c>
      <c r="T4176" s="62">
        <f t="shared" si="493"/>
        <v>15000</v>
      </c>
      <c r="U4176" s="62">
        <f t="shared" si="492"/>
        <v>16800</v>
      </c>
      <c r="V4176" s="98"/>
      <c r="W4176" s="51">
        <v>2017</v>
      </c>
      <c r="X4176" s="98"/>
    </row>
    <row r="4177" spans="1:24" ht="50.1" customHeight="1">
      <c r="A4177" s="45" t="s">
        <v>12606</v>
      </c>
      <c r="B4177" s="58" t="s">
        <v>35</v>
      </c>
      <c r="C4177" s="50" t="s">
        <v>7874</v>
      </c>
      <c r="D4177" s="50" t="s">
        <v>7862</v>
      </c>
      <c r="E4177" s="50" t="s">
        <v>7875</v>
      </c>
      <c r="F4177" s="50" t="s">
        <v>12605</v>
      </c>
      <c r="G4177" s="43" t="s">
        <v>39</v>
      </c>
      <c r="H4177" s="105">
        <v>0</v>
      </c>
      <c r="I4177" s="80">
        <v>590000000</v>
      </c>
      <c r="J4177" s="51" t="s">
        <v>293</v>
      </c>
      <c r="K4177" s="49" t="s">
        <v>12357</v>
      </c>
      <c r="L4177" s="49" t="s">
        <v>189</v>
      </c>
      <c r="M4177" s="49" t="s">
        <v>84</v>
      </c>
      <c r="N4177" s="49" t="s">
        <v>5953</v>
      </c>
      <c r="O4177" s="49" t="s">
        <v>4918</v>
      </c>
      <c r="P4177" s="43">
        <v>796</v>
      </c>
      <c r="Q4177" s="49" t="s">
        <v>46</v>
      </c>
      <c r="R4177" s="77">
        <v>45</v>
      </c>
      <c r="S4177" s="100">
        <v>150</v>
      </c>
      <c r="T4177" s="62">
        <f t="shared" si="493"/>
        <v>6750</v>
      </c>
      <c r="U4177" s="62">
        <f t="shared" si="492"/>
        <v>7560.0000000000009</v>
      </c>
      <c r="V4177" s="98"/>
      <c r="W4177" s="51">
        <v>2017</v>
      </c>
      <c r="X4177" s="98"/>
    </row>
    <row r="4178" spans="1:24" ht="50.1" customHeight="1">
      <c r="A4178" s="45" t="s">
        <v>12604</v>
      </c>
      <c r="B4178" s="58" t="s">
        <v>35</v>
      </c>
      <c r="C4178" s="50" t="s">
        <v>7874</v>
      </c>
      <c r="D4178" s="50" t="s">
        <v>7862</v>
      </c>
      <c r="E4178" s="50" t="s">
        <v>7875</v>
      </c>
      <c r="F4178" s="50" t="s">
        <v>12603</v>
      </c>
      <c r="G4178" s="49" t="s">
        <v>39</v>
      </c>
      <c r="H4178" s="105">
        <v>0</v>
      </c>
      <c r="I4178" s="80">
        <v>590000000</v>
      </c>
      <c r="J4178" s="51" t="s">
        <v>293</v>
      </c>
      <c r="K4178" s="49" t="s">
        <v>12357</v>
      </c>
      <c r="L4178" s="49" t="s">
        <v>189</v>
      </c>
      <c r="M4178" s="49" t="s">
        <v>84</v>
      </c>
      <c r="N4178" s="49" t="s">
        <v>5953</v>
      </c>
      <c r="O4178" s="49" t="s">
        <v>4918</v>
      </c>
      <c r="P4178" s="43">
        <v>796</v>
      </c>
      <c r="Q4178" s="49" t="s">
        <v>46</v>
      </c>
      <c r="R4178" s="77">
        <v>105</v>
      </c>
      <c r="S4178" s="100">
        <v>110</v>
      </c>
      <c r="T4178" s="62">
        <f t="shared" si="493"/>
        <v>11550</v>
      </c>
      <c r="U4178" s="62">
        <f t="shared" si="492"/>
        <v>12936.000000000002</v>
      </c>
      <c r="V4178" s="98"/>
      <c r="W4178" s="51">
        <v>2017</v>
      </c>
      <c r="X4178" s="98"/>
    </row>
    <row r="4179" spans="1:24" ht="50.1" customHeight="1">
      <c r="A4179" s="45" t="s">
        <v>12602</v>
      </c>
      <c r="B4179" s="58" t="s">
        <v>35</v>
      </c>
      <c r="C4179" s="50" t="s">
        <v>7874</v>
      </c>
      <c r="D4179" s="50" t="s">
        <v>7862</v>
      </c>
      <c r="E4179" s="50" t="s">
        <v>7875</v>
      </c>
      <c r="F4179" s="50" t="s">
        <v>9072</v>
      </c>
      <c r="G4179" s="43" t="s">
        <v>39</v>
      </c>
      <c r="H4179" s="105">
        <v>0</v>
      </c>
      <c r="I4179" s="80">
        <v>590000000</v>
      </c>
      <c r="J4179" s="51" t="s">
        <v>293</v>
      </c>
      <c r="K4179" s="49" t="s">
        <v>12357</v>
      </c>
      <c r="L4179" s="49" t="s">
        <v>189</v>
      </c>
      <c r="M4179" s="49" t="s">
        <v>84</v>
      </c>
      <c r="N4179" s="49" t="s">
        <v>5953</v>
      </c>
      <c r="O4179" s="49" t="s">
        <v>4918</v>
      </c>
      <c r="P4179" s="43">
        <v>796</v>
      </c>
      <c r="Q4179" s="49" t="s">
        <v>46</v>
      </c>
      <c r="R4179" s="77">
        <v>45</v>
      </c>
      <c r="S4179" s="100">
        <v>110</v>
      </c>
      <c r="T4179" s="62">
        <f t="shared" si="493"/>
        <v>4950</v>
      </c>
      <c r="U4179" s="62">
        <f t="shared" si="492"/>
        <v>5544.0000000000009</v>
      </c>
      <c r="V4179" s="98"/>
      <c r="W4179" s="51">
        <v>2017</v>
      </c>
      <c r="X4179" s="98"/>
    </row>
    <row r="4180" spans="1:24" ht="50.1" customHeight="1">
      <c r="A4180" s="45" t="s">
        <v>12601</v>
      </c>
      <c r="B4180" s="58" t="s">
        <v>35</v>
      </c>
      <c r="C4180" s="50" t="s">
        <v>7874</v>
      </c>
      <c r="D4180" s="50" t="s">
        <v>7862</v>
      </c>
      <c r="E4180" s="50" t="s">
        <v>7875</v>
      </c>
      <c r="F4180" s="50" t="s">
        <v>12600</v>
      </c>
      <c r="G4180" s="49" t="s">
        <v>39</v>
      </c>
      <c r="H4180" s="105">
        <v>0</v>
      </c>
      <c r="I4180" s="80">
        <v>590000000</v>
      </c>
      <c r="J4180" s="51" t="s">
        <v>293</v>
      </c>
      <c r="K4180" s="49" t="s">
        <v>12357</v>
      </c>
      <c r="L4180" s="49" t="s">
        <v>189</v>
      </c>
      <c r="M4180" s="49" t="s">
        <v>84</v>
      </c>
      <c r="N4180" s="49" t="s">
        <v>5953</v>
      </c>
      <c r="O4180" s="49" t="s">
        <v>4918</v>
      </c>
      <c r="P4180" s="43">
        <v>796</v>
      </c>
      <c r="Q4180" s="49" t="s">
        <v>46</v>
      </c>
      <c r="R4180" s="77">
        <v>45</v>
      </c>
      <c r="S4180" s="100">
        <v>1000</v>
      </c>
      <c r="T4180" s="62">
        <f t="shared" si="493"/>
        <v>45000</v>
      </c>
      <c r="U4180" s="62">
        <f t="shared" si="492"/>
        <v>50400.000000000007</v>
      </c>
      <c r="V4180" s="98"/>
      <c r="W4180" s="51">
        <v>2017</v>
      </c>
      <c r="X4180" s="98"/>
    </row>
    <row r="4181" spans="1:24" ht="50.1" customHeight="1">
      <c r="A4181" s="45" t="s">
        <v>12599</v>
      </c>
      <c r="B4181" s="58" t="s">
        <v>35</v>
      </c>
      <c r="C4181" s="50" t="s">
        <v>845</v>
      </c>
      <c r="D4181" s="50" t="s">
        <v>846</v>
      </c>
      <c r="E4181" s="50" t="s">
        <v>847</v>
      </c>
      <c r="F4181" s="50" t="s">
        <v>7880</v>
      </c>
      <c r="G4181" s="43" t="s">
        <v>39</v>
      </c>
      <c r="H4181" s="105">
        <v>0</v>
      </c>
      <c r="I4181" s="80">
        <v>590000000</v>
      </c>
      <c r="J4181" s="51" t="s">
        <v>293</v>
      </c>
      <c r="K4181" s="49" t="s">
        <v>12357</v>
      </c>
      <c r="L4181" s="49" t="s">
        <v>189</v>
      </c>
      <c r="M4181" s="49" t="s">
        <v>84</v>
      </c>
      <c r="N4181" s="49" t="s">
        <v>5953</v>
      </c>
      <c r="O4181" s="49" t="s">
        <v>4918</v>
      </c>
      <c r="P4181" s="43">
        <v>796</v>
      </c>
      <c r="Q4181" s="49" t="s">
        <v>46</v>
      </c>
      <c r="R4181" s="77">
        <v>66</v>
      </c>
      <c r="S4181" s="100">
        <v>950</v>
      </c>
      <c r="T4181" s="62">
        <f t="shared" si="493"/>
        <v>62700</v>
      </c>
      <c r="U4181" s="62">
        <f t="shared" si="492"/>
        <v>70224</v>
      </c>
      <c r="V4181" s="98"/>
      <c r="W4181" s="51">
        <v>2017</v>
      </c>
      <c r="X4181" s="98"/>
    </row>
    <row r="4182" spans="1:24" ht="50.1" customHeight="1">
      <c r="A4182" s="45" t="s">
        <v>12598</v>
      </c>
      <c r="B4182" s="58" t="s">
        <v>35</v>
      </c>
      <c r="C4182" s="50" t="s">
        <v>845</v>
      </c>
      <c r="D4182" s="50" t="s">
        <v>846</v>
      </c>
      <c r="E4182" s="50" t="s">
        <v>847</v>
      </c>
      <c r="F4182" s="50" t="s">
        <v>12597</v>
      </c>
      <c r="G4182" s="49" t="s">
        <v>39</v>
      </c>
      <c r="H4182" s="105">
        <v>0</v>
      </c>
      <c r="I4182" s="80">
        <v>590000000</v>
      </c>
      <c r="J4182" s="51" t="s">
        <v>293</v>
      </c>
      <c r="K4182" s="49" t="s">
        <v>12357</v>
      </c>
      <c r="L4182" s="49" t="s">
        <v>189</v>
      </c>
      <c r="M4182" s="49" t="s">
        <v>84</v>
      </c>
      <c r="N4182" s="49" t="s">
        <v>5953</v>
      </c>
      <c r="O4182" s="49" t="s">
        <v>4918</v>
      </c>
      <c r="P4182" s="43">
        <v>796</v>
      </c>
      <c r="Q4182" s="49" t="s">
        <v>46</v>
      </c>
      <c r="R4182" s="77">
        <v>15</v>
      </c>
      <c r="S4182" s="100">
        <v>3200</v>
      </c>
      <c r="T4182" s="62">
        <f t="shared" si="493"/>
        <v>48000</v>
      </c>
      <c r="U4182" s="62">
        <f t="shared" si="492"/>
        <v>53760.000000000007</v>
      </c>
      <c r="V4182" s="98"/>
      <c r="W4182" s="51">
        <v>2017</v>
      </c>
      <c r="X4182" s="98"/>
    </row>
    <row r="4183" spans="1:24" ht="50.1" customHeight="1">
      <c r="A4183" s="45" t="s">
        <v>12596</v>
      </c>
      <c r="B4183" s="58" t="s">
        <v>35</v>
      </c>
      <c r="C4183" s="50" t="s">
        <v>7896</v>
      </c>
      <c r="D4183" s="50" t="s">
        <v>7897</v>
      </c>
      <c r="E4183" s="50" t="s">
        <v>7898</v>
      </c>
      <c r="F4183" s="50" t="s">
        <v>12595</v>
      </c>
      <c r="G4183" s="43" t="s">
        <v>39</v>
      </c>
      <c r="H4183" s="105">
        <v>0</v>
      </c>
      <c r="I4183" s="80">
        <v>590000000</v>
      </c>
      <c r="J4183" s="51" t="s">
        <v>293</v>
      </c>
      <c r="K4183" s="49" t="s">
        <v>12357</v>
      </c>
      <c r="L4183" s="49" t="s">
        <v>189</v>
      </c>
      <c r="M4183" s="49" t="s">
        <v>84</v>
      </c>
      <c r="N4183" s="49" t="s">
        <v>5953</v>
      </c>
      <c r="O4183" s="49" t="s">
        <v>4918</v>
      </c>
      <c r="P4183" s="43">
        <v>796</v>
      </c>
      <c r="Q4183" s="49" t="s">
        <v>46</v>
      </c>
      <c r="R4183" s="77">
        <v>75</v>
      </c>
      <c r="S4183" s="100">
        <v>122</v>
      </c>
      <c r="T4183" s="62">
        <f t="shared" ref="T4183:T4214" si="494">R4183*S4183</f>
        <v>9150</v>
      </c>
      <c r="U4183" s="62">
        <f t="shared" si="492"/>
        <v>10248.000000000002</v>
      </c>
      <c r="V4183" s="98"/>
      <c r="W4183" s="51">
        <v>2017</v>
      </c>
      <c r="X4183" s="98"/>
    </row>
    <row r="4184" spans="1:24" ht="50.1" customHeight="1">
      <c r="A4184" s="45" t="s">
        <v>12594</v>
      </c>
      <c r="B4184" s="58" t="s">
        <v>35</v>
      </c>
      <c r="C4184" s="50" t="s">
        <v>7896</v>
      </c>
      <c r="D4184" s="50" t="s">
        <v>7897</v>
      </c>
      <c r="E4184" s="50" t="s">
        <v>7898</v>
      </c>
      <c r="F4184" s="50" t="s">
        <v>12593</v>
      </c>
      <c r="G4184" s="49" t="s">
        <v>39</v>
      </c>
      <c r="H4184" s="105">
        <v>0</v>
      </c>
      <c r="I4184" s="80">
        <v>590000000</v>
      </c>
      <c r="J4184" s="51" t="s">
        <v>293</v>
      </c>
      <c r="K4184" s="49" t="s">
        <v>12357</v>
      </c>
      <c r="L4184" s="49" t="s">
        <v>189</v>
      </c>
      <c r="M4184" s="49" t="s">
        <v>84</v>
      </c>
      <c r="N4184" s="49" t="s">
        <v>5953</v>
      </c>
      <c r="O4184" s="49" t="s">
        <v>4918</v>
      </c>
      <c r="P4184" s="43">
        <v>796</v>
      </c>
      <c r="Q4184" s="49" t="s">
        <v>46</v>
      </c>
      <c r="R4184" s="77">
        <v>30</v>
      </c>
      <c r="S4184" s="100">
        <v>130</v>
      </c>
      <c r="T4184" s="62">
        <f t="shared" si="494"/>
        <v>3900</v>
      </c>
      <c r="U4184" s="62">
        <f t="shared" si="492"/>
        <v>4368</v>
      </c>
      <c r="V4184" s="98"/>
      <c r="W4184" s="51">
        <v>2017</v>
      </c>
      <c r="X4184" s="98"/>
    </row>
    <row r="4185" spans="1:24" ht="50.1" customHeight="1">
      <c r="A4185" s="45" t="s">
        <v>12592</v>
      </c>
      <c r="B4185" s="58" t="s">
        <v>35</v>
      </c>
      <c r="C4185" s="50" t="s">
        <v>7954</v>
      </c>
      <c r="D4185" s="50" t="s">
        <v>7955</v>
      </c>
      <c r="E4185" s="50" t="s">
        <v>7956</v>
      </c>
      <c r="F4185" s="50" t="s">
        <v>12591</v>
      </c>
      <c r="G4185" s="43" t="s">
        <v>39</v>
      </c>
      <c r="H4185" s="105">
        <v>0</v>
      </c>
      <c r="I4185" s="80">
        <v>590000000</v>
      </c>
      <c r="J4185" s="51" t="s">
        <v>293</v>
      </c>
      <c r="K4185" s="49" t="s">
        <v>12357</v>
      </c>
      <c r="L4185" s="49" t="s">
        <v>189</v>
      </c>
      <c r="M4185" s="49" t="s">
        <v>84</v>
      </c>
      <c r="N4185" s="49" t="s">
        <v>5953</v>
      </c>
      <c r="O4185" s="49" t="s">
        <v>4918</v>
      </c>
      <c r="P4185" s="43">
        <v>796</v>
      </c>
      <c r="Q4185" s="49" t="s">
        <v>46</v>
      </c>
      <c r="R4185" s="77">
        <v>39</v>
      </c>
      <c r="S4185" s="100">
        <v>400</v>
      </c>
      <c r="T4185" s="62">
        <f t="shared" si="494"/>
        <v>15600</v>
      </c>
      <c r="U4185" s="62">
        <f t="shared" si="492"/>
        <v>17472</v>
      </c>
      <c r="V4185" s="98"/>
      <c r="W4185" s="51">
        <v>2017</v>
      </c>
      <c r="X4185" s="98"/>
    </row>
    <row r="4186" spans="1:24" ht="50.1" customHeight="1">
      <c r="A4186" s="45" t="s">
        <v>12590</v>
      </c>
      <c r="B4186" s="58" t="s">
        <v>35</v>
      </c>
      <c r="C4186" s="50" t="s">
        <v>8045</v>
      </c>
      <c r="D4186" s="50" t="s">
        <v>8046</v>
      </c>
      <c r="E4186" s="50" t="s">
        <v>8047</v>
      </c>
      <c r="F4186" s="50" t="s">
        <v>12589</v>
      </c>
      <c r="G4186" s="49" t="s">
        <v>39</v>
      </c>
      <c r="H4186" s="105">
        <v>0</v>
      </c>
      <c r="I4186" s="80">
        <v>590000000</v>
      </c>
      <c r="J4186" s="51" t="s">
        <v>293</v>
      </c>
      <c r="K4186" s="49" t="s">
        <v>12357</v>
      </c>
      <c r="L4186" s="49" t="s">
        <v>189</v>
      </c>
      <c r="M4186" s="49" t="s">
        <v>84</v>
      </c>
      <c r="N4186" s="49" t="s">
        <v>5953</v>
      </c>
      <c r="O4186" s="49" t="s">
        <v>4918</v>
      </c>
      <c r="P4186" s="43">
        <v>796</v>
      </c>
      <c r="Q4186" s="49" t="s">
        <v>46</v>
      </c>
      <c r="R4186" s="77">
        <v>33</v>
      </c>
      <c r="S4186" s="100">
        <v>8500</v>
      </c>
      <c r="T4186" s="62">
        <f t="shared" si="494"/>
        <v>280500</v>
      </c>
      <c r="U4186" s="62">
        <f t="shared" si="492"/>
        <v>314160.00000000006</v>
      </c>
      <c r="V4186" s="98"/>
      <c r="W4186" s="51">
        <v>2017</v>
      </c>
      <c r="X4186" s="98"/>
    </row>
    <row r="4187" spans="1:24" ht="50.1" customHeight="1">
      <c r="A4187" s="45" t="s">
        <v>12588</v>
      </c>
      <c r="B4187" s="58" t="s">
        <v>35</v>
      </c>
      <c r="C4187" s="50" t="s">
        <v>8085</v>
      </c>
      <c r="D4187" s="50" t="s">
        <v>8086</v>
      </c>
      <c r="E4187" s="50" t="s">
        <v>8087</v>
      </c>
      <c r="F4187" s="50" t="s">
        <v>12587</v>
      </c>
      <c r="G4187" s="43" t="s">
        <v>39</v>
      </c>
      <c r="H4187" s="105">
        <v>0</v>
      </c>
      <c r="I4187" s="80">
        <v>590000000</v>
      </c>
      <c r="J4187" s="51" t="s">
        <v>293</v>
      </c>
      <c r="K4187" s="49" t="s">
        <v>12357</v>
      </c>
      <c r="L4187" s="49" t="s">
        <v>189</v>
      </c>
      <c r="M4187" s="49" t="s">
        <v>84</v>
      </c>
      <c r="N4187" s="49" t="s">
        <v>5953</v>
      </c>
      <c r="O4187" s="49" t="s">
        <v>4918</v>
      </c>
      <c r="P4187" s="43">
        <v>796</v>
      </c>
      <c r="Q4187" s="49" t="s">
        <v>46</v>
      </c>
      <c r="R4187" s="77">
        <v>10</v>
      </c>
      <c r="S4187" s="100">
        <v>1400</v>
      </c>
      <c r="T4187" s="62">
        <f t="shared" si="494"/>
        <v>14000</v>
      </c>
      <c r="U4187" s="62">
        <f t="shared" si="492"/>
        <v>15680.000000000002</v>
      </c>
      <c r="V4187" s="98"/>
      <c r="W4187" s="51">
        <v>2017</v>
      </c>
      <c r="X4187" s="98"/>
    </row>
    <row r="4188" spans="1:24" ht="50.1" customHeight="1">
      <c r="A4188" s="45" t="s">
        <v>12586</v>
      </c>
      <c r="B4188" s="58" t="s">
        <v>35</v>
      </c>
      <c r="C4188" s="50" t="s">
        <v>7959</v>
      </c>
      <c r="D4188" s="50" t="s">
        <v>1207</v>
      </c>
      <c r="E4188" s="50" t="s">
        <v>7960</v>
      </c>
      <c r="F4188" s="50" t="s">
        <v>12585</v>
      </c>
      <c r="G4188" s="49" t="s">
        <v>39</v>
      </c>
      <c r="H4188" s="105">
        <v>0</v>
      </c>
      <c r="I4188" s="80">
        <v>590000000</v>
      </c>
      <c r="J4188" s="51" t="s">
        <v>293</v>
      </c>
      <c r="K4188" s="49" t="s">
        <v>12357</v>
      </c>
      <c r="L4188" s="49" t="s">
        <v>189</v>
      </c>
      <c r="M4188" s="49" t="s">
        <v>84</v>
      </c>
      <c r="N4188" s="49" t="s">
        <v>5953</v>
      </c>
      <c r="O4188" s="49" t="s">
        <v>4918</v>
      </c>
      <c r="P4188" s="43">
        <v>796</v>
      </c>
      <c r="Q4188" s="49" t="s">
        <v>46</v>
      </c>
      <c r="R4188" s="77">
        <v>36</v>
      </c>
      <c r="S4188" s="100">
        <v>1800</v>
      </c>
      <c r="T4188" s="62">
        <f t="shared" si="494"/>
        <v>64800</v>
      </c>
      <c r="U4188" s="62">
        <f t="shared" si="492"/>
        <v>72576</v>
      </c>
      <c r="V4188" s="98"/>
      <c r="W4188" s="51">
        <v>2017</v>
      </c>
      <c r="X4188" s="98"/>
    </row>
    <row r="4189" spans="1:24" ht="50.1" customHeight="1">
      <c r="A4189" s="45" t="s">
        <v>12584</v>
      </c>
      <c r="B4189" s="58" t="s">
        <v>35</v>
      </c>
      <c r="C4189" s="50" t="s">
        <v>7959</v>
      </c>
      <c r="D4189" s="50" t="s">
        <v>1207</v>
      </c>
      <c r="E4189" s="50" t="s">
        <v>7960</v>
      </c>
      <c r="F4189" s="50" t="s">
        <v>12583</v>
      </c>
      <c r="G4189" s="43" t="s">
        <v>39</v>
      </c>
      <c r="H4189" s="105">
        <v>0</v>
      </c>
      <c r="I4189" s="80">
        <v>590000000</v>
      </c>
      <c r="J4189" s="51" t="s">
        <v>293</v>
      </c>
      <c r="K4189" s="49" t="s">
        <v>12357</v>
      </c>
      <c r="L4189" s="49" t="s">
        <v>189</v>
      </c>
      <c r="M4189" s="49" t="s">
        <v>84</v>
      </c>
      <c r="N4189" s="49" t="s">
        <v>5953</v>
      </c>
      <c r="O4189" s="49" t="s">
        <v>4918</v>
      </c>
      <c r="P4189" s="43">
        <v>796</v>
      </c>
      <c r="Q4189" s="49" t="s">
        <v>46</v>
      </c>
      <c r="R4189" s="77">
        <v>180</v>
      </c>
      <c r="S4189" s="100">
        <v>350</v>
      </c>
      <c r="T4189" s="62">
        <f t="shared" si="494"/>
        <v>63000</v>
      </c>
      <c r="U4189" s="62">
        <f t="shared" si="492"/>
        <v>70560</v>
      </c>
      <c r="V4189" s="98"/>
      <c r="W4189" s="51">
        <v>2017</v>
      </c>
      <c r="X4189" s="98"/>
    </row>
    <row r="4190" spans="1:24" ht="50.1" customHeight="1">
      <c r="A4190" s="45" t="s">
        <v>12582</v>
      </c>
      <c r="B4190" s="58" t="s">
        <v>35</v>
      </c>
      <c r="C4190" s="50" t="s">
        <v>7959</v>
      </c>
      <c r="D4190" s="50" t="s">
        <v>1207</v>
      </c>
      <c r="E4190" s="50" t="s">
        <v>7960</v>
      </c>
      <c r="F4190" s="50" t="s">
        <v>12581</v>
      </c>
      <c r="G4190" s="49" t="s">
        <v>39</v>
      </c>
      <c r="H4190" s="105">
        <v>0</v>
      </c>
      <c r="I4190" s="80">
        <v>590000000</v>
      </c>
      <c r="J4190" s="51" t="s">
        <v>293</v>
      </c>
      <c r="K4190" s="49" t="s">
        <v>12357</v>
      </c>
      <c r="L4190" s="49" t="s">
        <v>189</v>
      </c>
      <c r="M4190" s="49" t="s">
        <v>84</v>
      </c>
      <c r="N4190" s="49" t="s">
        <v>5953</v>
      </c>
      <c r="O4190" s="49" t="s">
        <v>4918</v>
      </c>
      <c r="P4190" s="43">
        <v>796</v>
      </c>
      <c r="Q4190" s="49" t="s">
        <v>46</v>
      </c>
      <c r="R4190" s="77">
        <v>42</v>
      </c>
      <c r="S4190" s="100">
        <v>600</v>
      </c>
      <c r="T4190" s="62">
        <f t="shared" si="494"/>
        <v>25200</v>
      </c>
      <c r="U4190" s="62">
        <f t="shared" si="492"/>
        <v>28224.000000000004</v>
      </c>
      <c r="V4190" s="98"/>
      <c r="W4190" s="51">
        <v>2017</v>
      </c>
      <c r="X4190" s="98"/>
    </row>
    <row r="4191" spans="1:24" ht="50.1" customHeight="1">
      <c r="A4191" s="45" t="s">
        <v>12580</v>
      </c>
      <c r="B4191" s="58" t="s">
        <v>35</v>
      </c>
      <c r="C4191" s="50" t="s">
        <v>6601</v>
      </c>
      <c r="D4191" s="50" t="s">
        <v>2737</v>
      </c>
      <c r="E4191" s="50" t="s">
        <v>6602</v>
      </c>
      <c r="F4191" s="50" t="s">
        <v>12579</v>
      </c>
      <c r="G4191" s="43" t="s">
        <v>39</v>
      </c>
      <c r="H4191" s="105">
        <v>0</v>
      </c>
      <c r="I4191" s="80">
        <v>590000000</v>
      </c>
      <c r="J4191" s="51" t="s">
        <v>293</v>
      </c>
      <c r="K4191" s="49" t="s">
        <v>12357</v>
      </c>
      <c r="L4191" s="49" t="s">
        <v>189</v>
      </c>
      <c r="M4191" s="49" t="s">
        <v>84</v>
      </c>
      <c r="N4191" s="49" t="s">
        <v>5953</v>
      </c>
      <c r="O4191" s="49" t="s">
        <v>4918</v>
      </c>
      <c r="P4191" s="43">
        <v>796</v>
      </c>
      <c r="Q4191" s="49" t="s">
        <v>46</v>
      </c>
      <c r="R4191" s="77">
        <v>9</v>
      </c>
      <c r="S4191" s="100">
        <v>600</v>
      </c>
      <c r="T4191" s="62">
        <f t="shared" si="494"/>
        <v>5400</v>
      </c>
      <c r="U4191" s="62">
        <f t="shared" si="492"/>
        <v>6048.0000000000009</v>
      </c>
      <c r="V4191" s="98"/>
      <c r="W4191" s="51">
        <v>2017</v>
      </c>
      <c r="X4191" s="98"/>
    </row>
    <row r="4192" spans="1:24" ht="50.1" customHeight="1">
      <c r="A4192" s="45" t="s">
        <v>12578</v>
      </c>
      <c r="B4192" s="58" t="s">
        <v>35</v>
      </c>
      <c r="C4192" s="50" t="s">
        <v>6601</v>
      </c>
      <c r="D4192" s="50" t="s">
        <v>2737</v>
      </c>
      <c r="E4192" s="50" t="s">
        <v>6602</v>
      </c>
      <c r="F4192" s="50" t="s">
        <v>12577</v>
      </c>
      <c r="G4192" s="49" t="s">
        <v>39</v>
      </c>
      <c r="H4192" s="105">
        <v>0</v>
      </c>
      <c r="I4192" s="80">
        <v>590000000</v>
      </c>
      <c r="J4192" s="51" t="s">
        <v>293</v>
      </c>
      <c r="K4192" s="49" t="s">
        <v>12357</v>
      </c>
      <c r="L4192" s="49" t="s">
        <v>189</v>
      </c>
      <c r="M4192" s="49" t="s">
        <v>84</v>
      </c>
      <c r="N4192" s="49" t="s">
        <v>5953</v>
      </c>
      <c r="O4192" s="49" t="s">
        <v>4918</v>
      </c>
      <c r="P4192" s="43">
        <v>796</v>
      </c>
      <c r="Q4192" s="49" t="s">
        <v>46</v>
      </c>
      <c r="R4192" s="77">
        <v>30</v>
      </c>
      <c r="S4192" s="100">
        <v>2000</v>
      </c>
      <c r="T4192" s="62">
        <f t="shared" si="494"/>
        <v>60000</v>
      </c>
      <c r="U4192" s="62">
        <f t="shared" si="492"/>
        <v>67200</v>
      </c>
      <c r="V4192" s="98"/>
      <c r="W4192" s="51">
        <v>2017</v>
      </c>
      <c r="X4192" s="98"/>
    </row>
    <row r="4193" spans="1:24" ht="50.1" customHeight="1">
      <c r="A4193" s="45" t="s">
        <v>12576</v>
      </c>
      <c r="B4193" s="58" t="s">
        <v>35</v>
      </c>
      <c r="C4193" s="50" t="s">
        <v>8017</v>
      </c>
      <c r="D4193" s="50" t="s">
        <v>3822</v>
      </c>
      <c r="E4193" s="50" t="s">
        <v>8018</v>
      </c>
      <c r="F4193" s="50" t="s">
        <v>12575</v>
      </c>
      <c r="G4193" s="43" t="s">
        <v>39</v>
      </c>
      <c r="H4193" s="105">
        <v>0</v>
      </c>
      <c r="I4193" s="80">
        <v>590000000</v>
      </c>
      <c r="J4193" s="51" t="s">
        <v>293</v>
      </c>
      <c r="K4193" s="49" t="s">
        <v>12357</v>
      </c>
      <c r="L4193" s="49" t="s">
        <v>189</v>
      </c>
      <c r="M4193" s="49" t="s">
        <v>84</v>
      </c>
      <c r="N4193" s="49" t="s">
        <v>5953</v>
      </c>
      <c r="O4193" s="49" t="s">
        <v>4918</v>
      </c>
      <c r="P4193" s="43">
        <v>796</v>
      </c>
      <c r="Q4193" s="49" t="s">
        <v>46</v>
      </c>
      <c r="R4193" s="77">
        <v>39</v>
      </c>
      <c r="S4193" s="100">
        <v>700</v>
      </c>
      <c r="T4193" s="62">
        <f t="shared" si="494"/>
        <v>27300</v>
      </c>
      <c r="U4193" s="62">
        <f t="shared" si="492"/>
        <v>30576.000000000004</v>
      </c>
      <c r="V4193" s="98"/>
      <c r="W4193" s="51">
        <v>2017</v>
      </c>
      <c r="X4193" s="98"/>
    </row>
    <row r="4194" spans="1:24" ht="50.1" customHeight="1">
      <c r="A4194" s="45" t="s">
        <v>12574</v>
      </c>
      <c r="B4194" s="58" t="s">
        <v>35</v>
      </c>
      <c r="C4194" s="50" t="s">
        <v>8017</v>
      </c>
      <c r="D4194" s="50" t="s">
        <v>3822</v>
      </c>
      <c r="E4194" s="50" t="s">
        <v>8018</v>
      </c>
      <c r="F4194" s="50" t="s">
        <v>12573</v>
      </c>
      <c r="G4194" s="49" t="s">
        <v>39</v>
      </c>
      <c r="H4194" s="105">
        <v>0</v>
      </c>
      <c r="I4194" s="80">
        <v>590000000</v>
      </c>
      <c r="J4194" s="51" t="s">
        <v>293</v>
      </c>
      <c r="K4194" s="49" t="s">
        <v>12357</v>
      </c>
      <c r="L4194" s="49" t="s">
        <v>189</v>
      </c>
      <c r="M4194" s="49" t="s">
        <v>84</v>
      </c>
      <c r="N4194" s="49" t="s">
        <v>5953</v>
      </c>
      <c r="O4194" s="49" t="s">
        <v>4918</v>
      </c>
      <c r="P4194" s="43">
        <v>796</v>
      </c>
      <c r="Q4194" s="49" t="s">
        <v>46</v>
      </c>
      <c r="R4194" s="77">
        <v>5</v>
      </c>
      <c r="S4194" s="100">
        <v>750</v>
      </c>
      <c r="T4194" s="62">
        <f t="shared" si="494"/>
        <v>3750</v>
      </c>
      <c r="U4194" s="62">
        <f t="shared" si="492"/>
        <v>4200</v>
      </c>
      <c r="V4194" s="98"/>
      <c r="W4194" s="51">
        <v>2017</v>
      </c>
      <c r="X4194" s="98"/>
    </row>
    <row r="4195" spans="1:24" ht="50.1" customHeight="1">
      <c r="A4195" s="45" t="s">
        <v>12572</v>
      </c>
      <c r="B4195" s="58" t="s">
        <v>35</v>
      </c>
      <c r="C4195" s="50" t="s">
        <v>8017</v>
      </c>
      <c r="D4195" s="50" t="s">
        <v>3822</v>
      </c>
      <c r="E4195" s="50" t="s">
        <v>8018</v>
      </c>
      <c r="F4195" s="50" t="s">
        <v>12571</v>
      </c>
      <c r="G4195" s="43" t="s">
        <v>39</v>
      </c>
      <c r="H4195" s="105">
        <v>0</v>
      </c>
      <c r="I4195" s="80">
        <v>590000000</v>
      </c>
      <c r="J4195" s="51" t="s">
        <v>293</v>
      </c>
      <c r="K4195" s="49" t="s">
        <v>12357</v>
      </c>
      <c r="L4195" s="49" t="s">
        <v>189</v>
      </c>
      <c r="M4195" s="49" t="s">
        <v>84</v>
      </c>
      <c r="N4195" s="49" t="s">
        <v>5953</v>
      </c>
      <c r="O4195" s="49" t="s">
        <v>4918</v>
      </c>
      <c r="P4195" s="43">
        <v>796</v>
      </c>
      <c r="Q4195" s="49" t="s">
        <v>46</v>
      </c>
      <c r="R4195" s="77">
        <v>100</v>
      </c>
      <c r="S4195" s="100">
        <v>1300</v>
      </c>
      <c r="T4195" s="62">
        <f t="shared" si="494"/>
        <v>130000</v>
      </c>
      <c r="U4195" s="62">
        <f t="shared" si="492"/>
        <v>145600</v>
      </c>
      <c r="V4195" s="98"/>
      <c r="W4195" s="51">
        <v>2017</v>
      </c>
      <c r="X4195" s="98"/>
    </row>
    <row r="4196" spans="1:24" ht="50.1" customHeight="1">
      <c r="A4196" s="45" t="s">
        <v>12570</v>
      </c>
      <c r="B4196" s="58" t="s">
        <v>35</v>
      </c>
      <c r="C4196" s="50" t="s">
        <v>8090</v>
      </c>
      <c r="D4196" s="50" t="s">
        <v>8091</v>
      </c>
      <c r="E4196" s="50" t="s">
        <v>8092</v>
      </c>
      <c r="F4196" s="50" t="s">
        <v>9090</v>
      </c>
      <c r="G4196" s="49" t="s">
        <v>39</v>
      </c>
      <c r="H4196" s="105">
        <v>0</v>
      </c>
      <c r="I4196" s="80">
        <v>590000000</v>
      </c>
      <c r="J4196" s="51" t="s">
        <v>293</v>
      </c>
      <c r="K4196" s="49" t="s">
        <v>12357</v>
      </c>
      <c r="L4196" s="49" t="s">
        <v>189</v>
      </c>
      <c r="M4196" s="49" t="s">
        <v>84</v>
      </c>
      <c r="N4196" s="49" t="s">
        <v>5953</v>
      </c>
      <c r="O4196" s="49" t="s">
        <v>4918</v>
      </c>
      <c r="P4196" s="43">
        <v>796</v>
      </c>
      <c r="Q4196" s="49" t="s">
        <v>46</v>
      </c>
      <c r="R4196" s="77">
        <v>100</v>
      </c>
      <c r="S4196" s="100">
        <v>380</v>
      </c>
      <c r="T4196" s="62">
        <f t="shared" si="494"/>
        <v>38000</v>
      </c>
      <c r="U4196" s="62">
        <f t="shared" si="492"/>
        <v>42560.000000000007</v>
      </c>
      <c r="V4196" s="98"/>
      <c r="W4196" s="51">
        <v>2017</v>
      </c>
      <c r="X4196" s="98"/>
    </row>
    <row r="4197" spans="1:24" ht="50.1" customHeight="1">
      <c r="A4197" s="45" t="s">
        <v>12569</v>
      </c>
      <c r="B4197" s="58" t="s">
        <v>35</v>
      </c>
      <c r="C4197" s="50" t="s">
        <v>7971</v>
      </c>
      <c r="D4197" s="50" t="s">
        <v>7972</v>
      </c>
      <c r="E4197" s="50" t="s">
        <v>7973</v>
      </c>
      <c r="F4197" s="50" t="s">
        <v>12568</v>
      </c>
      <c r="G4197" s="43" t="s">
        <v>39</v>
      </c>
      <c r="H4197" s="105">
        <v>0</v>
      </c>
      <c r="I4197" s="80">
        <v>590000000</v>
      </c>
      <c r="J4197" s="51" t="s">
        <v>293</v>
      </c>
      <c r="K4197" s="49" t="s">
        <v>12357</v>
      </c>
      <c r="L4197" s="49" t="s">
        <v>189</v>
      </c>
      <c r="M4197" s="49" t="s">
        <v>84</v>
      </c>
      <c r="N4197" s="49" t="s">
        <v>5953</v>
      </c>
      <c r="O4197" s="49" t="s">
        <v>4918</v>
      </c>
      <c r="P4197" s="43">
        <v>796</v>
      </c>
      <c r="Q4197" s="49" t="s">
        <v>46</v>
      </c>
      <c r="R4197" s="77">
        <v>45</v>
      </c>
      <c r="S4197" s="100">
        <v>130</v>
      </c>
      <c r="T4197" s="62">
        <f t="shared" si="494"/>
        <v>5850</v>
      </c>
      <c r="U4197" s="62">
        <f t="shared" si="492"/>
        <v>6552.0000000000009</v>
      </c>
      <c r="V4197" s="98"/>
      <c r="W4197" s="51">
        <v>2017</v>
      </c>
      <c r="X4197" s="98"/>
    </row>
    <row r="4198" spans="1:24" ht="50.1" customHeight="1">
      <c r="A4198" s="45" t="s">
        <v>12567</v>
      </c>
      <c r="B4198" s="58" t="s">
        <v>35</v>
      </c>
      <c r="C4198" s="50" t="s">
        <v>7976</v>
      </c>
      <c r="D4198" s="50" t="s">
        <v>7977</v>
      </c>
      <c r="E4198" s="50" t="s">
        <v>7978</v>
      </c>
      <c r="F4198" s="50" t="s">
        <v>7979</v>
      </c>
      <c r="G4198" s="49" t="s">
        <v>39</v>
      </c>
      <c r="H4198" s="105">
        <v>0</v>
      </c>
      <c r="I4198" s="80">
        <v>590000000</v>
      </c>
      <c r="J4198" s="51" t="s">
        <v>293</v>
      </c>
      <c r="K4198" s="49" t="s">
        <v>12357</v>
      </c>
      <c r="L4198" s="49" t="s">
        <v>189</v>
      </c>
      <c r="M4198" s="49" t="s">
        <v>84</v>
      </c>
      <c r="N4198" s="49" t="s">
        <v>5953</v>
      </c>
      <c r="O4198" s="49" t="s">
        <v>4918</v>
      </c>
      <c r="P4198" s="43">
        <v>796</v>
      </c>
      <c r="Q4198" s="49" t="s">
        <v>46</v>
      </c>
      <c r="R4198" s="77">
        <v>36</v>
      </c>
      <c r="S4198" s="100">
        <v>1100</v>
      </c>
      <c r="T4198" s="62">
        <f t="shared" si="494"/>
        <v>39600</v>
      </c>
      <c r="U4198" s="62">
        <f t="shared" si="492"/>
        <v>44352.000000000007</v>
      </c>
      <c r="V4198" s="98"/>
      <c r="W4198" s="51">
        <v>2017</v>
      </c>
      <c r="X4198" s="98"/>
    </row>
    <row r="4199" spans="1:24" ht="50.1" customHeight="1">
      <c r="A4199" s="45" t="s">
        <v>12566</v>
      </c>
      <c r="B4199" s="58" t="s">
        <v>35</v>
      </c>
      <c r="C4199" s="50" t="s">
        <v>4373</v>
      </c>
      <c r="D4199" s="50" t="s">
        <v>4374</v>
      </c>
      <c r="E4199" s="50" t="s">
        <v>4375</v>
      </c>
      <c r="F4199" s="50" t="s">
        <v>12565</v>
      </c>
      <c r="G4199" s="43" t="s">
        <v>39</v>
      </c>
      <c r="H4199" s="105">
        <v>0</v>
      </c>
      <c r="I4199" s="80">
        <v>590000000</v>
      </c>
      <c r="J4199" s="51" t="s">
        <v>293</v>
      </c>
      <c r="K4199" s="49" t="s">
        <v>12357</v>
      </c>
      <c r="L4199" s="49" t="s">
        <v>189</v>
      </c>
      <c r="M4199" s="49" t="s">
        <v>84</v>
      </c>
      <c r="N4199" s="49" t="s">
        <v>5953</v>
      </c>
      <c r="O4199" s="49" t="s">
        <v>4918</v>
      </c>
      <c r="P4199" s="43">
        <v>796</v>
      </c>
      <c r="Q4199" s="49" t="s">
        <v>46</v>
      </c>
      <c r="R4199" s="77">
        <v>36</v>
      </c>
      <c r="S4199" s="100">
        <v>650</v>
      </c>
      <c r="T4199" s="62">
        <f t="shared" si="494"/>
        <v>23400</v>
      </c>
      <c r="U4199" s="62">
        <f t="shared" si="492"/>
        <v>26208.000000000004</v>
      </c>
      <c r="V4199" s="98"/>
      <c r="W4199" s="51">
        <v>2017</v>
      </c>
      <c r="X4199" s="98"/>
    </row>
    <row r="4200" spans="1:24" ht="50.1" customHeight="1">
      <c r="A4200" s="45" t="s">
        <v>12564</v>
      </c>
      <c r="B4200" s="58" t="s">
        <v>35</v>
      </c>
      <c r="C4200" s="50" t="s">
        <v>7983</v>
      </c>
      <c r="D4200" s="50" t="s">
        <v>7984</v>
      </c>
      <c r="E4200" s="50" t="s">
        <v>7985</v>
      </c>
      <c r="F4200" s="50" t="s">
        <v>12563</v>
      </c>
      <c r="G4200" s="49" t="s">
        <v>39</v>
      </c>
      <c r="H4200" s="105">
        <v>0</v>
      </c>
      <c r="I4200" s="80">
        <v>590000000</v>
      </c>
      <c r="J4200" s="51" t="s">
        <v>293</v>
      </c>
      <c r="K4200" s="49" t="s">
        <v>12357</v>
      </c>
      <c r="L4200" s="49" t="s">
        <v>189</v>
      </c>
      <c r="M4200" s="49" t="s">
        <v>84</v>
      </c>
      <c r="N4200" s="49" t="s">
        <v>5953</v>
      </c>
      <c r="O4200" s="49" t="s">
        <v>4918</v>
      </c>
      <c r="P4200" s="43">
        <v>796</v>
      </c>
      <c r="Q4200" s="49" t="s">
        <v>46</v>
      </c>
      <c r="R4200" s="77">
        <v>36</v>
      </c>
      <c r="S4200" s="100">
        <v>55</v>
      </c>
      <c r="T4200" s="62">
        <f t="shared" si="494"/>
        <v>1980</v>
      </c>
      <c r="U4200" s="62">
        <f t="shared" si="492"/>
        <v>2217.6000000000004</v>
      </c>
      <c r="V4200" s="98"/>
      <c r="W4200" s="51">
        <v>2017</v>
      </c>
      <c r="X4200" s="98"/>
    </row>
    <row r="4201" spans="1:24" ht="50.1" customHeight="1">
      <c r="A4201" s="45" t="s">
        <v>12562</v>
      </c>
      <c r="B4201" s="58" t="s">
        <v>35</v>
      </c>
      <c r="C4201" s="50" t="s">
        <v>7988</v>
      </c>
      <c r="D4201" s="50" t="s">
        <v>120</v>
      </c>
      <c r="E4201" s="50" t="s">
        <v>7989</v>
      </c>
      <c r="F4201" s="50" t="s">
        <v>12561</v>
      </c>
      <c r="G4201" s="43" t="s">
        <v>39</v>
      </c>
      <c r="H4201" s="105">
        <v>0</v>
      </c>
      <c r="I4201" s="80">
        <v>590000000</v>
      </c>
      <c r="J4201" s="51" t="s">
        <v>293</v>
      </c>
      <c r="K4201" s="49" t="s">
        <v>12357</v>
      </c>
      <c r="L4201" s="49" t="s">
        <v>189</v>
      </c>
      <c r="M4201" s="49" t="s">
        <v>84</v>
      </c>
      <c r="N4201" s="49" t="s">
        <v>5953</v>
      </c>
      <c r="O4201" s="49" t="s">
        <v>4918</v>
      </c>
      <c r="P4201" s="43">
        <v>796</v>
      </c>
      <c r="Q4201" s="49" t="s">
        <v>46</v>
      </c>
      <c r="R4201" s="77">
        <v>36</v>
      </c>
      <c r="S4201" s="100">
        <v>170</v>
      </c>
      <c r="T4201" s="62">
        <f t="shared" si="494"/>
        <v>6120</v>
      </c>
      <c r="U4201" s="62">
        <f t="shared" si="492"/>
        <v>6854.4000000000005</v>
      </c>
      <c r="V4201" s="98"/>
      <c r="W4201" s="51">
        <v>2017</v>
      </c>
      <c r="X4201" s="98"/>
    </row>
    <row r="4202" spans="1:24" ht="50.1" customHeight="1">
      <c r="A4202" s="45" t="s">
        <v>12560</v>
      </c>
      <c r="B4202" s="58" t="s">
        <v>35</v>
      </c>
      <c r="C4202" s="50" t="s">
        <v>7992</v>
      </c>
      <c r="D4202" s="50" t="s">
        <v>7993</v>
      </c>
      <c r="E4202" s="50" t="s">
        <v>7994</v>
      </c>
      <c r="F4202" s="50" t="s">
        <v>7995</v>
      </c>
      <c r="G4202" s="49" t="s">
        <v>39</v>
      </c>
      <c r="H4202" s="105">
        <v>0</v>
      </c>
      <c r="I4202" s="80">
        <v>590000000</v>
      </c>
      <c r="J4202" s="51" t="s">
        <v>293</v>
      </c>
      <c r="K4202" s="49" t="s">
        <v>12357</v>
      </c>
      <c r="L4202" s="49" t="s">
        <v>189</v>
      </c>
      <c r="M4202" s="49" t="s">
        <v>84</v>
      </c>
      <c r="N4202" s="49" t="s">
        <v>5953</v>
      </c>
      <c r="O4202" s="49" t="s">
        <v>4918</v>
      </c>
      <c r="P4202" s="43">
        <v>796</v>
      </c>
      <c r="Q4202" s="49" t="s">
        <v>46</v>
      </c>
      <c r="R4202" s="77">
        <v>45</v>
      </c>
      <c r="S4202" s="100">
        <v>1100</v>
      </c>
      <c r="T4202" s="62">
        <f t="shared" si="494"/>
        <v>49500</v>
      </c>
      <c r="U4202" s="62">
        <f t="shared" si="492"/>
        <v>55440.000000000007</v>
      </c>
      <c r="V4202" s="98"/>
      <c r="W4202" s="51">
        <v>2017</v>
      </c>
      <c r="X4202" s="98"/>
    </row>
    <row r="4203" spans="1:24" ht="50.1" customHeight="1">
      <c r="A4203" s="45" t="s">
        <v>12559</v>
      </c>
      <c r="B4203" s="58" t="s">
        <v>35</v>
      </c>
      <c r="C4203" s="50" t="s">
        <v>7999</v>
      </c>
      <c r="D4203" s="50" t="s">
        <v>8000</v>
      </c>
      <c r="E4203" s="50" t="s">
        <v>8001</v>
      </c>
      <c r="F4203" s="50" t="s">
        <v>8002</v>
      </c>
      <c r="G4203" s="43" t="s">
        <v>39</v>
      </c>
      <c r="H4203" s="105">
        <v>0</v>
      </c>
      <c r="I4203" s="80">
        <v>590000000</v>
      </c>
      <c r="J4203" s="51" t="s">
        <v>293</v>
      </c>
      <c r="K4203" s="49" t="s">
        <v>12357</v>
      </c>
      <c r="L4203" s="49" t="s">
        <v>189</v>
      </c>
      <c r="M4203" s="49" t="s">
        <v>84</v>
      </c>
      <c r="N4203" s="49" t="s">
        <v>5953</v>
      </c>
      <c r="O4203" s="49" t="s">
        <v>4918</v>
      </c>
      <c r="P4203" s="43">
        <v>796</v>
      </c>
      <c r="Q4203" s="49" t="s">
        <v>46</v>
      </c>
      <c r="R4203" s="77">
        <v>30</v>
      </c>
      <c r="S4203" s="100">
        <v>350</v>
      </c>
      <c r="T4203" s="62">
        <f t="shared" si="494"/>
        <v>10500</v>
      </c>
      <c r="U4203" s="62">
        <f t="shared" si="492"/>
        <v>11760.000000000002</v>
      </c>
      <c r="V4203" s="98"/>
      <c r="W4203" s="51">
        <v>2017</v>
      </c>
      <c r="X4203" s="98"/>
    </row>
    <row r="4204" spans="1:24" ht="50.1" customHeight="1">
      <c r="A4204" s="45" t="s">
        <v>12558</v>
      </c>
      <c r="B4204" s="58" t="s">
        <v>35</v>
      </c>
      <c r="C4204" s="50" t="s">
        <v>8090</v>
      </c>
      <c r="D4204" s="50" t="s">
        <v>8091</v>
      </c>
      <c r="E4204" s="50" t="s">
        <v>8092</v>
      </c>
      <c r="F4204" s="50" t="s">
        <v>12557</v>
      </c>
      <c r="G4204" s="49" t="s">
        <v>39</v>
      </c>
      <c r="H4204" s="105">
        <v>0</v>
      </c>
      <c r="I4204" s="80">
        <v>590000000</v>
      </c>
      <c r="J4204" s="51" t="s">
        <v>293</v>
      </c>
      <c r="K4204" s="49" t="s">
        <v>12357</v>
      </c>
      <c r="L4204" s="49" t="s">
        <v>189</v>
      </c>
      <c r="M4204" s="49" t="s">
        <v>84</v>
      </c>
      <c r="N4204" s="49" t="s">
        <v>5953</v>
      </c>
      <c r="O4204" s="49" t="s">
        <v>4918</v>
      </c>
      <c r="P4204" s="43">
        <v>796</v>
      </c>
      <c r="Q4204" s="49" t="s">
        <v>46</v>
      </c>
      <c r="R4204" s="77">
        <v>75</v>
      </c>
      <c r="S4204" s="100">
        <v>80</v>
      </c>
      <c r="T4204" s="62">
        <f t="shared" si="494"/>
        <v>6000</v>
      </c>
      <c r="U4204" s="62">
        <f t="shared" si="492"/>
        <v>6720.0000000000009</v>
      </c>
      <c r="V4204" s="98"/>
      <c r="W4204" s="51">
        <v>2017</v>
      </c>
      <c r="X4204" s="98"/>
    </row>
    <row r="4205" spans="1:24" ht="50.1" customHeight="1">
      <c r="A4205" s="45" t="s">
        <v>12556</v>
      </c>
      <c r="B4205" s="58" t="s">
        <v>35</v>
      </c>
      <c r="C4205" s="50" t="s">
        <v>8035</v>
      </c>
      <c r="D4205" s="50" t="s">
        <v>8036</v>
      </c>
      <c r="E4205" s="50" t="s">
        <v>8037</v>
      </c>
      <c r="F4205" s="50" t="s">
        <v>12555</v>
      </c>
      <c r="G4205" s="43" t="s">
        <v>39</v>
      </c>
      <c r="H4205" s="105">
        <v>0</v>
      </c>
      <c r="I4205" s="80">
        <v>590000000</v>
      </c>
      <c r="J4205" s="51" t="s">
        <v>293</v>
      </c>
      <c r="K4205" s="49" t="s">
        <v>12357</v>
      </c>
      <c r="L4205" s="49" t="s">
        <v>189</v>
      </c>
      <c r="M4205" s="49" t="s">
        <v>84</v>
      </c>
      <c r="N4205" s="49" t="s">
        <v>5953</v>
      </c>
      <c r="O4205" s="49" t="s">
        <v>4918</v>
      </c>
      <c r="P4205" s="43">
        <v>796</v>
      </c>
      <c r="Q4205" s="49" t="s">
        <v>46</v>
      </c>
      <c r="R4205" s="77">
        <v>81</v>
      </c>
      <c r="S4205" s="100">
        <v>200</v>
      </c>
      <c r="T4205" s="62">
        <f t="shared" si="494"/>
        <v>16200</v>
      </c>
      <c r="U4205" s="62">
        <f t="shared" si="492"/>
        <v>18144</v>
      </c>
      <c r="V4205" s="98"/>
      <c r="W4205" s="51">
        <v>2017</v>
      </c>
      <c r="X4205" s="98"/>
    </row>
    <row r="4206" spans="1:24" ht="50.1" customHeight="1">
      <c r="A4206" s="45" t="s">
        <v>12554</v>
      </c>
      <c r="B4206" s="58" t="s">
        <v>35</v>
      </c>
      <c r="C4206" s="50" t="s">
        <v>12553</v>
      </c>
      <c r="D4206" s="50" t="s">
        <v>8091</v>
      </c>
      <c r="E4206" s="50" t="s">
        <v>12552</v>
      </c>
      <c r="F4206" s="50" t="s">
        <v>12551</v>
      </c>
      <c r="G4206" s="49" t="s">
        <v>39</v>
      </c>
      <c r="H4206" s="105">
        <v>0</v>
      </c>
      <c r="I4206" s="80">
        <v>590000000</v>
      </c>
      <c r="J4206" s="51" t="s">
        <v>293</v>
      </c>
      <c r="K4206" s="49" t="s">
        <v>12357</v>
      </c>
      <c r="L4206" s="49" t="s">
        <v>189</v>
      </c>
      <c r="M4206" s="49" t="s">
        <v>84</v>
      </c>
      <c r="N4206" s="49" t="s">
        <v>5953</v>
      </c>
      <c r="O4206" s="49" t="s">
        <v>4918</v>
      </c>
      <c r="P4206" s="43">
        <v>796</v>
      </c>
      <c r="Q4206" s="49" t="s">
        <v>46</v>
      </c>
      <c r="R4206" s="77">
        <v>3</v>
      </c>
      <c r="S4206" s="100">
        <v>500</v>
      </c>
      <c r="T4206" s="62">
        <f t="shared" si="494"/>
        <v>1500</v>
      </c>
      <c r="U4206" s="62">
        <f t="shared" si="492"/>
        <v>1680.0000000000002</v>
      </c>
      <c r="V4206" s="98"/>
      <c r="W4206" s="51">
        <v>2017</v>
      </c>
      <c r="X4206" s="98"/>
    </row>
    <row r="4207" spans="1:24" ht="50.1" customHeight="1">
      <c r="A4207" s="45" t="s">
        <v>12550</v>
      </c>
      <c r="B4207" s="58" t="s">
        <v>35</v>
      </c>
      <c r="C4207" s="50" t="s">
        <v>2462</v>
      </c>
      <c r="D4207" s="50" t="s">
        <v>2463</v>
      </c>
      <c r="E4207" s="50" t="s">
        <v>2464</v>
      </c>
      <c r="F4207" s="50" t="s">
        <v>12549</v>
      </c>
      <c r="G4207" s="43" t="s">
        <v>39</v>
      </c>
      <c r="H4207" s="105">
        <v>0</v>
      </c>
      <c r="I4207" s="80">
        <v>590000000</v>
      </c>
      <c r="J4207" s="51" t="s">
        <v>293</v>
      </c>
      <c r="K4207" s="49" t="s">
        <v>12357</v>
      </c>
      <c r="L4207" s="49" t="s">
        <v>189</v>
      </c>
      <c r="M4207" s="49" t="s">
        <v>84</v>
      </c>
      <c r="N4207" s="49" t="s">
        <v>5953</v>
      </c>
      <c r="O4207" s="49" t="s">
        <v>4918</v>
      </c>
      <c r="P4207" s="43">
        <v>796</v>
      </c>
      <c r="Q4207" s="49" t="s">
        <v>46</v>
      </c>
      <c r="R4207" s="77">
        <v>30</v>
      </c>
      <c r="S4207" s="100">
        <v>650</v>
      </c>
      <c r="T4207" s="62">
        <f t="shared" si="494"/>
        <v>19500</v>
      </c>
      <c r="U4207" s="62">
        <f t="shared" si="492"/>
        <v>21840.000000000004</v>
      </c>
      <c r="V4207" s="98"/>
      <c r="W4207" s="51">
        <v>2017</v>
      </c>
      <c r="X4207" s="98"/>
    </row>
    <row r="4208" spans="1:24" ht="50.1" customHeight="1">
      <c r="A4208" s="45" t="s">
        <v>12548</v>
      </c>
      <c r="B4208" s="58" t="s">
        <v>35</v>
      </c>
      <c r="C4208" s="50" t="s">
        <v>8072</v>
      </c>
      <c r="D4208" s="50" t="s">
        <v>771</v>
      </c>
      <c r="E4208" s="50" t="s">
        <v>8073</v>
      </c>
      <c r="F4208" s="50" t="s">
        <v>12547</v>
      </c>
      <c r="G4208" s="49" t="s">
        <v>39</v>
      </c>
      <c r="H4208" s="105">
        <v>0</v>
      </c>
      <c r="I4208" s="80">
        <v>590000000</v>
      </c>
      <c r="J4208" s="51" t="s">
        <v>293</v>
      </c>
      <c r="K4208" s="49" t="s">
        <v>12357</v>
      </c>
      <c r="L4208" s="49" t="s">
        <v>189</v>
      </c>
      <c r="M4208" s="49" t="s">
        <v>84</v>
      </c>
      <c r="N4208" s="49" t="s">
        <v>5953</v>
      </c>
      <c r="O4208" s="49" t="s">
        <v>4918</v>
      </c>
      <c r="P4208" s="43">
        <v>796</v>
      </c>
      <c r="Q4208" s="49" t="s">
        <v>46</v>
      </c>
      <c r="R4208" s="77">
        <v>24</v>
      </c>
      <c r="S4208" s="100">
        <v>190</v>
      </c>
      <c r="T4208" s="62">
        <f t="shared" si="494"/>
        <v>4560</v>
      </c>
      <c r="U4208" s="62">
        <f t="shared" si="492"/>
        <v>5107.2000000000007</v>
      </c>
      <c r="V4208" s="98"/>
      <c r="W4208" s="51">
        <v>2017</v>
      </c>
      <c r="X4208" s="98"/>
    </row>
    <row r="4209" spans="1:24" ht="50.1" customHeight="1">
      <c r="A4209" s="45" t="s">
        <v>12546</v>
      </c>
      <c r="B4209" s="58" t="s">
        <v>35</v>
      </c>
      <c r="C4209" s="50" t="s">
        <v>12545</v>
      </c>
      <c r="D4209" s="50" t="s">
        <v>12544</v>
      </c>
      <c r="E4209" s="50" t="s">
        <v>12543</v>
      </c>
      <c r="F4209" s="50" t="s">
        <v>12542</v>
      </c>
      <c r="G4209" s="43" t="s">
        <v>39</v>
      </c>
      <c r="H4209" s="105">
        <v>0</v>
      </c>
      <c r="I4209" s="80">
        <v>590000000</v>
      </c>
      <c r="J4209" s="51" t="s">
        <v>293</v>
      </c>
      <c r="K4209" s="49" t="s">
        <v>12357</v>
      </c>
      <c r="L4209" s="49" t="s">
        <v>189</v>
      </c>
      <c r="M4209" s="49" t="s">
        <v>84</v>
      </c>
      <c r="N4209" s="49" t="s">
        <v>5953</v>
      </c>
      <c r="O4209" s="49" t="s">
        <v>4918</v>
      </c>
      <c r="P4209" s="43">
        <v>796</v>
      </c>
      <c r="Q4209" s="49" t="s">
        <v>46</v>
      </c>
      <c r="R4209" s="77">
        <v>30</v>
      </c>
      <c r="S4209" s="100">
        <v>28000</v>
      </c>
      <c r="T4209" s="62">
        <f t="shared" si="494"/>
        <v>840000</v>
      </c>
      <c r="U4209" s="62">
        <f t="shared" si="492"/>
        <v>940800.00000000012</v>
      </c>
      <c r="V4209" s="98"/>
      <c r="W4209" s="51">
        <v>2017</v>
      </c>
      <c r="X4209" s="98"/>
    </row>
    <row r="4210" spans="1:24" ht="50.1" customHeight="1">
      <c r="A4210" s="45" t="s">
        <v>12541</v>
      </c>
      <c r="B4210" s="58" t="s">
        <v>35</v>
      </c>
      <c r="C4210" s="50" t="s">
        <v>11772</v>
      </c>
      <c r="D4210" s="78" t="s">
        <v>2533</v>
      </c>
      <c r="E4210" s="50" t="s">
        <v>11773</v>
      </c>
      <c r="F4210" s="50" t="s">
        <v>12540</v>
      </c>
      <c r="G4210" s="49" t="s">
        <v>39</v>
      </c>
      <c r="H4210" s="105">
        <v>0</v>
      </c>
      <c r="I4210" s="80">
        <v>590000000</v>
      </c>
      <c r="J4210" s="51" t="s">
        <v>293</v>
      </c>
      <c r="K4210" s="49" t="s">
        <v>12357</v>
      </c>
      <c r="L4210" s="49" t="s">
        <v>189</v>
      </c>
      <c r="M4210" s="49" t="s">
        <v>84</v>
      </c>
      <c r="N4210" s="49" t="s">
        <v>5953</v>
      </c>
      <c r="O4210" s="49" t="s">
        <v>4918</v>
      </c>
      <c r="P4210" s="43">
        <v>778</v>
      </c>
      <c r="Q4210" s="49" t="s">
        <v>1085</v>
      </c>
      <c r="R4210" s="77">
        <v>100</v>
      </c>
      <c r="S4210" s="100">
        <v>15</v>
      </c>
      <c r="T4210" s="62">
        <f t="shared" si="494"/>
        <v>1500</v>
      </c>
      <c r="U4210" s="62">
        <f t="shared" si="492"/>
        <v>1680.0000000000002</v>
      </c>
      <c r="V4210" s="98"/>
      <c r="W4210" s="51">
        <v>2017</v>
      </c>
      <c r="X4210" s="98"/>
    </row>
    <row r="4211" spans="1:24" ht="50.1" customHeight="1">
      <c r="A4211" s="45" t="s">
        <v>12539</v>
      </c>
      <c r="B4211" s="58" t="s">
        <v>35</v>
      </c>
      <c r="C4211" s="78" t="s">
        <v>1365</v>
      </c>
      <c r="D4211" s="78" t="s">
        <v>1342</v>
      </c>
      <c r="E4211" s="78" t="s">
        <v>1366</v>
      </c>
      <c r="F4211" s="50" t="s">
        <v>12538</v>
      </c>
      <c r="G4211" s="43" t="s">
        <v>39</v>
      </c>
      <c r="H4211" s="105">
        <v>0</v>
      </c>
      <c r="I4211" s="80">
        <v>590000000</v>
      </c>
      <c r="J4211" s="51" t="s">
        <v>293</v>
      </c>
      <c r="K4211" s="49" t="s">
        <v>12357</v>
      </c>
      <c r="L4211" s="49" t="s">
        <v>189</v>
      </c>
      <c r="M4211" s="49" t="s">
        <v>84</v>
      </c>
      <c r="N4211" s="49" t="s">
        <v>5953</v>
      </c>
      <c r="O4211" s="49" t="s">
        <v>4918</v>
      </c>
      <c r="P4211" s="43">
        <v>796</v>
      </c>
      <c r="Q4211" s="49" t="s">
        <v>46</v>
      </c>
      <c r="R4211" s="77">
        <v>24</v>
      </c>
      <c r="S4211" s="100">
        <v>340</v>
      </c>
      <c r="T4211" s="62">
        <f t="shared" si="494"/>
        <v>8160</v>
      </c>
      <c r="U4211" s="62">
        <f t="shared" si="492"/>
        <v>9139.2000000000007</v>
      </c>
      <c r="V4211" s="98"/>
      <c r="W4211" s="51">
        <v>2017</v>
      </c>
      <c r="X4211" s="98"/>
    </row>
    <row r="4212" spans="1:24" ht="50.1" customHeight="1">
      <c r="A4212" s="45" t="s">
        <v>12537</v>
      </c>
      <c r="B4212" s="58" t="s">
        <v>35</v>
      </c>
      <c r="C4212" s="50" t="s">
        <v>7918</v>
      </c>
      <c r="D4212" s="50" t="s">
        <v>3722</v>
      </c>
      <c r="E4212" s="50" t="s">
        <v>7919</v>
      </c>
      <c r="F4212" s="50" t="s">
        <v>7922</v>
      </c>
      <c r="G4212" s="49" t="s">
        <v>39</v>
      </c>
      <c r="H4212" s="105">
        <v>0</v>
      </c>
      <c r="I4212" s="80">
        <v>590000000</v>
      </c>
      <c r="J4212" s="51" t="s">
        <v>293</v>
      </c>
      <c r="K4212" s="49" t="s">
        <v>12357</v>
      </c>
      <c r="L4212" s="49" t="s">
        <v>189</v>
      </c>
      <c r="M4212" s="49" t="s">
        <v>84</v>
      </c>
      <c r="N4212" s="49" t="s">
        <v>5953</v>
      </c>
      <c r="O4212" s="49" t="s">
        <v>4918</v>
      </c>
      <c r="P4212" s="43">
        <v>796</v>
      </c>
      <c r="Q4212" s="49" t="s">
        <v>46</v>
      </c>
      <c r="R4212" s="77">
        <v>30</v>
      </c>
      <c r="S4212" s="100">
        <v>1800</v>
      </c>
      <c r="T4212" s="62">
        <f t="shared" si="494"/>
        <v>54000</v>
      </c>
      <c r="U4212" s="62">
        <f t="shared" si="492"/>
        <v>60480.000000000007</v>
      </c>
      <c r="V4212" s="98"/>
      <c r="W4212" s="51">
        <v>2017</v>
      </c>
      <c r="X4212" s="98"/>
    </row>
    <row r="4213" spans="1:24" ht="50.1" customHeight="1">
      <c r="A4213" s="45" t="s">
        <v>12536</v>
      </c>
      <c r="B4213" s="58" t="s">
        <v>35</v>
      </c>
      <c r="C4213" s="50" t="s">
        <v>7918</v>
      </c>
      <c r="D4213" s="50" t="s">
        <v>3722</v>
      </c>
      <c r="E4213" s="50" t="s">
        <v>7919</v>
      </c>
      <c r="F4213" s="50" t="s">
        <v>12535</v>
      </c>
      <c r="G4213" s="43" t="s">
        <v>39</v>
      </c>
      <c r="H4213" s="105">
        <v>0</v>
      </c>
      <c r="I4213" s="80">
        <v>590000000</v>
      </c>
      <c r="J4213" s="51" t="s">
        <v>293</v>
      </c>
      <c r="K4213" s="49" t="s">
        <v>12357</v>
      </c>
      <c r="L4213" s="49" t="s">
        <v>189</v>
      </c>
      <c r="M4213" s="49" t="s">
        <v>84</v>
      </c>
      <c r="N4213" s="49" t="s">
        <v>5953</v>
      </c>
      <c r="O4213" s="49" t="s">
        <v>4918</v>
      </c>
      <c r="P4213" s="43">
        <v>796</v>
      </c>
      <c r="Q4213" s="49" t="s">
        <v>46</v>
      </c>
      <c r="R4213" s="77">
        <v>30</v>
      </c>
      <c r="S4213" s="100">
        <v>2300</v>
      </c>
      <c r="T4213" s="62">
        <f t="shared" si="494"/>
        <v>69000</v>
      </c>
      <c r="U4213" s="62">
        <f t="shared" si="492"/>
        <v>77280.000000000015</v>
      </c>
      <c r="V4213" s="98"/>
      <c r="W4213" s="51">
        <v>2017</v>
      </c>
      <c r="X4213" s="98"/>
    </row>
    <row r="4214" spans="1:24" ht="50.1" customHeight="1">
      <c r="A4214" s="45" t="s">
        <v>12534</v>
      </c>
      <c r="B4214" s="58" t="s">
        <v>35</v>
      </c>
      <c r="C4214" s="50" t="s">
        <v>7918</v>
      </c>
      <c r="D4214" s="50" t="s">
        <v>3722</v>
      </c>
      <c r="E4214" s="50" t="s">
        <v>7919</v>
      </c>
      <c r="F4214" s="50" t="s">
        <v>12533</v>
      </c>
      <c r="G4214" s="49" t="s">
        <v>39</v>
      </c>
      <c r="H4214" s="105">
        <v>0</v>
      </c>
      <c r="I4214" s="80">
        <v>590000000</v>
      </c>
      <c r="J4214" s="51" t="s">
        <v>293</v>
      </c>
      <c r="K4214" s="49" t="s">
        <v>12357</v>
      </c>
      <c r="L4214" s="49" t="s">
        <v>189</v>
      </c>
      <c r="M4214" s="49" t="s">
        <v>84</v>
      </c>
      <c r="N4214" s="49" t="s">
        <v>5953</v>
      </c>
      <c r="O4214" s="49" t="s">
        <v>4918</v>
      </c>
      <c r="P4214" s="43">
        <v>796</v>
      </c>
      <c r="Q4214" s="49" t="s">
        <v>46</v>
      </c>
      <c r="R4214" s="77">
        <v>30</v>
      </c>
      <c r="S4214" s="100">
        <v>3700</v>
      </c>
      <c r="T4214" s="62">
        <f t="shared" si="494"/>
        <v>111000</v>
      </c>
      <c r="U4214" s="62">
        <f t="shared" ref="U4214:U4223" si="495">T4214*1.12</f>
        <v>124320.00000000001</v>
      </c>
      <c r="V4214" s="98"/>
      <c r="W4214" s="51">
        <v>2017</v>
      </c>
      <c r="X4214" s="98"/>
    </row>
    <row r="4215" spans="1:24" ht="50.1" customHeight="1">
      <c r="A4215" s="45" t="s">
        <v>12532</v>
      </c>
      <c r="B4215" s="58" t="s">
        <v>35</v>
      </c>
      <c r="C4215" s="50" t="s">
        <v>7918</v>
      </c>
      <c r="D4215" s="50" t="s">
        <v>3722</v>
      </c>
      <c r="E4215" s="50" t="s">
        <v>7919</v>
      </c>
      <c r="F4215" s="50" t="s">
        <v>12531</v>
      </c>
      <c r="G4215" s="43" t="s">
        <v>39</v>
      </c>
      <c r="H4215" s="105">
        <v>0</v>
      </c>
      <c r="I4215" s="80">
        <v>590000000</v>
      </c>
      <c r="J4215" s="51" t="s">
        <v>293</v>
      </c>
      <c r="K4215" s="49" t="s">
        <v>12357</v>
      </c>
      <c r="L4215" s="49" t="s">
        <v>189</v>
      </c>
      <c r="M4215" s="49" t="s">
        <v>84</v>
      </c>
      <c r="N4215" s="49" t="s">
        <v>5953</v>
      </c>
      <c r="O4215" s="49" t="s">
        <v>4918</v>
      </c>
      <c r="P4215" s="43">
        <v>796</v>
      </c>
      <c r="Q4215" s="49" t="s">
        <v>46</v>
      </c>
      <c r="R4215" s="77">
        <v>30</v>
      </c>
      <c r="S4215" s="100">
        <v>3700</v>
      </c>
      <c r="T4215" s="62">
        <f t="shared" ref="T4215:T4222" si="496">R4215*S4215</f>
        <v>111000</v>
      </c>
      <c r="U4215" s="62">
        <f t="shared" si="495"/>
        <v>124320.00000000001</v>
      </c>
      <c r="V4215" s="98"/>
      <c r="W4215" s="51">
        <v>2017</v>
      </c>
      <c r="X4215" s="98"/>
    </row>
    <row r="4216" spans="1:24" ht="50.1" customHeight="1">
      <c r="A4216" s="45" t="s">
        <v>12530</v>
      </c>
      <c r="B4216" s="58" t="s">
        <v>35</v>
      </c>
      <c r="C4216" s="50" t="s">
        <v>7918</v>
      </c>
      <c r="D4216" s="50" t="s">
        <v>3722</v>
      </c>
      <c r="E4216" s="50" t="s">
        <v>7919</v>
      </c>
      <c r="F4216" s="50" t="s">
        <v>12529</v>
      </c>
      <c r="G4216" s="49" t="s">
        <v>39</v>
      </c>
      <c r="H4216" s="105">
        <v>0</v>
      </c>
      <c r="I4216" s="80">
        <v>590000000</v>
      </c>
      <c r="J4216" s="51" t="s">
        <v>293</v>
      </c>
      <c r="K4216" s="49" t="s">
        <v>12357</v>
      </c>
      <c r="L4216" s="49" t="s">
        <v>189</v>
      </c>
      <c r="M4216" s="49" t="s">
        <v>84</v>
      </c>
      <c r="N4216" s="49" t="s">
        <v>5953</v>
      </c>
      <c r="O4216" s="49" t="s">
        <v>4918</v>
      </c>
      <c r="P4216" s="43">
        <v>796</v>
      </c>
      <c r="Q4216" s="49" t="s">
        <v>46</v>
      </c>
      <c r="R4216" s="77">
        <v>3</v>
      </c>
      <c r="S4216" s="100">
        <v>860</v>
      </c>
      <c r="T4216" s="62">
        <f t="shared" si="496"/>
        <v>2580</v>
      </c>
      <c r="U4216" s="62">
        <f t="shared" si="495"/>
        <v>2889.6000000000004</v>
      </c>
      <c r="V4216" s="98"/>
      <c r="W4216" s="51">
        <v>2017</v>
      </c>
      <c r="X4216" s="98"/>
    </row>
    <row r="4217" spans="1:24" ht="50.1" customHeight="1">
      <c r="A4217" s="45" t="s">
        <v>12528</v>
      </c>
      <c r="B4217" s="58" t="s">
        <v>35</v>
      </c>
      <c r="C4217" s="50" t="s">
        <v>7918</v>
      </c>
      <c r="D4217" s="50" t="s">
        <v>3722</v>
      </c>
      <c r="E4217" s="50" t="s">
        <v>7919</v>
      </c>
      <c r="F4217" s="50" t="s">
        <v>12527</v>
      </c>
      <c r="G4217" s="43" t="s">
        <v>39</v>
      </c>
      <c r="H4217" s="105">
        <v>0</v>
      </c>
      <c r="I4217" s="80">
        <v>590000000</v>
      </c>
      <c r="J4217" s="51" t="s">
        <v>293</v>
      </c>
      <c r="K4217" s="49" t="s">
        <v>12357</v>
      </c>
      <c r="L4217" s="49" t="s">
        <v>189</v>
      </c>
      <c r="M4217" s="49" t="s">
        <v>84</v>
      </c>
      <c r="N4217" s="49" t="s">
        <v>5953</v>
      </c>
      <c r="O4217" s="49" t="s">
        <v>4918</v>
      </c>
      <c r="P4217" s="43">
        <v>796</v>
      </c>
      <c r="Q4217" s="49" t="s">
        <v>46</v>
      </c>
      <c r="R4217" s="77">
        <v>3</v>
      </c>
      <c r="S4217" s="100">
        <v>850</v>
      </c>
      <c r="T4217" s="62">
        <f t="shared" si="496"/>
        <v>2550</v>
      </c>
      <c r="U4217" s="62">
        <f t="shared" si="495"/>
        <v>2856.0000000000005</v>
      </c>
      <c r="V4217" s="98"/>
      <c r="W4217" s="51">
        <v>2017</v>
      </c>
      <c r="X4217" s="98"/>
    </row>
    <row r="4218" spans="1:24" ht="50.1" customHeight="1">
      <c r="A4218" s="45" t="s">
        <v>12526</v>
      </c>
      <c r="B4218" s="58" t="s">
        <v>35</v>
      </c>
      <c r="C4218" s="50" t="s">
        <v>7918</v>
      </c>
      <c r="D4218" s="50" t="s">
        <v>3722</v>
      </c>
      <c r="E4218" s="50" t="s">
        <v>7919</v>
      </c>
      <c r="F4218" s="50" t="s">
        <v>12525</v>
      </c>
      <c r="G4218" s="49" t="s">
        <v>39</v>
      </c>
      <c r="H4218" s="105">
        <v>0</v>
      </c>
      <c r="I4218" s="80">
        <v>590000000</v>
      </c>
      <c r="J4218" s="51" t="s">
        <v>293</v>
      </c>
      <c r="K4218" s="49" t="s">
        <v>12357</v>
      </c>
      <c r="L4218" s="49" t="s">
        <v>189</v>
      </c>
      <c r="M4218" s="49" t="s">
        <v>84</v>
      </c>
      <c r="N4218" s="49" t="s">
        <v>5953</v>
      </c>
      <c r="O4218" s="49" t="s">
        <v>4918</v>
      </c>
      <c r="P4218" s="43">
        <v>796</v>
      </c>
      <c r="Q4218" s="49" t="s">
        <v>46</v>
      </c>
      <c r="R4218" s="77">
        <v>3</v>
      </c>
      <c r="S4218" s="100">
        <v>1800</v>
      </c>
      <c r="T4218" s="62">
        <f t="shared" si="496"/>
        <v>5400</v>
      </c>
      <c r="U4218" s="62">
        <f t="shared" si="495"/>
        <v>6048.0000000000009</v>
      </c>
      <c r="V4218" s="98"/>
      <c r="W4218" s="51">
        <v>2017</v>
      </c>
      <c r="X4218" s="98"/>
    </row>
    <row r="4219" spans="1:24" ht="50.1" customHeight="1">
      <c r="A4219" s="45" t="s">
        <v>12524</v>
      </c>
      <c r="B4219" s="58" t="s">
        <v>35</v>
      </c>
      <c r="C4219" s="50" t="s">
        <v>7918</v>
      </c>
      <c r="D4219" s="50" t="s">
        <v>3722</v>
      </c>
      <c r="E4219" s="50" t="s">
        <v>7919</v>
      </c>
      <c r="F4219" s="50" t="s">
        <v>12523</v>
      </c>
      <c r="G4219" s="43" t="s">
        <v>39</v>
      </c>
      <c r="H4219" s="105">
        <v>0</v>
      </c>
      <c r="I4219" s="80">
        <v>590000000</v>
      </c>
      <c r="J4219" s="51" t="s">
        <v>293</v>
      </c>
      <c r="K4219" s="49" t="s">
        <v>12357</v>
      </c>
      <c r="L4219" s="49" t="s">
        <v>189</v>
      </c>
      <c r="M4219" s="49" t="s">
        <v>84</v>
      </c>
      <c r="N4219" s="49" t="s">
        <v>5953</v>
      </c>
      <c r="O4219" s="49" t="s">
        <v>4918</v>
      </c>
      <c r="P4219" s="43">
        <v>796</v>
      </c>
      <c r="Q4219" s="49" t="s">
        <v>46</v>
      </c>
      <c r="R4219" s="77">
        <v>3</v>
      </c>
      <c r="S4219" s="100">
        <v>2200</v>
      </c>
      <c r="T4219" s="62">
        <f t="shared" si="496"/>
        <v>6600</v>
      </c>
      <c r="U4219" s="62">
        <f t="shared" si="495"/>
        <v>7392.0000000000009</v>
      </c>
      <c r="V4219" s="98"/>
      <c r="W4219" s="51">
        <v>2017</v>
      </c>
      <c r="X4219" s="98"/>
    </row>
    <row r="4220" spans="1:24" ht="50.1" customHeight="1">
      <c r="A4220" s="45" t="s">
        <v>12522</v>
      </c>
      <c r="B4220" s="58" t="s">
        <v>35</v>
      </c>
      <c r="C4220" s="50" t="s">
        <v>7932</v>
      </c>
      <c r="D4220" s="50" t="s">
        <v>3944</v>
      </c>
      <c r="E4220" s="50" t="s">
        <v>7933</v>
      </c>
      <c r="F4220" s="50" t="s">
        <v>12521</v>
      </c>
      <c r="G4220" s="49" t="s">
        <v>39</v>
      </c>
      <c r="H4220" s="105">
        <v>0</v>
      </c>
      <c r="I4220" s="80">
        <v>590000000</v>
      </c>
      <c r="J4220" s="51" t="s">
        <v>293</v>
      </c>
      <c r="K4220" s="49" t="s">
        <v>12357</v>
      </c>
      <c r="L4220" s="49" t="s">
        <v>189</v>
      </c>
      <c r="M4220" s="49" t="s">
        <v>84</v>
      </c>
      <c r="N4220" s="49" t="s">
        <v>5953</v>
      </c>
      <c r="O4220" s="49" t="s">
        <v>4918</v>
      </c>
      <c r="P4220" s="43">
        <v>796</v>
      </c>
      <c r="Q4220" s="49" t="s">
        <v>46</v>
      </c>
      <c r="R4220" s="77">
        <v>33</v>
      </c>
      <c r="S4220" s="100">
        <v>350</v>
      </c>
      <c r="T4220" s="62">
        <f t="shared" si="496"/>
        <v>11550</v>
      </c>
      <c r="U4220" s="62">
        <f t="shared" si="495"/>
        <v>12936.000000000002</v>
      </c>
      <c r="V4220" s="98"/>
      <c r="W4220" s="51">
        <v>2017</v>
      </c>
      <c r="X4220" s="98"/>
    </row>
    <row r="4221" spans="1:24" ht="50.1" customHeight="1">
      <c r="A4221" s="45" t="s">
        <v>12520</v>
      </c>
      <c r="B4221" s="58" t="s">
        <v>35</v>
      </c>
      <c r="C4221" s="50" t="s">
        <v>7932</v>
      </c>
      <c r="D4221" s="50" t="s">
        <v>3944</v>
      </c>
      <c r="E4221" s="50" t="s">
        <v>7933</v>
      </c>
      <c r="F4221" s="50" t="s">
        <v>12519</v>
      </c>
      <c r="G4221" s="43" t="s">
        <v>39</v>
      </c>
      <c r="H4221" s="105">
        <v>0</v>
      </c>
      <c r="I4221" s="80">
        <v>590000000</v>
      </c>
      <c r="J4221" s="51" t="s">
        <v>293</v>
      </c>
      <c r="K4221" s="49" t="s">
        <v>12357</v>
      </c>
      <c r="L4221" s="49" t="s">
        <v>189</v>
      </c>
      <c r="M4221" s="49" t="s">
        <v>84</v>
      </c>
      <c r="N4221" s="49" t="s">
        <v>5953</v>
      </c>
      <c r="O4221" s="49" t="s">
        <v>4918</v>
      </c>
      <c r="P4221" s="43">
        <v>796</v>
      </c>
      <c r="Q4221" s="49" t="s">
        <v>46</v>
      </c>
      <c r="R4221" s="77">
        <v>30</v>
      </c>
      <c r="S4221" s="100">
        <v>480</v>
      </c>
      <c r="T4221" s="62">
        <f t="shared" si="496"/>
        <v>14400</v>
      </c>
      <c r="U4221" s="62">
        <f t="shared" si="495"/>
        <v>16128.000000000002</v>
      </c>
      <c r="V4221" s="98"/>
      <c r="W4221" s="51">
        <v>2017</v>
      </c>
      <c r="X4221" s="98"/>
    </row>
    <row r="4222" spans="1:24" ht="50.1" customHeight="1">
      <c r="A4222" s="45" t="s">
        <v>12518</v>
      </c>
      <c r="B4222" s="58" t="s">
        <v>35</v>
      </c>
      <c r="C4222" s="78" t="s">
        <v>360</v>
      </c>
      <c r="D4222" s="78" t="s">
        <v>361</v>
      </c>
      <c r="E4222" s="78" t="s">
        <v>362</v>
      </c>
      <c r="F4222" s="50" t="s">
        <v>12517</v>
      </c>
      <c r="G4222" s="49" t="s">
        <v>39</v>
      </c>
      <c r="H4222" s="105">
        <v>0</v>
      </c>
      <c r="I4222" s="80">
        <v>590000000</v>
      </c>
      <c r="J4222" s="51" t="s">
        <v>293</v>
      </c>
      <c r="K4222" s="49" t="s">
        <v>12357</v>
      </c>
      <c r="L4222" s="49" t="s">
        <v>189</v>
      </c>
      <c r="M4222" s="49" t="s">
        <v>84</v>
      </c>
      <c r="N4222" s="49" t="s">
        <v>5953</v>
      </c>
      <c r="O4222" s="49" t="s">
        <v>4918</v>
      </c>
      <c r="P4222" s="43">
        <v>796</v>
      </c>
      <c r="Q4222" s="49" t="s">
        <v>46</v>
      </c>
      <c r="R4222" s="77">
        <v>15</v>
      </c>
      <c r="S4222" s="100">
        <v>750</v>
      </c>
      <c r="T4222" s="62">
        <f t="shared" si="496"/>
        <v>11250</v>
      </c>
      <c r="U4222" s="62">
        <f t="shared" si="495"/>
        <v>12600.000000000002</v>
      </c>
      <c r="V4222" s="98"/>
      <c r="W4222" s="51">
        <v>2017</v>
      </c>
      <c r="X4222" s="98"/>
    </row>
    <row r="4223" spans="1:24" ht="50.1" customHeight="1">
      <c r="A4223" s="45" t="s">
        <v>12805</v>
      </c>
      <c r="B4223" s="128" t="s">
        <v>35</v>
      </c>
      <c r="C4223" s="50" t="s">
        <v>1515</v>
      </c>
      <c r="D4223" s="568" t="s">
        <v>1516</v>
      </c>
      <c r="E4223" s="50" t="s">
        <v>1517</v>
      </c>
      <c r="F4223" s="212" t="s">
        <v>12806</v>
      </c>
      <c r="G4223" s="46" t="s">
        <v>196</v>
      </c>
      <c r="H4223" s="59">
        <v>50</v>
      </c>
      <c r="I4223" s="35">
        <v>590000000</v>
      </c>
      <c r="J4223" s="46" t="s">
        <v>5999</v>
      </c>
      <c r="K4223" s="46" t="s">
        <v>12357</v>
      </c>
      <c r="L4223" s="46" t="s">
        <v>5999</v>
      </c>
      <c r="M4223" s="46" t="s">
        <v>61</v>
      </c>
      <c r="N4223" s="46" t="s">
        <v>1043</v>
      </c>
      <c r="O4223" s="46" t="s">
        <v>4918</v>
      </c>
      <c r="P4223" s="51">
        <v>796</v>
      </c>
      <c r="Q4223" s="46" t="s">
        <v>46</v>
      </c>
      <c r="R4223" s="77">
        <v>1000</v>
      </c>
      <c r="S4223" s="77">
        <v>605</v>
      </c>
      <c r="T4223" s="77">
        <f>S4223*R4223</f>
        <v>605000</v>
      </c>
      <c r="U4223" s="77">
        <f t="shared" si="495"/>
        <v>677600.00000000012</v>
      </c>
      <c r="V4223" s="46"/>
      <c r="W4223" s="51">
        <v>2017</v>
      </c>
      <c r="X4223" s="46"/>
    </row>
    <row r="4224" spans="1:24" ht="50.1" customHeight="1">
      <c r="A4224" s="45" t="s">
        <v>12807</v>
      </c>
      <c r="B4224" s="35" t="s">
        <v>35</v>
      </c>
      <c r="C4224" s="50" t="s">
        <v>9182</v>
      </c>
      <c r="D4224" s="50" t="s">
        <v>2253</v>
      </c>
      <c r="E4224" s="50" t="s">
        <v>9183</v>
      </c>
      <c r="F4224" s="50" t="s">
        <v>12808</v>
      </c>
      <c r="G4224" s="51" t="s">
        <v>39</v>
      </c>
      <c r="H4224" s="51">
        <v>0</v>
      </c>
      <c r="I4224" s="125">
        <v>590000000</v>
      </c>
      <c r="J4224" s="51" t="s">
        <v>225</v>
      </c>
      <c r="K4224" s="51" t="s">
        <v>12809</v>
      </c>
      <c r="L4224" s="51" t="s">
        <v>225</v>
      </c>
      <c r="M4224" s="51" t="s">
        <v>43</v>
      </c>
      <c r="N4224" s="51" t="s">
        <v>6191</v>
      </c>
      <c r="O4224" s="46" t="s">
        <v>2052</v>
      </c>
      <c r="P4224" s="60">
        <v>112</v>
      </c>
      <c r="Q4224" s="49" t="s">
        <v>129</v>
      </c>
      <c r="R4224" s="77">
        <v>216.5</v>
      </c>
      <c r="S4224" s="237">
        <v>560</v>
      </c>
      <c r="T4224" s="237">
        <f>R4224*S4224</f>
        <v>121240</v>
      </c>
      <c r="U4224" s="77">
        <f t="shared" ref="U4224" si="497">T4224*1.12</f>
        <v>135788.80000000002</v>
      </c>
      <c r="V4224" s="193"/>
      <c r="W4224" s="60">
        <v>2017</v>
      </c>
      <c r="X4224" s="156"/>
    </row>
    <row r="4225" spans="1:24" ht="50.1" customHeight="1">
      <c r="A4225" s="45" t="s">
        <v>12810</v>
      </c>
      <c r="B4225" s="35" t="s">
        <v>35</v>
      </c>
      <c r="C4225" s="50" t="s">
        <v>119</v>
      </c>
      <c r="D4225" s="50" t="s">
        <v>120</v>
      </c>
      <c r="E4225" s="50" t="s">
        <v>121</v>
      </c>
      <c r="F4225" s="248"/>
      <c r="G4225" s="51" t="s">
        <v>39</v>
      </c>
      <c r="H4225" s="35">
        <v>0</v>
      </c>
      <c r="I4225" s="35">
        <v>590000000</v>
      </c>
      <c r="J4225" s="46" t="s">
        <v>5999</v>
      </c>
      <c r="K4225" s="51" t="s">
        <v>12357</v>
      </c>
      <c r="L4225" s="46" t="s">
        <v>5999</v>
      </c>
      <c r="M4225" s="46" t="s">
        <v>61</v>
      </c>
      <c r="N4225" s="51" t="s">
        <v>5525</v>
      </c>
      <c r="O4225" s="49" t="s">
        <v>2052</v>
      </c>
      <c r="P4225" s="34">
        <v>796</v>
      </c>
      <c r="Q4225" s="34" t="s">
        <v>46</v>
      </c>
      <c r="R4225" s="77">
        <v>2</v>
      </c>
      <c r="S4225" s="77">
        <v>11200</v>
      </c>
      <c r="T4225" s="62">
        <f>R4225*S4225</f>
        <v>22400</v>
      </c>
      <c r="U4225" s="339">
        <f>T4225*1.12</f>
        <v>25088.000000000004</v>
      </c>
      <c r="V4225" s="46"/>
      <c r="W4225" s="49">
        <v>2017</v>
      </c>
      <c r="X4225" s="35"/>
    </row>
    <row r="4226" spans="1:24" ht="50.1" customHeight="1">
      <c r="A4226" s="45" t="s">
        <v>12811</v>
      </c>
      <c r="B4226" s="103" t="s">
        <v>35</v>
      </c>
      <c r="C4226" s="266" t="s">
        <v>1434</v>
      </c>
      <c r="D4226" s="266" t="s">
        <v>1410</v>
      </c>
      <c r="E4226" s="266" t="s">
        <v>1435</v>
      </c>
      <c r="F4226" s="266" t="s">
        <v>12812</v>
      </c>
      <c r="G4226" s="600" t="s">
        <v>39</v>
      </c>
      <c r="H4226" s="103">
        <v>0</v>
      </c>
      <c r="I4226" s="103">
        <v>590000000</v>
      </c>
      <c r="J4226" s="119" t="s">
        <v>53</v>
      </c>
      <c r="K4226" s="232" t="s">
        <v>12357</v>
      </c>
      <c r="L4226" s="232" t="s">
        <v>189</v>
      </c>
      <c r="M4226" s="34" t="s">
        <v>43</v>
      </c>
      <c r="N4226" s="232" t="s">
        <v>4449</v>
      </c>
      <c r="O4226" s="51" t="s">
        <v>503</v>
      </c>
      <c r="P4226" s="103">
        <v>796</v>
      </c>
      <c r="Q4226" s="103" t="s">
        <v>46</v>
      </c>
      <c r="R4226" s="77">
        <v>3</v>
      </c>
      <c r="S4226" s="77">
        <v>51500</v>
      </c>
      <c r="T4226" s="77">
        <f>R4226*S4226</f>
        <v>154500</v>
      </c>
      <c r="U4226" s="237">
        <f>T4226*1.12</f>
        <v>173040.00000000003</v>
      </c>
      <c r="V4226" s="277"/>
      <c r="W4226" s="112">
        <v>2017</v>
      </c>
      <c r="X4226" s="340"/>
    </row>
    <row r="4227" spans="1:24" ht="50.1" customHeight="1">
      <c r="A4227" s="45" t="s">
        <v>12813</v>
      </c>
      <c r="B4227" s="34" t="s">
        <v>35</v>
      </c>
      <c r="C4227" s="50" t="s">
        <v>1434</v>
      </c>
      <c r="D4227" s="50" t="s">
        <v>1410</v>
      </c>
      <c r="E4227" s="50" t="s">
        <v>1435</v>
      </c>
      <c r="F4227" s="50" t="s">
        <v>12814</v>
      </c>
      <c r="G4227" s="34" t="s">
        <v>39</v>
      </c>
      <c r="H4227" s="34">
        <v>0</v>
      </c>
      <c r="I4227" s="34">
        <v>590000000</v>
      </c>
      <c r="J4227" s="35" t="s">
        <v>53</v>
      </c>
      <c r="K4227" s="49" t="s">
        <v>12357</v>
      </c>
      <c r="L4227" s="49" t="s">
        <v>189</v>
      </c>
      <c r="M4227" s="34" t="s">
        <v>43</v>
      </c>
      <c r="N4227" s="49" t="s">
        <v>4449</v>
      </c>
      <c r="O4227" s="51" t="s">
        <v>503</v>
      </c>
      <c r="P4227" s="34">
        <v>796</v>
      </c>
      <c r="Q4227" s="34" t="s">
        <v>46</v>
      </c>
      <c r="R4227" s="77">
        <v>3</v>
      </c>
      <c r="S4227" s="77">
        <v>59000</v>
      </c>
      <c r="T4227" s="77">
        <f>R4227*S4227</f>
        <v>177000</v>
      </c>
      <c r="U4227" s="237">
        <f>T4227*1.12</f>
        <v>198240.00000000003</v>
      </c>
      <c r="V4227" s="277"/>
      <c r="W4227" s="51">
        <v>2017</v>
      </c>
      <c r="X4227" s="98"/>
    </row>
    <row r="4228" spans="1:24" ht="50.1" customHeight="1">
      <c r="A4228" s="45" t="s">
        <v>12815</v>
      </c>
      <c r="B4228" s="35" t="s">
        <v>35</v>
      </c>
      <c r="C4228" s="50" t="s">
        <v>12816</v>
      </c>
      <c r="D4228" s="50" t="s">
        <v>2662</v>
      </c>
      <c r="E4228" s="50" t="s">
        <v>12817</v>
      </c>
      <c r="F4228" s="50" t="s">
        <v>12818</v>
      </c>
      <c r="G4228" s="51" t="s">
        <v>39</v>
      </c>
      <c r="H4228" s="51">
        <v>0</v>
      </c>
      <c r="I4228" s="125">
        <v>590000000</v>
      </c>
      <c r="J4228" s="51" t="s">
        <v>225</v>
      </c>
      <c r="K4228" s="51" t="s">
        <v>12809</v>
      </c>
      <c r="L4228" s="51" t="s">
        <v>225</v>
      </c>
      <c r="M4228" s="51" t="s">
        <v>61</v>
      </c>
      <c r="N4228" s="51" t="s">
        <v>5378</v>
      </c>
      <c r="O4228" s="46" t="s">
        <v>227</v>
      </c>
      <c r="P4228" s="49">
        <v>112</v>
      </c>
      <c r="Q4228" s="49" t="s">
        <v>129</v>
      </c>
      <c r="R4228" s="237">
        <v>45</v>
      </c>
      <c r="S4228" s="237">
        <v>370</v>
      </c>
      <c r="T4228" s="62">
        <f>S4228*R4228</f>
        <v>16650</v>
      </c>
      <c r="U4228" s="237">
        <f t="shared" ref="U4228" si="498">T4228*1.12</f>
        <v>18648</v>
      </c>
      <c r="V4228" s="193"/>
      <c r="W4228" s="60">
        <v>2017</v>
      </c>
      <c r="X4228" s="156"/>
    </row>
    <row r="4229" spans="1:24" ht="50.1" customHeight="1">
      <c r="A4229" s="45" t="s">
        <v>12819</v>
      </c>
      <c r="B4229" s="58" t="s">
        <v>35</v>
      </c>
      <c r="C4229" s="50" t="s">
        <v>12820</v>
      </c>
      <c r="D4229" s="50" t="s">
        <v>1306</v>
      </c>
      <c r="E4229" s="50" t="s">
        <v>12821</v>
      </c>
      <c r="F4229" s="50" t="s">
        <v>12822</v>
      </c>
      <c r="G4229" s="49" t="s">
        <v>39</v>
      </c>
      <c r="H4229" s="105">
        <v>0</v>
      </c>
      <c r="I4229" s="80">
        <v>590000000</v>
      </c>
      <c r="J4229" s="51" t="s">
        <v>293</v>
      </c>
      <c r="K4229" s="49" t="s">
        <v>12357</v>
      </c>
      <c r="L4229" s="49" t="s">
        <v>189</v>
      </c>
      <c r="M4229" s="49" t="s">
        <v>84</v>
      </c>
      <c r="N4229" s="49" t="s">
        <v>85</v>
      </c>
      <c r="O4229" s="49" t="s">
        <v>227</v>
      </c>
      <c r="P4229" s="43">
        <v>796</v>
      </c>
      <c r="Q4229" s="49" t="s">
        <v>46</v>
      </c>
      <c r="R4229" s="77">
        <v>180</v>
      </c>
      <c r="S4229" s="352">
        <v>25</v>
      </c>
      <c r="T4229" s="62">
        <f>R4229*S4229</f>
        <v>4500</v>
      </c>
      <c r="U4229" s="339">
        <f>T4229*1.12</f>
        <v>5040.0000000000009</v>
      </c>
      <c r="V4229" s="98"/>
      <c r="W4229" s="51">
        <v>2017</v>
      </c>
      <c r="X4229" s="49"/>
    </row>
    <row r="4230" spans="1:24" ht="50.1" customHeight="1">
      <c r="A4230" s="45" t="s">
        <v>12823</v>
      </c>
      <c r="B4230" s="58" t="s">
        <v>35</v>
      </c>
      <c r="C4230" s="50" t="s">
        <v>7786</v>
      </c>
      <c r="D4230" s="50" t="s">
        <v>1306</v>
      </c>
      <c r="E4230" s="50" t="s">
        <v>7787</v>
      </c>
      <c r="F4230" s="50" t="s">
        <v>12824</v>
      </c>
      <c r="G4230" s="49" t="s">
        <v>39</v>
      </c>
      <c r="H4230" s="105">
        <v>0</v>
      </c>
      <c r="I4230" s="80">
        <v>590000000</v>
      </c>
      <c r="J4230" s="51" t="s">
        <v>293</v>
      </c>
      <c r="K4230" s="49" t="s">
        <v>12357</v>
      </c>
      <c r="L4230" s="49" t="s">
        <v>189</v>
      </c>
      <c r="M4230" s="49" t="s">
        <v>84</v>
      </c>
      <c r="N4230" s="49" t="s">
        <v>85</v>
      </c>
      <c r="O4230" s="49" t="s">
        <v>227</v>
      </c>
      <c r="P4230" s="43">
        <v>796</v>
      </c>
      <c r="Q4230" s="49" t="s">
        <v>46</v>
      </c>
      <c r="R4230" s="77">
        <v>30</v>
      </c>
      <c r="S4230" s="352">
        <v>25</v>
      </c>
      <c r="T4230" s="62">
        <f t="shared" ref="T4230:T4237" si="499">R4230*S4230</f>
        <v>750</v>
      </c>
      <c r="U4230" s="339">
        <f t="shared" ref="U4230:U4237" si="500">T4230*1.12</f>
        <v>840.00000000000011</v>
      </c>
      <c r="V4230" s="98"/>
      <c r="W4230" s="51">
        <v>2017</v>
      </c>
      <c r="X4230" s="49"/>
    </row>
    <row r="4231" spans="1:24" ht="50.1" customHeight="1">
      <c r="A4231" s="45" t="s">
        <v>12825</v>
      </c>
      <c r="B4231" s="58" t="s">
        <v>35</v>
      </c>
      <c r="C4231" s="50" t="s">
        <v>7804</v>
      </c>
      <c r="D4231" s="50" t="s">
        <v>1306</v>
      </c>
      <c r="E4231" s="50" t="s">
        <v>7805</v>
      </c>
      <c r="F4231" s="50" t="s">
        <v>12826</v>
      </c>
      <c r="G4231" s="43" t="s">
        <v>39</v>
      </c>
      <c r="H4231" s="105">
        <v>0</v>
      </c>
      <c r="I4231" s="80">
        <v>590000000</v>
      </c>
      <c r="J4231" s="51" t="s">
        <v>293</v>
      </c>
      <c r="K4231" s="49" t="s">
        <v>12357</v>
      </c>
      <c r="L4231" s="49" t="s">
        <v>189</v>
      </c>
      <c r="M4231" s="49" t="s">
        <v>84</v>
      </c>
      <c r="N4231" s="49" t="s">
        <v>85</v>
      </c>
      <c r="O4231" s="49" t="s">
        <v>227</v>
      </c>
      <c r="P4231" s="43">
        <v>796</v>
      </c>
      <c r="Q4231" s="49" t="s">
        <v>46</v>
      </c>
      <c r="R4231" s="77">
        <v>30</v>
      </c>
      <c r="S4231" s="352">
        <v>30</v>
      </c>
      <c r="T4231" s="62">
        <f t="shared" si="499"/>
        <v>900</v>
      </c>
      <c r="U4231" s="339">
        <f t="shared" si="500"/>
        <v>1008.0000000000001</v>
      </c>
      <c r="V4231" s="98"/>
      <c r="W4231" s="51">
        <v>2017</v>
      </c>
      <c r="X4231" s="98"/>
    </row>
    <row r="4232" spans="1:24" ht="50.1" customHeight="1">
      <c r="A4232" s="45" t="s">
        <v>12827</v>
      </c>
      <c r="B4232" s="58" t="s">
        <v>35</v>
      </c>
      <c r="C4232" s="50" t="s">
        <v>7804</v>
      </c>
      <c r="D4232" s="50" t="s">
        <v>1306</v>
      </c>
      <c r="E4232" s="50" t="s">
        <v>7805</v>
      </c>
      <c r="F4232" s="50" t="s">
        <v>12828</v>
      </c>
      <c r="G4232" s="49" t="s">
        <v>39</v>
      </c>
      <c r="H4232" s="105">
        <v>0</v>
      </c>
      <c r="I4232" s="80">
        <v>590000000</v>
      </c>
      <c r="J4232" s="51" t="s">
        <v>293</v>
      </c>
      <c r="K4232" s="49" t="s">
        <v>12357</v>
      </c>
      <c r="L4232" s="49" t="s">
        <v>189</v>
      </c>
      <c r="M4232" s="49" t="s">
        <v>84</v>
      </c>
      <c r="N4232" s="49" t="s">
        <v>85</v>
      </c>
      <c r="O4232" s="49" t="s">
        <v>227</v>
      </c>
      <c r="P4232" s="43">
        <v>796</v>
      </c>
      <c r="Q4232" s="49" t="s">
        <v>46</v>
      </c>
      <c r="R4232" s="77">
        <v>6</v>
      </c>
      <c r="S4232" s="352">
        <v>60</v>
      </c>
      <c r="T4232" s="62">
        <f t="shared" si="499"/>
        <v>360</v>
      </c>
      <c r="U4232" s="339">
        <f t="shared" si="500"/>
        <v>403.20000000000005</v>
      </c>
      <c r="V4232" s="98"/>
      <c r="W4232" s="51">
        <v>2017</v>
      </c>
      <c r="X4232" s="98"/>
    </row>
    <row r="4233" spans="1:24" ht="50.1" customHeight="1">
      <c r="A4233" s="45" t="s">
        <v>12829</v>
      </c>
      <c r="B4233" s="58" t="s">
        <v>35</v>
      </c>
      <c r="C4233" s="50" t="s">
        <v>12830</v>
      </c>
      <c r="D4233" s="50" t="s">
        <v>1306</v>
      </c>
      <c r="E4233" s="50" t="s">
        <v>12831</v>
      </c>
      <c r="F4233" s="50" t="s">
        <v>12832</v>
      </c>
      <c r="G4233" s="49" t="s">
        <v>39</v>
      </c>
      <c r="H4233" s="105">
        <v>0</v>
      </c>
      <c r="I4233" s="80">
        <v>590000000</v>
      </c>
      <c r="J4233" s="51" t="s">
        <v>293</v>
      </c>
      <c r="K4233" s="49" t="s">
        <v>12357</v>
      </c>
      <c r="L4233" s="49" t="s">
        <v>189</v>
      </c>
      <c r="M4233" s="49" t="s">
        <v>84</v>
      </c>
      <c r="N4233" s="49" t="s">
        <v>85</v>
      </c>
      <c r="O4233" s="49" t="s">
        <v>227</v>
      </c>
      <c r="P4233" s="43">
        <v>796</v>
      </c>
      <c r="Q4233" s="49" t="s">
        <v>46</v>
      </c>
      <c r="R4233" s="77">
        <v>165</v>
      </c>
      <c r="S4233" s="352">
        <v>12</v>
      </c>
      <c r="T4233" s="62">
        <f t="shared" si="499"/>
        <v>1980</v>
      </c>
      <c r="U4233" s="339">
        <f t="shared" si="500"/>
        <v>2217.6000000000004</v>
      </c>
      <c r="V4233" s="98"/>
      <c r="W4233" s="51">
        <v>2017</v>
      </c>
      <c r="X4233" s="98"/>
    </row>
    <row r="4234" spans="1:24" ht="50.1" customHeight="1">
      <c r="A4234" s="45" t="s">
        <v>12833</v>
      </c>
      <c r="B4234" s="58" t="s">
        <v>35</v>
      </c>
      <c r="C4234" s="50" t="s">
        <v>7828</v>
      </c>
      <c r="D4234" s="50" t="s">
        <v>1306</v>
      </c>
      <c r="E4234" s="50" t="s">
        <v>7829</v>
      </c>
      <c r="F4234" s="50" t="s">
        <v>12834</v>
      </c>
      <c r="G4234" s="43" t="s">
        <v>39</v>
      </c>
      <c r="H4234" s="105">
        <v>0</v>
      </c>
      <c r="I4234" s="80">
        <v>590000000</v>
      </c>
      <c r="J4234" s="51" t="s">
        <v>293</v>
      </c>
      <c r="K4234" s="49" t="s">
        <v>12357</v>
      </c>
      <c r="L4234" s="49" t="s">
        <v>189</v>
      </c>
      <c r="M4234" s="49" t="s">
        <v>84</v>
      </c>
      <c r="N4234" s="49" t="s">
        <v>85</v>
      </c>
      <c r="O4234" s="49" t="s">
        <v>227</v>
      </c>
      <c r="P4234" s="43">
        <v>796</v>
      </c>
      <c r="Q4234" s="49" t="s">
        <v>46</v>
      </c>
      <c r="R4234" s="77">
        <v>90</v>
      </c>
      <c r="S4234" s="352">
        <v>50</v>
      </c>
      <c r="T4234" s="62">
        <f t="shared" si="499"/>
        <v>4500</v>
      </c>
      <c r="U4234" s="339">
        <f t="shared" si="500"/>
        <v>5040.0000000000009</v>
      </c>
      <c r="V4234" s="98"/>
      <c r="W4234" s="51">
        <v>2017</v>
      </c>
      <c r="X4234" s="98"/>
    </row>
    <row r="4235" spans="1:24" ht="50.1" customHeight="1">
      <c r="A4235" s="45" t="s">
        <v>12835</v>
      </c>
      <c r="B4235" s="58" t="s">
        <v>35</v>
      </c>
      <c r="C4235" s="50" t="s">
        <v>12836</v>
      </c>
      <c r="D4235" s="50" t="s">
        <v>1306</v>
      </c>
      <c r="E4235" s="50" t="s">
        <v>12837</v>
      </c>
      <c r="F4235" s="50" t="s">
        <v>12838</v>
      </c>
      <c r="G4235" s="49" t="s">
        <v>39</v>
      </c>
      <c r="H4235" s="105">
        <v>0</v>
      </c>
      <c r="I4235" s="80">
        <v>590000000</v>
      </c>
      <c r="J4235" s="51" t="s">
        <v>293</v>
      </c>
      <c r="K4235" s="49" t="s">
        <v>12357</v>
      </c>
      <c r="L4235" s="49" t="s">
        <v>189</v>
      </c>
      <c r="M4235" s="49" t="s">
        <v>84</v>
      </c>
      <c r="N4235" s="49" t="s">
        <v>85</v>
      </c>
      <c r="O4235" s="49" t="s">
        <v>227</v>
      </c>
      <c r="P4235" s="43">
        <v>796</v>
      </c>
      <c r="Q4235" s="49" t="s">
        <v>46</v>
      </c>
      <c r="R4235" s="77">
        <v>90</v>
      </c>
      <c r="S4235" s="352">
        <v>50</v>
      </c>
      <c r="T4235" s="62">
        <f t="shared" si="499"/>
        <v>4500</v>
      </c>
      <c r="U4235" s="339">
        <f t="shared" si="500"/>
        <v>5040.0000000000009</v>
      </c>
      <c r="V4235" s="208"/>
      <c r="W4235" s="112">
        <v>2017</v>
      </c>
      <c r="X4235" s="208"/>
    </row>
    <row r="4236" spans="1:24" ht="50.1" customHeight="1">
      <c r="A4236" s="45" t="s">
        <v>12839</v>
      </c>
      <c r="B4236" s="58" t="s">
        <v>35</v>
      </c>
      <c r="C4236" s="50" t="s">
        <v>7901</v>
      </c>
      <c r="D4236" s="50" t="s">
        <v>7902</v>
      </c>
      <c r="E4236" s="50" t="s">
        <v>7903</v>
      </c>
      <c r="F4236" s="50" t="s">
        <v>12840</v>
      </c>
      <c r="G4236" s="43" t="s">
        <v>39</v>
      </c>
      <c r="H4236" s="105">
        <v>0</v>
      </c>
      <c r="I4236" s="80">
        <v>590000000</v>
      </c>
      <c r="J4236" s="51" t="s">
        <v>293</v>
      </c>
      <c r="K4236" s="49" t="s">
        <v>12357</v>
      </c>
      <c r="L4236" s="49" t="s">
        <v>189</v>
      </c>
      <c r="M4236" s="49" t="s">
        <v>84</v>
      </c>
      <c r="N4236" s="49" t="s">
        <v>85</v>
      </c>
      <c r="O4236" s="49" t="s">
        <v>227</v>
      </c>
      <c r="P4236" s="43">
        <v>796</v>
      </c>
      <c r="Q4236" s="49" t="s">
        <v>46</v>
      </c>
      <c r="R4236" s="77">
        <v>15</v>
      </c>
      <c r="S4236" s="352">
        <v>75</v>
      </c>
      <c r="T4236" s="62">
        <f t="shared" si="499"/>
        <v>1125</v>
      </c>
      <c r="U4236" s="339">
        <f t="shared" si="500"/>
        <v>1260.0000000000002</v>
      </c>
      <c r="V4236" s="98"/>
      <c r="W4236" s="51">
        <v>2017</v>
      </c>
      <c r="X4236" s="98"/>
    </row>
    <row r="4237" spans="1:24" ht="50.1" customHeight="1">
      <c r="A4237" s="45" t="s">
        <v>12841</v>
      </c>
      <c r="B4237" s="58" t="s">
        <v>35</v>
      </c>
      <c r="C4237" s="50" t="s">
        <v>6601</v>
      </c>
      <c r="D4237" s="50" t="s">
        <v>2737</v>
      </c>
      <c r="E4237" s="50" t="s">
        <v>6602</v>
      </c>
      <c r="F4237" s="50" t="s">
        <v>9094</v>
      </c>
      <c r="G4237" s="49" t="s">
        <v>39</v>
      </c>
      <c r="H4237" s="105">
        <v>0</v>
      </c>
      <c r="I4237" s="80">
        <v>590000000</v>
      </c>
      <c r="J4237" s="51" t="s">
        <v>293</v>
      </c>
      <c r="K4237" s="49" t="s">
        <v>12357</v>
      </c>
      <c r="L4237" s="49" t="s">
        <v>189</v>
      </c>
      <c r="M4237" s="49" t="s">
        <v>84</v>
      </c>
      <c r="N4237" s="49" t="s">
        <v>85</v>
      </c>
      <c r="O4237" s="49" t="s">
        <v>227</v>
      </c>
      <c r="P4237" s="43">
        <v>796</v>
      </c>
      <c r="Q4237" s="49" t="s">
        <v>46</v>
      </c>
      <c r="R4237" s="77">
        <v>42</v>
      </c>
      <c r="S4237" s="352">
        <v>1100</v>
      </c>
      <c r="T4237" s="62">
        <f t="shared" si="499"/>
        <v>46200</v>
      </c>
      <c r="U4237" s="339">
        <f t="shared" si="500"/>
        <v>51744.000000000007</v>
      </c>
      <c r="V4237" s="98"/>
      <c r="W4237" s="51">
        <v>2017</v>
      </c>
      <c r="X4237" s="98"/>
    </row>
    <row r="4238" spans="1:24" ht="50.1" customHeight="1">
      <c r="A4238" s="45" t="s">
        <v>12847</v>
      </c>
      <c r="B4238" s="35" t="s">
        <v>35</v>
      </c>
      <c r="C4238" s="38" t="s">
        <v>4230</v>
      </c>
      <c r="D4238" s="38" t="s">
        <v>4213</v>
      </c>
      <c r="E4238" s="38" t="s">
        <v>752</v>
      </c>
      <c r="F4238" s="38" t="s">
        <v>12846</v>
      </c>
      <c r="G4238" s="51" t="s">
        <v>39</v>
      </c>
      <c r="H4238" s="34">
        <v>0</v>
      </c>
      <c r="I4238" s="34">
        <v>590000000</v>
      </c>
      <c r="J4238" s="35" t="s">
        <v>53</v>
      </c>
      <c r="K4238" s="51" t="s">
        <v>12357</v>
      </c>
      <c r="L4238" s="35" t="s">
        <v>53</v>
      </c>
      <c r="M4238" s="34" t="s">
        <v>61</v>
      </c>
      <c r="N4238" s="35" t="s">
        <v>1914</v>
      </c>
      <c r="O4238" s="35" t="s">
        <v>1424</v>
      </c>
      <c r="P4238" s="35">
        <v>796</v>
      </c>
      <c r="Q4238" s="51" t="s">
        <v>46</v>
      </c>
      <c r="R4238" s="106">
        <v>40</v>
      </c>
      <c r="S4238" s="106">
        <v>6500</v>
      </c>
      <c r="T4238" s="106">
        <f t="shared" ref="T4238:T4276" si="501">R4238*S4238</f>
        <v>260000</v>
      </c>
      <c r="U4238" s="106">
        <f t="shared" ref="U4238:U4269" si="502">T4238*1.12</f>
        <v>291200</v>
      </c>
      <c r="V4238" s="34"/>
      <c r="W4238" s="34">
        <v>2017</v>
      </c>
      <c r="X4238" s="210"/>
    </row>
    <row r="4239" spans="1:24" ht="50.1" customHeight="1">
      <c r="A4239" s="45" t="s">
        <v>12845</v>
      </c>
      <c r="B4239" s="35" t="s">
        <v>35</v>
      </c>
      <c r="C4239" s="38" t="s">
        <v>5167</v>
      </c>
      <c r="D4239" s="38" t="s">
        <v>5168</v>
      </c>
      <c r="E4239" s="38" t="s">
        <v>1248</v>
      </c>
      <c r="F4239" s="38" t="s">
        <v>12844</v>
      </c>
      <c r="G4239" s="51" t="s">
        <v>39</v>
      </c>
      <c r="H4239" s="34">
        <v>0</v>
      </c>
      <c r="I4239" s="34">
        <v>590000000</v>
      </c>
      <c r="J4239" s="35" t="s">
        <v>53</v>
      </c>
      <c r="K4239" s="51" t="s">
        <v>12357</v>
      </c>
      <c r="L4239" s="35" t="s">
        <v>53</v>
      </c>
      <c r="M4239" s="34" t="s">
        <v>61</v>
      </c>
      <c r="N4239" s="35" t="s">
        <v>1914</v>
      </c>
      <c r="O4239" s="35" t="s">
        <v>1424</v>
      </c>
      <c r="P4239" s="35">
        <v>796</v>
      </c>
      <c r="Q4239" s="51" t="s">
        <v>46</v>
      </c>
      <c r="R4239" s="106">
        <v>40</v>
      </c>
      <c r="S4239" s="106">
        <v>4500</v>
      </c>
      <c r="T4239" s="106">
        <f t="shared" si="501"/>
        <v>180000</v>
      </c>
      <c r="U4239" s="106">
        <f t="shared" si="502"/>
        <v>201600.00000000003</v>
      </c>
      <c r="V4239" s="34"/>
      <c r="W4239" s="34">
        <v>2017</v>
      </c>
      <c r="X4239" s="210"/>
    </row>
    <row r="4240" spans="1:24" ht="50.1" customHeight="1">
      <c r="A4240" s="45" t="s">
        <v>12843</v>
      </c>
      <c r="B4240" s="35" t="s">
        <v>35</v>
      </c>
      <c r="C4240" s="38" t="s">
        <v>5156</v>
      </c>
      <c r="D4240" s="38" t="s">
        <v>5157</v>
      </c>
      <c r="E4240" s="38" t="s">
        <v>1248</v>
      </c>
      <c r="F4240" s="38" t="s">
        <v>12842</v>
      </c>
      <c r="G4240" s="51" t="s">
        <v>39</v>
      </c>
      <c r="H4240" s="59">
        <v>0</v>
      </c>
      <c r="I4240" s="34">
        <v>590000000</v>
      </c>
      <c r="J4240" s="35" t="s">
        <v>53</v>
      </c>
      <c r="K4240" s="51" t="s">
        <v>12357</v>
      </c>
      <c r="L4240" s="35" t="s">
        <v>53</v>
      </c>
      <c r="M4240" s="51" t="s">
        <v>61</v>
      </c>
      <c r="N4240" s="35" t="s">
        <v>1914</v>
      </c>
      <c r="O4240" s="35" t="s">
        <v>1424</v>
      </c>
      <c r="P4240" s="35">
        <v>796</v>
      </c>
      <c r="Q4240" s="51" t="s">
        <v>46</v>
      </c>
      <c r="R4240" s="346">
        <v>25</v>
      </c>
      <c r="S4240" s="592">
        <v>4500</v>
      </c>
      <c r="T4240" s="106">
        <f t="shared" si="501"/>
        <v>112500</v>
      </c>
      <c r="U4240" s="106">
        <f t="shared" si="502"/>
        <v>126000.00000000001</v>
      </c>
      <c r="V4240" s="51"/>
      <c r="W4240" s="34">
        <v>2017</v>
      </c>
      <c r="X4240" s="210"/>
    </row>
    <row r="4241" spans="1:24" ht="50.1" customHeight="1">
      <c r="A4241" s="45" t="s">
        <v>12973</v>
      </c>
      <c r="B4241" s="43" t="s">
        <v>35</v>
      </c>
      <c r="C4241" s="50" t="s">
        <v>12972</v>
      </c>
      <c r="D4241" s="50" t="s">
        <v>361</v>
      </c>
      <c r="E4241" s="50" t="s">
        <v>12971</v>
      </c>
      <c r="F4241" s="50" t="s">
        <v>12970</v>
      </c>
      <c r="G4241" s="49" t="s">
        <v>39</v>
      </c>
      <c r="H4241" s="60">
        <v>0</v>
      </c>
      <c r="I4241" s="82">
        <v>590000000</v>
      </c>
      <c r="J4241" s="35" t="s">
        <v>53</v>
      </c>
      <c r="K4241" s="49" t="s">
        <v>12357</v>
      </c>
      <c r="L4241" s="35" t="s">
        <v>53</v>
      </c>
      <c r="M4241" s="49" t="s">
        <v>43</v>
      </c>
      <c r="N4241" s="49" t="s">
        <v>7194</v>
      </c>
      <c r="O4241" s="35" t="s">
        <v>185</v>
      </c>
      <c r="P4241" s="35">
        <v>796</v>
      </c>
      <c r="Q4241" s="49" t="s">
        <v>46</v>
      </c>
      <c r="R4241" s="100">
        <v>1</v>
      </c>
      <c r="S4241" s="100">
        <v>300</v>
      </c>
      <c r="T4241" s="100">
        <f t="shared" si="501"/>
        <v>300</v>
      </c>
      <c r="U4241" s="601">
        <f t="shared" si="502"/>
        <v>336.00000000000006</v>
      </c>
      <c r="V4241" s="97"/>
      <c r="W4241" s="35">
        <v>2017</v>
      </c>
      <c r="X4241" s="97"/>
    </row>
    <row r="4242" spans="1:24" ht="50.1" customHeight="1">
      <c r="A4242" s="45" t="s">
        <v>12969</v>
      </c>
      <c r="B4242" s="43" t="s">
        <v>35</v>
      </c>
      <c r="C4242" s="50" t="s">
        <v>12968</v>
      </c>
      <c r="D4242" s="50" t="s">
        <v>361</v>
      </c>
      <c r="E4242" s="50" t="s">
        <v>12967</v>
      </c>
      <c r="F4242" s="50" t="s">
        <v>12966</v>
      </c>
      <c r="G4242" s="49" t="s">
        <v>39</v>
      </c>
      <c r="H4242" s="60">
        <v>0</v>
      </c>
      <c r="I4242" s="82">
        <v>590000000</v>
      </c>
      <c r="J4242" s="35" t="s">
        <v>53</v>
      </c>
      <c r="K4242" s="49" t="s">
        <v>12357</v>
      </c>
      <c r="L4242" s="35" t="s">
        <v>53</v>
      </c>
      <c r="M4242" s="49" t="s">
        <v>43</v>
      </c>
      <c r="N4242" s="49" t="s">
        <v>7194</v>
      </c>
      <c r="O4242" s="35" t="s">
        <v>185</v>
      </c>
      <c r="P4242" s="35">
        <v>796</v>
      </c>
      <c r="Q4242" s="49" t="s">
        <v>46</v>
      </c>
      <c r="R4242" s="100">
        <v>2</v>
      </c>
      <c r="S4242" s="100">
        <v>320</v>
      </c>
      <c r="T4242" s="100">
        <f t="shared" si="501"/>
        <v>640</v>
      </c>
      <c r="U4242" s="601">
        <f t="shared" si="502"/>
        <v>716.80000000000007</v>
      </c>
      <c r="V4242" s="97"/>
      <c r="W4242" s="35">
        <v>2017</v>
      </c>
      <c r="X4242" s="97"/>
    </row>
    <row r="4243" spans="1:24" ht="50.1" customHeight="1">
      <c r="A4243" s="45" t="s">
        <v>12965</v>
      </c>
      <c r="B4243" s="43" t="s">
        <v>35</v>
      </c>
      <c r="C4243" s="50" t="s">
        <v>1341</v>
      </c>
      <c r="D4243" s="50" t="s">
        <v>1342</v>
      </c>
      <c r="E4243" s="50" t="s">
        <v>1343</v>
      </c>
      <c r="F4243" s="50" t="s">
        <v>1342</v>
      </c>
      <c r="G4243" s="49" t="s">
        <v>39</v>
      </c>
      <c r="H4243" s="60">
        <v>0</v>
      </c>
      <c r="I4243" s="82">
        <v>590000000</v>
      </c>
      <c r="J4243" s="35" t="s">
        <v>53</v>
      </c>
      <c r="K4243" s="49" t="s">
        <v>12357</v>
      </c>
      <c r="L4243" s="35" t="s">
        <v>53</v>
      </c>
      <c r="M4243" s="49" t="s">
        <v>43</v>
      </c>
      <c r="N4243" s="49" t="s">
        <v>7194</v>
      </c>
      <c r="O4243" s="35" t="s">
        <v>185</v>
      </c>
      <c r="P4243" s="35">
        <v>796</v>
      </c>
      <c r="Q4243" s="49" t="s">
        <v>46</v>
      </c>
      <c r="R4243" s="100">
        <v>7</v>
      </c>
      <c r="S4243" s="100">
        <v>100</v>
      </c>
      <c r="T4243" s="100">
        <f t="shared" si="501"/>
        <v>700</v>
      </c>
      <c r="U4243" s="100">
        <f t="shared" si="502"/>
        <v>784.00000000000011</v>
      </c>
      <c r="V4243" s="97"/>
      <c r="W4243" s="35">
        <v>2017</v>
      </c>
      <c r="X4243" s="97"/>
    </row>
    <row r="4244" spans="1:24" ht="50.1" customHeight="1">
      <c r="A4244" s="45" t="s">
        <v>12964</v>
      </c>
      <c r="B4244" s="43" t="s">
        <v>35</v>
      </c>
      <c r="C4244" s="50" t="s">
        <v>12963</v>
      </c>
      <c r="D4244" s="50" t="s">
        <v>6330</v>
      </c>
      <c r="E4244" s="50" t="s">
        <v>12962</v>
      </c>
      <c r="F4244" s="50" t="s">
        <v>12961</v>
      </c>
      <c r="G4244" s="49" t="s">
        <v>39</v>
      </c>
      <c r="H4244" s="60">
        <v>0</v>
      </c>
      <c r="I4244" s="82">
        <v>590000000</v>
      </c>
      <c r="J4244" s="35" t="s">
        <v>53</v>
      </c>
      <c r="K4244" s="49" t="s">
        <v>12357</v>
      </c>
      <c r="L4244" s="35" t="s">
        <v>53</v>
      </c>
      <c r="M4244" s="49" t="s">
        <v>43</v>
      </c>
      <c r="N4244" s="49" t="s">
        <v>7194</v>
      </c>
      <c r="O4244" s="35" t="s">
        <v>185</v>
      </c>
      <c r="P4244" s="35">
        <v>796</v>
      </c>
      <c r="Q4244" s="49" t="s">
        <v>46</v>
      </c>
      <c r="R4244" s="100">
        <v>2</v>
      </c>
      <c r="S4244" s="100">
        <v>6600</v>
      </c>
      <c r="T4244" s="100">
        <f t="shared" si="501"/>
        <v>13200</v>
      </c>
      <c r="U4244" s="100">
        <f t="shared" si="502"/>
        <v>14784.000000000002</v>
      </c>
      <c r="V4244" s="97"/>
      <c r="W4244" s="35">
        <v>2017</v>
      </c>
      <c r="X4244" s="97"/>
    </row>
    <row r="4245" spans="1:24" ht="50.1" customHeight="1">
      <c r="A4245" s="45" t="s">
        <v>12960</v>
      </c>
      <c r="B4245" s="43" t="s">
        <v>35</v>
      </c>
      <c r="C4245" s="50" t="s">
        <v>12959</v>
      </c>
      <c r="D4245" s="50" t="s">
        <v>3944</v>
      </c>
      <c r="E4245" s="50" t="s">
        <v>12958</v>
      </c>
      <c r="F4245" s="50" t="s">
        <v>12957</v>
      </c>
      <c r="G4245" s="49" t="s">
        <v>39</v>
      </c>
      <c r="H4245" s="60">
        <v>0</v>
      </c>
      <c r="I4245" s="82">
        <v>590000000</v>
      </c>
      <c r="J4245" s="35" t="s">
        <v>53</v>
      </c>
      <c r="K4245" s="49" t="s">
        <v>12357</v>
      </c>
      <c r="L4245" s="35" t="s">
        <v>53</v>
      </c>
      <c r="M4245" s="49" t="s">
        <v>43</v>
      </c>
      <c r="N4245" s="49" t="s">
        <v>7194</v>
      </c>
      <c r="O4245" s="35" t="s">
        <v>185</v>
      </c>
      <c r="P4245" s="35">
        <v>796</v>
      </c>
      <c r="Q4245" s="49" t="s">
        <v>46</v>
      </c>
      <c r="R4245" s="100">
        <v>6</v>
      </c>
      <c r="S4245" s="100">
        <v>410</v>
      </c>
      <c r="T4245" s="100">
        <f t="shared" si="501"/>
        <v>2460</v>
      </c>
      <c r="U4245" s="100">
        <f t="shared" si="502"/>
        <v>2755.2000000000003</v>
      </c>
      <c r="V4245" s="97"/>
      <c r="W4245" s="35">
        <v>2017</v>
      </c>
      <c r="X4245" s="97"/>
    </row>
    <row r="4246" spans="1:24" ht="50.1" customHeight="1">
      <c r="A4246" s="45" t="s">
        <v>12956</v>
      </c>
      <c r="B4246" s="43" t="s">
        <v>35</v>
      </c>
      <c r="C4246" s="50" t="s">
        <v>12955</v>
      </c>
      <c r="D4246" s="50" t="s">
        <v>3944</v>
      </c>
      <c r="E4246" s="50" t="s">
        <v>12954</v>
      </c>
      <c r="F4246" s="50" t="s">
        <v>12953</v>
      </c>
      <c r="G4246" s="49" t="s">
        <v>39</v>
      </c>
      <c r="H4246" s="60">
        <v>0</v>
      </c>
      <c r="I4246" s="82">
        <v>590000000</v>
      </c>
      <c r="J4246" s="35" t="s">
        <v>53</v>
      </c>
      <c r="K4246" s="49" t="s">
        <v>12357</v>
      </c>
      <c r="L4246" s="35" t="s">
        <v>53</v>
      </c>
      <c r="M4246" s="49" t="s">
        <v>43</v>
      </c>
      <c r="N4246" s="49" t="s">
        <v>7194</v>
      </c>
      <c r="O4246" s="35" t="s">
        <v>185</v>
      </c>
      <c r="P4246" s="35">
        <v>796</v>
      </c>
      <c r="Q4246" s="49" t="s">
        <v>46</v>
      </c>
      <c r="R4246" s="100">
        <v>6</v>
      </c>
      <c r="S4246" s="100">
        <v>430</v>
      </c>
      <c r="T4246" s="100">
        <f t="shared" si="501"/>
        <v>2580</v>
      </c>
      <c r="U4246" s="100">
        <f t="shared" si="502"/>
        <v>2889.6000000000004</v>
      </c>
      <c r="V4246" s="97"/>
      <c r="W4246" s="35">
        <v>2017</v>
      </c>
      <c r="X4246" s="97"/>
    </row>
    <row r="4247" spans="1:24" ht="50.1" customHeight="1">
      <c r="A4247" s="45" t="s">
        <v>12952</v>
      </c>
      <c r="B4247" s="43" t="s">
        <v>35</v>
      </c>
      <c r="C4247" s="50" t="s">
        <v>12951</v>
      </c>
      <c r="D4247" s="50" t="s">
        <v>6318</v>
      </c>
      <c r="E4247" s="50" t="s">
        <v>12950</v>
      </c>
      <c r="F4247" s="50" t="s">
        <v>12949</v>
      </c>
      <c r="G4247" s="49" t="s">
        <v>39</v>
      </c>
      <c r="H4247" s="60">
        <v>0</v>
      </c>
      <c r="I4247" s="82">
        <v>590000000</v>
      </c>
      <c r="J4247" s="35" t="s">
        <v>53</v>
      </c>
      <c r="K4247" s="49" t="s">
        <v>12357</v>
      </c>
      <c r="L4247" s="35" t="s">
        <v>53</v>
      </c>
      <c r="M4247" s="49" t="s">
        <v>43</v>
      </c>
      <c r="N4247" s="49" t="s">
        <v>7194</v>
      </c>
      <c r="O4247" s="35" t="s">
        <v>12948</v>
      </c>
      <c r="P4247" s="35">
        <v>796</v>
      </c>
      <c r="Q4247" s="49" t="s">
        <v>46</v>
      </c>
      <c r="R4247" s="100">
        <v>1</v>
      </c>
      <c r="S4247" s="100">
        <v>320</v>
      </c>
      <c r="T4247" s="100">
        <f t="shared" si="501"/>
        <v>320</v>
      </c>
      <c r="U4247" s="100">
        <f t="shared" si="502"/>
        <v>358.40000000000003</v>
      </c>
      <c r="V4247" s="97"/>
      <c r="W4247" s="35">
        <v>2017</v>
      </c>
      <c r="X4247" s="97"/>
    </row>
    <row r="4248" spans="1:24" ht="50.1" customHeight="1">
      <c r="A4248" s="45" t="s">
        <v>12947</v>
      </c>
      <c r="B4248" s="43" t="s">
        <v>35</v>
      </c>
      <c r="C4248" s="50" t="s">
        <v>12946</v>
      </c>
      <c r="D4248" s="50" t="s">
        <v>4130</v>
      </c>
      <c r="E4248" s="50" t="s">
        <v>12945</v>
      </c>
      <c r="F4248" s="50" t="s">
        <v>12944</v>
      </c>
      <c r="G4248" s="49" t="s">
        <v>39</v>
      </c>
      <c r="H4248" s="60">
        <v>0</v>
      </c>
      <c r="I4248" s="82">
        <v>590000000</v>
      </c>
      <c r="J4248" s="35" t="s">
        <v>53</v>
      </c>
      <c r="K4248" s="49" t="s">
        <v>12357</v>
      </c>
      <c r="L4248" s="35" t="s">
        <v>53</v>
      </c>
      <c r="M4248" s="49" t="s">
        <v>43</v>
      </c>
      <c r="N4248" s="49" t="s">
        <v>7194</v>
      </c>
      <c r="O4248" s="35" t="s">
        <v>185</v>
      </c>
      <c r="P4248" s="35">
        <v>796</v>
      </c>
      <c r="Q4248" s="49" t="s">
        <v>46</v>
      </c>
      <c r="R4248" s="100">
        <v>1</v>
      </c>
      <c r="S4248" s="100">
        <v>1800</v>
      </c>
      <c r="T4248" s="100">
        <f t="shared" si="501"/>
        <v>1800</v>
      </c>
      <c r="U4248" s="100">
        <f t="shared" si="502"/>
        <v>2016.0000000000002</v>
      </c>
      <c r="V4248" s="97"/>
      <c r="W4248" s="35">
        <v>2017</v>
      </c>
      <c r="X4248" s="97"/>
    </row>
    <row r="4249" spans="1:24" ht="50.1" customHeight="1">
      <c r="A4249" s="45" t="s">
        <v>12943</v>
      </c>
      <c r="B4249" s="43" t="s">
        <v>35</v>
      </c>
      <c r="C4249" s="50" t="s">
        <v>5146</v>
      </c>
      <c r="D4249" s="210" t="s">
        <v>5133</v>
      </c>
      <c r="E4249" s="50" t="s">
        <v>5147</v>
      </c>
      <c r="F4249" s="50" t="s">
        <v>12942</v>
      </c>
      <c r="G4249" s="49" t="s">
        <v>39</v>
      </c>
      <c r="H4249" s="52">
        <v>0</v>
      </c>
      <c r="I4249" s="82">
        <v>590000000</v>
      </c>
      <c r="J4249" s="35" t="s">
        <v>53</v>
      </c>
      <c r="K4249" s="49" t="s">
        <v>12357</v>
      </c>
      <c r="L4249" s="35" t="s">
        <v>53</v>
      </c>
      <c r="M4249" s="49" t="s">
        <v>43</v>
      </c>
      <c r="N4249" s="49" t="s">
        <v>7194</v>
      </c>
      <c r="O4249" s="35" t="s">
        <v>185</v>
      </c>
      <c r="P4249" s="35">
        <v>796</v>
      </c>
      <c r="Q4249" s="49" t="s">
        <v>46</v>
      </c>
      <c r="R4249" s="100">
        <v>1</v>
      </c>
      <c r="S4249" s="100">
        <v>4500</v>
      </c>
      <c r="T4249" s="100">
        <f t="shared" si="501"/>
        <v>4500</v>
      </c>
      <c r="U4249" s="100">
        <f t="shared" si="502"/>
        <v>5040.0000000000009</v>
      </c>
      <c r="V4249" s="97"/>
      <c r="W4249" s="97">
        <v>2017</v>
      </c>
      <c r="X4249" s="97"/>
    </row>
    <row r="4250" spans="1:24" ht="50.1" customHeight="1">
      <c r="A4250" s="45" t="s">
        <v>12941</v>
      </c>
      <c r="B4250" s="35" t="s">
        <v>35</v>
      </c>
      <c r="C4250" s="38" t="s">
        <v>12934</v>
      </c>
      <c r="D4250" s="38" t="s">
        <v>12933</v>
      </c>
      <c r="E4250" s="38" t="s">
        <v>12932</v>
      </c>
      <c r="F4250" s="235" t="s">
        <v>12940</v>
      </c>
      <c r="G4250" s="49" t="s">
        <v>39</v>
      </c>
      <c r="H4250" s="105">
        <v>0</v>
      </c>
      <c r="I4250" s="80">
        <v>590000000</v>
      </c>
      <c r="J4250" s="51" t="s">
        <v>293</v>
      </c>
      <c r="K4250" s="49" t="s">
        <v>12357</v>
      </c>
      <c r="L4250" s="49" t="s">
        <v>295</v>
      </c>
      <c r="M4250" s="49" t="s">
        <v>84</v>
      </c>
      <c r="N4250" s="49" t="s">
        <v>9603</v>
      </c>
      <c r="O4250" s="49" t="s">
        <v>503</v>
      </c>
      <c r="P4250" s="35">
        <v>796</v>
      </c>
      <c r="Q4250" s="35" t="s">
        <v>46</v>
      </c>
      <c r="R4250" s="77">
        <v>5</v>
      </c>
      <c r="S4250" s="284">
        <v>16000</v>
      </c>
      <c r="T4250" s="77">
        <f t="shared" si="501"/>
        <v>80000</v>
      </c>
      <c r="U4250" s="77">
        <f t="shared" si="502"/>
        <v>89600.000000000015</v>
      </c>
      <c r="V4250" s="90"/>
      <c r="W4250" s="51">
        <v>2017</v>
      </c>
      <c r="X4250" s="90"/>
    </row>
    <row r="4251" spans="1:24" ht="50.1" customHeight="1">
      <c r="A4251" s="45" t="s">
        <v>12939</v>
      </c>
      <c r="B4251" s="35" t="s">
        <v>35</v>
      </c>
      <c r="C4251" s="38" t="s">
        <v>12934</v>
      </c>
      <c r="D4251" s="38" t="s">
        <v>12933</v>
      </c>
      <c r="E4251" s="38" t="s">
        <v>12932</v>
      </c>
      <c r="F4251" s="38" t="s">
        <v>12938</v>
      </c>
      <c r="G4251" s="49" t="s">
        <v>39</v>
      </c>
      <c r="H4251" s="105">
        <v>0</v>
      </c>
      <c r="I4251" s="80">
        <v>590000000</v>
      </c>
      <c r="J4251" s="51" t="s">
        <v>293</v>
      </c>
      <c r="K4251" s="49" t="s">
        <v>12357</v>
      </c>
      <c r="L4251" s="49" t="s">
        <v>295</v>
      </c>
      <c r="M4251" s="49" t="s">
        <v>84</v>
      </c>
      <c r="N4251" s="49" t="s">
        <v>9603</v>
      </c>
      <c r="O4251" s="49" t="s">
        <v>503</v>
      </c>
      <c r="P4251" s="35">
        <v>796</v>
      </c>
      <c r="Q4251" s="35" t="s">
        <v>46</v>
      </c>
      <c r="R4251" s="77">
        <v>5</v>
      </c>
      <c r="S4251" s="284">
        <v>19200</v>
      </c>
      <c r="T4251" s="77">
        <f t="shared" si="501"/>
        <v>96000</v>
      </c>
      <c r="U4251" s="77">
        <f t="shared" si="502"/>
        <v>107520.00000000001</v>
      </c>
      <c r="V4251" s="98"/>
      <c r="W4251" s="51">
        <v>2017</v>
      </c>
      <c r="X4251" s="98"/>
    </row>
    <row r="4252" spans="1:24" ht="50.1" customHeight="1">
      <c r="A4252" s="45" t="s">
        <v>12937</v>
      </c>
      <c r="B4252" s="35" t="s">
        <v>35</v>
      </c>
      <c r="C4252" s="38" t="s">
        <v>12934</v>
      </c>
      <c r="D4252" s="38" t="s">
        <v>12933</v>
      </c>
      <c r="E4252" s="38" t="s">
        <v>12932</v>
      </c>
      <c r="F4252" s="38" t="s">
        <v>12936</v>
      </c>
      <c r="G4252" s="49" t="s">
        <v>39</v>
      </c>
      <c r="H4252" s="105">
        <v>0</v>
      </c>
      <c r="I4252" s="80">
        <v>590000000</v>
      </c>
      <c r="J4252" s="51" t="s">
        <v>293</v>
      </c>
      <c r="K4252" s="49" t="s">
        <v>12357</v>
      </c>
      <c r="L4252" s="49" t="s">
        <v>295</v>
      </c>
      <c r="M4252" s="49" t="s">
        <v>84</v>
      </c>
      <c r="N4252" s="49" t="s">
        <v>9603</v>
      </c>
      <c r="O4252" s="49" t="s">
        <v>503</v>
      </c>
      <c r="P4252" s="35">
        <v>796</v>
      </c>
      <c r="Q4252" s="35" t="s">
        <v>46</v>
      </c>
      <c r="R4252" s="77">
        <v>20</v>
      </c>
      <c r="S4252" s="284">
        <v>17500</v>
      </c>
      <c r="T4252" s="77">
        <f t="shared" si="501"/>
        <v>350000</v>
      </c>
      <c r="U4252" s="77">
        <f t="shared" si="502"/>
        <v>392000.00000000006</v>
      </c>
      <c r="V4252" s="98"/>
      <c r="W4252" s="51">
        <v>2017</v>
      </c>
      <c r="X4252" s="98"/>
    </row>
    <row r="4253" spans="1:24" ht="50.1" customHeight="1">
      <c r="A4253" s="45" t="s">
        <v>12935</v>
      </c>
      <c r="B4253" s="35" t="s">
        <v>35</v>
      </c>
      <c r="C4253" s="38" t="s">
        <v>12934</v>
      </c>
      <c r="D4253" s="38" t="s">
        <v>12933</v>
      </c>
      <c r="E4253" s="38" t="s">
        <v>12932</v>
      </c>
      <c r="F4253" s="38" t="s">
        <v>12931</v>
      </c>
      <c r="G4253" s="49" t="s">
        <v>39</v>
      </c>
      <c r="H4253" s="105">
        <v>0</v>
      </c>
      <c r="I4253" s="80">
        <v>590000000</v>
      </c>
      <c r="J4253" s="51" t="s">
        <v>293</v>
      </c>
      <c r="K4253" s="49" t="s">
        <v>12357</v>
      </c>
      <c r="L4253" s="49" t="s">
        <v>295</v>
      </c>
      <c r="M4253" s="49" t="s">
        <v>84</v>
      </c>
      <c r="N4253" s="49" t="s">
        <v>9603</v>
      </c>
      <c r="O4253" s="49" t="s">
        <v>503</v>
      </c>
      <c r="P4253" s="35">
        <v>796</v>
      </c>
      <c r="Q4253" s="35" t="s">
        <v>46</v>
      </c>
      <c r="R4253" s="77">
        <v>5</v>
      </c>
      <c r="S4253" s="284">
        <v>17000</v>
      </c>
      <c r="T4253" s="77">
        <f t="shared" si="501"/>
        <v>85000</v>
      </c>
      <c r="U4253" s="77">
        <f t="shared" si="502"/>
        <v>95200.000000000015</v>
      </c>
      <c r="V4253" s="98"/>
      <c r="W4253" s="51">
        <v>2017</v>
      </c>
      <c r="X4253" s="98"/>
    </row>
    <row r="4254" spans="1:24" ht="50.1" customHeight="1">
      <c r="A4254" s="45" t="s">
        <v>12930</v>
      </c>
      <c r="B4254" s="35" t="s">
        <v>35</v>
      </c>
      <c r="C4254" s="38" t="s">
        <v>12217</v>
      </c>
      <c r="D4254" s="38" t="s">
        <v>4465</v>
      </c>
      <c r="E4254" s="38" t="s">
        <v>12218</v>
      </c>
      <c r="F4254" s="38" t="s">
        <v>12929</v>
      </c>
      <c r="G4254" s="49" t="s">
        <v>39</v>
      </c>
      <c r="H4254" s="105">
        <v>0</v>
      </c>
      <c r="I4254" s="80">
        <v>590000000</v>
      </c>
      <c r="J4254" s="51" t="s">
        <v>293</v>
      </c>
      <c r="K4254" s="49" t="s">
        <v>12357</v>
      </c>
      <c r="L4254" s="49" t="s">
        <v>295</v>
      </c>
      <c r="M4254" s="49" t="s">
        <v>84</v>
      </c>
      <c r="N4254" s="49" t="s">
        <v>9603</v>
      </c>
      <c r="O4254" s="49" t="s">
        <v>503</v>
      </c>
      <c r="P4254" s="35">
        <v>796</v>
      </c>
      <c r="Q4254" s="35" t="s">
        <v>46</v>
      </c>
      <c r="R4254" s="77">
        <v>1</v>
      </c>
      <c r="S4254" s="284">
        <v>88000</v>
      </c>
      <c r="T4254" s="77">
        <f t="shared" si="501"/>
        <v>88000</v>
      </c>
      <c r="U4254" s="77">
        <f t="shared" si="502"/>
        <v>98560.000000000015</v>
      </c>
      <c r="V4254" s="98"/>
      <c r="W4254" s="51">
        <v>2017</v>
      </c>
      <c r="X4254" s="98"/>
    </row>
    <row r="4255" spans="1:24" ht="50.1" customHeight="1">
      <c r="A4255" s="45" t="s">
        <v>12928</v>
      </c>
      <c r="B4255" s="35" t="s">
        <v>35</v>
      </c>
      <c r="C4255" s="50" t="s">
        <v>12217</v>
      </c>
      <c r="D4255" s="50" t="s">
        <v>4465</v>
      </c>
      <c r="E4255" s="50" t="s">
        <v>12218</v>
      </c>
      <c r="F4255" s="50" t="s">
        <v>12927</v>
      </c>
      <c r="G4255" s="49" t="s">
        <v>39</v>
      </c>
      <c r="H4255" s="105">
        <v>0</v>
      </c>
      <c r="I4255" s="80">
        <v>590000000</v>
      </c>
      <c r="J4255" s="51" t="s">
        <v>293</v>
      </c>
      <c r="K4255" s="49" t="s">
        <v>12357</v>
      </c>
      <c r="L4255" s="49" t="s">
        <v>295</v>
      </c>
      <c r="M4255" s="49" t="s">
        <v>84</v>
      </c>
      <c r="N4255" s="49" t="s">
        <v>9577</v>
      </c>
      <c r="O4255" s="49" t="s">
        <v>1424</v>
      </c>
      <c r="P4255" s="35">
        <v>796</v>
      </c>
      <c r="Q4255" s="35" t="s">
        <v>46</v>
      </c>
      <c r="R4255" s="77">
        <v>1</v>
      </c>
      <c r="S4255" s="284">
        <v>89200</v>
      </c>
      <c r="T4255" s="77">
        <f t="shared" si="501"/>
        <v>89200</v>
      </c>
      <c r="U4255" s="77">
        <f t="shared" si="502"/>
        <v>99904.000000000015</v>
      </c>
      <c r="V4255" s="90"/>
      <c r="W4255" s="51">
        <v>2017</v>
      </c>
      <c r="X4255" s="90"/>
    </row>
    <row r="4256" spans="1:24" ht="50.1" customHeight="1">
      <c r="A4256" s="45" t="s">
        <v>12926</v>
      </c>
      <c r="B4256" s="35" t="s">
        <v>35</v>
      </c>
      <c r="C4256" s="50" t="s">
        <v>12217</v>
      </c>
      <c r="D4256" s="50" t="s">
        <v>4465</v>
      </c>
      <c r="E4256" s="50" t="s">
        <v>12218</v>
      </c>
      <c r="F4256" s="50" t="s">
        <v>12925</v>
      </c>
      <c r="G4256" s="49" t="s">
        <v>39</v>
      </c>
      <c r="H4256" s="105">
        <v>0</v>
      </c>
      <c r="I4256" s="80">
        <v>590000000</v>
      </c>
      <c r="J4256" s="51" t="s">
        <v>293</v>
      </c>
      <c r="K4256" s="49" t="s">
        <v>12357</v>
      </c>
      <c r="L4256" s="49" t="s">
        <v>295</v>
      </c>
      <c r="M4256" s="49" t="s">
        <v>84</v>
      </c>
      <c r="N4256" s="49" t="s">
        <v>9577</v>
      </c>
      <c r="O4256" s="49" t="s">
        <v>1424</v>
      </c>
      <c r="P4256" s="35">
        <v>796</v>
      </c>
      <c r="Q4256" s="35" t="s">
        <v>46</v>
      </c>
      <c r="R4256" s="77">
        <v>7</v>
      </c>
      <c r="S4256" s="284">
        <v>71500</v>
      </c>
      <c r="T4256" s="77">
        <f t="shared" si="501"/>
        <v>500500</v>
      </c>
      <c r="U4256" s="77">
        <f t="shared" si="502"/>
        <v>560560</v>
      </c>
      <c r="V4256" s="98"/>
      <c r="W4256" s="51">
        <v>2017</v>
      </c>
      <c r="X4256" s="98"/>
    </row>
    <row r="4257" spans="1:24" ht="50.1" customHeight="1">
      <c r="A4257" s="45" t="s">
        <v>12924</v>
      </c>
      <c r="B4257" s="35" t="s">
        <v>35</v>
      </c>
      <c r="C4257" s="50" t="s">
        <v>6261</v>
      </c>
      <c r="D4257" s="50" t="s">
        <v>6262</v>
      </c>
      <c r="E4257" s="50" t="s">
        <v>6263</v>
      </c>
      <c r="F4257" s="212" t="s">
        <v>12923</v>
      </c>
      <c r="G4257" s="49" t="s">
        <v>39</v>
      </c>
      <c r="H4257" s="105">
        <v>0</v>
      </c>
      <c r="I4257" s="80">
        <v>590000000</v>
      </c>
      <c r="J4257" s="51" t="s">
        <v>293</v>
      </c>
      <c r="K4257" s="49" t="s">
        <v>12357</v>
      </c>
      <c r="L4257" s="49" t="s">
        <v>295</v>
      </c>
      <c r="M4257" s="49" t="s">
        <v>84</v>
      </c>
      <c r="N4257" s="49" t="s">
        <v>9577</v>
      </c>
      <c r="O4257" s="49" t="s">
        <v>1424</v>
      </c>
      <c r="P4257" s="35">
        <v>796</v>
      </c>
      <c r="Q4257" s="35" t="s">
        <v>46</v>
      </c>
      <c r="R4257" s="77">
        <v>1</v>
      </c>
      <c r="S4257" s="284">
        <v>83200</v>
      </c>
      <c r="T4257" s="77">
        <f t="shared" si="501"/>
        <v>83200</v>
      </c>
      <c r="U4257" s="77">
        <f t="shared" si="502"/>
        <v>93184.000000000015</v>
      </c>
      <c r="V4257" s="98"/>
      <c r="W4257" s="51">
        <v>2017</v>
      </c>
      <c r="X4257" s="98"/>
    </row>
    <row r="4258" spans="1:24" ht="50.1" customHeight="1">
      <c r="A4258" s="45" t="s">
        <v>12922</v>
      </c>
      <c r="B4258" s="35" t="s">
        <v>35</v>
      </c>
      <c r="C4258" s="50" t="s">
        <v>12217</v>
      </c>
      <c r="D4258" s="50" t="s">
        <v>4465</v>
      </c>
      <c r="E4258" s="50" t="s">
        <v>12218</v>
      </c>
      <c r="F4258" s="50" t="s">
        <v>12921</v>
      </c>
      <c r="G4258" s="49" t="s">
        <v>39</v>
      </c>
      <c r="H4258" s="105">
        <v>0</v>
      </c>
      <c r="I4258" s="80">
        <v>590000000</v>
      </c>
      <c r="J4258" s="51" t="s">
        <v>293</v>
      </c>
      <c r="K4258" s="49" t="s">
        <v>12357</v>
      </c>
      <c r="L4258" s="49" t="s">
        <v>295</v>
      </c>
      <c r="M4258" s="49" t="s">
        <v>84</v>
      </c>
      <c r="N4258" s="49" t="s">
        <v>9577</v>
      </c>
      <c r="O4258" s="49" t="s">
        <v>1424</v>
      </c>
      <c r="P4258" s="35">
        <v>796</v>
      </c>
      <c r="Q4258" s="35" t="s">
        <v>46</v>
      </c>
      <c r="R4258" s="77">
        <v>5</v>
      </c>
      <c r="S4258" s="284">
        <v>41600</v>
      </c>
      <c r="T4258" s="77">
        <f t="shared" si="501"/>
        <v>208000</v>
      </c>
      <c r="U4258" s="77">
        <f t="shared" si="502"/>
        <v>232960.00000000003</v>
      </c>
      <c r="V4258" s="98"/>
      <c r="W4258" s="51">
        <v>2017</v>
      </c>
      <c r="X4258" s="98"/>
    </row>
    <row r="4259" spans="1:24" ht="50.1" customHeight="1">
      <c r="A4259" s="45" t="s">
        <v>12920</v>
      </c>
      <c r="B4259" s="35" t="s">
        <v>35</v>
      </c>
      <c r="C4259" s="50" t="s">
        <v>1285</v>
      </c>
      <c r="D4259" s="50" t="s">
        <v>1286</v>
      </c>
      <c r="E4259" s="50" t="s">
        <v>1287</v>
      </c>
      <c r="F4259" s="50" t="s">
        <v>12919</v>
      </c>
      <c r="G4259" s="49" t="s">
        <v>39</v>
      </c>
      <c r="H4259" s="105">
        <v>0</v>
      </c>
      <c r="I4259" s="80">
        <v>590000000</v>
      </c>
      <c r="J4259" s="51" t="s">
        <v>293</v>
      </c>
      <c r="K4259" s="49" t="s">
        <v>12357</v>
      </c>
      <c r="L4259" s="49" t="s">
        <v>295</v>
      </c>
      <c r="M4259" s="49" t="s">
        <v>84</v>
      </c>
      <c r="N4259" s="49" t="s">
        <v>9577</v>
      </c>
      <c r="O4259" s="49" t="s">
        <v>1424</v>
      </c>
      <c r="P4259" s="35">
        <v>796</v>
      </c>
      <c r="Q4259" s="35" t="s">
        <v>46</v>
      </c>
      <c r="R4259" s="77">
        <v>5</v>
      </c>
      <c r="S4259" s="284">
        <v>53500</v>
      </c>
      <c r="T4259" s="77">
        <f t="shared" si="501"/>
        <v>267500</v>
      </c>
      <c r="U4259" s="77">
        <f t="shared" si="502"/>
        <v>299600</v>
      </c>
      <c r="V4259" s="98"/>
      <c r="W4259" s="51">
        <v>2017</v>
      </c>
      <c r="X4259" s="98"/>
    </row>
    <row r="4260" spans="1:24" ht="50.1" customHeight="1">
      <c r="A4260" s="45" t="s">
        <v>12918</v>
      </c>
      <c r="B4260" s="35" t="s">
        <v>35</v>
      </c>
      <c r="C4260" s="78" t="s">
        <v>1482</v>
      </c>
      <c r="D4260" s="78" t="s">
        <v>1410</v>
      </c>
      <c r="E4260" s="78" t="s">
        <v>1483</v>
      </c>
      <c r="F4260" s="50" t="s">
        <v>12917</v>
      </c>
      <c r="G4260" s="49" t="s">
        <v>39</v>
      </c>
      <c r="H4260" s="105">
        <v>0</v>
      </c>
      <c r="I4260" s="80">
        <v>590000000</v>
      </c>
      <c r="J4260" s="51" t="s">
        <v>293</v>
      </c>
      <c r="K4260" s="49" t="s">
        <v>12357</v>
      </c>
      <c r="L4260" s="49" t="s">
        <v>295</v>
      </c>
      <c r="M4260" s="49" t="s">
        <v>84</v>
      </c>
      <c r="N4260" s="49" t="s">
        <v>9577</v>
      </c>
      <c r="O4260" s="49" t="s">
        <v>1424</v>
      </c>
      <c r="P4260" s="35">
        <v>796</v>
      </c>
      <c r="Q4260" s="35" t="s">
        <v>46</v>
      </c>
      <c r="R4260" s="77">
        <v>15</v>
      </c>
      <c r="S4260" s="284">
        <v>1200</v>
      </c>
      <c r="T4260" s="77">
        <f t="shared" si="501"/>
        <v>18000</v>
      </c>
      <c r="U4260" s="77">
        <f t="shared" si="502"/>
        <v>20160.000000000004</v>
      </c>
      <c r="V4260" s="98"/>
      <c r="W4260" s="51">
        <v>2017</v>
      </c>
      <c r="X4260" s="98"/>
    </row>
    <row r="4261" spans="1:24" ht="50.1" customHeight="1">
      <c r="A4261" s="45" t="s">
        <v>12916</v>
      </c>
      <c r="B4261" s="35" t="s">
        <v>35</v>
      </c>
      <c r="C4261" s="78" t="s">
        <v>1471</v>
      </c>
      <c r="D4261" s="37" t="s">
        <v>1410</v>
      </c>
      <c r="E4261" s="78" t="s">
        <v>1472</v>
      </c>
      <c r="F4261" s="50" t="s">
        <v>12915</v>
      </c>
      <c r="G4261" s="49" t="s">
        <v>39</v>
      </c>
      <c r="H4261" s="105">
        <v>0</v>
      </c>
      <c r="I4261" s="80">
        <v>590000000</v>
      </c>
      <c r="J4261" s="51" t="s">
        <v>293</v>
      </c>
      <c r="K4261" s="49" t="s">
        <v>12357</v>
      </c>
      <c r="L4261" s="49" t="s">
        <v>295</v>
      </c>
      <c r="M4261" s="49" t="s">
        <v>84</v>
      </c>
      <c r="N4261" s="49" t="s">
        <v>9577</v>
      </c>
      <c r="O4261" s="49" t="s">
        <v>1424</v>
      </c>
      <c r="P4261" s="35">
        <v>796</v>
      </c>
      <c r="Q4261" s="35" t="s">
        <v>46</v>
      </c>
      <c r="R4261" s="77">
        <v>10</v>
      </c>
      <c r="S4261" s="284">
        <v>23800</v>
      </c>
      <c r="T4261" s="77">
        <f t="shared" si="501"/>
        <v>238000</v>
      </c>
      <c r="U4261" s="77">
        <f t="shared" si="502"/>
        <v>266560</v>
      </c>
      <c r="V4261" s="98"/>
      <c r="W4261" s="51">
        <v>2017</v>
      </c>
      <c r="X4261" s="98"/>
    </row>
    <row r="4262" spans="1:24" ht="50.1" customHeight="1">
      <c r="A4262" s="45" t="s">
        <v>12914</v>
      </c>
      <c r="B4262" s="35" t="s">
        <v>35</v>
      </c>
      <c r="C4262" s="50" t="s">
        <v>12913</v>
      </c>
      <c r="D4262" s="50" t="s">
        <v>12912</v>
      </c>
      <c r="E4262" s="50" t="s">
        <v>332</v>
      </c>
      <c r="F4262" s="50" t="s">
        <v>12911</v>
      </c>
      <c r="G4262" s="49" t="s">
        <v>39</v>
      </c>
      <c r="H4262" s="105">
        <v>0</v>
      </c>
      <c r="I4262" s="80">
        <v>590000000</v>
      </c>
      <c r="J4262" s="51" t="s">
        <v>293</v>
      </c>
      <c r="K4262" s="49" t="s">
        <v>12357</v>
      </c>
      <c r="L4262" s="49" t="s">
        <v>295</v>
      </c>
      <c r="M4262" s="49" t="s">
        <v>84</v>
      </c>
      <c r="N4262" s="49" t="s">
        <v>9577</v>
      </c>
      <c r="O4262" s="49" t="s">
        <v>1424</v>
      </c>
      <c r="P4262" s="35">
        <v>796</v>
      </c>
      <c r="Q4262" s="35" t="s">
        <v>46</v>
      </c>
      <c r="R4262" s="77">
        <v>1</v>
      </c>
      <c r="S4262" s="284">
        <v>18000</v>
      </c>
      <c r="T4262" s="77">
        <f t="shared" si="501"/>
        <v>18000</v>
      </c>
      <c r="U4262" s="77">
        <f t="shared" si="502"/>
        <v>20160.000000000004</v>
      </c>
      <c r="V4262" s="98"/>
      <c r="W4262" s="51">
        <v>2017</v>
      </c>
      <c r="X4262" s="98"/>
    </row>
    <row r="4263" spans="1:24" ht="50.1" customHeight="1">
      <c r="A4263" s="45" t="s">
        <v>12910</v>
      </c>
      <c r="B4263" s="35" t="s">
        <v>35</v>
      </c>
      <c r="C4263" s="50" t="s">
        <v>12909</v>
      </c>
      <c r="D4263" s="50" t="s">
        <v>818</v>
      </c>
      <c r="E4263" s="50" t="s">
        <v>12908</v>
      </c>
      <c r="F4263" s="212" t="s">
        <v>12907</v>
      </c>
      <c r="G4263" s="49" t="s">
        <v>39</v>
      </c>
      <c r="H4263" s="105">
        <v>0</v>
      </c>
      <c r="I4263" s="80">
        <v>590000000</v>
      </c>
      <c r="J4263" s="51" t="s">
        <v>293</v>
      </c>
      <c r="K4263" s="49" t="s">
        <v>12357</v>
      </c>
      <c r="L4263" s="49" t="s">
        <v>295</v>
      </c>
      <c r="M4263" s="49" t="s">
        <v>84</v>
      </c>
      <c r="N4263" s="49" t="s">
        <v>12276</v>
      </c>
      <c r="O4263" s="49" t="s">
        <v>1424</v>
      </c>
      <c r="P4263" s="35">
        <v>796</v>
      </c>
      <c r="Q4263" s="35" t="s">
        <v>46</v>
      </c>
      <c r="R4263" s="77">
        <v>7</v>
      </c>
      <c r="S4263" s="77">
        <v>5700</v>
      </c>
      <c r="T4263" s="77">
        <f t="shared" si="501"/>
        <v>39900</v>
      </c>
      <c r="U4263" s="77">
        <f t="shared" si="502"/>
        <v>44688.000000000007</v>
      </c>
      <c r="V4263" s="90"/>
      <c r="W4263" s="51">
        <v>2017</v>
      </c>
      <c r="X4263" s="90"/>
    </row>
    <row r="4264" spans="1:24" ht="50.1" customHeight="1">
      <c r="A4264" s="45" t="s">
        <v>12906</v>
      </c>
      <c r="B4264" s="35" t="s">
        <v>35</v>
      </c>
      <c r="C4264" s="50" t="s">
        <v>6329</v>
      </c>
      <c r="D4264" s="50" t="s">
        <v>6330</v>
      </c>
      <c r="E4264" s="50" t="s">
        <v>6331</v>
      </c>
      <c r="F4264" s="50" t="s">
        <v>12905</v>
      </c>
      <c r="G4264" s="49" t="s">
        <v>39</v>
      </c>
      <c r="H4264" s="105">
        <v>0</v>
      </c>
      <c r="I4264" s="80">
        <v>590000000</v>
      </c>
      <c r="J4264" s="51" t="s">
        <v>293</v>
      </c>
      <c r="K4264" s="49" t="s">
        <v>12357</v>
      </c>
      <c r="L4264" s="49" t="s">
        <v>295</v>
      </c>
      <c r="M4264" s="49" t="s">
        <v>84</v>
      </c>
      <c r="N4264" s="49" t="s">
        <v>12276</v>
      </c>
      <c r="O4264" s="49" t="s">
        <v>1424</v>
      </c>
      <c r="P4264" s="35">
        <v>796</v>
      </c>
      <c r="Q4264" s="35" t="s">
        <v>46</v>
      </c>
      <c r="R4264" s="77">
        <v>12</v>
      </c>
      <c r="S4264" s="77">
        <v>6600</v>
      </c>
      <c r="T4264" s="77">
        <f t="shared" si="501"/>
        <v>79200</v>
      </c>
      <c r="U4264" s="77">
        <f t="shared" si="502"/>
        <v>88704.000000000015</v>
      </c>
      <c r="V4264" s="98"/>
      <c r="W4264" s="51">
        <v>2017</v>
      </c>
      <c r="X4264" s="98"/>
    </row>
    <row r="4265" spans="1:24" ht="50.1" customHeight="1">
      <c r="A4265" s="45" t="s">
        <v>12904</v>
      </c>
      <c r="B4265" s="35" t="s">
        <v>35</v>
      </c>
      <c r="C4265" s="50" t="s">
        <v>5982</v>
      </c>
      <c r="D4265" s="50" t="s">
        <v>5983</v>
      </c>
      <c r="E4265" s="50" t="s">
        <v>5834</v>
      </c>
      <c r="F4265" s="50" t="s">
        <v>5984</v>
      </c>
      <c r="G4265" s="49" t="s">
        <v>39</v>
      </c>
      <c r="H4265" s="105">
        <v>0</v>
      </c>
      <c r="I4265" s="80">
        <v>590000000</v>
      </c>
      <c r="J4265" s="51" t="s">
        <v>293</v>
      </c>
      <c r="K4265" s="49" t="s">
        <v>12357</v>
      </c>
      <c r="L4265" s="49" t="s">
        <v>295</v>
      </c>
      <c r="M4265" s="49" t="s">
        <v>84</v>
      </c>
      <c r="N4265" s="49" t="s">
        <v>12276</v>
      </c>
      <c r="O4265" s="49" t="s">
        <v>1424</v>
      </c>
      <c r="P4265" s="35">
        <v>796</v>
      </c>
      <c r="Q4265" s="35" t="s">
        <v>46</v>
      </c>
      <c r="R4265" s="77">
        <v>1</v>
      </c>
      <c r="S4265" s="77">
        <v>190500</v>
      </c>
      <c r="T4265" s="77">
        <f t="shared" si="501"/>
        <v>190500</v>
      </c>
      <c r="U4265" s="77">
        <f t="shared" si="502"/>
        <v>213360.00000000003</v>
      </c>
      <c r="V4265" s="98"/>
      <c r="W4265" s="51">
        <v>2017</v>
      </c>
      <c r="X4265" s="98"/>
    </row>
    <row r="4266" spans="1:24" ht="50.1" customHeight="1">
      <c r="A4266" s="45" t="s">
        <v>12903</v>
      </c>
      <c r="B4266" s="58" t="s">
        <v>35</v>
      </c>
      <c r="C4266" s="272" t="s">
        <v>12902</v>
      </c>
      <c r="D4266" s="272" t="s">
        <v>4272</v>
      </c>
      <c r="E4266" s="272" t="s">
        <v>12901</v>
      </c>
      <c r="F4266" s="272" t="s">
        <v>12876</v>
      </c>
      <c r="G4266" s="51" t="s">
        <v>39</v>
      </c>
      <c r="H4266" s="35">
        <v>0</v>
      </c>
      <c r="I4266" s="125">
        <v>590000000</v>
      </c>
      <c r="J4266" s="51" t="s">
        <v>53</v>
      </c>
      <c r="K4266" s="403" t="s">
        <v>12809</v>
      </c>
      <c r="L4266" s="51" t="s">
        <v>295</v>
      </c>
      <c r="M4266" s="51" t="s">
        <v>61</v>
      </c>
      <c r="N4266" s="51" t="s">
        <v>12875</v>
      </c>
      <c r="O4266" s="176" t="s">
        <v>6086</v>
      </c>
      <c r="P4266" s="51">
        <v>796</v>
      </c>
      <c r="Q4266" s="58" t="s">
        <v>46</v>
      </c>
      <c r="R4266" s="77">
        <v>1</v>
      </c>
      <c r="S4266" s="275">
        <v>500</v>
      </c>
      <c r="T4266" s="77">
        <f t="shared" si="501"/>
        <v>500</v>
      </c>
      <c r="U4266" s="77">
        <f t="shared" si="502"/>
        <v>560</v>
      </c>
      <c r="V4266" s="195"/>
      <c r="W4266" s="195">
        <v>2017</v>
      </c>
      <c r="X4266" s="277"/>
    </row>
    <row r="4267" spans="1:24" ht="50.1" customHeight="1">
      <c r="A4267" s="45" t="s">
        <v>12900</v>
      </c>
      <c r="B4267" s="58" t="s">
        <v>35</v>
      </c>
      <c r="C4267" s="272" t="s">
        <v>8755</v>
      </c>
      <c r="D4267" s="299" t="s">
        <v>4952</v>
      </c>
      <c r="E4267" s="299" t="s">
        <v>8756</v>
      </c>
      <c r="F4267" s="299" t="s">
        <v>12899</v>
      </c>
      <c r="G4267" s="51" t="s">
        <v>39</v>
      </c>
      <c r="H4267" s="35">
        <v>0</v>
      </c>
      <c r="I4267" s="125">
        <v>590000000</v>
      </c>
      <c r="J4267" s="51" t="s">
        <v>53</v>
      </c>
      <c r="K4267" s="403" t="s">
        <v>12809</v>
      </c>
      <c r="L4267" s="51" t="s">
        <v>295</v>
      </c>
      <c r="M4267" s="51" t="s">
        <v>61</v>
      </c>
      <c r="N4267" s="51" t="s">
        <v>12875</v>
      </c>
      <c r="O4267" s="176" t="s">
        <v>6086</v>
      </c>
      <c r="P4267" s="51">
        <v>796</v>
      </c>
      <c r="Q4267" s="58" t="s">
        <v>46</v>
      </c>
      <c r="R4267" s="77">
        <v>1</v>
      </c>
      <c r="S4267" s="275">
        <v>15500</v>
      </c>
      <c r="T4267" s="77">
        <f t="shared" si="501"/>
        <v>15500</v>
      </c>
      <c r="U4267" s="77">
        <f t="shared" si="502"/>
        <v>17360</v>
      </c>
      <c r="V4267" s="195"/>
      <c r="W4267" s="195">
        <v>2017</v>
      </c>
      <c r="X4267" s="277"/>
    </row>
    <row r="4268" spans="1:24" ht="50.1" customHeight="1">
      <c r="A4268" s="45" t="s">
        <v>12898</v>
      </c>
      <c r="B4268" s="58" t="s">
        <v>35</v>
      </c>
      <c r="C4268" s="272" t="s">
        <v>12897</v>
      </c>
      <c r="D4268" s="272" t="s">
        <v>12896</v>
      </c>
      <c r="E4268" s="272" t="s">
        <v>12895</v>
      </c>
      <c r="F4268" s="272" t="s">
        <v>12894</v>
      </c>
      <c r="G4268" s="51" t="s">
        <v>39</v>
      </c>
      <c r="H4268" s="35">
        <v>0</v>
      </c>
      <c r="I4268" s="125">
        <v>590000000</v>
      </c>
      <c r="J4268" s="51" t="s">
        <v>53</v>
      </c>
      <c r="K4268" s="403" t="s">
        <v>12809</v>
      </c>
      <c r="L4268" s="51" t="s">
        <v>295</v>
      </c>
      <c r="M4268" s="51" t="s">
        <v>61</v>
      </c>
      <c r="N4268" s="51" t="s">
        <v>12875</v>
      </c>
      <c r="O4268" s="176" t="s">
        <v>6086</v>
      </c>
      <c r="P4268" s="51">
        <v>796</v>
      </c>
      <c r="Q4268" s="58" t="s">
        <v>46</v>
      </c>
      <c r="R4268" s="275">
        <v>1</v>
      </c>
      <c r="S4268" s="275">
        <v>28500</v>
      </c>
      <c r="T4268" s="77">
        <f t="shared" si="501"/>
        <v>28500</v>
      </c>
      <c r="U4268" s="77">
        <f t="shared" si="502"/>
        <v>31920.000000000004</v>
      </c>
      <c r="V4268" s="195"/>
      <c r="W4268" s="195">
        <v>2017</v>
      </c>
      <c r="X4268" s="277"/>
    </row>
    <row r="4269" spans="1:24" ht="50.1" customHeight="1">
      <c r="A4269" s="45" t="s">
        <v>12893</v>
      </c>
      <c r="B4269" s="58" t="s">
        <v>35</v>
      </c>
      <c r="C4269" s="272" t="s">
        <v>12888</v>
      </c>
      <c r="D4269" s="272" t="s">
        <v>4952</v>
      </c>
      <c r="E4269" s="272" t="s">
        <v>8756</v>
      </c>
      <c r="F4269" s="272" t="s">
        <v>12892</v>
      </c>
      <c r="G4269" s="51" t="s">
        <v>39</v>
      </c>
      <c r="H4269" s="35">
        <v>0</v>
      </c>
      <c r="I4269" s="125">
        <v>590000000</v>
      </c>
      <c r="J4269" s="51" t="s">
        <v>53</v>
      </c>
      <c r="K4269" s="403" t="s">
        <v>12809</v>
      </c>
      <c r="L4269" s="51" t="s">
        <v>295</v>
      </c>
      <c r="M4269" s="51" t="s">
        <v>61</v>
      </c>
      <c r="N4269" s="51" t="s">
        <v>12875</v>
      </c>
      <c r="O4269" s="176" t="s">
        <v>6086</v>
      </c>
      <c r="P4269" s="51">
        <v>796</v>
      </c>
      <c r="Q4269" s="58" t="s">
        <v>46</v>
      </c>
      <c r="R4269" s="275">
        <v>1</v>
      </c>
      <c r="S4269" s="275">
        <v>19000</v>
      </c>
      <c r="T4269" s="77">
        <f t="shared" si="501"/>
        <v>19000</v>
      </c>
      <c r="U4269" s="77">
        <f t="shared" si="502"/>
        <v>21280.000000000004</v>
      </c>
      <c r="V4269" s="195"/>
      <c r="W4269" s="195">
        <v>2017</v>
      </c>
      <c r="X4269" s="277"/>
    </row>
    <row r="4270" spans="1:24" ht="50.1" customHeight="1">
      <c r="A4270" s="45" t="s">
        <v>12891</v>
      </c>
      <c r="B4270" s="58" t="s">
        <v>35</v>
      </c>
      <c r="C4270" s="272" t="s">
        <v>12888</v>
      </c>
      <c r="D4270" s="272" t="s">
        <v>4952</v>
      </c>
      <c r="E4270" s="272" t="s">
        <v>8756</v>
      </c>
      <c r="F4270" s="272" t="s">
        <v>12890</v>
      </c>
      <c r="G4270" s="51" t="s">
        <v>39</v>
      </c>
      <c r="H4270" s="35">
        <v>0</v>
      </c>
      <c r="I4270" s="125">
        <v>590000000</v>
      </c>
      <c r="J4270" s="51" t="s">
        <v>53</v>
      </c>
      <c r="K4270" s="403" t="s">
        <v>12809</v>
      </c>
      <c r="L4270" s="51" t="s">
        <v>295</v>
      </c>
      <c r="M4270" s="51" t="s">
        <v>61</v>
      </c>
      <c r="N4270" s="51" t="s">
        <v>12875</v>
      </c>
      <c r="O4270" s="176" t="s">
        <v>6086</v>
      </c>
      <c r="P4270" s="51">
        <v>796</v>
      </c>
      <c r="Q4270" s="58" t="s">
        <v>46</v>
      </c>
      <c r="R4270" s="275">
        <v>1</v>
      </c>
      <c r="S4270" s="275">
        <v>14800</v>
      </c>
      <c r="T4270" s="77">
        <f t="shared" si="501"/>
        <v>14800</v>
      </c>
      <c r="U4270" s="77">
        <f t="shared" ref="U4270:U4301" si="503">T4270*1.12</f>
        <v>16576</v>
      </c>
      <c r="V4270" s="195"/>
      <c r="W4270" s="195">
        <v>2017</v>
      </c>
      <c r="X4270" s="277"/>
    </row>
    <row r="4271" spans="1:24" ht="50.1" customHeight="1">
      <c r="A4271" s="45" t="s">
        <v>12889</v>
      </c>
      <c r="B4271" s="58" t="s">
        <v>35</v>
      </c>
      <c r="C4271" s="272" t="s">
        <v>12888</v>
      </c>
      <c r="D4271" s="272" t="s">
        <v>4952</v>
      </c>
      <c r="E4271" s="272" t="s">
        <v>8756</v>
      </c>
      <c r="F4271" s="272" t="s">
        <v>12887</v>
      </c>
      <c r="G4271" s="51" t="s">
        <v>39</v>
      </c>
      <c r="H4271" s="35">
        <v>0</v>
      </c>
      <c r="I4271" s="125">
        <v>590000000</v>
      </c>
      <c r="J4271" s="51" t="s">
        <v>53</v>
      </c>
      <c r="K4271" s="403" t="s">
        <v>12809</v>
      </c>
      <c r="L4271" s="51" t="s">
        <v>295</v>
      </c>
      <c r="M4271" s="51" t="s">
        <v>61</v>
      </c>
      <c r="N4271" s="51" t="s">
        <v>12875</v>
      </c>
      <c r="O4271" s="176" t="s">
        <v>6086</v>
      </c>
      <c r="P4271" s="51">
        <v>796</v>
      </c>
      <c r="Q4271" s="58" t="s">
        <v>46</v>
      </c>
      <c r="R4271" s="275">
        <v>1</v>
      </c>
      <c r="S4271" s="275">
        <v>13000</v>
      </c>
      <c r="T4271" s="77">
        <f t="shared" si="501"/>
        <v>13000</v>
      </c>
      <c r="U4271" s="77">
        <f t="shared" si="503"/>
        <v>14560.000000000002</v>
      </c>
      <c r="V4271" s="195"/>
      <c r="W4271" s="195">
        <v>2017</v>
      </c>
      <c r="X4271" s="277"/>
    </row>
    <row r="4272" spans="1:24" ht="50.1" customHeight="1">
      <c r="A4272" s="45" t="s">
        <v>12886</v>
      </c>
      <c r="B4272" s="58" t="s">
        <v>35</v>
      </c>
      <c r="C4272" s="299" t="s">
        <v>5860</v>
      </c>
      <c r="D4272" s="272" t="s">
        <v>5861</v>
      </c>
      <c r="E4272" s="272" t="s">
        <v>5862</v>
      </c>
      <c r="F4272" s="299" t="s">
        <v>12885</v>
      </c>
      <c r="G4272" s="51" t="s">
        <v>39</v>
      </c>
      <c r="H4272" s="35">
        <v>0</v>
      </c>
      <c r="I4272" s="125">
        <v>590000000</v>
      </c>
      <c r="J4272" s="51" t="s">
        <v>53</v>
      </c>
      <c r="K4272" s="403" t="s">
        <v>12809</v>
      </c>
      <c r="L4272" s="51" t="s">
        <v>295</v>
      </c>
      <c r="M4272" s="51" t="s">
        <v>61</v>
      </c>
      <c r="N4272" s="51" t="s">
        <v>12875</v>
      </c>
      <c r="O4272" s="176" t="s">
        <v>6086</v>
      </c>
      <c r="P4272" s="51">
        <v>796</v>
      </c>
      <c r="Q4272" s="58" t="s">
        <v>46</v>
      </c>
      <c r="R4272" s="275">
        <v>6</v>
      </c>
      <c r="S4272" s="275">
        <v>13000</v>
      </c>
      <c r="T4272" s="77">
        <f t="shared" si="501"/>
        <v>78000</v>
      </c>
      <c r="U4272" s="77">
        <f t="shared" si="503"/>
        <v>87360.000000000015</v>
      </c>
      <c r="V4272" s="195"/>
      <c r="W4272" s="195">
        <v>2017</v>
      </c>
      <c r="X4272" s="277"/>
    </row>
    <row r="4273" spans="1:24" ht="50.1" customHeight="1">
      <c r="A4273" s="45" t="s">
        <v>12884</v>
      </c>
      <c r="B4273" s="58" t="s">
        <v>35</v>
      </c>
      <c r="C4273" s="272" t="s">
        <v>643</v>
      </c>
      <c r="D4273" s="272" t="s">
        <v>634</v>
      </c>
      <c r="E4273" s="272" t="s">
        <v>644</v>
      </c>
      <c r="F4273" s="272" t="s">
        <v>12876</v>
      </c>
      <c r="G4273" s="51" t="s">
        <v>39</v>
      </c>
      <c r="H4273" s="35">
        <v>0</v>
      </c>
      <c r="I4273" s="125">
        <v>590000000</v>
      </c>
      <c r="J4273" s="51" t="s">
        <v>53</v>
      </c>
      <c r="K4273" s="403" t="s">
        <v>12809</v>
      </c>
      <c r="L4273" s="51" t="s">
        <v>295</v>
      </c>
      <c r="M4273" s="51" t="s">
        <v>61</v>
      </c>
      <c r="N4273" s="51" t="s">
        <v>12875</v>
      </c>
      <c r="O4273" s="176" t="s">
        <v>6086</v>
      </c>
      <c r="P4273" s="51">
        <v>796</v>
      </c>
      <c r="Q4273" s="58" t="s">
        <v>46</v>
      </c>
      <c r="R4273" s="77">
        <v>1</v>
      </c>
      <c r="S4273" s="275">
        <v>50000</v>
      </c>
      <c r="T4273" s="77">
        <f t="shared" si="501"/>
        <v>50000</v>
      </c>
      <c r="U4273" s="77">
        <f t="shared" si="503"/>
        <v>56000.000000000007</v>
      </c>
      <c r="V4273" s="195"/>
      <c r="W4273" s="195">
        <v>2017</v>
      </c>
      <c r="X4273" s="277"/>
    </row>
    <row r="4274" spans="1:24" ht="50.1" customHeight="1">
      <c r="A4274" s="45" t="s">
        <v>12883</v>
      </c>
      <c r="B4274" s="58" t="s">
        <v>35</v>
      </c>
      <c r="C4274" s="272" t="s">
        <v>12882</v>
      </c>
      <c r="D4274" s="272" t="s">
        <v>2475</v>
      </c>
      <c r="E4274" s="272" t="s">
        <v>12881</v>
      </c>
      <c r="F4274" s="272" t="s">
        <v>12876</v>
      </c>
      <c r="G4274" s="51" t="s">
        <v>39</v>
      </c>
      <c r="H4274" s="35">
        <v>0</v>
      </c>
      <c r="I4274" s="125">
        <v>590000000</v>
      </c>
      <c r="J4274" s="51" t="s">
        <v>53</v>
      </c>
      <c r="K4274" s="403" t="s">
        <v>12809</v>
      </c>
      <c r="L4274" s="51" t="s">
        <v>295</v>
      </c>
      <c r="M4274" s="51" t="s">
        <v>61</v>
      </c>
      <c r="N4274" s="51" t="s">
        <v>12875</v>
      </c>
      <c r="O4274" s="176" t="s">
        <v>6086</v>
      </c>
      <c r="P4274" s="51">
        <v>796</v>
      </c>
      <c r="Q4274" s="58" t="s">
        <v>46</v>
      </c>
      <c r="R4274" s="77">
        <v>1</v>
      </c>
      <c r="S4274" s="275">
        <v>28000</v>
      </c>
      <c r="T4274" s="77">
        <f t="shared" si="501"/>
        <v>28000</v>
      </c>
      <c r="U4274" s="77">
        <f t="shared" si="503"/>
        <v>31360.000000000004</v>
      </c>
      <c r="V4274" s="195"/>
      <c r="W4274" s="195">
        <v>2017</v>
      </c>
      <c r="X4274" s="277"/>
    </row>
    <row r="4275" spans="1:24" ht="50.1" customHeight="1">
      <c r="A4275" s="45" t="s">
        <v>12880</v>
      </c>
      <c r="B4275" s="58" t="s">
        <v>35</v>
      </c>
      <c r="C4275" s="272" t="s">
        <v>6261</v>
      </c>
      <c r="D4275" s="272" t="s">
        <v>6262</v>
      </c>
      <c r="E4275" s="272" t="s">
        <v>6263</v>
      </c>
      <c r="F4275" s="272" t="s">
        <v>12876</v>
      </c>
      <c r="G4275" s="51" t="s">
        <v>39</v>
      </c>
      <c r="H4275" s="35">
        <v>0</v>
      </c>
      <c r="I4275" s="125">
        <v>590000000</v>
      </c>
      <c r="J4275" s="51" t="s">
        <v>53</v>
      </c>
      <c r="K4275" s="403" t="s">
        <v>12809</v>
      </c>
      <c r="L4275" s="51" t="s">
        <v>295</v>
      </c>
      <c r="M4275" s="51" t="s">
        <v>61</v>
      </c>
      <c r="N4275" s="51" t="s">
        <v>12875</v>
      </c>
      <c r="O4275" s="176" t="s">
        <v>2052</v>
      </c>
      <c r="P4275" s="51">
        <v>796</v>
      </c>
      <c r="Q4275" s="58" t="s">
        <v>46</v>
      </c>
      <c r="R4275" s="77">
        <v>4</v>
      </c>
      <c r="S4275" s="275">
        <v>7000</v>
      </c>
      <c r="T4275" s="77">
        <f t="shared" si="501"/>
        <v>28000</v>
      </c>
      <c r="U4275" s="77">
        <f t="shared" si="503"/>
        <v>31360.000000000004</v>
      </c>
      <c r="V4275" s="195"/>
      <c r="W4275" s="195">
        <v>2017</v>
      </c>
      <c r="X4275" s="277"/>
    </row>
    <row r="4276" spans="1:24" ht="50.1" customHeight="1">
      <c r="A4276" s="45" t="s">
        <v>12879</v>
      </c>
      <c r="B4276" s="58" t="s">
        <v>35</v>
      </c>
      <c r="C4276" s="272" t="s">
        <v>12878</v>
      </c>
      <c r="D4276" s="272" t="s">
        <v>6149</v>
      </c>
      <c r="E4276" s="272" t="s">
        <v>12877</v>
      </c>
      <c r="F4276" s="272" t="s">
        <v>12876</v>
      </c>
      <c r="G4276" s="51" t="s">
        <v>39</v>
      </c>
      <c r="H4276" s="35">
        <v>0</v>
      </c>
      <c r="I4276" s="125">
        <v>590000000</v>
      </c>
      <c r="J4276" s="51" t="s">
        <v>53</v>
      </c>
      <c r="K4276" s="403" t="s">
        <v>12809</v>
      </c>
      <c r="L4276" s="51" t="s">
        <v>295</v>
      </c>
      <c r="M4276" s="51" t="s">
        <v>61</v>
      </c>
      <c r="N4276" s="51" t="s">
        <v>12875</v>
      </c>
      <c r="O4276" s="176" t="s">
        <v>2052</v>
      </c>
      <c r="P4276" s="51">
        <v>796</v>
      </c>
      <c r="Q4276" s="58" t="s">
        <v>46</v>
      </c>
      <c r="R4276" s="77">
        <v>4</v>
      </c>
      <c r="S4276" s="275">
        <v>2000</v>
      </c>
      <c r="T4276" s="77">
        <f t="shared" si="501"/>
        <v>8000</v>
      </c>
      <c r="U4276" s="77">
        <f t="shared" si="503"/>
        <v>8960</v>
      </c>
      <c r="V4276" s="195"/>
      <c r="W4276" s="195">
        <v>2017</v>
      </c>
      <c r="X4276" s="277"/>
    </row>
    <row r="4277" spans="1:24" ht="50.1" customHeight="1">
      <c r="A4277" s="45" t="s">
        <v>12874</v>
      </c>
      <c r="B4277" s="49" t="s">
        <v>35</v>
      </c>
      <c r="C4277" s="50" t="s">
        <v>7167</v>
      </c>
      <c r="D4277" s="50" t="s">
        <v>7163</v>
      </c>
      <c r="E4277" s="50" t="s">
        <v>7168</v>
      </c>
      <c r="F4277" s="50" t="s">
        <v>8241</v>
      </c>
      <c r="G4277" s="49" t="s">
        <v>39</v>
      </c>
      <c r="H4277" s="35">
        <v>0</v>
      </c>
      <c r="I4277" s="35">
        <v>590000000</v>
      </c>
      <c r="J4277" s="35" t="s">
        <v>40</v>
      </c>
      <c r="K4277" s="49" t="s">
        <v>12856</v>
      </c>
      <c r="L4277" s="35" t="s">
        <v>53</v>
      </c>
      <c r="M4277" s="49" t="s">
        <v>84</v>
      </c>
      <c r="N4277" s="49" t="s">
        <v>405</v>
      </c>
      <c r="O4277" s="52" t="s">
        <v>503</v>
      </c>
      <c r="P4277" s="35">
        <v>166</v>
      </c>
      <c r="Q4277" s="49" t="s">
        <v>103</v>
      </c>
      <c r="R4277" s="77">
        <v>9.5</v>
      </c>
      <c r="S4277" s="77">
        <v>6300</v>
      </c>
      <c r="T4277" s="77">
        <f t="shared" ref="T4277:T4285" si="504">S4277*R4277</f>
        <v>59850</v>
      </c>
      <c r="U4277" s="77">
        <f t="shared" si="503"/>
        <v>67032</v>
      </c>
      <c r="V4277" s="98"/>
      <c r="W4277" s="43">
        <v>2017</v>
      </c>
      <c r="X4277" s="98"/>
    </row>
    <row r="4278" spans="1:24" ht="50.1" customHeight="1">
      <c r="A4278" s="45" t="s">
        <v>12873</v>
      </c>
      <c r="B4278" s="49" t="s">
        <v>35</v>
      </c>
      <c r="C4278" s="50" t="s">
        <v>12872</v>
      </c>
      <c r="D4278" s="50" t="s">
        <v>7163</v>
      </c>
      <c r="E4278" s="50" t="s">
        <v>12871</v>
      </c>
      <c r="F4278" s="50" t="s">
        <v>12870</v>
      </c>
      <c r="G4278" s="49" t="s">
        <v>39</v>
      </c>
      <c r="H4278" s="35">
        <v>0</v>
      </c>
      <c r="I4278" s="35">
        <v>590000000</v>
      </c>
      <c r="J4278" s="35" t="s">
        <v>40</v>
      </c>
      <c r="K4278" s="49" t="s">
        <v>12856</v>
      </c>
      <c r="L4278" s="35" t="s">
        <v>53</v>
      </c>
      <c r="M4278" s="49" t="s">
        <v>84</v>
      </c>
      <c r="N4278" s="49" t="s">
        <v>405</v>
      </c>
      <c r="O4278" s="52" t="s">
        <v>503</v>
      </c>
      <c r="P4278" s="35">
        <v>166</v>
      </c>
      <c r="Q4278" s="49" t="s">
        <v>103</v>
      </c>
      <c r="R4278" s="77">
        <v>5</v>
      </c>
      <c r="S4278" s="77">
        <v>6300</v>
      </c>
      <c r="T4278" s="77">
        <f t="shared" si="504"/>
        <v>31500</v>
      </c>
      <c r="U4278" s="77">
        <f t="shared" si="503"/>
        <v>35280</v>
      </c>
      <c r="V4278" s="98"/>
      <c r="W4278" s="43">
        <v>2017</v>
      </c>
      <c r="X4278" s="98"/>
    </row>
    <row r="4279" spans="1:24" ht="50.1" customHeight="1">
      <c r="A4279" s="45" t="s">
        <v>12869</v>
      </c>
      <c r="B4279" s="49" t="s">
        <v>35</v>
      </c>
      <c r="C4279" s="50" t="s">
        <v>8243</v>
      </c>
      <c r="D4279" s="50" t="s">
        <v>7163</v>
      </c>
      <c r="E4279" s="50" t="s">
        <v>8244</v>
      </c>
      <c r="F4279" s="78" t="s">
        <v>12868</v>
      </c>
      <c r="G4279" s="49" t="s">
        <v>39</v>
      </c>
      <c r="H4279" s="35">
        <v>0</v>
      </c>
      <c r="I4279" s="35">
        <v>590000000</v>
      </c>
      <c r="J4279" s="35" t="s">
        <v>40</v>
      </c>
      <c r="K4279" s="49" t="s">
        <v>12856</v>
      </c>
      <c r="L4279" s="35" t="s">
        <v>53</v>
      </c>
      <c r="M4279" s="49" t="s">
        <v>84</v>
      </c>
      <c r="N4279" s="49" t="s">
        <v>405</v>
      </c>
      <c r="O4279" s="52" t="s">
        <v>503</v>
      </c>
      <c r="P4279" s="35">
        <v>166</v>
      </c>
      <c r="Q4279" s="49" t="s">
        <v>103</v>
      </c>
      <c r="R4279" s="77">
        <v>4</v>
      </c>
      <c r="S4279" s="77">
        <v>6300</v>
      </c>
      <c r="T4279" s="77">
        <f t="shared" si="504"/>
        <v>25200</v>
      </c>
      <c r="U4279" s="77">
        <f t="shared" si="503"/>
        <v>28224.000000000004</v>
      </c>
      <c r="V4279" s="98"/>
      <c r="W4279" s="43">
        <v>2017</v>
      </c>
      <c r="X4279" s="98"/>
    </row>
    <row r="4280" spans="1:24" ht="50.1" customHeight="1">
      <c r="A4280" s="45" t="s">
        <v>12867</v>
      </c>
      <c r="B4280" s="49" t="s">
        <v>35</v>
      </c>
      <c r="C4280" s="50" t="s">
        <v>8247</v>
      </c>
      <c r="D4280" s="50" t="s">
        <v>7163</v>
      </c>
      <c r="E4280" s="50" t="s">
        <v>8248</v>
      </c>
      <c r="F4280" s="78" t="s">
        <v>8249</v>
      </c>
      <c r="G4280" s="49" t="s">
        <v>39</v>
      </c>
      <c r="H4280" s="35">
        <v>0</v>
      </c>
      <c r="I4280" s="35">
        <v>590000000</v>
      </c>
      <c r="J4280" s="35" t="s">
        <v>40</v>
      </c>
      <c r="K4280" s="49" t="s">
        <v>12856</v>
      </c>
      <c r="L4280" s="35" t="s">
        <v>53</v>
      </c>
      <c r="M4280" s="49" t="s">
        <v>84</v>
      </c>
      <c r="N4280" s="49" t="s">
        <v>405</v>
      </c>
      <c r="O4280" s="52" t="s">
        <v>503</v>
      </c>
      <c r="P4280" s="35">
        <v>166</v>
      </c>
      <c r="Q4280" s="49" t="s">
        <v>103</v>
      </c>
      <c r="R4280" s="77">
        <v>6</v>
      </c>
      <c r="S4280" s="77">
        <v>6300</v>
      </c>
      <c r="T4280" s="77">
        <f t="shared" si="504"/>
        <v>37800</v>
      </c>
      <c r="U4280" s="77">
        <f t="shared" si="503"/>
        <v>42336.000000000007</v>
      </c>
      <c r="V4280" s="98"/>
      <c r="W4280" s="43">
        <v>2017</v>
      </c>
      <c r="X4280" s="98"/>
    </row>
    <row r="4281" spans="1:24" ht="50.1" customHeight="1">
      <c r="A4281" s="45" t="s">
        <v>12866</v>
      </c>
      <c r="B4281" s="49" t="s">
        <v>35</v>
      </c>
      <c r="C4281" s="50" t="s">
        <v>7176</v>
      </c>
      <c r="D4281" s="50" t="s">
        <v>7163</v>
      </c>
      <c r="E4281" s="50" t="s">
        <v>7177</v>
      </c>
      <c r="F4281" s="78" t="s">
        <v>12865</v>
      </c>
      <c r="G4281" s="49" t="s">
        <v>39</v>
      </c>
      <c r="H4281" s="35">
        <v>0</v>
      </c>
      <c r="I4281" s="35">
        <v>590000000</v>
      </c>
      <c r="J4281" s="35" t="s">
        <v>40</v>
      </c>
      <c r="K4281" s="49" t="s">
        <v>12856</v>
      </c>
      <c r="L4281" s="35" t="s">
        <v>53</v>
      </c>
      <c r="M4281" s="49" t="s">
        <v>84</v>
      </c>
      <c r="N4281" s="49" t="s">
        <v>405</v>
      </c>
      <c r="O4281" s="52" t="s">
        <v>503</v>
      </c>
      <c r="P4281" s="35">
        <v>166</v>
      </c>
      <c r="Q4281" s="49" t="s">
        <v>103</v>
      </c>
      <c r="R4281" s="77">
        <v>8.6999999999999993</v>
      </c>
      <c r="S4281" s="77">
        <v>6300</v>
      </c>
      <c r="T4281" s="77">
        <f t="shared" si="504"/>
        <v>54809.999999999993</v>
      </c>
      <c r="U4281" s="77">
        <f t="shared" si="503"/>
        <v>61387.199999999997</v>
      </c>
      <c r="V4281" s="98"/>
      <c r="W4281" s="43">
        <v>2017</v>
      </c>
      <c r="X4281" s="98"/>
    </row>
    <row r="4282" spans="1:24" ht="50.1" customHeight="1">
      <c r="A4282" s="45" t="s">
        <v>12864</v>
      </c>
      <c r="B4282" s="49" t="s">
        <v>35</v>
      </c>
      <c r="C4282" s="50" t="s">
        <v>7167</v>
      </c>
      <c r="D4282" s="50" t="s">
        <v>7163</v>
      </c>
      <c r="E4282" s="50" t="s">
        <v>7168</v>
      </c>
      <c r="F4282" s="78" t="s">
        <v>12863</v>
      </c>
      <c r="G4282" s="49" t="s">
        <v>39</v>
      </c>
      <c r="H4282" s="35">
        <v>0</v>
      </c>
      <c r="I4282" s="35">
        <v>590000000</v>
      </c>
      <c r="J4282" s="35" t="s">
        <v>40</v>
      </c>
      <c r="K4282" s="49" t="s">
        <v>12856</v>
      </c>
      <c r="L4282" s="35" t="s">
        <v>53</v>
      </c>
      <c r="M4282" s="49" t="s">
        <v>84</v>
      </c>
      <c r="N4282" s="49" t="s">
        <v>405</v>
      </c>
      <c r="O4282" s="52" t="s">
        <v>503</v>
      </c>
      <c r="P4282" s="35">
        <v>166</v>
      </c>
      <c r="Q4282" s="49" t="s">
        <v>103</v>
      </c>
      <c r="R4282" s="77">
        <v>3</v>
      </c>
      <c r="S4282" s="77">
        <v>6300</v>
      </c>
      <c r="T4282" s="77">
        <f t="shared" si="504"/>
        <v>18900</v>
      </c>
      <c r="U4282" s="77">
        <f t="shared" si="503"/>
        <v>21168.000000000004</v>
      </c>
      <c r="V4282" s="98"/>
      <c r="W4282" s="43">
        <v>2017</v>
      </c>
      <c r="X4282" s="98"/>
    </row>
    <row r="4283" spans="1:24" ht="50.1" customHeight="1">
      <c r="A4283" s="45" t="s">
        <v>12862</v>
      </c>
      <c r="B4283" s="49" t="s">
        <v>35</v>
      </c>
      <c r="C4283" s="50" t="s">
        <v>7162</v>
      </c>
      <c r="D4283" s="50" t="s">
        <v>7163</v>
      </c>
      <c r="E4283" s="50" t="s">
        <v>7164</v>
      </c>
      <c r="F4283" s="50" t="s">
        <v>12861</v>
      </c>
      <c r="G4283" s="49" t="s">
        <v>39</v>
      </c>
      <c r="H4283" s="35">
        <v>0</v>
      </c>
      <c r="I4283" s="35">
        <v>590000000</v>
      </c>
      <c r="J4283" s="35" t="s">
        <v>40</v>
      </c>
      <c r="K4283" s="49" t="s">
        <v>12856</v>
      </c>
      <c r="L4283" s="35" t="s">
        <v>53</v>
      </c>
      <c r="M4283" s="49" t="s">
        <v>84</v>
      </c>
      <c r="N4283" s="49" t="s">
        <v>405</v>
      </c>
      <c r="O4283" s="52" t="s">
        <v>503</v>
      </c>
      <c r="P4283" s="35">
        <v>166</v>
      </c>
      <c r="Q4283" s="49" t="s">
        <v>103</v>
      </c>
      <c r="R4283" s="77">
        <v>2</v>
      </c>
      <c r="S4283" s="77">
        <v>6300</v>
      </c>
      <c r="T4283" s="77">
        <f t="shared" si="504"/>
        <v>12600</v>
      </c>
      <c r="U4283" s="77">
        <f t="shared" si="503"/>
        <v>14112.000000000002</v>
      </c>
      <c r="V4283" s="98"/>
      <c r="W4283" s="43">
        <v>2017</v>
      </c>
      <c r="X4283" s="98"/>
    </row>
    <row r="4284" spans="1:24" ht="50.1" customHeight="1">
      <c r="A4284" s="45" t="s">
        <v>12860</v>
      </c>
      <c r="B4284" s="49" t="s">
        <v>35</v>
      </c>
      <c r="C4284" s="50" t="s">
        <v>12859</v>
      </c>
      <c r="D4284" s="50" t="s">
        <v>7163</v>
      </c>
      <c r="E4284" s="50" t="s">
        <v>12858</v>
      </c>
      <c r="F4284" s="50" t="s">
        <v>12857</v>
      </c>
      <c r="G4284" s="49" t="s">
        <v>39</v>
      </c>
      <c r="H4284" s="35">
        <v>0</v>
      </c>
      <c r="I4284" s="35">
        <v>590000000</v>
      </c>
      <c r="J4284" s="35" t="s">
        <v>40</v>
      </c>
      <c r="K4284" s="49" t="s">
        <v>12856</v>
      </c>
      <c r="L4284" s="35" t="s">
        <v>53</v>
      </c>
      <c r="M4284" s="49" t="s">
        <v>84</v>
      </c>
      <c r="N4284" s="49" t="s">
        <v>405</v>
      </c>
      <c r="O4284" s="52" t="s">
        <v>503</v>
      </c>
      <c r="P4284" s="35">
        <v>166</v>
      </c>
      <c r="Q4284" s="49" t="s">
        <v>103</v>
      </c>
      <c r="R4284" s="77">
        <v>3</v>
      </c>
      <c r="S4284" s="77">
        <v>6300</v>
      </c>
      <c r="T4284" s="77">
        <f t="shared" si="504"/>
        <v>18900</v>
      </c>
      <c r="U4284" s="77">
        <f t="shared" si="503"/>
        <v>21168.000000000004</v>
      </c>
      <c r="V4284" s="98"/>
      <c r="W4284" s="43">
        <v>2017</v>
      </c>
      <c r="X4284" s="98"/>
    </row>
    <row r="4285" spans="1:24" ht="50.1" customHeight="1">
      <c r="A4285" s="45" t="s">
        <v>12855</v>
      </c>
      <c r="B4285" s="49" t="s">
        <v>35</v>
      </c>
      <c r="C4285" s="50" t="s">
        <v>12854</v>
      </c>
      <c r="D4285" s="50" t="s">
        <v>5271</v>
      </c>
      <c r="E4285" s="50" t="s">
        <v>9157</v>
      </c>
      <c r="F4285" s="78" t="s">
        <v>10360</v>
      </c>
      <c r="G4285" s="49" t="s">
        <v>39</v>
      </c>
      <c r="H4285" s="35">
        <v>0</v>
      </c>
      <c r="I4285" s="35">
        <v>590000000</v>
      </c>
      <c r="J4285" s="35" t="s">
        <v>40</v>
      </c>
      <c r="K4285" s="49" t="s">
        <v>12357</v>
      </c>
      <c r="L4285" s="35" t="s">
        <v>53</v>
      </c>
      <c r="M4285" s="49" t="s">
        <v>84</v>
      </c>
      <c r="N4285" s="49" t="s">
        <v>6191</v>
      </c>
      <c r="O4285" s="52" t="s">
        <v>2052</v>
      </c>
      <c r="P4285" s="35">
        <v>625</v>
      </c>
      <c r="Q4285" s="49" t="s">
        <v>2086</v>
      </c>
      <c r="R4285" s="77">
        <v>2</v>
      </c>
      <c r="S4285" s="77">
        <v>17500</v>
      </c>
      <c r="T4285" s="77">
        <f t="shared" si="504"/>
        <v>35000</v>
      </c>
      <c r="U4285" s="77">
        <f t="shared" si="503"/>
        <v>39200.000000000007</v>
      </c>
      <c r="V4285" s="98"/>
      <c r="W4285" s="43">
        <v>2017</v>
      </c>
      <c r="X4285" s="98"/>
    </row>
    <row r="4286" spans="1:24" ht="50.1" customHeight="1">
      <c r="A4286" s="45" t="s">
        <v>12853</v>
      </c>
      <c r="B4286" s="35" t="s">
        <v>35</v>
      </c>
      <c r="C4286" s="50" t="s">
        <v>2846</v>
      </c>
      <c r="D4286" s="50" t="s">
        <v>2847</v>
      </c>
      <c r="E4286" s="50" t="s">
        <v>2848</v>
      </c>
      <c r="F4286" s="50" t="s">
        <v>12852</v>
      </c>
      <c r="G4286" s="51" t="s">
        <v>39</v>
      </c>
      <c r="H4286" s="51">
        <v>0</v>
      </c>
      <c r="I4286" s="125">
        <v>590000000</v>
      </c>
      <c r="J4286" s="51" t="s">
        <v>53</v>
      </c>
      <c r="K4286" s="51" t="s">
        <v>12851</v>
      </c>
      <c r="L4286" s="51" t="s">
        <v>53</v>
      </c>
      <c r="M4286" s="51" t="s">
        <v>43</v>
      </c>
      <c r="N4286" s="51" t="s">
        <v>102</v>
      </c>
      <c r="O4286" s="46" t="s">
        <v>2052</v>
      </c>
      <c r="P4286" s="49">
        <v>113</v>
      </c>
      <c r="Q4286" s="51" t="s">
        <v>54</v>
      </c>
      <c r="R4286" s="62">
        <v>50</v>
      </c>
      <c r="S4286" s="62">
        <v>43800</v>
      </c>
      <c r="T4286" s="77">
        <f>R4286*S4286</f>
        <v>2190000</v>
      </c>
      <c r="U4286" s="77">
        <f t="shared" si="503"/>
        <v>2452800.0000000005</v>
      </c>
      <c r="V4286" s="193"/>
      <c r="W4286" s="35">
        <v>2017</v>
      </c>
      <c r="X4286" s="156"/>
    </row>
    <row r="4287" spans="1:24" ht="50.1" customHeight="1">
      <c r="A4287" s="45" t="s">
        <v>12850</v>
      </c>
      <c r="B4287" s="46" t="s">
        <v>35</v>
      </c>
      <c r="C4287" s="50" t="s">
        <v>5514</v>
      </c>
      <c r="D4287" s="50" t="s">
        <v>5515</v>
      </c>
      <c r="E4287" s="50" t="s">
        <v>5516</v>
      </c>
      <c r="F4287" s="50" t="s">
        <v>12849</v>
      </c>
      <c r="G4287" s="49" t="s">
        <v>39</v>
      </c>
      <c r="H4287" s="52">
        <v>0</v>
      </c>
      <c r="I4287" s="201">
        <v>590000000</v>
      </c>
      <c r="J4287" s="35" t="s">
        <v>225</v>
      </c>
      <c r="K4287" s="46" t="s">
        <v>12357</v>
      </c>
      <c r="L4287" s="35" t="s">
        <v>225</v>
      </c>
      <c r="M4287" s="46" t="s">
        <v>84</v>
      </c>
      <c r="N4287" s="49" t="s">
        <v>952</v>
      </c>
      <c r="O4287" s="49" t="s">
        <v>12848</v>
      </c>
      <c r="P4287" s="35">
        <v>796</v>
      </c>
      <c r="Q4287" s="49" t="s">
        <v>46</v>
      </c>
      <c r="R4287" s="153">
        <v>2</v>
      </c>
      <c r="S4287" s="77">
        <v>138500</v>
      </c>
      <c r="T4287" s="100">
        <f>R4287*S4287</f>
        <v>277000</v>
      </c>
      <c r="U4287" s="100">
        <f t="shared" si="503"/>
        <v>310240.00000000006</v>
      </c>
      <c r="V4287" s="46"/>
      <c r="W4287" s="55">
        <v>2017</v>
      </c>
      <c r="X4287" s="49"/>
    </row>
    <row r="4288" spans="1:24" ht="50.1" customHeight="1">
      <c r="A4288" s="45" t="s">
        <v>12980</v>
      </c>
      <c r="B4288" s="83" t="s">
        <v>35</v>
      </c>
      <c r="C4288" s="50" t="s">
        <v>12979</v>
      </c>
      <c r="D4288" s="50" t="s">
        <v>1516</v>
      </c>
      <c r="E4288" s="50" t="s">
        <v>12978</v>
      </c>
      <c r="F4288" s="37" t="s">
        <v>12977</v>
      </c>
      <c r="G4288" s="49" t="s">
        <v>196</v>
      </c>
      <c r="H4288" s="35">
        <v>0</v>
      </c>
      <c r="I4288" s="35">
        <v>590000000</v>
      </c>
      <c r="J4288" s="46" t="s">
        <v>40</v>
      </c>
      <c r="K4288" s="46" t="s">
        <v>11310</v>
      </c>
      <c r="L4288" s="46" t="s">
        <v>40</v>
      </c>
      <c r="M4288" s="46" t="s">
        <v>61</v>
      </c>
      <c r="N4288" s="49" t="s">
        <v>328</v>
      </c>
      <c r="O4288" s="49" t="s">
        <v>283</v>
      </c>
      <c r="P4288" s="49">
        <v>796</v>
      </c>
      <c r="Q4288" s="49" t="s">
        <v>46</v>
      </c>
      <c r="R4288" s="77">
        <v>200</v>
      </c>
      <c r="S4288" s="100">
        <v>500</v>
      </c>
      <c r="T4288" s="100">
        <f>S4288*R4288</f>
        <v>100000</v>
      </c>
      <c r="U4288" s="77">
        <f t="shared" si="503"/>
        <v>112000.00000000001</v>
      </c>
      <c r="V4288" s="455"/>
      <c r="W4288" s="34">
        <v>2017</v>
      </c>
      <c r="X4288" s="455"/>
    </row>
    <row r="4289" spans="1:56" ht="50.1" customHeight="1">
      <c r="A4289" s="45" t="s">
        <v>12976</v>
      </c>
      <c r="B4289" s="58" t="s">
        <v>35</v>
      </c>
      <c r="C4289" s="78" t="s">
        <v>12975</v>
      </c>
      <c r="D4289" s="78" t="s">
        <v>6130</v>
      </c>
      <c r="E4289" s="78" t="s">
        <v>12974</v>
      </c>
      <c r="F4289" s="78"/>
      <c r="G4289" s="49" t="s">
        <v>39</v>
      </c>
      <c r="H4289" s="105">
        <v>0</v>
      </c>
      <c r="I4289" s="80">
        <v>590000000</v>
      </c>
      <c r="J4289" s="51" t="s">
        <v>293</v>
      </c>
      <c r="K4289" s="35" t="s">
        <v>11310</v>
      </c>
      <c r="L4289" s="49" t="s">
        <v>1042</v>
      </c>
      <c r="M4289" s="49" t="s">
        <v>43</v>
      </c>
      <c r="N4289" s="49" t="s">
        <v>2693</v>
      </c>
      <c r="O4289" s="49" t="s">
        <v>2052</v>
      </c>
      <c r="P4289" s="43">
        <v>839</v>
      </c>
      <c r="Q4289" s="35" t="s">
        <v>612</v>
      </c>
      <c r="R4289" s="100">
        <v>1</v>
      </c>
      <c r="S4289" s="100">
        <v>669000</v>
      </c>
      <c r="T4289" s="77">
        <f t="shared" ref="T4289:T4301" si="505">R4289*S4289</f>
        <v>669000</v>
      </c>
      <c r="U4289" s="77">
        <f t="shared" si="503"/>
        <v>749280.00000000012</v>
      </c>
      <c r="V4289" s="98"/>
      <c r="W4289" s="51">
        <v>2017</v>
      </c>
      <c r="X4289" s="49"/>
    </row>
    <row r="4290" spans="1:56" ht="50.1" customHeight="1">
      <c r="A4290" s="45" t="s">
        <v>13034</v>
      </c>
      <c r="B4290" s="58" t="s">
        <v>35</v>
      </c>
      <c r="C4290" s="78" t="s">
        <v>13033</v>
      </c>
      <c r="D4290" s="78" t="s">
        <v>10774</v>
      </c>
      <c r="E4290" s="78" t="s">
        <v>13032</v>
      </c>
      <c r="F4290" s="78" t="s">
        <v>13031</v>
      </c>
      <c r="G4290" s="49" t="s">
        <v>39</v>
      </c>
      <c r="H4290" s="105">
        <v>0</v>
      </c>
      <c r="I4290" s="80">
        <v>590000000</v>
      </c>
      <c r="J4290" s="51" t="s">
        <v>293</v>
      </c>
      <c r="K4290" s="35" t="s">
        <v>11310</v>
      </c>
      <c r="L4290" s="49" t="s">
        <v>295</v>
      </c>
      <c r="M4290" s="49" t="s">
        <v>61</v>
      </c>
      <c r="N4290" s="49" t="s">
        <v>2792</v>
      </c>
      <c r="O4290" s="49" t="s">
        <v>1424</v>
      </c>
      <c r="P4290" s="43">
        <v>796</v>
      </c>
      <c r="Q4290" s="35" t="s">
        <v>46</v>
      </c>
      <c r="R4290" s="100">
        <v>1</v>
      </c>
      <c r="S4290" s="100">
        <v>250000</v>
      </c>
      <c r="T4290" s="77">
        <f t="shared" si="505"/>
        <v>250000</v>
      </c>
      <c r="U4290" s="77">
        <f t="shared" si="503"/>
        <v>280000</v>
      </c>
      <c r="V4290" s="98"/>
      <c r="W4290" s="51">
        <v>2017</v>
      </c>
      <c r="X4290" s="49"/>
    </row>
    <row r="4291" spans="1:56" ht="50.1" customHeight="1">
      <c r="A4291" s="45" t="s">
        <v>13030</v>
      </c>
      <c r="B4291" s="35" t="s">
        <v>35</v>
      </c>
      <c r="C4291" s="50" t="s">
        <v>13029</v>
      </c>
      <c r="D4291" s="50" t="s">
        <v>6102</v>
      </c>
      <c r="E4291" s="308" t="s">
        <v>13028</v>
      </c>
      <c r="F4291" s="50" t="s">
        <v>13027</v>
      </c>
      <c r="G4291" s="51" t="s">
        <v>39</v>
      </c>
      <c r="H4291" s="51">
        <v>0</v>
      </c>
      <c r="I4291" s="125">
        <v>590000000</v>
      </c>
      <c r="J4291" s="51" t="s">
        <v>225</v>
      </c>
      <c r="K4291" s="51" t="s">
        <v>12357</v>
      </c>
      <c r="L4291" s="51" t="s">
        <v>225</v>
      </c>
      <c r="M4291" s="51" t="s">
        <v>84</v>
      </c>
      <c r="N4291" s="51" t="s">
        <v>405</v>
      </c>
      <c r="O4291" s="46" t="s">
        <v>503</v>
      </c>
      <c r="P4291" s="35">
        <v>872</v>
      </c>
      <c r="Q4291" s="46" t="s">
        <v>9275</v>
      </c>
      <c r="R4291" s="228">
        <v>2</v>
      </c>
      <c r="S4291" s="81">
        <v>15100</v>
      </c>
      <c r="T4291" s="228">
        <f t="shared" si="505"/>
        <v>30200</v>
      </c>
      <c r="U4291" s="228">
        <f t="shared" si="503"/>
        <v>33824</v>
      </c>
      <c r="V4291" s="193"/>
      <c r="W4291" s="35">
        <v>2017</v>
      </c>
      <c r="X4291" s="156"/>
    </row>
    <row r="4292" spans="1:56" ht="50.1" customHeight="1">
      <c r="A4292" s="45" t="s">
        <v>13026</v>
      </c>
      <c r="B4292" s="35" t="s">
        <v>35</v>
      </c>
      <c r="C4292" s="213" t="s">
        <v>9985</v>
      </c>
      <c r="D4292" s="266" t="s">
        <v>4001</v>
      </c>
      <c r="E4292" s="266" t="s">
        <v>9986</v>
      </c>
      <c r="F4292" s="213" t="s">
        <v>13025</v>
      </c>
      <c r="G4292" s="51" t="s">
        <v>39</v>
      </c>
      <c r="H4292" s="51">
        <v>0</v>
      </c>
      <c r="I4292" s="125">
        <v>590000000</v>
      </c>
      <c r="J4292" s="51" t="s">
        <v>225</v>
      </c>
      <c r="K4292" s="51" t="s">
        <v>12357</v>
      </c>
      <c r="L4292" s="51" t="s">
        <v>225</v>
      </c>
      <c r="M4292" s="51" t="s">
        <v>84</v>
      </c>
      <c r="N4292" s="51" t="s">
        <v>405</v>
      </c>
      <c r="O4292" s="46" t="s">
        <v>503</v>
      </c>
      <c r="P4292" s="35">
        <v>778</v>
      </c>
      <c r="Q4292" s="46" t="s">
        <v>1085</v>
      </c>
      <c r="R4292" s="228">
        <v>2</v>
      </c>
      <c r="S4292" s="81">
        <v>810</v>
      </c>
      <c r="T4292" s="228">
        <f t="shared" si="505"/>
        <v>1620</v>
      </c>
      <c r="U4292" s="228">
        <f t="shared" si="503"/>
        <v>1814.4</v>
      </c>
      <c r="V4292" s="193"/>
      <c r="W4292" s="35">
        <v>2017</v>
      </c>
      <c r="X4292" s="156"/>
    </row>
    <row r="4293" spans="1:56" ht="50.1" customHeight="1">
      <c r="A4293" s="45" t="s">
        <v>13024</v>
      </c>
      <c r="B4293" s="35" t="s">
        <v>35</v>
      </c>
      <c r="C4293" s="50" t="s">
        <v>6101</v>
      </c>
      <c r="D4293" s="50" t="s">
        <v>6102</v>
      </c>
      <c r="E4293" s="50" t="s">
        <v>6103</v>
      </c>
      <c r="F4293" s="266" t="s">
        <v>13023</v>
      </c>
      <c r="G4293" s="51" t="s">
        <v>39</v>
      </c>
      <c r="H4293" s="51">
        <v>0</v>
      </c>
      <c r="I4293" s="125">
        <v>590000000</v>
      </c>
      <c r="J4293" s="51" t="s">
        <v>225</v>
      </c>
      <c r="K4293" s="51" t="s">
        <v>12357</v>
      </c>
      <c r="L4293" s="51" t="s">
        <v>225</v>
      </c>
      <c r="M4293" s="51" t="s">
        <v>84</v>
      </c>
      <c r="N4293" s="51" t="s">
        <v>405</v>
      </c>
      <c r="O4293" s="46" t="s">
        <v>503</v>
      </c>
      <c r="P4293" s="35">
        <v>796</v>
      </c>
      <c r="Q4293" s="35" t="s">
        <v>46</v>
      </c>
      <c r="R4293" s="228">
        <v>2</v>
      </c>
      <c r="S4293" s="81">
        <v>2100</v>
      </c>
      <c r="T4293" s="228">
        <f t="shared" si="505"/>
        <v>4200</v>
      </c>
      <c r="U4293" s="228">
        <f t="shared" si="503"/>
        <v>4704</v>
      </c>
      <c r="V4293" s="193"/>
      <c r="W4293" s="35">
        <v>2017</v>
      </c>
      <c r="X4293" s="156"/>
    </row>
    <row r="4294" spans="1:56" ht="50.1" customHeight="1">
      <c r="A4294" s="45" t="s">
        <v>13022</v>
      </c>
      <c r="B4294" s="35" t="s">
        <v>35</v>
      </c>
      <c r="C4294" s="50" t="s">
        <v>13021</v>
      </c>
      <c r="D4294" s="50" t="s">
        <v>5987</v>
      </c>
      <c r="E4294" s="50" t="s">
        <v>13020</v>
      </c>
      <c r="F4294" s="50" t="s">
        <v>13019</v>
      </c>
      <c r="G4294" s="51" t="s">
        <v>39</v>
      </c>
      <c r="H4294" s="51">
        <v>0</v>
      </c>
      <c r="I4294" s="125">
        <v>590000000</v>
      </c>
      <c r="J4294" s="51" t="s">
        <v>225</v>
      </c>
      <c r="K4294" s="51" t="s">
        <v>12357</v>
      </c>
      <c r="L4294" s="51" t="s">
        <v>225</v>
      </c>
      <c r="M4294" s="51" t="s">
        <v>84</v>
      </c>
      <c r="N4294" s="51" t="s">
        <v>405</v>
      </c>
      <c r="O4294" s="46" t="s">
        <v>503</v>
      </c>
      <c r="P4294" s="35">
        <v>778</v>
      </c>
      <c r="Q4294" s="46" t="s">
        <v>1085</v>
      </c>
      <c r="R4294" s="228">
        <v>2</v>
      </c>
      <c r="S4294" s="81">
        <v>21000</v>
      </c>
      <c r="T4294" s="228">
        <f t="shared" si="505"/>
        <v>42000</v>
      </c>
      <c r="U4294" s="228">
        <f t="shared" si="503"/>
        <v>47040.000000000007</v>
      </c>
      <c r="V4294" s="193"/>
      <c r="W4294" s="35">
        <v>2017</v>
      </c>
      <c r="X4294" s="156"/>
    </row>
    <row r="4295" spans="1:56" ht="50.1" customHeight="1">
      <c r="A4295" s="45" t="s">
        <v>13056</v>
      </c>
      <c r="B4295" s="35" t="s">
        <v>35</v>
      </c>
      <c r="C4295" s="50" t="s">
        <v>13055</v>
      </c>
      <c r="D4295" s="50" t="s">
        <v>13054</v>
      </c>
      <c r="E4295" s="50" t="s">
        <v>13053</v>
      </c>
      <c r="F4295" s="50" t="s">
        <v>13052</v>
      </c>
      <c r="G4295" s="49" t="s">
        <v>39</v>
      </c>
      <c r="H4295" s="105">
        <v>0</v>
      </c>
      <c r="I4295" s="80">
        <v>590000000</v>
      </c>
      <c r="J4295" s="51" t="s">
        <v>293</v>
      </c>
      <c r="K4295" s="49" t="s">
        <v>12357</v>
      </c>
      <c r="L4295" s="49" t="s">
        <v>295</v>
      </c>
      <c r="M4295" s="49" t="s">
        <v>84</v>
      </c>
      <c r="N4295" s="49" t="s">
        <v>9603</v>
      </c>
      <c r="O4295" s="49" t="s">
        <v>503</v>
      </c>
      <c r="P4295" s="35">
        <v>796</v>
      </c>
      <c r="Q4295" s="35" t="s">
        <v>46</v>
      </c>
      <c r="R4295" s="602">
        <v>1</v>
      </c>
      <c r="S4295" s="602">
        <v>2025890</v>
      </c>
      <c r="T4295" s="602">
        <f t="shared" si="505"/>
        <v>2025890</v>
      </c>
      <c r="U4295" s="602">
        <f t="shared" si="503"/>
        <v>2268996.8000000003</v>
      </c>
      <c r="V4295" s="455"/>
      <c r="W4295" s="51">
        <v>2017</v>
      </c>
      <c r="X4295" s="455"/>
    </row>
    <row r="4296" spans="1:56" ht="50.1" customHeight="1">
      <c r="A4296" s="45" t="s">
        <v>13051</v>
      </c>
      <c r="B4296" s="35" t="s">
        <v>35</v>
      </c>
      <c r="C4296" s="50" t="s">
        <v>13050</v>
      </c>
      <c r="D4296" s="50" t="s">
        <v>6130</v>
      </c>
      <c r="E4296" s="50" t="s">
        <v>13049</v>
      </c>
      <c r="F4296" s="50" t="s">
        <v>13048</v>
      </c>
      <c r="G4296" s="49" t="s">
        <v>39</v>
      </c>
      <c r="H4296" s="105">
        <v>0</v>
      </c>
      <c r="I4296" s="80">
        <v>590000000</v>
      </c>
      <c r="J4296" s="51" t="s">
        <v>293</v>
      </c>
      <c r="K4296" s="49" t="s">
        <v>12357</v>
      </c>
      <c r="L4296" s="49" t="s">
        <v>295</v>
      </c>
      <c r="M4296" s="49" t="s">
        <v>84</v>
      </c>
      <c r="N4296" s="49" t="s">
        <v>9603</v>
      </c>
      <c r="O4296" s="49" t="s">
        <v>503</v>
      </c>
      <c r="P4296" s="35">
        <v>796</v>
      </c>
      <c r="Q4296" s="35" t="s">
        <v>46</v>
      </c>
      <c r="R4296" s="602">
        <v>1</v>
      </c>
      <c r="S4296" s="602">
        <v>643000</v>
      </c>
      <c r="T4296" s="602">
        <f t="shared" si="505"/>
        <v>643000</v>
      </c>
      <c r="U4296" s="602">
        <f t="shared" si="503"/>
        <v>720160.00000000012</v>
      </c>
      <c r="V4296" s="455"/>
      <c r="W4296" s="51">
        <v>2017</v>
      </c>
      <c r="X4296" s="455"/>
    </row>
    <row r="4297" spans="1:56" ht="50.1" customHeight="1">
      <c r="A4297" s="45" t="s">
        <v>13047</v>
      </c>
      <c r="B4297" s="271" t="s">
        <v>35</v>
      </c>
      <c r="C4297" s="308" t="s">
        <v>5116</v>
      </c>
      <c r="D4297" s="308" t="s">
        <v>5117</v>
      </c>
      <c r="E4297" s="308" t="s">
        <v>5118</v>
      </c>
      <c r="F4297" s="248"/>
      <c r="G4297" s="51" t="s">
        <v>39</v>
      </c>
      <c r="H4297" s="35">
        <v>0</v>
      </c>
      <c r="I4297" s="35">
        <v>590000000</v>
      </c>
      <c r="J4297" s="46" t="s">
        <v>40</v>
      </c>
      <c r="K4297" s="51" t="s">
        <v>12357</v>
      </c>
      <c r="L4297" s="46" t="s">
        <v>40</v>
      </c>
      <c r="M4297" s="46" t="s">
        <v>61</v>
      </c>
      <c r="N4297" s="51" t="s">
        <v>5525</v>
      </c>
      <c r="O4297" s="49" t="s">
        <v>2052</v>
      </c>
      <c r="P4297" s="34">
        <v>796</v>
      </c>
      <c r="Q4297" s="34" t="s">
        <v>46</v>
      </c>
      <c r="R4297" s="77">
        <v>9</v>
      </c>
      <c r="S4297" s="77">
        <v>210</v>
      </c>
      <c r="T4297" s="62">
        <f t="shared" si="505"/>
        <v>1890</v>
      </c>
      <c r="U4297" s="339">
        <f t="shared" si="503"/>
        <v>2116.8000000000002</v>
      </c>
      <c r="V4297" s="46"/>
      <c r="W4297" s="49">
        <v>2017</v>
      </c>
      <c r="X4297" s="35"/>
    </row>
    <row r="4298" spans="1:56" ht="50.1" customHeight="1">
      <c r="A4298" s="45" t="s">
        <v>13046</v>
      </c>
      <c r="B4298" s="35" t="s">
        <v>35</v>
      </c>
      <c r="C4298" s="50" t="s">
        <v>10237</v>
      </c>
      <c r="D4298" s="50" t="s">
        <v>10238</v>
      </c>
      <c r="E4298" s="50" t="s">
        <v>10239</v>
      </c>
      <c r="F4298" s="212" t="s">
        <v>13045</v>
      </c>
      <c r="G4298" s="49" t="s">
        <v>39</v>
      </c>
      <c r="H4298" s="105">
        <v>0</v>
      </c>
      <c r="I4298" s="80">
        <v>590000000</v>
      </c>
      <c r="J4298" s="51" t="s">
        <v>293</v>
      </c>
      <c r="K4298" s="49" t="s">
        <v>12357</v>
      </c>
      <c r="L4298" s="49" t="s">
        <v>295</v>
      </c>
      <c r="M4298" s="49" t="s">
        <v>84</v>
      </c>
      <c r="N4298" s="49" t="s">
        <v>9603</v>
      </c>
      <c r="O4298" s="49" t="s">
        <v>1424</v>
      </c>
      <c r="P4298" s="35">
        <v>839</v>
      </c>
      <c r="Q4298" s="35" t="s">
        <v>612</v>
      </c>
      <c r="R4298" s="77">
        <v>7</v>
      </c>
      <c r="S4298" s="77">
        <v>50000</v>
      </c>
      <c r="T4298" s="77">
        <f t="shared" si="505"/>
        <v>350000</v>
      </c>
      <c r="U4298" s="77">
        <f t="shared" si="503"/>
        <v>392000.00000000006</v>
      </c>
      <c r="V4298" s="98"/>
      <c r="W4298" s="51">
        <v>2017</v>
      </c>
      <c r="X4298" s="98"/>
    </row>
    <row r="4299" spans="1:56" ht="50.1" customHeight="1">
      <c r="A4299" s="45" t="s">
        <v>13044</v>
      </c>
      <c r="B4299" s="35" t="s">
        <v>35</v>
      </c>
      <c r="C4299" s="38" t="s">
        <v>13043</v>
      </c>
      <c r="D4299" s="38" t="s">
        <v>2253</v>
      </c>
      <c r="E4299" s="38" t="s">
        <v>13042</v>
      </c>
      <c r="F4299" s="38" t="s">
        <v>13041</v>
      </c>
      <c r="G4299" s="51" t="s">
        <v>39</v>
      </c>
      <c r="H4299" s="51">
        <v>0</v>
      </c>
      <c r="I4299" s="125">
        <v>590000000</v>
      </c>
      <c r="J4299" s="51" t="s">
        <v>225</v>
      </c>
      <c r="K4299" s="51" t="s">
        <v>12809</v>
      </c>
      <c r="L4299" s="51" t="s">
        <v>225</v>
      </c>
      <c r="M4299" s="51" t="s">
        <v>84</v>
      </c>
      <c r="N4299" s="51" t="s">
        <v>952</v>
      </c>
      <c r="O4299" s="46" t="s">
        <v>1424</v>
      </c>
      <c r="P4299" s="35">
        <v>168</v>
      </c>
      <c r="Q4299" s="49" t="s">
        <v>117</v>
      </c>
      <c r="R4299" s="143">
        <v>3.0000000000000001E-3</v>
      </c>
      <c r="S4299" s="77">
        <v>5175700</v>
      </c>
      <c r="T4299" s="77">
        <f t="shared" si="505"/>
        <v>15527.1</v>
      </c>
      <c r="U4299" s="77">
        <f t="shared" si="503"/>
        <v>17390.352000000003</v>
      </c>
      <c r="V4299" s="193"/>
      <c r="W4299" s="60">
        <v>2017</v>
      </c>
      <c r="X4299" s="156"/>
    </row>
    <row r="4300" spans="1:56" ht="50.1" customHeight="1">
      <c r="A4300" s="45" t="s">
        <v>13040</v>
      </c>
      <c r="B4300" s="35" t="s">
        <v>35</v>
      </c>
      <c r="C4300" s="280" t="s">
        <v>9583</v>
      </c>
      <c r="D4300" s="280" t="s">
        <v>4162</v>
      </c>
      <c r="E4300" s="280" t="s">
        <v>9584</v>
      </c>
      <c r="F4300" s="280" t="s">
        <v>9585</v>
      </c>
      <c r="G4300" s="51" t="s">
        <v>39</v>
      </c>
      <c r="H4300" s="51">
        <v>0</v>
      </c>
      <c r="I4300" s="125">
        <v>590000000</v>
      </c>
      <c r="J4300" s="51" t="s">
        <v>225</v>
      </c>
      <c r="K4300" s="51" t="s">
        <v>12809</v>
      </c>
      <c r="L4300" s="51" t="s">
        <v>225</v>
      </c>
      <c r="M4300" s="51" t="s">
        <v>84</v>
      </c>
      <c r="N4300" s="51" t="s">
        <v>952</v>
      </c>
      <c r="O4300" s="46" t="s">
        <v>1424</v>
      </c>
      <c r="P4300" s="35">
        <v>796</v>
      </c>
      <c r="Q4300" s="49" t="s">
        <v>46</v>
      </c>
      <c r="R4300" s="77">
        <v>12</v>
      </c>
      <c r="S4300" s="77">
        <v>2800</v>
      </c>
      <c r="T4300" s="77">
        <f t="shared" si="505"/>
        <v>33600</v>
      </c>
      <c r="U4300" s="77">
        <f t="shared" si="503"/>
        <v>37632</v>
      </c>
      <c r="V4300" s="193"/>
      <c r="W4300" s="60">
        <v>2017</v>
      </c>
      <c r="X4300" s="156"/>
    </row>
    <row r="4301" spans="1:56" ht="50.1" customHeight="1">
      <c r="A4301" s="45" t="s">
        <v>13039</v>
      </c>
      <c r="B4301" s="35" t="s">
        <v>35</v>
      </c>
      <c r="C4301" s="38" t="s">
        <v>13038</v>
      </c>
      <c r="D4301" s="38" t="s">
        <v>5210</v>
      </c>
      <c r="E4301" s="38" t="s">
        <v>13037</v>
      </c>
      <c r="F4301" s="38" t="s">
        <v>13036</v>
      </c>
      <c r="G4301" s="51" t="s">
        <v>39</v>
      </c>
      <c r="H4301" s="51">
        <v>0</v>
      </c>
      <c r="I4301" s="125">
        <v>590000000</v>
      </c>
      <c r="J4301" s="51" t="s">
        <v>225</v>
      </c>
      <c r="K4301" s="51" t="s">
        <v>12809</v>
      </c>
      <c r="L4301" s="51" t="s">
        <v>225</v>
      </c>
      <c r="M4301" s="51" t="s">
        <v>84</v>
      </c>
      <c r="N4301" s="51" t="s">
        <v>952</v>
      </c>
      <c r="O4301" s="46" t="s">
        <v>1424</v>
      </c>
      <c r="P4301" s="35">
        <v>5108</v>
      </c>
      <c r="Q4301" s="49" t="s">
        <v>96</v>
      </c>
      <c r="R4301" s="77">
        <v>6</v>
      </c>
      <c r="S4301" s="77">
        <v>3700</v>
      </c>
      <c r="T4301" s="77">
        <f t="shared" si="505"/>
        <v>22200</v>
      </c>
      <c r="U4301" s="77">
        <f t="shared" si="503"/>
        <v>24864.000000000004</v>
      </c>
      <c r="V4301" s="193"/>
      <c r="W4301" s="60">
        <v>2017</v>
      </c>
      <c r="X4301" s="156"/>
    </row>
    <row r="4302" spans="1:56" ht="50.1" customHeight="1">
      <c r="A4302" s="45" t="s">
        <v>13035</v>
      </c>
      <c r="B4302" s="35" t="s">
        <v>35</v>
      </c>
      <c r="C4302" s="78" t="s">
        <v>3589</v>
      </c>
      <c r="D4302" s="50" t="s">
        <v>3567</v>
      </c>
      <c r="E4302" s="50" t="s">
        <v>3590</v>
      </c>
      <c r="F4302" s="50" t="s">
        <v>8486</v>
      </c>
      <c r="G4302" s="49" t="s">
        <v>39</v>
      </c>
      <c r="H4302" s="49">
        <v>0</v>
      </c>
      <c r="I4302" s="82">
        <v>590000000</v>
      </c>
      <c r="J4302" s="35" t="s">
        <v>225</v>
      </c>
      <c r="K4302" s="35" t="s">
        <v>11310</v>
      </c>
      <c r="L4302" s="35" t="s">
        <v>446</v>
      </c>
      <c r="M4302" s="49" t="s">
        <v>61</v>
      </c>
      <c r="N4302" s="58" t="s">
        <v>2088</v>
      </c>
      <c r="O4302" s="35" t="s">
        <v>1424</v>
      </c>
      <c r="P4302" s="49">
        <v>168</v>
      </c>
      <c r="Q4302" s="59" t="s">
        <v>117</v>
      </c>
      <c r="R4302" s="461">
        <v>10.007999999999999</v>
      </c>
      <c r="S4302" s="77">
        <v>571350</v>
      </c>
      <c r="T4302" s="62">
        <f>S4302*R4302</f>
        <v>5718070.7999999998</v>
      </c>
      <c r="U4302" s="62">
        <f t="shared" ref="U4302" si="506">T4302*1.12</f>
        <v>6404239.2960000001</v>
      </c>
      <c r="V4302" s="459"/>
      <c r="W4302" s="35">
        <v>2017</v>
      </c>
      <c r="X4302" s="43"/>
    </row>
    <row r="4303" spans="1:56" s="527" customFormat="1" ht="50.1" customHeight="1">
      <c r="A4303" s="622" t="s">
        <v>13063</v>
      </c>
      <c r="B4303" s="35" t="s">
        <v>35</v>
      </c>
      <c r="C4303" s="50" t="s">
        <v>13064</v>
      </c>
      <c r="D4303" s="50" t="s">
        <v>4390</v>
      </c>
      <c r="E4303" s="50" t="s">
        <v>13065</v>
      </c>
      <c r="F4303" s="50" t="s">
        <v>13066</v>
      </c>
      <c r="G4303" s="35" t="s">
        <v>39</v>
      </c>
      <c r="H4303" s="35">
        <v>0</v>
      </c>
      <c r="I4303" s="35">
        <v>590000000</v>
      </c>
      <c r="J4303" s="35" t="s">
        <v>53</v>
      </c>
      <c r="K4303" s="51" t="s">
        <v>12357</v>
      </c>
      <c r="L4303" s="35" t="s">
        <v>42</v>
      </c>
      <c r="M4303" s="623" t="s">
        <v>43</v>
      </c>
      <c r="N4303" s="51" t="s">
        <v>2687</v>
      </c>
      <c r="O4303" s="35" t="s">
        <v>10178</v>
      </c>
      <c r="P4303" s="46" t="s">
        <v>865</v>
      </c>
      <c r="Q4303" s="49" t="s">
        <v>866</v>
      </c>
      <c r="R4303" s="153">
        <v>2</v>
      </c>
      <c r="S4303" s="153">
        <v>1050</v>
      </c>
      <c r="T4303" s="153">
        <f>S4303*R4303</f>
        <v>2100</v>
      </c>
      <c r="U4303" s="153">
        <f>T4303*1.12</f>
        <v>2352</v>
      </c>
      <c r="V4303" s="49"/>
      <c r="W4303" s="49">
        <v>2017</v>
      </c>
      <c r="X4303" s="49"/>
      <c r="Y4303" s="528"/>
      <c r="Z4303" s="528"/>
      <c r="AA4303" s="528"/>
      <c r="AB4303" s="528"/>
      <c r="AC4303" s="528"/>
      <c r="AD4303" s="528"/>
      <c r="AE4303" s="528"/>
      <c r="AF4303" s="518"/>
      <c r="AG4303" s="518"/>
      <c r="AH4303" s="518"/>
      <c r="AI4303" s="518"/>
      <c r="AJ4303" s="518"/>
      <c r="AK4303" s="518"/>
      <c r="AL4303" s="518"/>
      <c r="AM4303" s="518"/>
      <c r="AN4303" s="518"/>
      <c r="AO4303" s="518"/>
      <c r="AP4303" s="518"/>
      <c r="AQ4303" s="518"/>
      <c r="AR4303" s="518"/>
      <c r="AS4303" s="518"/>
      <c r="AT4303" s="518"/>
      <c r="AU4303" s="518"/>
      <c r="AV4303" s="518"/>
      <c r="AW4303" s="518"/>
      <c r="AX4303" s="518"/>
      <c r="AY4303" s="518"/>
      <c r="AZ4303" s="518"/>
      <c r="BA4303" s="518"/>
      <c r="BB4303" s="518"/>
      <c r="BC4303" s="518"/>
      <c r="BD4303" s="518"/>
    </row>
    <row r="4304" spans="1:56" s="527" customFormat="1" ht="50.1" customHeight="1">
      <c r="A4304" s="622" t="s">
        <v>13067</v>
      </c>
      <c r="B4304" s="35" t="s">
        <v>35</v>
      </c>
      <c r="C4304" s="50" t="s">
        <v>5654</v>
      </c>
      <c r="D4304" s="50" t="s">
        <v>5645</v>
      </c>
      <c r="E4304" s="50" t="s">
        <v>5655</v>
      </c>
      <c r="F4304" s="50" t="s">
        <v>5656</v>
      </c>
      <c r="G4304" s="267" t="s">
        <v>39</v>
      </c>
      <c r="H4304" s="35">
        <v>0</v>
      </c>
      <c r="I4304" s="35">
        <v>590000000</v>
      </c>
      <c r="J4304" s="35" t="s">
        <v>53</v>
      </c>
      <c r="K4304" s="51" t="s">
        <v>12357</v>
      </c>
      <c r="L4304" s="35" t="s">
        <v>42</v>
      </c>
      <c r="M4304" s="623" t="s">
        <v>43</v>
      </c>
      <c r="N4304" s="51" t="s">
        <v>2687</v>
      </c>
      <c r="O4304" s="35" t="s">
        <v>10178</v>
      </c>
      <c r="P4304" s="35">
        <v>796</v>
      </c>
      <c r="Q4304" s="35" t="s">
        <v>46</v>
      </c>
      <c r="R4304" s="624">
        <v>5</v>
      </c>
      <c r="S4304" s="284">
        <v>530</v>
      </c>
      <c r="T4304" s="62">
        <f>S4304*R4304</f>
        <v>2650</v>
      </c>
      <c r="U4304" s="62">
        <f>T4304*1.12</f>
        <v>2968.0000000000005</v>
      </c>
      <c r="V4304" s="35"/>
      <c r="W4304" s="35">
        <v>2017</v>
      </c>
      <c r="X4304" s="90"/>
      <c r="Y4304" s="528"/>
      <c r="Z4304" s="528"/>
      <c r="AA4304" s="528"/>
      <c r="AB4304" s="528"/>
      <c r="AC4304" s="528"/>
      <c r="AD4304" s="528"/>
      <c r="AE4304" s="528"/>
      <c r="AF4304" s="518"/>
      <c r="AG4304" s="518"/>
      <c r="AH4304" s="518"/>
      <c r="AI4304" s="518"/>
      <c r="AJ4304" s="518"/>
      <c r="AK4304" s="518"/>
      <c r="AL4304" s="518"/>
      <c r="AM4304" s="518"/>
      <c r="AN4304" s="518"/>
      <c r="AO4304" s="518"/>
      <c r="AP4304" s="518"/>
      <c r="AQ4304" s="518"/>
      <c r="AR4304" s="518"/>
      <c r="AS4304" s="518"/>
      <c r="AT4304" s="518"/>
      <c r="AU4304" s="518"/>
      <c r="AV4304" s="518"/>
      <c r="AW4304" s="518"/>
      <c r="AX4304" s="518"/>
      <c r="AY4304" s="518"/>
      <c r="AZ4304" s="518"/>
      <c r="BA4304" s="518"/>
      <c r="BB4304" s="518"/>
      <c r="BC4304" s="518"/>
      <c r="BD4304" s="518"/>
    </row>
    <row r="4305" spans="1:56" s="527" customFormat="1" ht="50.1" customHeight="1">
      <c r="A4305" s="622" t="s">
        <v>13070</v>
      </c>
      <c r="B4305" s="658" t="s">
        <v>35</v>
      </c>
      <c r="C4305" s="659" t="s">
        <v>2110</v>
      </c>
      <c r="D4305" s="659" t="s">
        <v>2086</v>
      </c>
      <c r="E4305" s="659" t="s">
        <v>2111</v>
      </c>
      <c r="F4305" s="659" t="s">
        <v>13071</v>
      </c>
      <c r="G4305" s="660" t="s">
        <v>39</v>
      </c>
      <c r="H4305" s="660">
        <v>50</v>
      </c>
      <c r="I4305" s="661">
        <v>590000000</v>
      </c>
      <c r="J4305" s="658" t="s">
        <v>53</v>
      </c>
      <c r="K4305" s="662" t="s">
        <v>11310</v>
      </c>
      <c r="L4305" s="658" t="s">
        <v>1042</v>
      </c>
      <c r="M4305" s="660" t="s">
        <v>101</v>
      </c>
      <c r="N4305" s="663" t="s">
        <v>5652</v>
      </c>
      <c r="O4305" s="664" t="s">
        <v>6246</v>
      </c>
      <c r="P4305" s="660">
        <v>168</v>
      </c>
      <c r="Q4305" s="662" t="s">
        <v>117</v>
      </c>
      <c r="R4305" s="665">
        <v>13</v>
      </c>
      <c r="S4305" s="666">
        <v>221000</v>
      </c>
      <c r="T4305" s="667">
        <f t="shared" ref="T4305:T4311" si="507">S4305*R4305</f>
        <v>2873000</v>
      </c>
      <c r="U4305" s="667">
        <f t="shared" ref="U4305:U4311" si="508">T4305*1.12</f>
        <v>3217760.0000000005</v>
      </c>
      <c r="V4305" s="668"/>
      <c r="W4305" s="661">
        <v>2017</v>
      </c>
      <c r="X4305" s="668"/>
      <c r="Y4305" s="528"/>
      <c r="Z4305" s="528"/>
      <c r="AA4305" s="528"/>
      <c r="AB4305" s="528"/>
      <c r="AC4305" s="528"/>
      <c r="AD4305" s="528"/>
      <c r="AE4305" s="528"/>
      <c r="AF4305" s="518"/>
      <c r="AG4305" s="518"/>
      <c r="AH4305" s="518"/>
      <c r="AI4305" s="518"/>
      <c r="AJ4305" s="518"/>
      <c r="AK4305" s="518"/>
      <c r="AL4305" s="518"/>
      <c r="AM4305" s="518"/>
      <c r="AN4305" s="518"/>
      <c r="AO4305" s="518"/>
      <c r="AP4305" s="518"/>
      <c r="AQ4305" s="518"/>
      <c r="AR4305" s="518"/>
      <c r="AS4305" s="518"/>
      <c r="AT4305" s="518"/>
      <c r="AU4305" s="518"/>
      <c r="AV4305" s="518"/>
      <c r="AW4305" s="518"/>
      <c r="AX4305" s="518"/>
      <c r="AY4305" s="518"/>
      <c r="AZ4305" s="518"/>
      <c r="BA4305" s="518"/>
      <c r="BB4305" s="518"/>
      <c r="BC4305" s="518"/>
      <c r="BD4305" s="518"/>
    </row>
    <row r="4306" spans="1:56" s="527" customFormat="1" ht="50.1" customHeight="1">
      <c r="A4306" s="622" t="s">
        <v>13072</v>
      </c>
      <c r="B4306" s="658" t="s">
        <v>35</v>
      </c>
      <c r="C4306" s="659" t="s">
        <v>13073</v>
      </c>
      <c r="D4306" s="659" t="s">
        <v>2086</v>
      </c>
      <c r="E4306" s="659" t="s">
        <v>13074</v>
      </c>
      <c r="F4306" s="659" t="s">
        <v>13075</v>
      </c>
      <c r="G4306" s="660" t="s">
        <v>39</v>
      </c>
      <c r="H4306" s="660">
        <v>50</v>
      </c>
      <c r="I4306" s="661">
        <v>590000000</v>
      </c>
      <c r="J4306" s="658" t="s">
        <v>53</v>
      </c>
      <c r="K4306" s="662" t="s">
        <v>11310</v>
      </c>
      <c r="L4306" s="658" t="s">
        <v>1042</v>
      </c>
      <c r="M4306" s="660" t="s">
        <v>101</v>
      </c>
      <c r="N4306" s="663" t="s">
        <v>5652</v>
      </c>
      <c r="O4306" s="664" t="s">
        <v>6246</v>
      </c>
      <c r="P4306" s="660">
        <v>168</v>
      </c>
      <c r="Q4306" s="662" t="s">
        <v>117</v>
      </c>
      <c r="R4306" s="665">
        <v>10</v>
      </c>
      <c r="S4306" s="666">
        <v>221000</v>
      </c>
      <c r="T4306" s="667">
        <f t="shared" si="507"/>
        <v>2210000</v>
      </c>
      <c r="U4306" s="667">
        <f t="shared" si="508"/>
        <v>2475200.0000000005</v>
      </c>
      <c r="V4306" s="668"/>
      <c r="W4306" s="661">
        <v>2017</v>
      </c>
      <c r="X4306" s="668"/>
      <c r="Y4306" s="528"/>
      <c r="Z4306" s="528"/>
      <c r="AA4306" s="528"/>
      <c r="AB4306" s="528"/>
      <c r="AC4306" s="528"/>
      <c r="AD4306" s="528"/>
      <c r="AE4306" s="528"/>
      <c r="AF4306" s="518"/>
      <c r="AG4306" s="518"/>
      <c r="AH4306" s="518"/>
      <c r="AI4306" s="518"/>
      <c r="AJ4306" s="518"/>
      <c r="AK4306" s="518"/>
      <c r="AL4306" s="518"/>
      <c r="AM4306" s="518"/>
      <c r="AN4306" s="518"/>
      <c r="AO4306" s="518"/>
      <c r="AP4306" s="518"/>
      <c r="AQ4306" s="518"/>
      <c r="AR4306" s="518"/>
      <c r="AS4306" s="518"/>
      <c r="AT4306" s="518"/>
      <c r="AU4306" s="518"/>
      <c r="AV4306" s="518"/>
      <c r="AW4306" s="518"/>
      <c r="AX4306" s="518"/>
      <c r="AY4306" s="518"/>
      <c r="AZ4306" s="518"/>
      <c r="BA4306" s="518"/>
      <c r="BB4306" s="518"/>
      <c r="BC4306" s="518"/>
      <c r="BD4306" s="518"/>
    </row>
    <row r="4307" spans="1:56" s="527" customFormat="1" ht="50.1" customHeight="1">
      <c r="A4307" s="622" t="s">
        <v>13076</v>
      </c>
      <c r="B4307" s="658" t="s">
        <v>35</v>
      </c>
      <c r="C4307" s="659" t="s">
        <v>6088</v>
      </c>
      <c r="D4307" s="669" t="s">
        <v>2086</v>
      </c>
      <c r="E4307" s="659" t="s">
        <v>6089</v>
      </c>
      <c r="F4307" s="659" t="s">
        <v>13077</v>
      </c>
      <c r="G4307" s="660" t="s">
        <v>39</v>
      </c>
      <c r="H4307" s="660">
        <v>50</v>
      </c>
      <c r="I4307" s="661">
        <v>590000000</v>
      </c>
      <c r="J4307" s="658" t="s">
        <v>53</v>
      </c>
      <c r="K4307" s="662" t="s">
        <v>11310</v>
      </c>
      <c r="L4307" s="658" t="s">
        <v>1042</v>
      </c>
      <c r="M4307" s="660" t="s">
        <v>101</v>
      </c>
      <c r="N4307" s="663" t="s">
        <v>5652</v>
      </c>
      <c r="O4307" s="664" t="s">
        <v>6246</v>
      </c>
      <c r="P4307" s="660">
        <v>168</v>
      </c>
      <c r="Q4307" s="662" t="s">
        <v>117</v>
      </c>
      <c r="R4307" s="665">
        <v>10</v>
      </c>
      <c r="S4307" s="666">
        <v>221000</v>
      </c>
      <c r="T4307" s="667">
        <f t="shared" si="507"/>
        <v>2210000</v>
      </c>
      <c r="U4307" s="667">
        <f t="shared" si="508"/>
        <v>2475200.0000000005</v>
      </c>
      <c r="V4307" s="668"/>
      <c r="W4307" s="661">
        <v>2017</v>
      </c>
      <c r="X4307" s="668"/>
      <c r="Y4307" s="528"/>
      <c r="Z4307" s="528"/>
      <c r="AA4307" s="528"/>
      <c r="AB4307" s="528"/>
      <c r="AC4307" s="528"/>
      <c r="AD4307" s="528"/>
      <c r="AE4307" s="528"/>
      <c r="AF4307" s="518"/>
      <c r="AG4307" s="518"/>
      <c r="AH4307" s="518"/>
      <c r="AI4307" s="518"/>
      <c r="AJ4307" s="518"/>
      <c r="AK4307" s="518"/>
      <c r="AL4307" s="518"/>
      <c r="AM4307" s="518"/>
      <c r="AN4307" s="518"/>
      <c r="AO4307" s="518"/>
      <c r="AP4307" s="518"/>
      <c r="AQ4307" s="518"/>
      <c r="AR4307" s="518"/>
      <c r="AS4307" s="518"/>
      <c r="AT4307" s="518"/>
      <c r="AU4307" s="518"/>
      <c r="AV4307" s="518"/>
      <c r="AW4307" s="518"/>
      <c r="AX4307" s="518"/>
      <c r="AY4307" s="518"/>
      <c r="AZ4307" s="518"/>
      <c r="BA4307" s="518"/>
      <c r="BB4307" s="518"/>
      <c r="BC4307" s="518"/>
      <c r="BD4307" s="518"/>
    </row>
    <row r="4308" spans="1:56" s="527" customFormat="1" ht="50.1" customHeight="1">
      <c r="A4308" s="622" t="s">
        <v>13078</v>
      </c>
      <c r="B4308" s="658" t="s">
        <v>35</v>
      </c>
      <c r="C4308" s="670" t="s">
        <v>2113</v>
      </c>
      <c r="D4308" s="669" t="s">
        <v>2086</v>
      </c>
      <c r="E4308" s="659" t="s">
        <v>2114</v>
      </c>
      <c r="F4308" s="659" t="s">
        <v>13079</v>
      </c>
      <c r="G4308" s="660" t="s">
        <v>39</v>
      </c>
      <c r="H4308" s="660">
        <v>50</v>
      </c>
      <c r="I4308" s="661">
        <v>590000000</v>
      </c>
      <c r="J4308" s="658" t="s">
        <v>53</v>
      </c>
      <c r="K4308" s="662" t="s">
        <v>11310</v>
      </c>
      <c r="L4308" s="658" t="s">
        <v>1042</v>
      </c>
      <c r="M4308" s="660" t="s">
        <v>101</v>
      </c>
      <c r="N4308" s="663" t="s">
        <v>5652</v>
      </c>
      <c r="O4308" s="664" t="s">
        <v>6246</v>
      </c>
      <c r="P4308" s="660">
        <v>168</v>
      </c>
      <c r="Q4308" s="662" t="s">
        <v>117</v>
      </c>
      <c r="R4308" s="665">
        <v>10</v>
      </c>
      <c r="S4308" s="666">
        <v>221000</v>
      </c>
      <c r="T4308" s="667">
        <f t="shared" si="507"/>
        <v>2210000</v>
      </c>
      <c r="U4308" s="667">
        <f t="shared" si="508"/>
        <v>2475200.0000000005</v>
      </c>
      <c r="V4308" s="668"/>
      <c r="W4308" s="661">
        <v>2017</v>
      </c>
      <c r="X4308" s="668"/>
      <c r="Y4308" s="528"/>
      <c r="Z4308" s="528"/>
      <c r="AA4308" s="528"/>
      <c r="AB4308" s="528"/>
      <c r="AC4308" s="528"/>
      <c r="AD4308" s="528"/>
      <c r="AE4308" s="528"/>
      <c r="AF4308" s="518"/>
      <c r="AG4308" s="518"/>
      <c r="AH4308" s="518"/>
      <c r="AI4308" s="518"/>
      <c r="AJ4308" s="518"/>
      <c r="AK4308" s="518"/>
      <c r="AL4308" s="518"/>
      <c r="AM4308" s="518"/>
      <c r="AN4308" s="518"/>
      <c r="AO4308" s="518"/>
      <c r="AP4308" s="518"/>
      <c r="AQ4308" s="518"/>
      <c r="AR4308" s="518"/>
      <c r="AS4308" s="518"/>
      <c r="AT4308" s="518"/>
      <c r="AU4308" s="518"/>
      <c r="AV4308" s="518"/>
      <c r="AW4308" s="518"/>
      <c r="AX4308" s="518"/>
      <c r="AY4308" s="518"/>
      <c r="AZ4308" s="518"/>
      <c r="BA4308" s="518"/>
      <c r="BB4308" s="518"/>
      <c r="BC4308" s="518"/>
      <c r="BD4308" s="518"/>
    </row>
    <row r="4309" spans="1:56" s="527" customFormat="1" ht="50.1" customHeight="1">
      <c r="A4309" s="622" t="s">
        <v>13080</v>
      </c>
      <c r="B4309" s="658" t="s">
        <v>35</v>
      </c>
      <c r="C4309" s="659" t="s">
        <v>6092</v>
      </c>
      <c r="D4309" s="659" t="s">
        <v>2086</v>
      </c>
      <c r="E4309" s="659" t="s">
        <v>6093</v>
      </c>
      <c r="F4309" s="659" t="s">
        <v>13081</v>
      </c>
      <c r="G4309" s="660" t="s">
        <v>39</v>
      </c>
      <c r="H4309" s="660">
        <v>50</v>
      </c>
      <c r="I4309" s="658">
        <v>590000000</v>
      </c>
      <c r="J4309" s="658" t="s">
        <v>53</v>
      </c>
      <c r="K4309" s="662" t="s">
        <v>11310</v>
      </c>
      <c r="L4309" s="658" t="s">
        <v>1042</v>
      </c>
      <c r="M4309" s="660" t="s">
        <v>101</v>
      </c>
      <c r="N4309" s="663" t="s">
        <v>5652</v>
      </c>
      <c r="O4309" s="664" t="s">
        <v>6246</v>
      </c>
      <c r="P4309" s="660">
        <v>168</v>
      </c>
      <c r="Q4309" s="662" t="s">
        <v>117</v>
      </c>
      <c r="R4309" s="665">
        <v>10</v>
      </c>
      <c r="S4309" s="666">
        <v>231000</v>
      </c>
      <c r="T4309" s="667">
        <f t="shared" si="507"/>
        <v>2310000</v>
      </c>
      <c r="U4309" s="667">
        <f t="shared" si="508"/>
        <v>2587200.0000000005</v>
      </c>
      <c r="V4309" s="668"/>
      <c r="W4309" s="661">
        <v>2017</v>
      </c>
      <c r="X4309" s="668"/>
      <c r="Y4309" s="528"/>
      <c r="Z4309" s="528"/>
      <c r="AA4309" s="528"/>
      <c r="AB4309" s="528"/>
      <c r="AC4309" s="528"/>
      <c r="AD4309" s="528"/>
      <c r="AE4309" s="528"/>
      <c r="AF4309" s="518"/>
      <c r="AG4309" s="518"/>
      <c r="AH4309" s="518"/>
      <c r="AI4309" s="518"/>
      <c r="AJ4309" s="518"/>
      <c r="AK4309" s="518"/>
      <c r="AL4309" s="518"/>
      <c r="AM4309" s="518"/>
      <c r="AN4309" s="518"/>
      <c r="AO4309" s="518"/>
      <c r="AP4309" s="518"/>
      <c r="AQ4309" s="518"/>
      <c r="AR4309" s="518"/>
      <c r="AS4309" s="518"/>
      <c r="AT4309" s="518"/>
      <c r="AU4309" s="518"/>
      <c r="AV4309" s="518"/>
      <c r="AW4309" s="518"/>
      <c r="AX4309" s="518"/>
      <c r="AY4309" s="518"/>
      <c r="AZ4309" s="518"/>
      <c r="BA4309" s="518"/>
      <c r="BB4309" s="518"/>
      <c r="BC4309" s="518"/>
      <c r="BD4309" s="518"/>
    </row>
    <row r="4310" spans="1:56" s="527" customFormat="1" ht="50.1" customHeight="1">
      <c r="A4310" s="622" t="s">
        <v>13082</v>
      </c>
      <c r="B4310" s="658" t="s">
        <v>35</v>
      </c>
      <c r="C4310" s="659" t="s">
        <v>6095</v>
      </c>
      <c r="D4310" s="669" t="s">
        <v>2086</v>
      </c>
      <c r="E4310" s="659" t="s">
        <v>6096</v>
      </c>
      <c r="F4310" s="659" t="s">
        <v>13083</v>
      </c>
      <c r="G4310" s="660" t="s">
        <v>39</v>
      </c>
      <c r="H4310" s="660">
        <v>50</v>
      </c>
      <c r="I4310" s="658">
        <v>590000000</v>
      </c>
      <c r="J4310" s="658" t="s">
        <v>53</v>
      </c>
      <c r="K4310" s="662" t="s">
        <v>11310</v>
      </c>
      <c r="L4310" s="658" t="s">
        <v>1042</v>
      </c>
      <c r="M4310" s="660" t="s">
        <v>101</v>
      </c>
      <c r="N4310" s="663" t="s">
        <v>5652</v>
      </c>
      <c r="O4310" s="664" t="s">
        <v>6246</v>
      </c>
      <c r="P4310" s="660">
        <v>168</v>
      </c>
      <c r="Q4310" s="662" t="s">
        <v>117</v>
      </c>
      <c r="R4310" s="665">
        <v>10</v>
      </c>
      <c r="S4310" s="666">
        <v>231000</v>
      </c>
      <c r="T4310" s="667">
        <f t="shared" si="507"/>
        <v>2310000</v>
      </c>
      <c r="U4310" s="667">
        <f t="shared" si="508"/>
        <v>2587200.0000000005</v>
      </c>
      <c r="V4310" s="668"/>
      <c r="W4310" s="661">
        <v>2017</v>
      </c>
      <c r="X4310" s="668"/>
      <c r="Y4310" s="528"/>
      <c r="Z4310" s="528"/>
      <c r="AA4310" s="528"/>
      <c r="AB4310" s="528"/>
      <c r="AC4310" s="528"/>
      <c r="AD4310" s="528"/>
      <c r="AE4310" s="528"/>
      <c r="AF4310" s="518"/>
      <c r="AG4310" s="518"/>
      <c r="AH4310" s="518"/>
      <c r="AI4310" s="518"/>
      <c r="AJ4310" s="518"/>
      <c r="AK4310" s="518"/>
      <c r="AL4310" s="518"/>
      <c r="AM4310" s="518"/>
      <c r="AN4310" s="518"/>
      <c r="AO4310" s="518"/>
      <c r="AP4310" s="518"/>
      <c r="AQ4310" s="518"/>
      <c r="AR4310" s="518"/>
      <c r="AS4310" s="518"/>
      <c r="AT4310" s="518"/>
      <c r="AU4310" s="518"/>
      <c r="AV4310" s="518"/>
      <c r="AW4310" s="518"/>
      <c r="AX4310" s="518"/>
      <c r="AY4310" s="518"/>
      <c r="AZ4310" s="518"/>
      <c r="BA4310" s="518"/>
      <c r="BB4310" s="518"/>
      <c r="BC4310" s="518"/>
      <c r="BD4310" s="518"/>
    </row>
    <row r="4311" spans="1:56" s="527" customFormat="1" ht="50.1" customHeight="1">
      <c r="A4311" s="622" t="s">
        <v>13084</v>
      </c>
      <c r="B4311" s="658" t="s">
        <v>35</v>
      </c>
      <c r="C4311" s="659" t="s">
        <v>6098</v>
      </c>
      <c r="D4311" s="669" t="s">
        <v>2086</v>
      </c>
      <c r="E4311" s="659" t="s">
        <v>6099</v>
      </c>
      <c r="F4311" s="659" t="s">
        <v>13085</v>
      </c>
      <c r="G4311" s="660" t="s">
        <v>39</v>
      </c>
      <c r="H4311" s="660">
        <v>50</v>
      </c>
      <c r="I4311" s="658">
        <v>590000000</v>
      </c>
      <c r="J4311" s="658" t="s">
        <v>53</v>
      </c>
      <c r="K4311" s="662" t="s">
        <v>11310</v>
      </c>
      <c r="L4311" s="658" t="s">
        <v>1042</v>
      </c>
      <c r="M4311" s="660" t="s">
        <v>101</v>
      </c>
      <c r="N4311" s="663" t="s">
        <v>5652</v>
      </c>
      <c r="O4311" s="664" t="s">
        <v>6246</v>
      </c>
      <c r="P4311" s="660">
        <v>168</v>
      </c>
      <c r="Q4311" s="662" t="s">
        <v>117</v>
      </c>
      <c r="R4311" s="665">
        <v>10</v>
      </c>
      <c r="S4311" s="666">
        <v>231000</v>
      </c>
      <c r="T4311" s="667">
        <f t="shared" si="507"/>
        <v>2310000</v>
      </c>
      <c r="U4311" s="667">
        <f t="shared" si="508"/>
        <v>2587200.0000000005</v>
      </c>
      <c r="V4311" s="668"/>
      <c r="W4311" s="661">
        <v>2017</v>
      </c>
      <c r="X4311" s="668"/>
      <c r="Y4311" s="528"/>
      <c r="Z4311" s="528"/>
      <c r="AA4311" s="528"/>
      <c r="AB4311" s="528"/>
      <c r="AC4311" s="528"/>
      <c r="AD4311" s="528"/>
      <c r="AE4311" s="528"/>
      <c r="AF4311" s="518"/>
      <c r="AG4311" s="518"/>
      <c r="AH4311" s="518"/>
      <c r="AI4311" s="518"/>
      <c r="AJ4311" s="518"/>
      <c r="AK4311" s="518"/>
      <c r="AL4311" s="518"/>
      <c r="AM4311" s="518"/>
      <c r="AN4311" s="518"/>
      <c r="AO4311" s="518"/>
      <c r="AP4311" s="518"/>
      <c r="AQ4311" s="518"/>
      <c r="AR4311" s="518"/>
      <c r="AS4311" s="518"/>
      <c r="AT4311" s="518"/>
      <c r="AU4311" s="518"/>
      <c r="AV4311" s="518"/>
      <c r="AW4311" s="518"/>
      <c r="AX4311" s="518"/>
      <c r="AY4311" s="518"/>
      <c r="AZ4311" s="518"/>
      <c r="BA4311" s="518"/>
      <c r="BB4311" s="518"/>
      <c r="BC4311" s="518"/>
      <c r="BD4311" s="518"/>
    </row>
    <row r="4312" spans="1:56" s="527" customFormat="1" ht="50.1" customHeight="1">
      <c r="A4312" s="683" t="s">
        <v>13218</v>
      </c>
      <c r="B4312" s="770" t="s">
        <v>35</v>
      </c>
      <c r="C4312" s="773" t="s">
        <v>7572</v>
      </c>
      <c r="D4312" s="773" t="s">
        <v>4383</v>
      </c>
      <c r="E4312" s="773" t="s">
        <v>7573</v>
      </c>
      <c r="F4312" s="773" t="s">
        <v>13217</v>
      </c>
      <c r="G4312" s="772" t="s">
        <v>196</v>
      </c>
      <c r="H4312" s="769">
        <v>0</v>
      </c>
      <c r="I4312" s="769">
        <v>590000000</v>
      </c>
      <c r="J4312" s="769" t="s">
        <v>40</v>
      </c>
      <c r="K4312" s="770" t="s">
        <v>11310</v>
      </c>
      <c r="L4312" s="769" t="s">
        <v>53</v>
      </c>
      <c r="M4312" s="771" t="s">
        <v>61</v>
      </c>
      <c r="N4312" s="770" t="s">
        <v>44</v>
      </c>
      <c r="O4312" s="769" t="s">
        <v>2052</v>
      </c>
      <c r="P4312" s="769">
        <v>166</v>
      </c>
      <c r="Q4312" s="768" t="s">
        <v>103</v>
      </c>
      <c r="R4312" s="767">
        <v>200</v>
      </c>
      <c r="S4312" s="767">
        <v>432.14</v>
      </c>
      <c r="T4312" s="767">
        <f>S4312*R4312</f>
        <v>86428</v>
      </c>
      <c r="U4312" s="767">
        <f t="shared" ref="U4312:U4359" si="509">T4312*1.12</f>
        <v>96799.360000000015</v>
      </c>
      <c r="V4312" s="765"/>
      <c r="W4312" s="766">
        <v>2017</v>
      </c>
      <c r="X4312" s="765"/>
      <c r="Y4312" s="528"/>
      <c r="Z4312" s="528"/>
      <c r="AA4312" s="528"/>
      <c r="AB4312" s="528"/>
      <c r="AC4312" s="528"/>
      <c r="AD4312" s="528"/>
      <c r="AE4312" s="528"/>
      <c r="AF4312" s="518"/>
      <c r="AG4312" s="518"/>
      <c r="AH4312" s="518"/>
      <c r="AI4312" s="518"/>
      <c r="AJ4312" s="518"/>
      <c r="AK4312" s="518"/>
      <c r="AL4312" s="518"/>
      <c r="AM4312" s="518"/>
      <c r="AN4312" s="518"/>
      <c r="AO4312" s="518"/>
      <c r="AP4312" s="518"/>
      <c r="AQ4312" s="518"/>
      <c r="AR4312" s="518"/>
      <c r="AS4312" s="518"/>
      <c r="AT4312" s="518"/>
      <c r="AU4312" s="518"/>
      <c r="AV4312" s="518"/>
      <c r="AW4312" s="518"/>
      <c r="AX4312" s="518"/>
      <c r="AY4312" s="518"/>
      <c r="AZ4312" s="518"/>
      <c r="BA4312" s="518"/>
      <c r="BB4312" s="518"/>
      <c r="BC4312" s="518"/>
      <c r="BD4312" s="518"/>
    </row>
    <row r="4313" spans="1:56" s="527" customFormat="1" ht="50.1" customHeight="1">
      <c r="A4313" s="683" t="s">
        <v>13216</v>
      </c>
      <c r="B4313" s="271" t="s">
        <v>35</v>
      </c>
      <c r="C4313" s="764" t="s">
        <v>7123</v>
      </c>
      <c r="D4313" s="763" t="s">
        <v>4800</v>
      </c>
      <c r="E4313" s="763" t="s">
        <v>7124</v>
      </c>
      <c r="F4313" s="762" t="s">
        <v>13215</v>
      </c>
      <c r="G4313" s="51" t="s">
        <v>196</v>
      </c>
      <c r="H4313" s="35">
        <v>0</v>
      </c>
      <c r="I4313" s="761">
        <v>590000000</v>
      </c>
      <c r="J4313" s="46" t="s">
        <v>40</v>
      </c>
      <c r="K4313" s="51" t="s">
        <v>11310</v>
      </c>
      <c r="L4313" s="46" t="s">
        <v>40</v>
      </c>
      <c r="M4313" s="760" t="s">
        <v>84</v>
      </c>
      <c r="N4313" s="51" t="s">
        <v>4449</v>
      </c>
      <c r="O4313" s="49" t="s">
        <v>503</v>
      </c>
      <c r="P4313" s="34">
        <v>796</v>
      </c>
      <c r="Q4313" s="34" t="s">
        <v>46</v>
      </c>
      <c r="R4313" s="81">
        <v>2</v>
      </c>
      <c r="S4313" s="467">
        <v>162500</v>
      </c>
      <c r="T4313" s="346">
        <f>R4313*S4313</f>
        <v>325000</v>
      </c>
      <c r="U4313" s="347">
        <f t="shared" si="509"/>
        <v>364000.00000000006</v>
      </c>
      <c r="V4313" s="46"/>
      <c r="W4313" s="49">
        <v>2017</v>
      </c>
      <c r="X4313" s="35"/>
      <c r="Y4313" s="528"/>
      <c r="Z4313" s="528"/>
      <c r="AA4313" s="528"/>
      <c r="AB4313" s="528"/>
      <c r="AC4313" s="528"/>
      <c r="AD4313" s="528"/>
      <c r="AE4313" s="528"/>
      <c r="AF4313" s="518"/>
      <c r="AG4313" s="518"/>
      <c r="AH4313" s="518"/>
      <c r="AI4313" s="518"/>
      <c r="AJ4313" s="518"/>
      <c r="AK4313" s="518"/>
      <c r="AL4313" s="518"/>
      <c r="AM4313" s="518"/>
      <c r="AN4313" s="518"/>
      <c r="AO4313" s="518"/>
      <c r="AP4313" s="518"/>
      <c r="AQ4313" s="518"/>
      <c r="AR4313" s="518"/>
      <c r="AS4313" s="518"/>
      <c r="AT4313" s="518"/>
      <c r="AU4313" s="518"/>
      <c r="AV4313" s="518"/>
      <c r="AW4313" s="518"/>
      <c r="AX4313" s="518"/>
      <c r="AY4313" s="518"/>
      <c r="AZ4313" s="518"/>
      <c r="BA4313" s="518"/>
      <c r="BB4313" s="518"/>
      <c r="BC4313" s="518"/>
      <c r="BD4313" s="518"/>
    </row>
    <row r="4314" spans="1:56" s="527" customFormat="1" ht="50.1" customHeight="1">
      <c r="A4314" s="683" t="s">
        <v>13214</v>
      </c>
      <c r="B4314" s="271" t="s">
        <v>35</v>
      </c>
      <c r="C4314" s="764" t="s">
        <v>7123</v>
      </c>
      <c r="D4314" s="763" t="s">
        <v>4800</v>
      </c>
      <c r="E4314" s="763" t="s">
        <v>7124</v>
      </c>
      <c r="F4314" s="762" t="s">
        <v>13213</v>
      </c>
      <c r="G4314" s="51" t="s">
        <v>196</v>
      </c>
      <c r="H4314" s="35">
        <v>0</v>
      </c>
      <c r="I4314" s="761">
        <v>590000000</v>
      </c>
      <c r="J4314" s="46" t="s">
        <v>40</v>
      </c>
      <c r="K4314" s="51" t="s">
        <v>11310</v>
      </c>
      <c r="L4314" s="46" t="s">
        <v>40</v>
      </c>
      <c r="M4314" s="760" t="s">
        <v>84</v>
      </c>
      <c r="N4314" s="51" t="s">
        <v>4449</v>
      </c>
      <c r="O4314" s="49" t="s">
        <v>503</v>
      </c>
      <c r="P4314" s="34">
        <v>796</v>
      </c>
      <c r="Q4314" s="34" t="s">
        <v>46</v>
      </c>
      <c r="R4314" s="81">
        <v>1</v>
      </c>
      <c r="S4314" s="81">
        <v>335030</v>
      </c>
      <c r="T4314" s="346">
        <f>R4314*S4314</f>
        <v>335030</v>
      </c>
      <c r="U4314" s="347">
        <f t="shared" si="509"/>
        <v>375233.60000000003</v>
      </c>
      <c r="V4314" s="43"/>
      <c r="W4314" s="49">
        <v>2017</v>
      </c>
      <c r="X4314" s="51"/>
      <c r="Y4314" s="528"/>
      <c r="Z4314" s="528"/>
      <c r="AA4314" s="528"/>
      <c r="AB4314" s="528"/>
      <c r="AC4314" s="528"/>
      <c r="AD4314" s="528"/>
      <c r="AE4314" s="528"/>
      <c r="AF4314" s="518"/>
      <c r="AG4314" s="518"/>
      <c r="AH4314" s="518"/>
      <c r="AI4314" s="518"/>
      <c r="AJ4314" s="518"/>
      <c r="AK4314" s="518"/>
      <c r="AL4314" s="518"/>
      <c r="AM4314" s="518"/>
      <c r="AN4314" s="518"/>
      <c r="AO4314" s="518"/>
      <c r="AP4314" s="518"/>
      <c r="AQ4314" s="518"/>
      <c r="AR4314" s="518"/>
      <c r="AS4314" s="518"/>
      <c r="AT4314" s="518"/>
      <c r="AU4314" s="518"/>
      <c r="AV4314" s="518"/>
      <c r="AW4314" s="518"/>
      <c r="AX4314" s="518"/>
      <c r="AY4314" s="518"/>
      <c r="AZ4314" s="518"/>
      <c r="BA4314" s="518"/>
      <c r="BB4314" s="518"/>
      <c r="BC4314" s="518"/>
      <c r="BD4314" s="518"/>
    </row>
    <row r="4315" spans="1:56" s="527" customFormat="1" ht="50.1" customHeight="1">
      <c r="A4315" s="683" t="s">
        <v>13212</v>
      </c>
      <c r="B4315" s="755" t="s">
        <v>35</v>
      </c>
      <c r="C4315" s="759" t="s">
        <v>13211</v>
      </c>
      <c r="D4315" s="758" t="s">
        <v>13210</v>
      </c>
      <c r="E4315" s="758" t="s">
        <v>13209</v>
      </c>
      <c r="F4315" s="757" t="s">
        <v>13208</v>
      </c>
      <c r="G4315" s="747" t="s">
        <v>39</v>
      </c>
      <c r="H4315" s="751">
        <v>0</v>
      </c>
      <c r="I4315" s="750">
        <v>590000000</v>
      </c>
      <c r="J4315" s="744" t="s">
        <v>293</v>
      </c>
      <c r="K4315" s="747" t="s">
        <v>12357</v>
      </c>
      <c r="L4315" s="747" t="s">
        <v>189</v>
      </c>
      <c r="M4315" s="749" t="s">
        <v>84</v>
      </c>
      <c r="N4315" s="747" t="s">
        <v>2249</v>
      </c>
      <c r="O4315" s="747" t="s">
        <v>4918</v>
      </c>
      <c r="P4315" s="748">
        <v>796</v>
      </c>
      <c r="Q4315" s="747" t="s">
        <v>46</v>
      </c>
      <c r="R4315" s="746">
        <v>1</v>
      </c>
      <c r="S4315" s="746">
        <v>1800000</v>
      </c>
      <c r="T4315" s="745">
        <f>S4315*R4315</f>
        <v>1800000</v>
      </c>
      <c r="U4315" s="756">
        <f t="shared" si="509"/>
        <v>2016000.0000000002</v>
      </c>
      <c r="V4315" s="743"/>
      <c r="W4315" s="744">
        <v>2017</v>
      </c>
      <c r="X4315" s="747"/>
      <c r="Y4315" s="528"/>
      <c r="Z4315" s="528"/>
      <c r="AA4315" s="528"/>
      <c r="AB4315" s="528"/>
      <c r="AC4315" s="528"/>
      <c r="AD4315" s="528"/>
      <c r="AE4315" s="528"/>
      <c r="AF4315" s="518"/>
      <c r="AG4315" s="518"/>
      <c r="AH4315" s="518"/>
      <c r="AI4315" s="518"/>
      <c r="AJ4315" s="518"/>
      <c r="AK4315" s="518"/>
      <c r="AL4315" s="518"/>
      <c r="AM4315" s="518"/>
      <c r="AN4315" s="518"/>
      <c r="AO4315" s="518"/>
      <c r="AP4315" s="518"/>
      <c r="AQ4315" s="518"/>
      <c r="AR4315" s="518"/>
      <c r="AS4315" s="518"/>
      <c r="AT4315" s="518"/>
      <c r="AU4315" s="518"/>
      <c r="AV4315" s="518"/>
      <c r="AW4315" s="518"/>
      <c r="AX4315" s="518"/>
      <c r="AY4315" s="518"/>
      <c r="AZ4315" s="518"/>
      <c r="BA4315" s="518"/>
      <c r="BB4315" s="518"/>
      <c r="BC4315" s="518"/>
      <c r="BD4315" s="518"/>
    </row>
    <row r="4316" spans="1:56" s="527" customFormat="1" ht="50.1" customHeight="1">
      <c r="A4316" s="683" t="s">
        <v>13207</v>
      </c>
      <c r="B4316" s="755" t="s">
        <v>35</v>
      </c>
      <c r="C4316" s="754" t="s">
        <v>10096</v>
      </c>
      <c r="D4316" s="754" t="s">
        <v>6330</v>
      </c>
      <c r="E4316" s="754" t="s">
        <v>10097</v>
      </c>
      <c r="F4316" s="753" t="s">
        <v>13206</v>
      </c>
      <c r="G4316" s="747" t="s">
        <v>39</v>
      </c>
      <c r="H4316" s="751">
        <v>0</v>
      </c>
      <c r="I4316" s="750">
        <v>590000000</v>
      </c>
      <c r="J4316" s="744" t="s">
        <v>293</v>
      </c>
      <c r="K4316" s="747" t="s">
        <v>12357</v>
      </c>
      <c r="L4316" s="747" t="s">
        <v>189</v>
      </c>
      <c r="M4316" s="749" t="s">
        <v>84</v>
      </c>
      <c r="N4316" s="747" t="s">
        <v>2249</v>
      </c>
      <c r="O4316" s="747" t="s">
        <v>4918</v>
      </c>
      <c r="P4316" s="748">
        <v>796</v>
      </c>
      <c r="Q4316" s="747" t="s">
        <v>46</v>
      </c>
      <c r="R4316" s="746">
        <v>2</v>
      </c>
      <c r="S4316" s="746">
        <v>58850</v>
      </c>
      <c r="T4316" s="745">
        <f>R4316*S4316</f>
        <v>117700</v>
      </c>
      <c r="U4316" s="745">
        <f t="shared" si="509"/>
        <v>131824</v>
      </c>
      <c r="V4316" s="743"/>
      <c r="W4316" s="744">
        <v>2017</v>
      </c>
      <c r="X4316" s="747"/>
      <c r="Y4316" s="528"/>
      <c r="Z4316" s="528"/>
      <c r="AA4316" s="528"/>
      <c r="AB4316" s="528"/>
      <c r="AC4316" s="528"/>
      <c r="AD4316" s="528"/>
      <c r="AE4316" s="528"/>
      <c r="AF4316" s="518"/>
      <c r="AG4316" s="518"/>
      <c r="AH4316" s="518"/>
      <c r="AI4316" s="518"/>
      <c r="AJ4316" s="518"/>
      <c r="AK4316" s="518"/>
      <c r="AL4316" s="518"/>
      <c r="AM4316" s="518"/>
      <c r="AN4316" s="518"/>
      <c r="AO4316" s="518"/>
      <c r="AP4316" s="518"/>
      <c r="AQ4316" s="518"/>
      <c r="AR4316" s="518"/>
      <c r="AS4316" s="518"/>
      <c r="AT4316" s="518"/>
      <c r="AU4316" s="518"/>
      <c r="AV4316" s="518"/>
      <c r="AW4316" s="518"/>
      <c r="AX4316" s="518"/>
      <c r="AY4316" s="518"/>
      <c r="AZ4316" s="518"/>
      <c r="BA4316" s="518"/>
      <c r="BB4316" s="518"/>
      <c r="BC4316" s="518"/>
      <c r="BD4316" s="518"/>
    </row>
    <row r="4317" spans="1:56" s="527" customFormat="1" ht="50.1" customHeight="1">
      <c r="A4317" s="683" t="s">
        <v>13205</v>
      </c>
      <c r="B4317" s="755" t="s">
        <v>35</v>
      </c>
      <c r="C4317" s="754" t="s">
        <v>10096</v>
      </c>
      <c r="D4317" s="754" t="s">
        <v>6330</v>
      </c>
      <c r="E4317" s="754" t="s">
        <v>10097</v>
      </c>
      <c r="F4317" s="753" t="s">
        <v>13204</v>
      </c>
      <c r="G4317" s="752" t="s">
        <v>39</v>
      </c>
      <c r="H4317" s="751">
        <v>0</v>
      </c>
      <c r="I4317" s="750">
        <v>590000000</v>
      </c>
      <c r="J4317" s="744" t="s">
        <v>293</v>
      </c>
      <c r="K4317" s="747" t="s">
        <v>12357</v>
      </c>
      <c r="L4317" s="747" t="s">
        <v>189</v>
      </c>
      <c r="M4317" s="749" t="s">
        <v>84</v>
      </c>
      <c r="N4317" s="747" t="s">
        <v>2249</v>
      </c>
      <c r="O4317" s="747" t="s">
        <v>4918</v>
      </c>
      <c r="P4317" s="748">
        <v>796</v>
      </c>
      <c r="Q4317" s="747" t="s">
        <v>46</v>
      </c>
      <c r="R4317" s="746">
        <v>2</v>
      </c>
      <c r="S4317" s="746">
        <v>58850</v>
      </c>
      <c r="T4317" s="745">
        <f>R4317*S4317</f>
        <v>117700</v>
      </c>
      <c r="U4317" s="745">
        <f t="shared" si="509"/>
        <v>131824</v>
      </c>
      <c r="V4317" s="743"/>
      <c r="W4317" s="744">
        <v>2017</v>
      </c>
      <c r="X4317" s="743"/>
      <c r="Y4317" s="528"/>
      <c r="Z4317" s="528"/>
      <c r="AA4317" s="528"/>
      <c r="AB4317" s="528"/>
      <c r="AC4317" s="528"/>
      <c r="AD4317" s="528"/>
      <c r="AE4317" s="528"/>
      <c r="AF4317" s="518"/>
      <c r="AG4317" s="518"/>
      <c r="AH4317" s="518"/>
      <c r="AI4317" s="518"/>
      <c r="AJ4317" s="518"/>
      <c r="AK4317" s="518"/>
      <c r="AL4317" s="518"/>
      <c r="AM4317" s="518"/>
      <c r="AN4317" s="518"/>
      <c r="AO4317" s="518"/>
      <c r="AP4317" s="518"/>
      <c r="AQ4317" s="518"/>
      <c r="AR4317" s="518"/>
      <c r="AS4317" s="518"/>
      <c r="AT4317" s="518"/>
      <c r="AU4317" s="518"/>
      <c r="AV4317" s="518"/>
      <c r="AW4317" s="518"/>
      <c r="AX4317" s="518"/>
      <c r="AY4317" s="518"/>
      <c r="AZ4317" s="518"/>
      <c r="BA4317" s="518"/>
      <c r="BB4317" s="518"/>
      <c r="BC4317" s="518"/>
      <c r="BD4317" s="518"/>
    </row>
    <row r="4318" spans="1:56" s="527" customFormat="1" ht="50.1" customHeight="1">
      <c r="A4318" s="683" t="s">
        <v>13203</v>
      </c>
      <c r="B4318" s="739" t="s">
        <v>35</v>
      </c>
      <c r="C4318" s="742" t="s">
        <v>10305</v>
      </c>
      <c r="D4318" s="742" t="s">
        <v>9148</v>
      </c>
      <c r="E4318" s="742" t="s">
        <v>10306</v>
      </c>
      <c r="F4318" s="742" t="s">
        <v>13202</v>
      </c>
      <c r="G4318" s="739" t="s">
        <v>39</v>
      </c>
      <c r="H4318" s="739">
        <v>0</v>
      </c>
      <c r="I4318" s="741">
        <v>590000000</v>
      </c>
      <c r="J4318" s="734" t="s">
        <v>53</v>
      </c>
      <c r="K4318" s="739" t="s">
        <v>11310</v>
      </c>
      <c r="L4318" s="734" t="s">
        <v>53</v>
      </c>
      <c r="M4318" s="740" t="s">
        <v>61</v>
      </c>
      <c r="N4318" s="739" t="s">
        <v>9603</v>
      </c>
      <c r="O4318" s="739" t="s">
        <v>1424</v>
      </c>
      <c r="P4318" s="738">
        <v>625</v>
      </c>
      <c r="Q4318" s="737" t="s">
        <v>2086</v>
      </c>
      <c r="R4318" s="736">
        <v>20</v>
      </c>
      <c r="S4318" s="736">
        <v>22000</v>
      </c>
      <c r="T4318" s="736">
        <f>S4318*R4318</f>
        <v>440000</v>
      </c>
      <c r="U4318" s="736">
        <f t="shared" si="509"/>
        <v>492800.00000000006</v>
      </c>
      <c r="V4318" s="735"/>
      <c r="W4318" s="734">
        <v>2017</v>
      </c>
      <c r="X4318" s="733"/>
      <c r="Y4318" s="528"/>
      <c r="Z4318" s="528"/>
      <c r="AA4318" s="528"/>
      <c r="AB4318" s="528"/>
      <c r="AC4318" s="528"/>
      <c r="AD4318" s="528"/>
      <c r="AE4318" s="528"/>
      <c r="AF4318" s="518"/>
      <c r="AG4318" s="518"/>
      <c r="AH4318" s="518"/>
      <c r="AI4318" s="518"/>
      <c r="AJ4318" s="518"/>
      <c r="AK4318" s="518"/>
      <c r="AL4318" s="518"/>
      <c r="AM4318" s="518"/>
      <c r="AN4318" s="518"/>
      <c r="AO4318" s="518"/>
      <c r="AP4318" s="518"/>
      <c r="AQ4318" s="518"/>
      <c r="AR4318" s="518"/>
      <c r="AS4318" s="518"/>
      <c r="AT4318" s="518"/>
      <c r="AU4318" s="518"/>
      <c r="AV4318" s="518"/>
      <c r="AW4318" s="518"/>
      <c r="AX4318" s="518"/>
      <c r="AY4318" s="518"/>
      <c r="AZ4318" s="518"/>
      <c r="BA4318" s="518"/>
      <c r="BB4318" s="518"/>
      <c r="BC4318" s="518"/>
      <c r="BD4318" s="518"/>
    </row>
    <row r="4319" spans="1:56" s="527" customFormat="1" ht="50.1" customHeight="1">
      <c r="A4319" s="683" t="s">
        <v>13201</v>
      </c>
      <c r="B4319" s="723" t="s">
        <v>35</v>
      </c>
      <c r="C4319" s="732" t="s">
        <v>5930</v>
      </c>
      <c r="D4319" s="732" t="s">
        <v>206</v>
      </c>
      <c r="E4319" s="732" t="s">
        <v>5931</v>
      </c>
      <c r="F4319" s="732" t="s">
        <v>5932</v>
      </c>
      <c r="G4319" s="728" t="s">
        <v>39</v>
      </c>
      <c r="H4319" s="728">
        <v>0</v>
      </c>
      <c r="I4319" s="731">
        <v>590000000</v>
      </c>
      <c r="J4319" s="728" t="s">
        <v>53</v>
      </c>
      <c r="K4319" s="728" t="s">
        <v>11310</v>
      </c>
      <c r="L4319" s="728" t="s">
        <v>53</v>
      </c>
      <c r="M4319" s="730" t="s">
        <v>43</v>
      </c>
      <c r="N4319" s="728" t="s">
        <v>44</v>
      </c>
      <c r="O4319" s="729" t="s">
        <v>503</v>
      </c>
      <c r="P4319" s="728">
        <v>5111</v>
      </c>
      <c r="Q4319" s="727" t="s">
        <v>210</v>
      </c>
      <c r="R4319" s="725">
        <v>500</v>
      </c>
      <c r="S4319" s="725">
        <v>1100</v>
      </c>
      <c r="T4319" s="726">
        <f t="shared" ref="T4319:T4330" si="510">R4319*S4319</f>
        <v>550000</v>
      </c>
      <c r="U4319" s="725">
        <f t="shared" si="509"/>
        <v>616000.00000000012</v>
      </c>
      <c r="V4319" s="724"/>
      <c r="W4319" s="723">
        <v>2017</v>
      </c>
      <c r="X4319" s="722"/>
      <c r="Y4319" s="528"/>
      <c r="Z4319" s="528"/>
      <c r="AA4319" s="528"/>
      <c r="AB4319" s="528"/>
      <c r="AC4319" s="528"/>
      <c r="AD4319" s="528"/>
      <c r="AE4319" s="528"/>
      <c r="AF4319" s="518"/>
      <c r="AG4319" s="518"/>
      <c r="AH4319" s="518"/>
      <c r="AI4319" s="518"/>
      <c r="AJ4319" s="518"/>
      <c r="AK4319" s="518"/>
      <c r="AL4319" s="518"/>
      <c r="AM4319" s="518"/>
      <c r="AN4319" s="518"/>
      <c r="AO4319" s="518"/>
      <c r="AP4319" s="518"/>
      <c r="AQ4319" s="518"/>
      <c r="AR4319" s="518"/>
      <c r="AS4319" s="518"/>
      <c r="AT4319" s="518"/>
      <c r="AU4319" s="518"/>
      <c r="AV4319" s="518"/>
      <c r="AW4319" s="518"/>
      <c r="AX4319" s="518"/>
      <c r="AY4319" s="518"/>
      <c r="AZ4319" s="518"/>
      <c r="BA4319" s="518"/>
      <c r="BB4319" s="518"/>
      <c r="BC4319" s="518"/>
      <c r="BD4319" s="518"/>
    </row>
    <row r="4320" spans="1:56" s="527" customFormat="1" ht="50.1" customHeight="1">
      <c r="A4320" s="683" t="s">
        <v>13200</v>
      </c>
      <c r="B4320" s="721" t="s">
        <v>35</v>
      </c>
      <c r="C4320" s="720" t="s">
        <v>6853</v>
      </c>
      <c r="D4320" s="720" t="s">
        <v>2369</v>
      </c>
      <c r="E4320" s="720" t="s">
        <v>6854</v>
      </c>
      <c r="F4320" s="719"/>
      <c r="G4320" s="717" t="s">
        <v>39</v>
      </c>
      <c r="H4320" s="710">
        <v>0</v>
      </c>
      <c r="I4320" s="710">
        <v>590000000</v>
      </c>
      <c r="J4320" s="712" t="s">
        <v>40</v>
      </c>
      <c r="K4320" s="717" t="s">
        <v>11310</v>
      </c>
      <c r="L4320" s="712" t="s">
        <v>40</v>
      </c>
      <c r="M4320" s="718" t="s">
        <v>61</v>
      </c>
      <c r="N4320" s="717" t="s">
        <v>13199</v>
      </c>
      <c r="O4320" s="711" t="s">
        <v>2052</v>
      </c>
      <c r="P4320" s="716">
        <v>796</v>
      </c>
      <c r="Q4320" s="716" t="s">
        <v>46</v>
      </c>
      <c r="R4320" s="715">
        <v>1</v>
      </c>
      <c r="S4320" s="715">
        <v>25400</v>
      </c>
      <c r="T4320" s="714">
        <f t="shared" si="510"/>
        <v>25400</v>
      </c>
      <c r="U4320" s="713">
        <f t="shared" si="509"/>
        <v>28448.000000000004</v>
      </c>
      <c r="V4320" s="712"/>
      <c r="W4320" s="711">
        <v>2017</v>
      </c>
      <c r="X4320" s="710"/>
      <c r="Y4320" s="528"/>
      <c r="Z4320" s="528"/>
      <c r="AA4320" s="528"/>
      <c r="AB4320" s="528"/>
      <c r="AC4320" s="528"/>
      <c r="AD4320" s="528"/>
      <c r="AE4320" s="528"/>
      <c r="AF4320" s="518"/>
      <c r="AG4320" s="518"/>
      <c r="AH4320" s="518"/>
      <c r="AI4320" s="518"/>
      <c r="AJ4320" s="518"/>
      <c r="AK4320" s="518"/>
      <c r="AL4320" s="518"/>
      <c r="AM4320" s="518"/>
      <c r="AN4320" s="518"/>
      <c r="AO4320" s="518"/>
      <c r="AP4320" s="518"/>
      <c r="AQ4320" s="518"/>
      <c r="AR4320" s="518"/>
      <c r="AS4320" s="518"/>
      <c r="AT4320" s="518"/>
      <c r="AU4320" s="518"/>
      <c r="AV4320" s="518"/>
      <c r="AW4320" s="518"/>
      <c r="AX4320" s="518"/>
      <c r="AY4320" s="518"/>
      <c r="AZ4320" s="518"/>
      <c r="BA4320" s="518"/>
      <c r="BB4320" s="518"/>
      <c r="BC4320" s="518"/>
      <c r="BD4320" s="518"/>
    </row>
    <row r="4321" spans="1:56" s="527" customFormat="1" ht="50.1" customHeight="1">
      <c r="A4321" s="683" t="s">
        <v>13198</v>
      </c>
      <c r="B4321" s="702" t="s">
        <v>35</v>
      </c>
      <c r="C4321" s="708" t="s">
        <v>13197</v>
      </c>
      <c r="D4321" s="708" t="s">
        <v>634</v>
      </c>
      <c r="E4321" s="708" t="s">
        <v>13196</v>
      </c>
      <c r="F4321" s="708" t="s">
        <v>6635</v>
      </c>
      <c r="G4321" s="703" t="s">
        <v>39</v>
      </c>
      <c r="H4321" s="618">
        <v>0</v>
      </c>
      <c r="I4321" s="707">
        <v>590000000</v>
      </c>
      <c r="J4321" s="703" t="s">
        <v>53</v>
      </c>
      <c r="K4321" s="706" t="s">
        <v>12809</v>
      </c>
      <c r="L4321" s="703" t="s">
        <v>295</v>
      </c>
      <c r="M4321" s="705" t="s">
        <v>61</v>
      </c>
      <c r="N4321" s="703" t="s">
        <v>12875</v>
      </c>
      <c r="O4321" s="704" t="s">
        <v>2052</v>
      </c>
      <c r="P4321" s="703">
        <v>796</v>
      </c>
      <c r="Q4321" s="702" t="s">
        <v>46</v>
      </c>
      <c r="R4321" s="701">
        <v>2</v>
      </c>
      <c r="S4321" s="701">
        <v>19000</v>
      </c>
      <c r="T4321" s="701">
        <f t="shared" si="510"/>
        <v>38000</v>
      </c>
      <c r="U4321" s="701">
        <f t="shared" si="509"/>
        <v>42560.000000000007</v>
      </c>
      <c r="V4321" s="700"/>
      <c r="W4321" s="700">
        <v>2017</v>
      </c>
      <c r="X4321" s="699"/>
      <c r="Y4321" s="528"/>
      <c r="Z4321" s="528"/>
      <c r="AA4321" s="528"/>
      <c r="AB4321" s="528"/>
      <c r="AC4321" s="528"/>
      <c r="AD4321" s="528"/>
      <c r="AE4321" s="528"/>
      <c r="AF4321" s="518"/>
      <c r="AG4321" s="518"/>
      <c r="AH4321" s="518"/>
      <c r="AI4321" s="518"/>
      <c r="AJ4321" s="518"/>
      <c r="AK4321" s="518"/>
      <c r="AL4321" s="518"/>
      <c r="AM4321" s="518"/>
      <c r="AN4321" s="518"/>
      <c r="AO4321" s="518"/>
      <c r="AP4321" s="518"/>
      <c r="AQ4321" s="518"/>
      <c r="AR4321" s="518"/>
      <c r="AS4321" s="518"/>
      <c r="AT4321" s="518"/>
      <c r="AU4321" s="518"/>
      <c r="AV4321" s="518"/>
      <c r="AW4321" s="518"/>
      <c r="AX4321" s="518"/>
      <c r="AY4321" s="518"/>
      <c r="AZ4321" s="518"/>
      <c r="BA4321" s="518"/>
      <c r="BB4321" s="518"/>
      <c r="BC4321" s="518"/>
      <c r="BD4321" s="518"/>
    </row>
    <row r="4322" spans="1:56" s="527" customFormat="1" ht="50.1" customHeight="1">
      <c r="A4322" s="683" t="s">
        <v>13195</v>
      </c>
      <c r="B4322" s="702" t="s">
        <v>35</v>
      </c>
      <c r="C4322" s="708" t="s">
        <v>13194</v>
      </c>
      <c r="D4322" s="708" t="s">
        <v>634</v>
      </c>
      <c r="E4322" s="708" t="s">
        <v>13193</v>
      </c>
      <c r="F4322" s="708" t="s">
        <v>6635</v>
      </c>
      <c r="G4322" s="703" t="s">
        <v>39</v>
      </c>
      <c r="H4322" s="618">
        <v>0</v>
      </c>
      <c r="I4322" s="707">
        <v>590000000</v>
      </c>
      <c r="J4322" s="703" t="s">
        <v>53</v>
      </c>
      <c r="K4322" s="706" t="s">
        <v>12809</v>
      </c>
      <c r="L4322" s="703" t="s">
        <v>295</v>
      </c>
      <c r="M4322" s="705" t="s">
        <v>61</v>
      </c>
      <c r="N4322" s="703" t="s">
        <v>12875</v>
      </c>
      <c r="O4322" s="704" t="s">
        <v>2052</v>
      </c>
      <c r="P4322" s="703">
        <v>796</v>
      </c>
      <c r="Q4322" s="702" t="s">
        <v>46</v>
      </c>
      <c r="R4322" s="701">
        <v>2</v>
      </c>
      <c r="S4322" s="701">
        <v>19000</v>
      </c>
      <c r="T4322" s="701">
        <f t="shared" si="510"/>
        <v>38000</v>
      </c>
      <c r="U4322" s="701">
        <f t="shared" si="509"/>
        <v>42560.000000000007</v>
      </c>
      <c r="V4322" s="700"/>
      <c r="W4322" s="700">
        <v>2017</v>
      </c>
      <c r="X4322" s="699"/>
      <c r="Y4322" s="528"/>
      <c r="Z4322" s="528"/>
      <c r="AA4322" s="528"/>
      <c r="AB4322" s="528"/>
      <c r="AC4322" s="528"/>
      <c r="AD4322" s="528"/>
      <c r="AE4322" s="528"/>
      <c r="AF4322" s="518"/>
      <c r="AG4322" s="518"/>
      <c r="AH4322" s="518"/>
      <c r="AI4322" s="518"/>
      <c r="AJ4322" s="518"/>
      <c r="AK4322" s="518"/>
      <c r="AL4322" s="518"/>
      <c r="AM4322" s="518"/>
      <c r="AN4322" s="518"/>
      <c r="AO4322" s="518"/>
      <c r="AP4322" s="518"/>
      <c r="AQ4322" s="518"/>
      <c r="AR4322" s="518"/>
      <c r="AS4322" s="518"/>
      <c r="AT4322" s="518"/>
      <c r="AU4322" s="518"/>
      <c r="AV4322" s="518"/>
      <c r="AW4322" s="518"/>
      <c r="AX4322" s="518"/>
      <c r="AY4322" s="518"/>
      <c r="AZ4322" s="518"/>
      <c r="BA4322" s="518"/>
      <c r="BB4322" s="518"/>
      <c r="BC4322" s="518"/>
      <c r="BD4322" s="518"/>
    </row>
    <row r="4323" spans="1:56" s="527" customFormat="1" ht="50.1" customHeight="1">
      <c r="A4323" s="683" t="s">
        <v>13192</v>
      </c>
      <c r="B4323" s="702" t="s">
        <v>35</v>
      </c>
      <c r="C4323" s="708" t="s">
        <v>13191</v>
      </c>
      <c r="D4323" s="708" t="s">
        <v>1921</v>
      </c>
      <c r="E4323" s="708" t="s">
        <v>13190</v>
      </c>
      <c r="F4323" s="708" t="s">
        <v>13189</v>
      </c>
      <c r="G4323" s="703" t="s">
        <v>39</v>
      </c>
      <c r="H4323" s="618">
        <v>0</v>
      </c>
      <c r="I4323" s="707">
        <v>590000000</v>
      </c>
      <c r="J4323" s="703" t="s">
        <v>53</v>
      </c>
      <c r="K4323" s="706" t="s">
        <v>12809</v>
      </c>
      <c r="L4323" s="703" t="s">
        <v>295</v>
      </c>
      <c r="M4323" s="705" t="s">
        <v>61</v>
      </c>
      <c r="N4323" s="703" t="s">
        <v>12875</v>
      </c>
      <c r="O4323" s="704" t="s">
        <v>2052</v>
      </c>
      <c r="P4323" s="703">
        <v>796</v>
      </c>
      <c r="Q4323" s="702" t="s">
        <v>46</v>
      </c>
      <c r="R4323" s="701">
        <v>2</v>
      </c>
      <c r="S4323" s="701">
        <v>20000</v>
      </c>
      <c r="T4323" s="701">
        <f t="shared" si="510"/>
        <v>40000</v>
      </c>
      <c r="U4323" s="701">
        <f t="shared" si="509"/>
        <v>44800.000000000007</v>
      </c>
      <c r="V4323" s="700"/>
      <c r="W4323" s="700">
        <v>2017</v>
      </c>
      <c r="X4323" s="699"/>
      <c r="Y4323" s="528"/>
      <c r="Z4323" s="528"/>
      <c r="AA4323" s="528"/>
      <c r="AB4323" s="528"/>
      <c r="AC4323" s="528"/>
      <c r="AD4323" s="528"/>
      <c r="AE4323" s="528"/>
      <c r="AF4323" s="518"/>
      <c r="AG4323" s="518"/>
      <c r="AH4323" s="518"/>
      <c r="AI4323" s="518"/>
      <c r="AJ4323" s="518"/>
      <c r="AK4323" s="518"/>
      <c r="AL4323" s="518"/>
      <c r="AM4323" s="518"/>
      <c r="AN4323" s="518"/>
      <c r="AO4323" s="518"/>
      <c r="AP4323" s="518"/>
      <c r="AQ4323" s="518"/>
      <c r="AR4323" s="518"/>
      <c r="AS4323" s="518"/>
      <c r="AT4323" s="518"/>
      <c r="AU4323" s="518"/>
      <c r="AV4323" s="518"/>
      <c r="AW4323" s="518"/>
      <c r="AX4323" s="518"/>
      <c r="AY4323" s="518"/>
      <c r="AZ4323" s="518"/>
      <c r="BA4323" s="518"/>
      <c r="BB4323" s="518"/>
      <c r="BC4323" s="518"/>
      <c r="BD4323" s="518"/>
    </row>
    <row r="4324" spans="1:56" s="527" customFormat="1" ht="50.1" customHeight="1">
      <c r="A4324" s="683" t="s">
        <v>13188</v>
      </c>
      <c r="B4324" s="702" t="s">
        <v>35</v>
      </c>
      <c r="C4324" s="708" t="s">
        <v>13187</v>
      </c>
      <c r="D4324" s="708" t="s">
        <v>3595</v>
      </c>
      <c r="E4324" s="708" t="s">
        <v>13186</v>
      </c>
      <c r="F4324" s="708" t="s">
        <v>6625</v>
      </c>
      <c r="G4324" s="703" t="s">
        <v>39</v>
      </c>
      <c r="H4324" s="618">
        <v>0</v>
      </c>
      <c r="I4324" s="707">
        <v>590000000</v>
      </c>
      <c r="J4324" s="703" t="s">
        <v>53</v>
      </c>
      <c r="K4324" s="706" t="s">
        <v>12809</v>
      </c>
      <c r="L4324" s="703" t="s">
        <v>295</v>
      </c>
      <c r="M4324" s="705" t="s">
        <v>61</v>
      </c>
      <c r="N4324" s="703" t="s">
        <v>12875</v>
      </c>
      <c r="O4324" s="704" t="s">
        <v>2052</v>
      </c>
      <c r="P4324" s="703">
        <v>796</v>
      </c>
      <c r="Q4324" s="702" t="s">
        <v>46</v>
      </c>
      <c r="R4324" s="701">
        <v>2</v>
      </c>
      <c r="S4324" s="701">
        <v>12000</v>
      </c>
      <c r="T4324" s="701">
        <f t="shared" si="510"/>
        <v>24000</v>
      </c>
      <c r="U4324" s="701">
        <f t="shared" si="509"/>
        <v>26880.000000000004</v>
      </c>
      <c r="V4324" s="700"/>
      <c r="W4324" s="700">
        <v>2017</v>
      </c>
      <c r="X4324" s="699"/>
      <c r="Y4324" s="528"/>
      <c r="Z4324" s="528"/>
      <c r="AA4324" s="528"/>
      <c r="AB4324" s="528"/>
      <c r="AC4324" s="528"/>
      <c r="AD4324" s="528"/>
      <c r="AE4324" s="528"/>
      <c r="AF4324" s="518"/>
      <c r="AG4324" s="518"/>
      <c r="AH4324" s="518"/>
      <c r="AI4324" s="518"/>
      <c r="AJ4324" s="518"/>
      <c r="AK4324" s="518"/>
      <c r="AL4324" s="518"/>
      <c r="AM4324" s="518"/>
      <c r="AN4324" s="518"/>
      <c r="AO4324" s="518"/>
      <c r="AP4324" s="518"/>
      <c r="AQ4324" s="518"/>
      <c r="AR4324" s="518"/>
      <c r="AS4324" s="518"/>
      <c r="AT4324" s="518"/>
      <c r="AU4324" s="518"/>
      <c r="AV4324" s="518"/>
      <c r="AW4324" s="518"/>
      <c r="AX4324" s="518"/>
      <c r="AY4324" s="518"/>
      <c r="AZ4324" s="518"/>
      <c r="BA4324" s="518"/>
      <c r="BB4324" s="518"/>
      <c r="BC4324" s="518"/>
      <c r="BD4324" s="518"/>
    </row>
    <row r="4325" spans="1:56" s="527" customFormat="1" ht="50.1" customHeight="1">
      <c r="A4325" s="683" t="s">
        <v>13185</v>
      </c>
      <c r="B4325" s="702" t="s">
        <v>35</v>
      </c>
      <c r="C4325" s="708" t="s">
        <v>13184</v>
      </c>
      <c r="D4325" s="708" t="s">
        <v>13183</v>
      </c>
      <c r="E4325" s="709" t="s">
        <v>13182</v>
      </c>
      <c r="F4325" s="709" t="s">
        <v>6625</v>
      </c>
      <c r="G4325" s="703" t="s">
        <v>39</v>
      </c>
      <c r="H4325" s="618">
        <v>0</v>
      </c>
      <c r="I4325" s="707">
        <v>590000000</v>
      </c>
      <c r="J4325" s="703" t="s">
        <v>53</v>
      </c>
      <c r="K4325" s="706" t="s">
        <v>12809</v>
      </c>
      <c r="L4325" s="703" t="s">
        <v>295</v>
      </c>
      <c r="M4325" s="705" t="s">
        <v>61</v>
      </c>
      <c r="N4325" s="703" t="s">
        <v>12875</v>
      </c>
      <c r="O4325" s="704" t="s">
        <v>2052</v>
      </c>
      <c r="P4325" s="703">
        <v>796</v>
      </c>
      <c r="Q4325" s="702" t="s">
        <v>46</v>
      </c>
      <c r="R4325" s="701">
        <v>2</v>
      </c>
      <c r="S4325" s="701">
        <v>7500</v>
      </c>
      <c r="T4325" s="701">
        <f t="shared" si="510"/>
        <v>15000</v>
      </c>
      <c r="U4325" s="701">
        <f t="shared" si="509"/>
        <v>16800</v>
      </c>
      <c r="V4325" s="700"/>
      <c r="W4325" s="700">
        <v>2017</v>
      </c>
      <c r="X4325" s="699"/>
      <c r="Y4325" s="528"/>
      <c r="Z4325" s="528"/>
      <c r="AA4325" s="528"/>
      <c r="AB4325" s="528"/>
      <c r="AC4325" s="528"/>
      <c r="AD4325" s="528"/>
      <c r="AE4325" s="528"/>
      <c r="AF4325" s="518"/>
      <c r="AG4325" s="518"/>
      <c r="AH4325" s="518"/>
      <c r="AI4325" s="518"/>
      <c r="AJ4325" s="518"/>
      <c r="AK4325" s="518"/>
      <c r="AL4325" s="518"/>
      <c r="AM4325" s="518"/>
      <c r="AN4325" s="518"/>
      <c r="AO4325" s="518"/>
      <c r="AP4325" s="518"/>
      <c r="AQ4325" s="518"/>
      <c r="AR4325" s="518"/>
      <c r="AS4325" s="518"/>
      <c r="AT4325" s="518"/>
      <c r="AU4325" s="518"/>
      <c r="AV4325" s="518"/>
      <c r="AW4325" s="518"/>
      <c r="AX4325" s="518"/>
      <c r="AY4325" s="518"/>
      <c r="AZ4325" s="518"/>
      <c r="BA4325" s="518"/>
      <c r="BB4325" s="518"/>
      <c r="BC4325" s="518"/>
      <c r="BD4325" s="518"/>
    </row>
    <row r="4326" spans="1:56" s="527" customFormat="1" ht="50.1" customHeight="1">
      <c r="A4326" s="683" t="s">
        <v>13181</v>
      </c>
      <c r="B4326" s="702" t="s">
        <v>35</v>
      </c>
      <c r="C4326" s="708" t="s">
        <v>13180</v>
      </c>
      <c r="D4326" s="708" t="s">
        <v>3595</v>
      </c>
      <c r="E4326" s="708" t="s">
        <v>13179</v>
      </c>
      <c r="F4326" s="708" t="s">
        <v>6625</v>
      </c>
      <c r="G4326" s="703" t="s">
        <v>39</v>
      </c>
      <c r="H4326" s="618">
        <v>0</v>
      </c>
      <c r="I4326" s="707">
        <v>590000000</v>
      </c>
      <c r="J4326" s="703" t="s">
        <v>53</v>
      </c>
      <c r="K4326" s="706" t="s">
        <v>12809</v>
      </c>
      <c r="L4326" s="703" t="s">
        <v>295</v>
      </c>
      <c r="M4326" s="705" t="s">
        <v>61</v>
      </c>
      <c r="N4326" s="703" t="s">
        <v>12875</v>
      </c>
      <c r="O4326" s="704" t="s">
        <v>2052</v>
      </c>
      <c r="P4326" s="703">
        <v>796</v>
      </c>
      <c r="Q4326" s="702" t="s">
        <v>46</v>
      </c>
      <c r="R4326" s="701">
        <v>2</v>
      </c>
      <c r="S4326" s="701">
        <v>3500</v>
      </c>
      <c r="T4326" s="701">
        <f t="shared" si="510"/>
        <v>7000</v>
      </c>
      <c r="U4326" s="701">
        <f t="shared" si="509"/>
        <v>7840.0000000000009</v>
      </c>
      <c r="V4326" s="700"/>
      <c r="W4326" s="700">
        <v>2017</v>
      </c>
      <c r="X4326" s="699"/>
      <c r="Y4326" s="528"/>
      <c r="Z4326" s="528"/>
      <c r="AA4326" s="528"/>
      <c r="AB4326" s="528"/>
      <c r="AC4326" s="528"/>
      <c r="AD4326" s="528"/>
      <c r="AE4326" s="528"/>
      <c r="AF4326" s="518"/>
      <c r="AG4326" s="518"/>
      <c r="AH4326" s="518"/>
      <c r="AI4326" s="518"/>
      <c r="AJ4326" s="518"/>
      <c r="AK4326" s="518"/>
      <c r="AL4326" s="518"/>
      <c r="AM4326" s="518"/>
      <c r="AN4326" s="518"/>
      <c r="AO4326" s="518"/>
      <c r="AP4326" s="518"/>
      <c r="AQ4326" s="518"/>
      <c r="AR4326" s="518"/>
      <c r="AS4326" s="518"/>
      <c r="AT4326" s="518"/>
      <c r="AU4326" s="518"/>
      <c r="AV4326" s="518"/>
      <c r="AW4326" s="518"/>
      <c r="AX4326" s="518"/>
      <c r="AY4326" s="518"/>
      <c r="AZ4326" s="518"/>
      <c r="BA4326" s="518"/>
      <c r="BB4326" s="518"/>
      <c r="BC4326" s="518"/>
      <c r="BD4326" s="518"/>
    </row>
    <row r="4327" spans="1:56" s="527" customFormat="1" ht="50.1" customHeight="1">
      <c r="A4327" s="683" t="s">
        <v>13178</v>
      </c>
      <c r="B4327" s="702" t="s">
        <v>35</v>
      </c>
      <c r="C4327" s="708" t="s">
        <v>13177</v>
      </c>
      <c r="D4327" s="708" t="s">
        <v>13176</v>
      </c>
      <c r="E4327" s="708" t="s">
        <v>5834</v>
      </c>
      <c r="F4327" s="708" t="s">
        <v>6625</v>
      </c>
      <c r="G4327" s="703" t="s">
        <v>39</v>
      </c>
      <c r="H4327" s="618">
        <v>0</v>
      </c>
      <c r="I4327" s="707">
        <v>590000000</v>
      </c>
      <c r="J4327" s="703" t="s">
        <v>53</v>
      </c>
      <c r="K4327" s="706" t="s">
        <v>12809</v>
      </c>
      <c r="L4327" s="703" t="s">
        <v>295</v>
      </c>
      <c r="M4327" s="705" t="s">
        <v>61</v>
      </c>
      <c r="N4327" s="703" t="s">
        <v>12875</v>
      </c>
      <c r="O4327" s="704" t="s">
        <v>2052</v>
      </c>
      <c r="P4327" s="703">
        <v>796</v>
      </c>
      <c r="Q4327" s="702" t="s">
        <v>46</v>
      </c>
      <c r="R4327" s="701">
        <v>1</v>
      </c>
      <c r="S4327" s="701">
        <v>52000</v>
      </c>
      <c r="T4327" s="701">
        <f t="shared" si="510"/>
        <v>52000</v>
      </c>
      <c r="U4327" s="701">
        <f t="shared" si="509"/>
        <v>58240.000000000007</v>
      </c>
      <c r="V4327" s="700"/>
      <c r="W4327" s="700">
        <v>2017</v>
      </c>
      <c r="X4327" s="699"/>
      <c r="Y4327" s="528"/>
      <c r="Z4327" s="528"/>
      <c r="AA4327" s="528"/>
      <c r="AB4327" s="528"/>
      <c r="AC4327" s="528"/>
      <c r="AD4327" s="528"/>
      <c r="AE4327" s="528"/>
      <c r="AF4327" s="518"/>
      <c r="AG4327" s="518"/>
      <c r="AH4327" s="518"/>
      <c r="AI4327" s="518"/>
      <c r="AJ4327" s="518"/>
      <c r="AK4327" s="518"/>
      <c r="AL4327" s="518"/>
      <c r="AM4327" s="518"/>
      <c r="AN4327" s="518"/>
      <c r="AO4327" s="518"/>
      <c r="AP4327" s="518"/>
      <c r="AQ4327" s="518"/>
      <c r="AR4327" s="518"/>
      <c r="AS4327" s="518"/>
      <c r="AT4327" s="518"/>
      <c r="AU4327" s="518"/>
      <c r="AV4327" s="518"/>
      <c r="AW4327" s="518"/>
      <c r="AX4327" s="518"/>
      <c r="AY4327" s="518"/>
      <c r="AZ4327" s="518"/>
      <c r="BA4327" s="518"/>
      <c r="BB4327" s="518"/>
      <c r="BC4327" s="518"/>
      <c r="BD4327" s="518"/>
    </row>
    <row r="4328" spans="1:56" s="527" customFormat="1" ht="50.1" customHeight="1">
      <c r="A4328" s="683" t="s">
        <v>13175</v>
      </c>
      <c r="B4328" s="702" t="s">
        <v>35</v>
      </c>
      <c r="C4328" s="708" t="s">
        <v>2747</v>
      </c>
      <c r="D4328" s="708" t="s">
        <v>2748</v>
      </c>
      <c r="E4328" s="708" t="s">
        <v>2749</v>
      </c>
      <c r="F4328" s="708" t="s">
        <v>6625</v>
      </c>
      <c r="G4328" s="703" t="s">
        <v>39</v>
      </c>
      <c r="H4328" s="618">
        <v>0</v>
      </c>
      <c r="I4328" s="707">
        <v>590000000</v>
      </c>
      <c r="J4328" s="703" t="s">
        <v>53</v>
      </c>
      <c r="K4328" s="706" t="s">
        <v>12809</v>
      </c>
      <c r="L4328" s="703" t="s">
        <v>295</v>
      </c>
      <c r="M4328" s="705" t="s">
        <v>61</v>
      </c>
      <c r="N4328" s="703" t="s">
        <v>12875</v>
      </c>
      <c r="O4328" s="704" t="s">
        <v>2052</v>
      </c>
      <c r="P4328" s="703">
        <v>796</v>
      </c>
      <c r="Q4328" s="702" t="s">
        <v>46</v>
      </c>
      <c r="R4328" s="701">
        <v>2</v>
      </c>
      <c r="S4328" s="701">
        <v>12000</v>
      </c>
      <c r="T4328" s="701">
        <f t="shared" si="510"/>
        <v>24000</v>
      </c>
      <c r="U4328" s="701">
        <f t="shared" si="509"/>
        <v>26880.000000000004</v>
      </c>
      <c r="V4328" s="700"/>
      <c r="W4328" s="700">
        <v>2017</v>
      </c>
      <c r="X4328" s="699"/>
      <c r="Y4328" s="528"/>
      <c r="Z4328" s="528"/>
      <c r="AA4328" s="528"/>
      <c r="AB4328" s="528"/>
      <c r="AC4328" s="528"/>
      <c r="AD4328" s="528"/>
      <c r="AE4328" s="528"/>
      <c r="AF4328" s="518"/>
      <c r="AG4328" s="518"/>
      <c r="AH4328" s="518"/>
      <c r="AI4328" s="518"/>
      <c r="AJ4328" s="518"/>
      <c r="AK4328" s="518"/>
      <c r="AL4328" s="518"/>
      <c r="AM4328" s="518"/>
      <c r="AN4328" s="518"/>
      <c r="AO4328" s="518"/>
      <c r="AP4328" s="518"/>
      <c r="AQ4328" s="518"/>
      <c r="AR4328" s="518"/>
      <c r="AS4328" s="518"/>
      <c r="AT4328" s="518"/>
      <c r="AU4328" s="518"/>
      <c r="AV4328" s="518"/>
      <c r="AW4328" s="518"/>
      <c r="AX4328" s="518"/>
      <c r="AY4328" s="518"/>
      <c r="AZ4328" s="518"/>
      <c r="BA4328" s="518"/>
      <c r="BB4328" s="518"/>
      <c r="BC4328" s="518"/>
      <c r="BD4328" s="518"/>
    </row>
    <row r="4329" spans="1:56" s="527" customFormat="1" ht="50.1" customHeight="1">
      <c r="A4329" s="683" t="s">
        <v>13174</v>
      </c>
      <c r="B4329" s="702" t="s">
        <v>35</v>
      </c>
      <c r="C4329" s="708" t="s">
        <v>4143</v>
      </c>
      <c r="D4329" s="708" t="s">
        <v>4139</v>
      </c>
      <c r="E4329" s="708" t="s">
        <v>4144</v>
      </c>
      <c r="F4329" s="708" t="s">
        <v>5834</v>
      </c>
      <c r="G4329" s="703" t="s">
        <v>39</v>
      </c>
      <c r="H4329" s="618">
        <v>0</v>
      </c>
      <c r="I4329" s="707">
        <v>590000000</v>
      </c>
      <c r="J4329" s="703" t="s">
        <v>53</v>
      </c>
      <c r="K4329" s="706" t="s">
        <v>13173</v>
      </c>
      <c r="L4329" s="703" t="s">
        <v>295</v>
      </c>
      <c r="M4329" s="705" t="s">
        <v>61</v>
      </c>
      <c r="N4329" s="703" t="s">
        <v>12875</v>
      </c>
      <c r="O4329" s="704" t="s">
        <v>2052</v>
      </c>
      <c r="P4329" s="703">
        <v>796</v>
      </c>
      <c r="Q4329" s="702" t="s">
        <v>46</v>
      </c>
      <c r="R4329" s="701">
        <v>12</v>
      </c>
      <c r="S4329" s="701">
        <v>4500</v>
      </c>
      <c r="T4329" s="701">
        <f t="shared" si="510"/>
        <v>54000</v>
      </c>
      <c r="U4329" s="701">
        <f t="shared" si="509"/>
        <v>60480.000000000007</v>
      </c>
      <c r="V4329" s="700"/>
      <c r="W4329" s="700">
        <v>2017</v>
      </c>
      <c r="X4329" s="699"/>
      <c r="Y4329" s="528"/>
      <c r="Z4329" s="528"/>
      <c r="AA4329" s="528"/>
      <c r="AB4329" s="528"/>
      <c r="AC4329" s="528"/>
      <c r="AD4329" s="528"/>
      <c r="AE4329" s="528"/>
      <c r="AF4329" s="518"/>
      <c r="AG4329" s="518"/>
      <c r="AH4329" s="518"/>
      <c r="AI4329" s="518"/>
      <c r="AJ4329" s="518"/>
      <c r="AK4329" s="518"/>
      <c r="AL4329" s="518"/>
      <c r="AM4329" s="518"/>
      <c r="AN4329" s="518"/>
      <c r="AO4329" s="518"/>
      <c r="AP4329" s="518"/>
      <c r="AQ4329" s="518"/>
      <c r="AR4329" s="518"/>
      <c r="AS4329" s="518"/>
      <c r="AT4329" s="518"/>
      <c r="AU4329" s="518"/>
      <c r="AV4329" s="518"/>
      <c r="AW4329" s="518"/>
      <c r="AX4329" s="518"/>
      <c r="AY4329" s="518"/>
      <c r="AZ4329" s="518"/>
      <c r="BA4329" s="518"/>
      <c r="BB4329" s="518"/>
      <c r="BC4329" s="518"/>
      <c r="BD4329" s="518"/>
    </row>
    <row r="4330" spans="1:56" s="527" customFormat="1" ht="50.1" customHeight="1">
      <c r="A4330" s="683" t="s">
        <v>13172</v>
      </c>
      <c r="B4330" s="702" t="s">
        <v>35</v>
      </c>
      <c r="C4330" s="708" t="s">
        <v>13171</v>
      </c>
      <c r="D4330" s="708" t="s">
        <v>2574</v>
      </c>
      <c r="E4330" s="708" t="s">
        <v>13170</v>
      </c>
      <c r="F4330" s="708" t="s">
        <v>13169</v>
      </c>
      <c r="G4330" s="703" t="s">
        <v>39</v>
      </c>
      <c r="H4330" s="618">
        <v>0</v>
      </c>
      <c r="I4330" s="707">
        <v>590000000</v>
      </c>
      <c r="J4330" s="703" t="s">
        <v>53</v>
      </c>
      <c r="K4330" s="706" t="s">
        <v>13168</v>
      </c>
      <c r="L4330" s="703" t="s">
        <v>295</v>
      </c>
      <c r="M4330" s="705" t="s">
        <v>61</v>
      </c>
      <c r="N4330" s="703" t="s">
        <v>12875</v>
      </c>
      <c r="O4330" s="704" t="s">
        <v>2052</v>
      </c>
      <c r="P4330" s="703">
        <v>796</v>
      </c>
      <c r="Q4330" s="702" t="s">
        <v>46</v>
      </c>
      <c r="R4330" s="701">
        <v>1</v>
      </c>
      <c r="S4330" s="701">
        <v>14000</v>
      </c>
      <c r="T4330" s="701">
        <f t="shared" si="510"/>
        <v>14000</v>
      </c>
      <c r="U4330" s="701">
        <f t="shared" si="509"/>
        <v>15680.000000000002</v>
      </c>
      <c r="V4330" s="700"/>
      <c r="W4330" s="700">
        <v>2017</v>
      </c>
      <c r="X4330" s="699"/>
      <c r="Y4330" s="528"/>
      <c r="Z4330" s="528"/>
      <c r="AA4330" s="528"/>
      <c r="AB4330" s="528"/>
      <c r="AC4330" s="528"/>
      <c r="AD4330" s="528"/>
      <c r="AE4330" s="528"/>
      <c r="AF4330" s="518"/>
      <c r="AG4330" s="518"/>
      <c r="AH4330" s="518"/>
      <c r="AI4330" s="518"/>
      <c r="AJ4330" s="518"/>
      <c r="AK4330" s="518"/>
      <c r="AL4330" s="518"/>
      <c r="AM4330" s="518"/>
      <c r="AN4330" s="518"/>
      <c r="AO4330" s="518"/>
      <c r="AP4330" s="518"/>
      <c r="AQ4330" s="518"/>
      <c r="AR4330" s="518"/>
      <c r="AS4330" s="518"/>
      <c r="AT4330" s="518"/>
      <c r="AU4330" s="518"/>
      <c r="AV4330" s="518"/>
      <c r="AW4330" s="518"/>
      <c r="AX4330" s="518"/>
      <c r="AY4330" s="518"/>
      <c r="AZ4330" s="518"/>
      <c r="BA4330" s="518"/>
      <c r="BB4330" s="518"/>
      <c r="BC4330" s="518"/>
      <c r="BD4330" s="518"/>
    </row>
    <row r="4331" spans="1:56" s="527" customFormat="1" ht="50.1" customHeight="1">
      <c r="A4331" s="683" t="s">
        <v>13167</v>
      </c>
      <c r="B4331" s="35" t="s">
        <v>35</v>
      </c>
      <c r="C4331" s="50" t="s">
        <v>13166</v>
      </c>
      <c r="D4331" s="50" t="s">
        <v>6531</v>
      </c>
      <c r="E4331" s="50" t="s">
        <v>13165</v>
      </c>
      <c r="F4331" s="50" t="s">
        <v>13164</v>
      </c>
      <c r="G4331" s="51" t="s">
        <v>39</v>
      </c>
      <c r="H4331" s="51">
        <v>0</v>
      </c>
      <c r="I4331" s="125">
        <v>590000000</v>
      </c>
      <c r="J4331" s="51" t="s">
        <v>53</v>
      </c>
      <c r="K4331" s="51" t="s">
        <v>11310</v>
      </c>
      <c r="L4331" s="51" t="s">
        <v>53</v>
      </c>
      <c r="M4331" s="623" t="s">
        <v>43</v>
      </c>
      <c r="N4331" s="51" t="s">
        <v>10094</v>
      </c>
      <c r="O4331" s="46" t="s">
        <v>2052</v>
      </c>
      <c r="P4331" s="35">
        <v>889</v>
      </c>
      <c r="Q4331" s="49" t="s">
        <v>13163</v>
      </c>
      <c r="R4331" s="77">
        <v>100</v>
      </c>
      <c r="S4331" s="77">
        <v>170</v>
      </c>
      <c r="T4331" s="77">
        <f>S4331*R4331</f>
        <v>17000</v>
      </c>
      <c r="U4331" s="77">
        <f t="shared" si="509"/>
        <v>19040</v>
      </c>
      <c r="V4331" s="193"/>
      <c r="W4331" s="35">
        <v>2017</v>
      </c>
      <c r="X4331" s="156"/>
      <c r="Y4331" s="528"/>
      <c r="Z4331" s="528"/>
      <c r="AA4331" s="528"/>
      <c r="AB4331" s="528"/>
      <c r="AC4331" s="528"/>
      <c r="AD4331" s="528"/>
      <c r="AE4331" s="528"/>
      <c r="AF4331" s="518"/>
      <c r="AG4331" s="518"/>
      <c r="AH4331" s="518"/>
      <c r="AI4331" s="518"/>
      <c r="AJ4331" s="518"/>
      <c r="AK4331" s="518"/>
      <c r="AL4331" s="518"/>
      <c r="AM4331" s="518"/>
      <c r="AN4331" s="518"/>
      <c r="AO4331" s="518"/>
      <c r="AP4331" s="518"/>
      <c r="AQ4331" s="518"/>
      <c r="AR4331" s="518"/>
      <c r="AS4331" s="518"/>
      <c r="AT4331" s="518"/>
      <c r="AU4331" s="518"/>
      <c r="AV4331" s="518"/>
      <c r="AW4331" s="518"/>
      <c r="AX4331" s="518"/>
      <c r="AY4331" s="518"/>
      <c r="AZ4331" s="518"/>
      <c r="BA4331" s="518"/>
      <c r="BB4331" s="518"/>
      <c r="BC4331" s="518"/>
      <c r="BD4331" s="518"/>
    </row>
    <row r="4332" spans="1:56" s="527" customFormat="1" ht="50.1" customHeight="1">
      <c r="A4332" s="683" t="s">
        <v>13162</v>
      </c>
      <c r="B4332" s="682" t="s">
        <v>35</v>
      </c>
      <c r="C4332" s="627" t="s">
        <v>13161</v>
      </c>
      <c r="D4332" s="627" t="s">
        <v>1102</v>
      </c>
      <c r="E4332" s="695" t="s">
        <v>13160</v>
      </c>
      <c r="F4332" s="627" t="s">
        <v>13159</v>
      </c>
      <c r="G4332" s="680" t="s">
        <v>39</v>
      </c>
      <c r="H4332" s="679">
        <v>0</v>
      </c>
      <c r="I4332" s="678">
        <v>590000000</v>
      </c>
      <c r="J4332" s="629" t="s">
        <v>293</v>
      </c>
      <c r="K4332" s="632" t="s">
        <v>12357</v>
      </c>
      <c r="L4332" s="632" t="s">
        <v>189</v>
      </c>
      <c r="M4332" s="677" t="s">
        <v>84</v>
      </c>
      <c r="N4332" s="632" t="s">
        <v>102</v>
      </c>
      <c r="O4332" s="632" t="s">
        <v>4918</v>
      </c>
      <c r="P4332" s="676">
        <v>796</v>
      </c>
      <c r="Q4332" s="632" t="s">
        <v>46</v>
      </c>
      <c r="R4332" s="674">
        <v>5</v>
      </c>
      <c r="S4332" s="633">
        <v>315</v>
      </c>
      <c r="T4332" s="673">
        <f t="shared" ref="T4332:T4359" si="511">R4332*S4332</f>
        <v>1575</v>
      </c>
      <c r="U4332" s="633">
        <f t="shared" si="509"/>
        <v>1764.0000000000002</v>
      </c>
      <c r="V4332" s="632"/>
      <c r="W4332" s="629">
        <v>2017</v>
      </c>
      <c r="X4332" s="632"/>
      <c r="Y4332" s="528"/>
      <c r="Z4332" s="528"/>
      <c r="AA4332" s="528"/>
      <c r="AB4332" s="528"/>
      <c r="AC4332" s="528"/>
      <c r="AD4332" s="528"/>
      <c r="AE4332" s="528"/>
      <c r="AF4332" s="518"/>
      <c r="AG4332" s="518"/>
      <c r="AH4332" s="518"/>
      <c r="AI4332" s="518"/>
      <c r="AJ4332" s="518"/>
      <c r="AK4332" s="518"/>
      <c r="AL4332" s="518"/>
      <c r="AM4332" s="518"/>
      <c r="AN4332" s="518"/>
      <c r="AO4332" s="518"/>
      <c r="AP4332" s="518"/>
      <c r="AQ4332" s="518"/>
      <c r="AR4332" s="518"/>
      <c r="AS4332" s="518"/>
      <c r="AT4332" s="518"/>
      <c r="AU4332" s="518"/>
      <c r="AV4332" s="518"/>
      <c r="AW4332" s="518"/>
      <c r="AX4332" s="518"/>
      <c r="AY4332" s="518"/>
      <c r="AZ4332" s="518"/>
      <c r="BA4332" s="518"/>
      <c r="BB4332" s="518"/>
      <c r="BC4332" s="518"/>
      <c r="BD4332" s="518"/>
    </row>
    <row r="4333" spans="1:56" s="527" customFormat="1" ht="50.1" customHeight="1">
      <c r="A4333" s="683" t="s">
        <v>13158</v>
      </c>
      <c r="B4333" s="682" t="s">
        <v>35</v>
      </c>
      <c r="C4333" s="627" t="s">
        <v>13157</v>
      </c>
      <c r="D4333" s="627" t="s">
        <v>1102</v>
      </c>
      <c r="E4333" s="695" t="s">
        <v>13156</v>
      </c>
      <c r="F4333" s="627" t="s">
        <v>13155</v>
      </c>
      <c r="G4333" s="680" t="s">
        <v>39</v>
      </c>
      <c r="H4333" s="679">
        <v>0</v>
      </c>
      <c r="I4333" s="678">
        <v>590000000</v>
      </c>
      <c r="J4333" s="629" t="s">
        <v>293</v>
      </c>
      <c r="K4333" s="632" t="s">
        <v>12357</v>
      </c>
      <c r="L4333" s="632" t="s">
        <v>189</v>
      </c>
      <c r="M4333" s="677" t="s">
        <v>84</v>
      </c>
      <c r="N4333" s="632" t="s">
        <v>102</v>
      </c>
      <c r="O4333" s="632" t="s">
        <v>4918</v>
      </c>
      <c r="P4333" s="676">
        <v>796</v>
      </c>
      <c r="Q4333" s="632" t="s">
        <v>46</v>
      </c>
      <c r="R4333" s="674">
        <v>5</v>
      </c>
      <c r="S4333" s="686">
        <v>450</v>
      </c>
      <c r="T4333" s="673">
        <f t="shared" si="511"/>
        <v>2250</v>
      </c>
      <c r="U4333" s="633">
        <f t="shared" si="509"/>
        <v>2520.0000000000005</v>
      </c>
      <c r="V4333" s="672"/>
      <c r="W4333" s="629">
        <v>2017</v>
      </c>
      <c r="X4333" s="632"/>
      <c r="Y4333" s="528"/>
      <c r="Z4333" s="528"/>
      <c r="AA4333" s="528"/>
      <c r="AB4333" s="528"/>
      <c r="AC4333" s="528"/>
      <c r="AD4333" s="528"/>
      <c r="AE4333" s="528"/>
      <c r="AF4333" s="518"/>
      <c r="AG4333" s="518"/>
      <c r="AH4333" s="518"/>
      <c r="AI4333" s="518"/>
      <c r="AJ4333" s="518"/>
      <c r="AK4333" s="518"/>
      <c r="AL4333" s="518"/>
      <c r="AM4333" s="518"/>
      <c r="AN4333" s="518"/>
      <c r="AO4333" s="518"/>
      <c r="AP4333" s="518"/>
      <c r="AQ4333" s="518"/>
      <c r="AR4333" s="518"/>
      <c r="AS4333" s="518"/>
      <c r="AT4333" s="518"/>
      <c r="AU4333" s="518"/>
      <c r="AV4333" s="518"/>
      <c r="AW4333" s="518"/>
      <c r="AX4333" s="518"/>
      <c r="AY4333" s="518"/>
      <c r="AZ4333" s="518"/>
      <c r="BA4333" s="518"/>
      <c r="BB4333" s="518"/>
      <c r="BC4333" s="518"/>
      <c r="BD4333" s="518"/>
    </row>
    <row r="4334" spans="1:56" s="527" customFormat="1" ht="50.1" customHeight="1">
      <c r="A4334" s="683" t="s">
        <v>13154</v>
      </c>
      <c r="B4334" s="682" t="s">
        <v>35</v>
      </c>
      <c r="C4334" s="688" t="s">
        <v>13153</v>
      </c>
      <c r="D4334" s="688" t="s">
        <v>1102</v>
      </c>
      <c r="E4334" s="687" t="s">
        <v>13152</v>
      </c>
      <c r="F4334" s="627" t="s">
        <v>13151</v>
      </c>
      <c r="G4334" s="680" t="s">
        <v>39</v>
      </c>
      <c r="H4334" s="679">
        <v>0</v>
      </c>
      <c r="I4334" s="678">
        <v>590000000</v>
      </c>
      <c r="J4334" s="629" t="s">
        <v>293</v>
      </c>
      <c r="K4334" s="632" t="s">
        <v>12357</v>
      </c>
      <c r="L4334" s="632" t="s">
        <v>189</v>
      </c>
      <c r="M4334" s="677" t="s">
        <v>84</v>
      </c>
      <c r="N4334" s="632" t="s">
        <v>102</v>
      </c>
      <c r="O4334" s="632" t="s">
        <v>4918</v>
      </c>
      <c r="P4334" s="676">
        <v>796</v>
      </c>
      <c r="Q4334" s="632" t="s">
        <v>46</v>
      </c>
      <c r="R4334" s="674">
        <v>5</v>
      </c>
      <c r="S4334" s="686">
        <v>450</v>
      </c>
      <c r="T4334" s="673">
        <f t="shared" si="511"/>
        <v>2250</v>
      </c>
      <c r="U4334" s="633">
        <f t="shared" si="509"/>
        <v>2520.0000000000005</v>
      </c>
      <c r="V4334" s="672"/>
      <c r="W4334" s="629">
        <v>2017</v>
      </c>
      <c r="X4334" s="632"/>
      <c r="Y4334" s="528"/>
      <c r="Z4334" s="528"/>
      <c r="AA4334" s="528"/>
      <c r="AB4334" s="528"/>
      <c r="AC4334" s="528"/>
      <c r="AD4334" s="528"/>
      <c r="AE4334" s="528"/>
      <c r="AF4334" s="518"/>
      <c r="AG4334" s="518"/>
      <c r="AH4334" s="518"/>
      <c r="AI4334" s="518"/>
      <c r="AJ4334" s="518"/>
      <c r="AK4334" s="518"/>
      <c r="AL4334" s="518"/>
      <c r="AM4334" s="518"/>
      <c r="AN4334" s="518"/>
      <c r="AO4334" s="518"/>
      <c r="AP4334" s="518"/>
      <c r="AQ4334" s="518"/>
      <c r="AR4334" s="518"/>
      <c r="AS4334" s="518"/>
      <c r="AT4334" s="518"/>
      <c r="AU4334" s="518"/>
      <c r="AV4334" s="518"/>
      <c r="AW4334" s="518"/>
      <c r="AX4334" s="518"/>
      <c r="AY4334" s="518"/>
      <c r="AZ4334" s="518"/>
      <c r="BA4334" s="518"/>
      <c r="BB4334" s="518"/>
      <c r="BC4334" s="518"/>
      <c r="BD4334" s="518"/>
    </row>
    <row r="4335" spans="1:56" s="527" customFormat="1" ht="50.1" customHeight="1">
      <c r="A4335" s="683" t="s">
        <v>13150</v>
      </c>
      <c r="B4335" s="682" t="s">
        <v>35</v>
      </c>
      <c r="C4335" s="688" t="s">
        <v>12060</v>
      </c>
      <c r="D4335" s="688" t="s">
        <v>1102</v>
      </c>
      <c r="E4335" s="687" t="s">
        <v>12061</v>
      </c>
      <c r="F4335" s="627" t="s">
        <v>13149</v>
      </c>
      <c r="G4335" s="680" t="s">
        <v>39</v>
      </c>
      <c r="H4335" s="679">
        <v>0</v>
      </c>
      <c r="I4335" s="678">
        <v>590000000</v>
      </c>
      <c r="J4335" s="629" t="s">
        <v>293</v>
      </c>
      <c r="K4335" s="632" t="s">
        <v>12357</v>
      </c>
      <c r="L4335" s="632" t="s">
        <v>189</v>
      </c>
      <c r="M4335" s="677" t="s">
        <v>84</v>
      </c>
      <c r="N4335" s="632" t="s">
        <v>102</v>
      </c>
      <c r="O4335" s="632" t="s">
        <v>4918</v>
      </c>
      <c r="P4335" s="676">
        <v>796</v>
      </c>
      <c r="Q4335" s="632" t="s">
        <v>46</v>
      </c>
      <c r="R4335" s="674">
        <v>5</v>
      </c>
      <c r="S4335" s="686">
        <v>450</v>
      </c>
      <c r="T4335" s="673">
        <f t="shared" si="511"/>
        <v>2250</v>
      </c>
      <c r="U4335" s="633">
        <f t="shared" si="509"/>
        <v>2520.0000000000005</v>
      </c>
      <c r="V4335" s="672"/>
      <c r="W4335" s="629">
        <v>2017</v>
      </c>
      <c r="X4335" s="632"/>
      <c r="Y4335" s="528"/>
      <c r="Z4335" s="528"/>
      <c r="AA4335" s="528"/>
      <c r="AB4335" s="528"/>
      <c r="AC4335" s="528"/>
      <c r="AD4335" s="528"/>
      <c r="AE4335" s="528"/>
      <c r="AF4335" s="518"/>
      <c r="AG4335" s="518"/>
      <c r="AH4335" s="518"/>
      <c r="AI4335" s="518"/>
      <c r="AJ4335" s="518"/>
      <c r="AK4335" s="518"/>
      <c r="AL4335" s="518"/>
      <c r="AM4335" s="518"/>
      <c r="AN4335" s="518"/>
      <c r="AO4335" s="518"/>
      <c r="AP4335" s="518"/>
      <c r="AQ4335" s="518"/>
      <c r="AR4335" s="518"/>
      <c r="AS4335" s="518"/>
      <c r="AT4335" s="518"/>
      <c r="AU4335" s="518"/>
      <c r="AV4335" s="518"/>
      <c r="AW4335" s="518"/>
      <c r="AX4335" s="518"/>
      <c r="AY4335" s="518"/>
      <c r="AZ4335" s="518"/>
      <c r="BA4335" s="518"/>
      <c r="BB4335" s="518"/>
      <c r="BC4335" s="518"/>
      <c r="BD4335" s="518"/>
    </row>
    <row r="4336" spans="1:56" s="527" customFormat="1" ht="50.1" customHeight="1">
      <c r="A4336" s="683" t="s">
        <v>13148</v>
      </c>
      <c r="B4336" s="682" t="s">
        <v>35</v>
      </c>
      <c r="C4336" s="688" t="s">
        <v>13147</v>
      </c>
      <c r="D4336" s="688" t="s">
        <v>1102</v>
      </c>
      <c r="E4336" s="687" t="s">
        <v>13146</v>
      </c>
      <c r="F4336" s="627" t="s">
        <v>13145</v>
      </c>
      <c r="G4336" s="680" t="s">
        <v>39</v>
      </c>
      <c r="H4336" s="679">
        <v>0</v>
      </c>
      <c r="I4336" s="678">
        <v>590000000</v>
      </c>
      <c r="J4336" s="629" t="s">
        <v>293</v>
      </c>
      <c r="K4336" s="632" t="s">
        <v>12357</v>
      </c>
      <c r="L4336" s="632" t="s">
        <v>189</v>
      </c>
      <c r="M4336" s="677" t="s">
        <v>84</v>
      </c>
      <c r="N4336" s="632" t="s">
        <v>102</v>
      </c>
      <c r="O4336" s="632" t="s">
        <v>4918</v>
      </c>
      <c r="P4336" s="676">
        <v>796</v>
      </c>
      <c r="Q4336" s="632" t="s">
        <v>46</v>
      </c>
      <c r="R4336" s="674">
        <v>12</v>
      </c>
      <c r="S4336" s="686">
        <v>3800</v>
      </c>
      <c r="T4336" s="673">
        <f t="shared" si="511"/>
        <v>45600</v>
      </c>
      <c r="U4336" s="633">
        <f t="shared" si="509"/>
        <v>51072.000000000007</v>
      </c>
      <c r="V4336" s="672"/>
      <c r="W4336" s="629">
        <v>2017</v>
      </c>
      <c r="X4336" s="632"/>
      <c r="Y4336" s="528"/>
      <c r="Z4336" s="528"/>
      <c r="AA4336" s="528"/>
      <c r="AB4336" s="528"/>
      <c r="AC4336" s="528"/>
      <c r="AD4336" s="528"/>
      <c r="AE4336" s="528"/>
      <c r="AF4336" s="518"/>
      <c r="AG4336" s="518"/>
      <c r="AH4336" s="518"/>
      <c r="AI4336" s="518"/>
      <c r="AJ4336" s="518"/>
      <c r="AK4336" s="518"/>
      <c r="AL4336" s="518"/>
      <c r="AM4336" s="518"/>
      <c r="AN4336" s="518"/>
      <c r="AO4336" s="518"/>
      <c r="AP4336" s="518"/>
      <c r="AQ4336" s="518"/>
      <c r="AR4336" s="518"/>
      <c r="AS4336" s="518"/>
      <c r="AT4336" s="518"/>
      <c r="AU4336" s="518"/>
      <c r="AV4336" s="518"/>
      <c r="AW4336" s="518"/>
      <c r="AX4336" s="518"/>
      <c r="AY4336" s="518"/>
      <c r="AZ4336" s="518"/>
      <c r="BA4336" s="518"/>
      <c r="BB4336" s="518"/>
      <c r="BC4336" s="518"/>
      <c r="BD4336" s="518"/>
    </row>
    <row r="4337" spans="1:56" s="527" customFormat="1" ht="50.1" customHeight="1">
      <c r="A4337" s="683" t="s">
        <v>13144</v>
      </c>
      <c r="B4337" s="682" t="s">
        <v>35</v>
      </c>
      <c r="C4337" s="688" t="s">
        <v>13143</v>
      </c>
      <c r="D4337" s="688" t="s">
        <v>1102</v>
      </c>
      <c r="E4337" s="687" t="s">
        <v>13142</v>
      </c>
      <c r="F4337" s="627" t="s">
        <v>13141</v>
      </c>
      <c r="G4337" s="680" t="s">
        <v>39</v>
      </c>
      <c r="H4337" s="679">
        <v>0</v>
      </c>
      <c r="I4337" s="678">
        <v>590000000</v>
      </c>
      <c r="J4337" s="629" t="s">
        <v>293</v>
      </c>
      <c r="K4337" s="632" t="s">
        <v>12357</v>
      </c>
      <c r="L4337" s="632" t="s">
        <v>189</v>
      </c>
      <c r="M4337" s="677" t="s">
        <v>84</v>
      </c>
      <c r="N4337" s="632" t="s">
        <v>102</v>
      </c>
      <c r="O4337" s="632" t="s">
        <v>4918</v>
      </c>
      <c r="P4337" s="676">
        <v>796</v>
      </c>
      <c r="Q4337" s="632" t="s">
        <v>46</v>
      </c>
      <c r="R4337" s="674">
        <v>5</v>
      </c>
      <c r="S4337" s="686">
        <v>5000</v>
      </c>
      <c r="T4337" s="673">
        <f t="shared" si="511"/>
        <v>25000</v>
      </c>
      <c r="U4337" s="633">
        <f t="shared" si="509"/>
        <v>28000.000000000004</v>
      </c>
      <c r="V4337" s="672"/>
      <c r="W4337" s="629">
        <v>2017</v>
      </c>
      <c r="X4337" s="632"/>
      <c r="Y4337" s="528"/>
      <c r="Z4337" s="528"/>
      <c r="AA4337" s="528"/>
      <c r="AB4337" s="528"/>
      <c r="AC4337" s="528"/>
      <c r="AD4337" s="528"/>
      <c r="AE4337" s="528"/>
      <c r="AF4337" s="518"/>
      <c r="AG4337" s="518"/>
      <c r="AH4337" s="518"/>
      <c r="AI4337" s="518"/>
      <c r="AJ4337" s="518"/>
      <c r="AK4337" s="518"/>
      <c r="AL4337" s="518"/>
      <c r="AM4337" s="518"/>
      <c r="AN4337" s="518"/>
      <c r="AO4337" s="518"/>
      <c r="AP4337" s="518"/>
      <c r="AQ4337" s="518"/>
      <c r="AR4337" s="518"/>
      <c r="AS4337" s="518"/>
      <c r="AT4337" s="518"/>
      <c r="AU4337" s="518"/>
      <c r="AV4337" s="518"/>
      <c r="AW4337" s="518"/>
      <c r="AX4337" s="518"/>
      <c r="AY4337" s="518"/>
      <c r="AZ4337" s="518"/>
      <c r="BA4337" s="518"/>
      <c r="BB4337" s="518"/>
      <c r="BC4337" s="518"/>
      <c r="BD4337" s="518"/>
    </row>
    <row r="4338" spans="1:56" s="527" customFormat="1" ht="50.1" customHeight="1">
      <c r="A4338" s="683" t="s">
        <v>13140</v>
      </c>
      <c r="B4338" s="682" t="s">
        <v>35</v>
      </c>
      <c r="C4338" s="688" t="s">
        <v>13139</v>
      </c>
      <c r="D4338" s="688" t="s">
        <v>1102</v>
      </c>
      <c r="E4338" s="687" t="s">
        <v>13138</v>
      </c>
      <c r="F4338" s="627" t="s">
        <v>13137</v>
      </c>
      <c r="G4338" s="680" t="s">
        <v>39</v>
      </c>
      <c r="H4338" s="679">
        <v>0</v>
      </c>
      <c r="I4338" s="678">
        <v>590000000</v>
      </c>
      <c r="J4338" s="629" t="s">
        <v>293</v>
      </c>
      <c r="K4338" s="632" t="s">
        <v>12357</v>
      </c>
      <c r="L4338" s="632" t="s">
        <v>189</v>
      </c>
      <c r="M4338" s="677" t="s">
        <v>84</v>
      </c>
      <c r="N4338" s="632" t="s">
        <v>102</v>
      </c>
      <c r="O4338" s="632" t="s">
        <v>4918</v>
      </c>
      <c r="P4338" s="676">
        <v>796</v>
      </c>
      <c r="Q4338" s="632" t="s">
        <v>46</v>
      </c>
      <c r="R4338" s="674">
        <v>5</v>
      </c>
      <c r="S4338" s="686">
        <v>8800</v>
      </c>
      <c r="T4338" s="673">
        <f t="shared" si="511"/>
        <v>44000</v>
      </c>
      <c r="U4338" s="633">
        <f t="shared" si="509"/>
        <v>49280.000000000007</v>
      </c>
      <c r="V4338" s="672"/>
      <c r="W4338" s="629">
        <v>2017</v>
      </c>
      <c r="X4338" s="632"/>
      <c r="Y4338" s="528"/>
      <c r="Z4338" s="528"/>
      <c r="AA4338" s="528"/>
      <c r="AB4338" s="528"/>
      <c r="AC4338" s="528"/>
      <c r="AD4338" s="528"/>
      <c r="AE4338" s="528"/>
      <c r="AF4338" s="518"/>
      <c r="AG4338" s="518"/>
      <c r="AH4338" s="518"/>
      <c r="AI4338" s="518"/>
      <c r="AJ4338" s="518"/>
      <c r="AK4338" s="518"/>
      <c r="AL4338" s="518"/>
      <c r="AM4338" s="518"/>
      <c r="AN4338" s="518"/>
      <c r="AO4338" s="518"/>
      <c r="AP4338" s="518"/>
      <c r="AQ4338" s="518"/>
      <c r="AR4338" s="518"/>
      <c r="AS4338" s="518"/>
      <c r="AT4338" s="518"/>
      <c r="AU4338" s="518"/>
      <c r="AV4338" s="518"/>
      <c r="AW4338" s="518"/>
      <c r="AX4338" s="518"/>
      <c r="AY4338" s="518"/>
      <c r="AZ4338" s="518"/>
      <c r="BA4338" s="518"/>
      <c r="BB4338" s="518"/>
      <c r="BC4338" s="518"/>
      <c r="BD4338" s="518"/>
    </row>
    <row r="4339" spans="1:56" s="527" customFormat="1" ht="50.1" customHeight="1">
      <c r="A4339" s="683" t="s">
        <v>13136</v>
      </c>
      <c r="B4339" s="682" t="s">
        <v>35</v>
      </c>
      <c r="C4339" s="688" t="s">
        <v>13135</v>
      </c>
      <c r="D4339" s="688" t="s">
        <v>1102</v>
      </c>
      <c r="E4339" s="687" t="s">
        <v>13134</v>
      </c>
      <c r="F4339" s="627" t="s">
        <v>13133</v>
      </c>
      <c r="G4339" s="680" t="s">
        <v>39</v>
      </c>
      <c r="H4339" s="679">
        <v>0</v>
      </c>
      <c r="I4339" s="678">
        <v>590000000</v>
      </c>
      <c r="J4339" s="629" t="s">
        <v>293</v>
      </c>
      <c r="K4339" s="632" t="s">
        <v>12357</v>
      </c>
      <c r="L4339" s="632" t="s">
        <v>189</v>
      </c>
      <c r="M4339" s="677" t="s">
        <v>84</v>
      </c>
      <c r="N4339" s="632" t="s">
        <v>102</v>
      </c>
      <c r="O4339" s="632" t="s">
        <v>4918</v>
      </c>
      <c r="P4339" s="676">
        <v>796</v>
      </c>
      <c r="Q4339" s="632" t="s">
        <v>46</v>
      </c>
      <c r="R4339" s="674">
        <v>5</v>
      </c>
      <c r="S4339" s="686">
        <v>230</v>
      </c>
      <c r="T4339" s="673">
        <f t="shared" si="511"/>
        <v>1150</v>
      </c>
      <c r="U4339" s="633">
        <f t="shared" si="509"/>
        <v>1288.0000000000002</v>
      </c>
      <c r="V4339" s="672"/>
      <c r="W4339" s="629">
        <v>2017</v>
      </c>
      <c r="X4339" s="632"/>
      <c r="Y4339" s="528"/>
      <c r="Z4339" s="528"/>
      <c r="AA4339" s="528"/>
      <c r="AB4339" s="528"/>
      <c r="AC4339" s="528"/>
      <c r="AD4339" s="528"/>
      <c r="AE4339" s="528"/>
      <c r="AF4339" s="518"/>
      <c r="AG4339" s="518"/>
      <c r="AH4339" s="518"/>
      <c r="AI4339" s="518"/>
      <c r="AJ4339" s="518"/>
      <c r="AK4339" s="518"/>
      <c r="AL4339" s="518"/>
      <c r="AM4339" s="518"/>
      <c r="AN4339" s="518"/>
      <c r="AO4339" s="518"/>
      <c r="AP4339" s="518"/>
      <c r="AQ4339" s="518"/>
      <c r="AR4339" s="518"/>
      <c r="AS4339" s="518"/>
      <c r="AT4339" s="518"/>
      <c r="AU4339" s="518"/>
      <c r="AV4339" s="518"/>
      <c r="AW4339" s="518"/>
      <c r="AX4339" s="518"/>
      <c r="AY4339" s="518"/>
      <c r="AZ4339" s="518"/>
      <c r="BA4339" s="518"/>
      <c r="BB4339" s="518"/>
      <c r="BC4339" s="518"/>
      <c r="BD4339" s="518"/>
    </row>
    <row r="4340" spans="1:56" s="527" customFormat="1" ht="50.1" customHeight="1">
      <c r="A4340" s="683" t="s">
        <v>13132</v>
      </c>
      <c r="B4340" s="682" t="s">
        <v>35</v>
      </c>
      <c r="C4340" s="688" t="s">
        <v>13131</v>
      </c>
      <c r="D4340" s="688" t="s">
        <v>1102</v>
      </c>
      <c r="E4340" s="687" t="s">
        <v>13130</v>
      </c>
      <c r="F4340" s="627" t="s">
        <v>13129</v>
      </c>
      <c r="G4340" s="680" t="s">
        <v>39</v>
      </c>
      <c r="H4340" s="679">
        <v>0</v>
      </c>
      <c r="I4340" s="678">
        <v>590000000</v>
      </c>
      <c r="J4340" s="629" t="s">
        <v>293</v>
      </c>
      <c r="K4340" s="632" t="s">
        <v>12357</v>
      </c>
      <c r="L4340" s="632" t="s">
        <v>189</v>
      </c>
      <c r="M4340" s="677" t="s">
        <v>84</v>
      </c>
      <c r="N4340" s="632" t="s">
        <v>102</v>
      </c>
      <c r="O4340" s="632" t="s">
        <v>4918</v>
      </c>
      <c r="P4340" s="676">
        <v>796</v>
      </c>
      <c r="Q4340" s="632" t="s">
        <v>46</v>
      </c>
      <c r="R4340" s="674">
        <v>5</v>
      </c>
      <c r="S4340" s="686">
        <v>450</v>
      </c>
      <c r="T4340" s="673">
        <f t="shared" si="511"/>
        <v>2250</v>
      </c>
      <c r="U4340" s="633">
        <f t="shared" si="509"/>
        <v>2520.0000000000005</v>
      </c>
      <c r="V4340" s="672"/>
      <c r="W4340" s="629">
        <v>2017</v>
      </c>
      <c r="X4340" s="632"/>
      <c r="Y4340" s="528"/>
      <c r="Z4340" s="528"/>
      <c r="AA4340" s="528"/>
      <c r="AB4340" s="528"/>
      <c r="AC4340" s="528"/>
      <c r="AD4340" s="528"/>
      <c r="AE4340" s="528"/>
      <c r="AF4340" s="518"/>
      <c r="AG4340" s="518"/>
      <c r="AH4340" s="518"/>
      <c r="AI4340" s="518"/>
      <c r="AJ4340" s="518"/>
      <c r="AK4340" s="518"/>
      <c r="AL4340" s="518"/>
      <c r="AM4340" s="518"/>
      <c r="AN4340" s="518"/>
      <c r="AO4340" s="518"/>
      <c r="AP4340" s="518"/>
      <c r="AQ4340" s="518"/>
      <c r="AR4340" s="518"/>
      <c r="AS4340" s="518"/>
      <c r="AT4340" s="518"/>
      <c r="AU4340" s="518"/>
      <c r="AV4340" s="518"/>
      <c r="AW4340" s="518"/>
      <c r="AX4340" s="518"/>
      <c r="AY4340" s="518"/>
      <c r="AZ4340" s="518"/>
      <c r="BA4340" s="518"/>
      <c r="BB4340" s="518"/>
      <c r="BC4340" s="518"/>
      <c r="BD4340" s="518"/>
    </row>
    <row r="4341" spans="1:56" s="527" customFormat="1" ht="50.1" customHeight="1">
      <c r="A4341" s="683" t="s">
        <v>13128</v>
      </c>
      <c r="B4341" s="682" t="s">
        <v>35</v>
      </c>
      <c r="C4341" s="688" t="s">
        <v>13127</v>
      </c>
      <c r="D4341" s="688" t="s">
        <v>1102</v>
      </c>
      <c r="E4341" s="687" t="s">
        <v>13126</v>
      </c>
      <c r="F4341" s="627" t="s">
        <v>13125</v>
      </c>
      <c r="G4341" s="680" t="s">
        <v>39</v>
      </c>
      <c r="H4341" s="679">
        <v>0</v>
      </c>
      <c r="I4341" s="678">
        <v>590000000</v>
      </c>
      <c r="J4341" s="629" t="s">
        <v>293</v>
      </c>
      <c r="K4341" s="632" t="s">
        <v>12357</v>
      </c>
      <c r="L4341" s="632" t="s">
        <v>189</v>
      </c>
      <c r="M4341" s="677" t="s">
        <v>84</v>
      </c>
      <c r="N4341" s="632" t="s">
        <v>102</v>
      </c>
      <c r="O4341" s="632" t="s">
        <v>4918</v>
      </c>
      <c r="P4341" s="676">
        <v>796</v>
      </c>
      <c r="Q4341" s="632" t="s">
        <v>46</v>
      </c>
      <c r="R4341" s="674">
        <v>5</v>
      </c>
      <c r="S4341" s="686">
        <v>450</v>
      </c>
      <c r="T4341" s="673">
        <f t="shared" si="511"/>
        <v>2250</v>
      </c>
      <c r="U4341" s="633">
        <f t="shared" si="509"/>
        <v>2520.0000000000005</v>
      </c>
      <c r="V4341" s="672"/>
      <c r="W4341" s="629">
        <v>2017</v>
      </c>
      <c r="X4341" s="632"/>
      <c r="Y4341" s="528"/>
      <c r="Z4341" s="528"/>
      <c r="AA4341" s="528"/>
      <c r="AB4341" s="528"/>
      <c r="AC4341" s="528"/>
      <c r="AD4341" s="528"/>
      <c r="AE4341" s="528"/>
      <c r="AF4341" s="518"/>
      <c r="AG4341" s="518"/>
      <c r="AH4341" s="518"/>
      <c r="AI4341" s="518"/>
      <c r="AJ4341" s="518"/>
      <c r="AK4341" s="518"/>
      <c r="AL4341" s="518"/>
      <c r="AM4341" s="518"/>
      <c r="AN4341" s="518"/>
      <c r="AO4341" s="518"/>
      <c r="AP4341" s="518"/>
      <c r="AQ4341" s="518"/>
      <c r="AR4341" s="518"/>
      <c r="AS4341" s="518"/>
      <c r="AT4341" s="518"/>
      <c r="AU4341" s="518"/>
      <c r="AV4341" s="518"/>
      <c r="AW4341" s="518"/>
      <c r="AX4341" s="518"/>
      <c r="AY4341" s="518"/>
      <c r="AZ4341" s="518"/>
      <c r="BA4341" s="518"/>
      <c r="BB4341" s="518"/>
      <c r="BC4341" s="518"/>
      <c r="BD4341" s="518"/>
    </row>
    <row r="4342" spans="1:56" s="527" customFormat="1" ht="50.1" customHeight="1">
      <c r="A4342" s="683" t="s">
        <v>13124</v>
      </c>
      <c r="B4342" s="682" t="s">
        <v>35</v>
      </c>
      <c r="C4342" s="688" t="s">
        <v>1118</v>
      </c>
      <c r="D4342" s="688" t="s">
        <v>1102</v>
      </c>
      <c r="E4342" s="687" t="s">
        <v>1119</v>
      </c>
      <c r="F4342" s="627" t="s">
        <v>13123</v>
      </c>
      <c r="G4342" s="680" t="s">
        <v>39</v>
      </c>
      <c r="H4342" s="679">
        <v>0</v>
      </c>
      <c r="I4342" s="678">
        <v>590000000</v>
      </c>
      <c r="J4342" s="629" t="s">
        <v>293</v>
      </c>
      <c r="K4342" s="632" t="s">
        <v>12357</v>
      </c>
      <c r="L4342" s="632" t="s">
        <v>189</v>
      </c>
      <c r="M4342" s="677" t="s">
        <v>84</v>
      </c>
      <c r="N4342" s="632" t="s">
        <v>102</v>
      </c>
      <c r="O4342" s="632" t="s">
        <v>4918</v>
      </c>
      <c r="P4342" s="676">
        <v>796</v>
      </c>
      <c r="Q4342" s="632" t="s">
        <v>46</v>
      </c>
      <c r="R4342" s="674">
        <v>5</v>
      </c>
      <c r="S4342" s="686">
        <v>670</v>
      </c>
      <c r="T4342" s="673">
        <f t="shared" si="511"/>
        <v>3350</v>
      </c>
      <c r="U4342" s="633">
        <f t="shared" si="509"/>
        <v>3752.0000000000005</v>
      </c>
      <c r="V4342" s="672"/>
      <c r="W4342" s="629">
        <v>2017</v>
      </c>
      <c r="X4342" s="632"/>
      <c r="Y4342" s="528"/>
      <c r="Z4342" s="528"/>
      <c r="AA4342" s="528"/>
      <c r="AB4342" s="528"/>
      <c r="AC4342" s="528"/>
      <c r="AD4342" s="528"/>
      <c r="AE4342" s="528"/>
      <c r="AF4342" s="518"/>
      <c r="AG4342" s="518"/>
      <c r="AH4342" s="518"/>
      <c r="AI4342" s="518"/>
      <c r="AJ4342" s="518"/>
      <c r="AK4342" s="518"/>
      <c r="AL4342" s="518"/>
      <c r="AM4342" s="518"/>
      <c r="AN4342" s="518"/>
      <c r="AO4342" s="518"/>
      <c r="AP4342" s="518"/>
      <c r="AQ4342" s="518"/>
      <c r="AR4342" s="518"/>
      <c r="AS4342" s="518"/>
      <c r="AT4342" s="518"/>
      <c r="AU4342" s="518"/>
      <c r="AV4342" s="518"/>
      <c r="AW4342" s="518"/>
      <c r="AX4342" s="518"/>
      <c r="AY4342" s="518"/>
      <c r="AZ4342" s="518"/>
      <c r="BA4342" s="518"/>
      <c r="BB4342" s="518"/>
      <c r="BC4342" s="518"/>
      <c r="BD4342" s="518"/>
    </row>
    <row r="4343" spans="1:56" s="527" customFormat="1" ht="50.1" customHeight="1">
      <c r="A4343" s="683" t="s">
        <v>13122</v>
      </c>
      <c r="B4343" s="682" t="s">
        <v>35</v>
      </c>
      <c r="C4343" s="688" t="s">
        <v>1122</v>
      </c>
      <c r="D4343" s="688" t="s">
        <v>1102</v>
      </c>
      <c r="E4343" s="687" t="s">
        <v>1123</v>
      </c>
      <c r="F4343" s="627" t="s">
        <v>13121</v>
      </c>
      <c r="G4343" s="680" t="s">
        <v>39</v>
      </c>
      <c r="H4343" s="679">
        <v>0</v>
      </c>
      <c r="I4343" s="678">
        <v>590000000</v>
      </c>
      <c r="J4343" s="629" t="s">
        <v>293</v>
      </c>
      <c r="K4343" s="632" t="s">
        <v>12357</v>
      </c>
      <c r="L4343" s="632" t="s">
        <v>189</v>
      </c>
      <c r="M4343" s="677" t="s">
        <v>84</v>
      </c>
      <c r="N4343" s="632" t="s">
        <v>102</v>
      </c>
      <c r="O4343" s="632" t="s">
        <v>4918</v>
      </c>
      <c r="P4343" s="676">
        <v>796</v>
      </c>
      <c r="Q4343" s="632" t="s">
        <v>46</v>
      </c>
      <c r="R4343" s="674">
        <v>5</v>
      </c>
      <c r="S4343" s="686">
        <v>670</v>
      </c>
      <c r="T4343" s="673">
        <f t="shared" si="511"/>
        <v>3350</v>
      </c>
      <c r="U4343" s="633">
        <f t="shared" si="509"/>
        <v>3752.0000000000005</v>
      </c>
      <c r="V4343" s="672"/>
      <c r="W4343" s="629">
        <v>2017</v>
      </c>
      <c r="X4343" s="632"/>
      <c r="Y4343" s="528"/>
      <c r="Z4343" s="528"/>
      <c r="AA4343" s="528"/>
      <c r="AB4343" s="528"/>
      <c r="AC4343" s="528"/>
      <c r="AD4343" s="528"/>
      <c r="AE4343" s="528"/>
      <c r="AF4343" s="518"/>
      <c r="AG4343" s="518"/>
      <c r="AH4343" s="518"/>
      <c r="AI4343" s="518"/>
      <c r="AJ4343" s="518"/>
      <c r="AK4343" s="518"/>
      <c r="AL4343" s="518"/>
      <c r="AM4343" s="518"/>
      <c r="AN4343" s="518"/>
      <c r="AO4343" s="518"/>
      <c r="AP4343" s="518"/>
      <c r="AQ4343" s="518"/>
      <c r="AR4343" s="518"/>
      <c r="AS4343" s="518"/>
      <c r="AT4343" s="518"/>
      <c r="AU4343" s="518"/>
      <c r="AV4343" s="518"/>
      <c r="AW4343" s="518"/>
      <c r="AX4343" s="518"/>
      <c r="AY4343" s="518"/>
      <c r="AZ4343" s="518"/>
      <c r="BA4343" s="518"/>
      <c r="BB4343" s="518"/>
      <c r="BC4343" s="518"/>
      <c r="BD4343" s="518"/>
    </row>
    <row r="4344" spans="1:56" s="527" customFormat="1" ht="50.1" customHeight="1">
      <c r="A4344" s="683" t="s">
        <v>13120</v>
      </c>
      <c r="B4344" s="682" t="s">
        <v>35</v>
      </c>
      <c r="C4344" s="688" t="s">
        <v>13119</v>
      </c>
      <c r="D4344" s="688" t="s">
        <v>1102</v>
      </c>
      <c r="E4344" s="687" t="s">
        <v>13118</v>
      </c>
      <c r="F4344" s="627" t="s">
        <v>13117</v>
      </c>
      <c r="G4344" s="680" t="s">
        <v>39</v>
      </c>
      <c r="H4344" s="679">
        <v>0</v>
      </c>
      <c r="I4344" s="678">
        <v>590000000</v>
      </c>
      <c r="J4344" s="629" t="s">
        <v>293</v>
      </c>
      <c r="K4344" s="632" t="s">
        <v>12357</v>
      </c>
      <c r="L4344" s="632" t="s">
        <v>189</v>
      </c>
      <c r="M4344" s="677" t="s">
        <v>84</v>
      </c>
      <c r="N4344" s="632" t="s">
        <v>102</v>
      </c>
      <c r="O4344" s="632" t="s">
        <v>4918</v>
      </c>
      <c r="P4344" s="676">
        <v>796</v>
      </c>
      <c r="Q4344" s="632" t="s">
        <v>46</v>
      </c>
      <c r="R4344" s="674">
        <v>5</v>
      </c>
      <c r="S4344" s="686">
        <v>760</v>
      </c>
      <c r="T4344" s="673">
        <f t="shared" si="511"/>
        <v>3800</v>
      </c>
      <c r="U4344" s="633">
        <f t="shared" si="509"/>
        <v>4256</v>
      </c>
      <c r="V4344" s="672"/>
      <c r="W4344" s="629">
        <v>2017</v>
      </c>
      <c r="X4344" s="632"/>
      <c r="Y4344" s="528"/>
      <c r="Z4344" s="528"/>
      <c r="AA4344" s="528"/>
      <c r="AB4344" s="528"/>
      <c r="AC4344" s="528"/>
      <c r="AD4344" s="528"/>
      <c r="AE4344" s="528"/>
      <c r="AF4344" s="518"/>
      <c r="AG4344" s="518"/>
      <c r="AH4344" s="518"/>
      <c r="AI4344" s="518"/>
      <c r="AJ4344" s="518"/>
      <c r="AK4344" s="518"/>
      <c r="AL4344" s="518"/>
      <c r="AM4344" s="518"/>
      <c r="AN4344" s="518"/>
      <c r="AO4344" s="518"/>
      <c r="AP4344" s="518"/>
      <c r="AQ4344" s="518"/>
      <c r="AR4344" s="518"/>
      <c r="AS4344" s="518"/>
      <c r="AT4344" s="518"/>
      <c r="AU4344" s="518"/>
      <c r="AV4344" s="518"/>
      <c r="AW4344" s="518"/>
      <c r="AX4344" s="518"/>
      <c r="AY4344" s="518"/>
      <c r="AZ4344" s="518"/>
      <c r="BA4344" s="518"/>
      <c r="BB4344" s="518"/>
      <c r="BC4344" s="518"/>
      <c r="BD4344" s="518"/>
    </row>
    <row r="4345" spans="1:56" s="527" customFormat="1" ht="50.1" customHeight="1">
      <c r="A4345" s="683" t="s">
        <v>13116</v>
      </c>
      <c r="B4345" s="682" t="s">
        <v>35</v>
      </c>
      <c r="C4345" s="688" t="s">
        <v>13115</v>
      </c>
      <c r="D4345" s="688" t="s">
        <v>1102</v>
      </c>
      <c r="E4345" s="687" t="s">
        <v>13114</v>
      </c>
      <c r="F4345" s="627" t="s">
        <v>13113</v>
      </c>
      <c r="G4345" s="680" t="s">
        <v>39</v>
      </c>
      <c r="H4345" s="679">
        <v>0</v>
      </c>
      <c r="I4345" s="678">
        <v>590000000</v>
      </c>
      <c r="J4345" s="629" t="s">
        <v>293</v>
      </c>
      <c r="K4345" s="632" t="s">
        <v>12357</v>
      </c>
      <c r="L4345" s="632" t="s">
        <v>189</v>
      </c>
      <c r="M4345" s="677" t="s">
        <v>84</v>
      </c>
      <c r="N4345" s="632" t="s">
        <v>102</v>
      </c>
      <c r="O4345" s="632" t="s">
        <v>4918</v>
      </c>
      <c r="P4345" s="676">
        <v>796</v>
      </c>
      <c r="Q4345" s="632" t="s">
        <v>46</v>
      </c>
      <c r="R4345" s="674">
        <v>5</v>
      </c>
      <c r="S4345" s="686">
        <v>900</v>
      </c>
      <c r="T4345" s="673">
        <f t="shared" si="511"/>
        <v>4500</v>
      </c>
      <c r="U4345" s="633">
        <f t="shared" si="509"/>
        <v>5040.0000000000009</v>
      </c>
      <c r="V4345" s="672"/>
      <c r="W4345" s="629">
        <v>2017</v>
      </c>
      <c r="X4345" s="632"/>
      <c r="Y4345" s="528"/>
      <c r="Z4345" s="528"/>
      <c r="AA4345" s="528"/>
      <c r="AB4345" s="528"/>
      <c r="AC4345" s="528"/>
      <c r="AD4345" s="528"/>
      <c r="AE4345" s="528"/>
      <c r="AF4345" s="518"/>
      <c r="AG4345" s="518"/>
      <c r="AH4345" s="518"/>
      <c r="AI4345" s="518"/>
      <c r="AJ4345" s="518"/>
      <c r="AK4345" s="518"/>
      <c r="AL4345" s="518"/>
      <c r="AM4345" s="518"/>
      <c r="AN4345" s="518"/>
      <c r="AO4345" s="518"/>
      <c r="AP4345" s="518"/>
      <c r="AQ4345" s="518"/>
      <c r="AR4345" s="518"/>
      <c r="AS4345" s="518"/>
      <c r="AT4345" s="518"/>
      <c r="AU4345" s="518"/>
      <c r="AV4345" s="518"/>
      <c r="AW4345" s="518"/>
      <c r="AX4345" s="518"/>
      <c r="AY4345" s="518"/>
      <c r="AZ4345" s="518"/>
      <c r="BA4345" s="518"/>
      <c r="BB4345" s="518"/>
      <c r="BC4345" s="518"/>
      <c r="BD4345" s="518"/>
    </row>
    <row r="4346" spans="1:56" s="527" customFormat="1" ht="50.1" customHeight="1">
      <c r="A4346" s="683" t="s">
        <v>13112</v>
      </c>
      <c r="B4346" s="682" t="s">
        <v>35</v>
      </c>
      <c r="C4346" s="698" t="s">
        <v>13111</v>
      </c>
      <c r="D4346" s="698" t="s">
        <v>1102</v>
      </c>
      <c r="E4346" s="697" t="s">
        <v>13110</v>
      </c>
      <c r="F4346" s="627" t="s">
        <v>13109</v>
      </c>
      <c r="G4346" s="680" t="s">
        <v>39</v>
      </c>
      <c r="H4346" s="679">
        <v>0</v>
      </c>
      <c r="I4346" s="678">
        <v>590000000</v>
      </c>
      <c r="J4346" s="629" t="s">
        <v>293</v>
      </c>
      <c r="K4346" s="632" t="s">
        <v>12357</v>
      </c>
      <c r="L4346" s="632" t="s">
        <v>189</v>
      </c>
      <c r="M4346" s="677" t="s">
        <v>84</v>
      </c>
      <c r="N4346" s="632" t="s">
        <v>102</v>
      </c>
      <c r="O4346" s="632" t="s">
        <v>4918</v>
      </c>
      <c r="P4346" s="676">
        <v>796</v>
      </c>
      <c r="Q4346" s="632" t="s">
        <v>46</v>
      </c>
      <c r="R4346" s="674">
        <v>5</v>
      </c>
      <c r="S4346" s="686">
        <v>1400</v>
      </c>
      <c r="T4346" s="673">
        <f t="shared" si="511"/>
        <v>7000</v>
      </c>
      <c r="U4346" s="633">
        <f t="shared" si="509"/>
        <v>7840.0000000000009</v>
      </c>
      <c r="V4346" s="672"/>
      <c r="W4346" s="629">
        <v>2017</v>
      </c>
      <c r="X4346" s="632"/>
      <c r="Y4346" s="528"/>
      <c r="Z4346" s="528"/>
      <c r="AA4346" s="528"/>
      <c r="AB4346" s="528"/>
      <c r="AC4346" s="528"/>
      <c r="AD4346" s="528"/>
      <c r="AE4346" s="528"/>
      <c r="AF4346" s="518"/>
      <c r="AG4346" s="518"/>
      <c r="AH4346" s="518"/>
      <c r="AI4346" s="518"/>
      <c r="AJ4346" s="518"/>
      <c r="AK4346" s="518"/>
      <c r="AL4346" s="518"/>
      <c r="AM4346" s="518"/>
      <c r="AN4346" s="518"/>
      <c r="AO4346" s="518"/>
      <c r="AP4346" s="518"/>
      <c r="AQ4346" s="518"/>
      <c r="AR4346" s="518"/>
      <c r="AS4346" s="518"/>
      <c r="AT4346" s="518"/>
      <c r="AU4346" s="518"/>
      <c r="AV4346" s="518"/>
      <c r="AW4346" s="518"/>
      <c r="AX4346" s="518"/>
      <c r="AY4346" s="518"/>
      <c r="AZ4346" s="518"/>
      <c r="BA4346" s="518"/>
      <c r="BB4346" s="518"/>
      <c r="BC4346" s="518"/>
      <c r="BD4346" s="518"/>
    </row>
    <row r="4347" spans="1:56" s="527" customFormat="1" ht="50.1" customHeight="1">
      <c r="A4347" s="683" t="s">
        <v>13108</v>
      </c>
      <c r="B4347" s="682" t="s">
        <v>35</v>
      </c>
      <c r="C4347" s="627" t="s">
        <v>13107</v>
      </c>
      <c r="D4347" s="627" t="s">
        <v>1102</v>
      </c>
      <c r="E4347" s="695" t="s">
        <v>13106</v>
      </c>
      <c r="F4347" s="627" t="s">
        <v>13105</v>
      </c>
      <c r="G4347" s="680" t="s">
        <v>39</v>
      </c>
      <c r="H4347" s="679">
        <v>0</v>
      </c>
      <c r="I4347" s="678">
        <v>590000000</v>
      </c>
      <c r="J4347" s="629" t="s">
        <v>293</v>
      </c>
      <c r="K4347" s="632" t="s">
        <v>12357</v>
      </c>
      <c r="L4347" s="632" t="s">
        <v>189</v>
      </c>
      <c r="M4347" s="677" t="s">
        <v>84</v>
      </c>
      <c r="N4347" s="632" t="s">
        <v>102</v>
      </c>
      <c r="O4347" s="632" t="s">
        <v>4918</v>
      </c>
      <c r="P4347" s="676">
        <v>796</v>
      </c>
      <c r="Q4347" s="632" t="s">
        <v>46</v>
      </c>
      <c r="R4347" s="674">
        <v>5</v>
      </c>
      <c r="S4347" s="686">
        <v>230</v>
      </c>
      <c r="T4347" s="673">
        <f t="shared" si="511"/>
        <v>1150</v>
      </c>
      <c r="U4347" s="633">
        <f t="shared" si="509"/>
        <v>1288.0000000000002</v>
      </c>
      <c r="V4347" s="672"/>
      <c r="W4347" s="629">
        <v>2017</v>
      </c>
      <c r="X4347" s="632"/>
      <c r="Y4347" s="528"/>
      <c r="Z4347" s="528"/>
      <c r="AA4347" s="528"/>
      <c r="AB4347" s="528"/>
      <c r="AC4347" s="528"/>
      <c r="AD4347" s="528"/>
      <c r="AE4347" s="528"/>
      <c r="AF4347" s="518"/>
      <c r="AG4347" s="518"/>
      <c r="AH4347" s="518"/>
      <c r="AI4347" s="518"/>
      <c r="AJ4347" s="518"/>
      <c r="AK4347" s="518"/>
      <c r="AL4347" s="518"/>
      <c r="AM4347" s="518"/>
      <c r="AN4347" s="518"/>
      <c r="AO4347" s="518"/>
      <c r="AP4347" s="518"/>
      <c r="AQ4347" s="518"/>
      <c r="AR4347" s="518"/>
      <c r="AS4347" s="518"/>
      <c r="AT4347" s="518"/>
      <c r="AU4347" s="518"/>
      <c r="AV4347" s="518"/>
      <c r="AW4347" s="518"/>
      <c r="AX4347" s="518"/>
      <c r="AY4347" s="518"/>
      <c r="AZ4347" s="518"/>
      <c r="BA4347" s="518"/>
      <c r="BB4347" s="518"/>
      <c r="BC4347" s="518"/>
      <c r="BD4347" s="518"/>
    </row>
    <row r="4348" spans="1:56" s="527" customFormat="1" ht="50.1" customHeight="1">
      <c r="A4348" s="683" t="s">
        <v>13104</v>
      </c>
      <c r="B4348" s="682" t="s">
        <v>35</v>
      </c>
      <c r="C4348" s="627" t="s">
        <v>2444</v>
      </c>
      <c r="D4348" s="627" t="s">
        <v>2445</v>
      </c>
      <c r="E4348" s="695" t="s">
        <v>2446</v>
      </c>
      <c r="F4348" s="627" t="s">
        <v>13103</v>
      </c>
      <c r="G4348" s="680" t="s">
        <v>39</v>
      </c>
      <c r="H4348" s="679">
        <v>0</v>
      </c>
      <c r="I4348" s="678">
        <v>590000000</v>
      </c>
      <c r="J4348" s="629" t="s">
        <v>293</v>
      </c>
      <c r="K4348" s="632" t="s">
        <v>12357</v>
      </c>
      <c r="L4348" s="632" t="s">
        <v>189</v>
      </c>
      <c r="M4348" s="677" t="s">
        <v>84</v>
      </c>
      <c r="N4348" s="632" t="s">
        <v>102</v>
      </c>
      <c r="O4348" s="632" t="s">
        <v>4918</v>
      </c>
      <c r="P4348" s="676">
        <v>796</v>
      </c>
      <c r="Q4348" s="632" t="s">
        <v>46</v>
      </c>
      <c r="R4348" s="674">
        <v>5</v>
      </c>
      <c r="S4348" s="686">
        <v>1400</v>
      </c>
      <c r="T4348" s="673">
        <f t="shared" si="511"/>
        <v>7000</v>
      </c>
      <c r="U4348" s="633">
        <f t="shared" si="509"/>
        <v>7840.0000000000009</v>
      </c>
      <c r="V4348" s="672"/>
      <c r="W4348" s="629">
        <v>2017</v>
      </c>
      <c r="X4348" s="632"/>
      <c r="Y4348" s="528"/>
      <c r="Z4348" s="528"/>
      <c r="AA4348" s="528"/>
      <c r="AB4348" s="528"/>
      <c r="AC4348" s="528"/>
      <c r="AD4348" s="528"/>
      <c r="AE4348" s="528"/>
      <c r="AF4348" s="518"/>
      <c r="AG4348" s="518"/>
      <c r="AH4348" s="518"/>
      <c r="AI4348" s="518"/>
      <c r="AJ4348" s="518"/>
      <c r="AK4348" s="518"/>
      <c r="AL4348" s="518"/>
      <c r="AM4348" s="518"/>
      <c r="AN4348" s="518"/>
      <c r="AO4348" s="518"/>
      <c r="AP4348" s="518"/>
      <c r="AQ4348" s="518"/>
      <c r="AR4348" s="518"/>
      <c r="AS4348" s="518"/>
      <c r="AT4348" s="518"/>
      <c r="AU4348" s="518"/>
      <c r="AV4348" s="518"/>
      <c r="AW4348" s="518"/>
      <c r="AX4348" s="518"/>
      <c r="AY4348" s="518"/>
      <c r="AZ4348" s="518"/>
      <c r="BA4348" s="518"/>
      <c r="BB4348" s="518"/>
      <c r="BC4348" s="518"/>
      <c r="BD4348" s="518"/>
    </row>
    <row r="4349" spans="1:56" s="527" customFormat="1" ht="50.1" customHeight="1">
      <c r="A4349" s="683" t="s">
        <v>13102</v>
      </c>
      <c r="B4349" s="682" t="s">
        <v>35</v>
      </c>
      <c r="C4349" s="627" t="s">
        <v>2444</v>
      </c>
      <c r="D4349" s="627" t="s">
        <v>2445</v>
      </c>
      <c r="E4349" s="695" t="s">
        <v>2446</v>
      </c>
      <c r="F4349" s="627" t="s">
        <v>13101</v>
      </c>
      <c r="G4349" s="680" t="s">
        <v>39</v>
      </c>
      <c r="H4349" s="679">
        <v>0</v>
      </c>
      <c r="I4349" s="678">
        <v>590000000</v>
      </c>
      <c r="J4349" s="629" t="s">
        <v>293</v>
      </c>
      <c r="K4349" s="632" t="s">
        <v>12357</v>
      </c>
      <c r="L4349" s="632" t="s">
        <v>189</v>
      </c>
      <c r="M4349" s="677" t="s">
        <v>84</v>
      </c>
      <c r="N4349" s="632" t="s">
        <v>102</v>
      </c>
      <c r="O4349" s="632" t="s">
        <v>4918</v>
      </c>
      <c r="P4349" s="676">
        <v>796</v>
      </c>
      <c r="Q4349" s="632" t="s">
        <v>46</v>
      </c>
      <c r="R4349" s="674">
        <v>7</v>
      </c>
      <c r="S4349" s="686">
        <v>1550</v>
      </c>
      <c r="T4349" s="673">
        <f t="shared" si="511"/>
        <v>10850</v>
      </c>
      <c r="U4349" s="633">
        <f t="shared" si="509"/>
        <v>12152.000000000002</v>
      </c>
      <c r="V4349" s="672"/>
      <c r="W4349" s="629">
        <v>2017</v>
      </c>
      <c r="X4349" s="632"/>
      <c r="Y4349" s="528"/>
      <c r="Z4349" s="528"/>
      <c r="AA4349" s="528"/>
      <c r="AB4349" s="528"/>
      <c r="AC4349" s="528"/>
      <c r="AD4349" s="528"/>
      <c r="AE4349" s="528"/>
      <c r="AF4349" s="518"/>
      <c r="AG4349" s="518"/>
      <c r="AH4349" s="518"/>
      <c r="AI4349" s="518"/>
      <c r="AJ4349" s="518"/>
      <c r="AK4349" s="518"/>
      <c r="AL4349" s="518"/>
      <c r="AM4349" s="518"/>
      <c r="AN4349" s="518"/>
      <c r="AO4349" s="518"/>
      <c r="AP4349" s="518"/>
      <c r="AQ4349" s="518"/>
      <c r="AR4349" s="518"/>
      <c r="AS4349" s="518"/>
      <c r="AT4349" s="518"/>
      <c r="AU4349" s="518"/>
      <c r="AV4349" s="518"/>
      <c r="AW4349" s="518"/>
      <c r="AX4349" s="518"/>
      <c r="AY4349" s="518"/>
      <c r="AZ4349" s="518"/>
      <c r="BA4349" s="518"/>
      <c r="BB4349" s="518"/>
      <c r="BC4349" s="518"/>
      <c r="BD4349" s="518"/>
    </row>
    <row r="4350" spans="1:56" s="527" customFormat="1" ht="50.1" customHeight="1">
      <c r="A4350" s="683" t="s">
        <v>13100</v>
      </c>
      <c r="B4350" s="682" t="s">
        <v>35</v>
      </c>
      <c r="C4350" s="627" t="s">
        <v>12083</v>
      </c>
      <c r="D4350" s="627" t="s">
        <v>2669</v>
      </c>
      <c r="E4350" s="695" t="s">
        <v>12084</v>
      </c>
      <c r="F4350" s="627" t="s">
        <v>13099</v>
      </c>
      <c r="G4350" s="680" t="s">
        <v>39</v>
      </c>
      <c r="H4350" s="679">
        <v>0</v>
      </c>
      <c r="I4350" s="678">
        <v>590000000</v>
      </c>
      <c r="J4350" s="629" t="s">
        <v>293</v>
      </c>
      <c r="K4350" s="632" t="s">
        <v>12357</v>
      </c>
      <c r="L4350" s="632" t="s">
        <v>189</v>
      </c>
      <c r="M4350" s="677" t="s">
        <v>84</v>
      </c>
      <c r="N4350" s="632" t="s">
        <v>102</v>
      </c>
      <c r="O4350" s="632" t="s">
        <v>4918</v>
      </c>
      <c r="P4350" s="676">
        <v>796</v>
      </c>
      <c r="Q4350" s="632" t="s">
        <v>46</v>
      </c>
      <c r="R4350" s="674">
        <v>5</v>
      </c>
      <c r="S4350" s="686">
        <v>360</v>
      </c>
      <c r="T4350" s="673">
        <f t="shared" si="511"/>
        <v>1800</v>
      </c>
      <c r="U4350" s="633">
        <f t="shared" si="509"/>
        <v>2016.0000000000002</v>
      </c>
      <c r="V4350" s="672"/>
      <c r="W4350" s="629">
        <v>2017</v>
      </c>
      <c r="X4350" s="632"/>
      <c r="Y4350" s="528"/>
      <c r="Z4350" s="528"/>
      <c r="AA4350" s="528"/>
      <c r="AB4350" s="528"/>
      <c r="AC4350" s="528"/>
      <c r="AD4350" s="528"/>
      <c r="AE4350" s="528"/>
      <c r="AF4350" s="518"/>
      <c r="AG4350" s="518"/>
      <c r="AH4350" s="518"/>
      <c r="AI4350" s="518"/>
      <c r="AJ4350" s="518"/>
      <c r="AK4350" s="518"/>
      <c r="AL4350" s="518"/>
      <c r="AM4350" s="518"/>
      <c r="AN4350" s="518"/>
      <c r="AO4350" s="518"/>
      <c r="AP4350" s="518"/>
      <c r="AQ4350" s="518"/>
      <c r="AR4350" s="518"/>
      <c r="AS4350" s="518"/>
      <c r="AT4350" s="518"/>
      <c r="AU4350" s="518"/>
      <c r="AV4350" s="518"/>
      <c r="AW4350" s="518"/>
      <c r="AX4350" s="518"/>
      <c r="AY4350" s="518"/>
      <c r="AZ4350" s="518"/>
      <c r="BA4350" s="518"/>
      <c r="BB4350" s="518"/>
      <c r="BC4350" s="518"/>
      <c r="BD4350" s="518"/>
    </row>
    <row r="4351" spans="1:56" s="527" customFormat="1" ht="50.1" customHeight="1">
      <c r="A4351" s="683" t="s">
        <v>13098</v>
      </c>
      <c r="B4351" s="696" t="s">
        <v>35</v>
      </c>
      <c r="C4351" s="627" t="s">
        <v>12083</v>
      </c>
      <c r="D4351" s="627" t="s">
        <v>2669</v>
      </c>
      <c r="E4351" s="695" t="s">
        <v>12084</v>
      </c>
      <c r="F4351" s="627" t="s">
        <v>13097</v>
      </c>
      <c r="G4351" s="694" t="s">
        <v>39</v>
      </c>
      <c r="H4351" s="693">
        <v>0</v>
      </c>
      <c r="I4351" s="692">
        <v>590000000</v>
      </c>
      <c r="J4351" s="690" t="s">
        <v>293</v>
      </c>
      <c r="K4351" s="632" t="s">
        <v>12357</v>
      </c>
      <c r="L4351" s="689" t="s">
        <v>189</v>
      </c>
      <c r="M4351" s="677" t="s">
        <v>84</v>
      </c>
      <c r="N4351" s="632" t="s">
        <v>102</v>
      </c>
      <c r="O4351" s="632" t="s">
        <v>4918</v>
      </c>
      <c r="P4351" s="691">
        <v>796</v>
      </c>
      <c r="Q4351" s="632" t="s">
        <v>46</v>
      </c>
      <c r="R4351" s="674">
        <v>5</v>
      </c>
      <c r="S4351" s="686">
        <v>360</v>
      </c>
      <c r="T4351" s="673">
        <f t="shared" si="511"/>
        <v>1800</v>
      </c>
      <c r="U4351" s="633">
        <f t="shared" si="509"/>
        <v>2016.0000000000002</v>
      </c>
      <c r="V4351" s="672"/>
      <c r="W4351" s="690">
        <v>2017</v>
      </c>
      <c r="X4351" s="689"/>
      <c r="Y4351" s="528"/>
      <c r="Z4351" s="528"/>
      <c r="AA4351" s="528"/>
      <c r="AB4351" s="528"/>
      <c r="AC4351" s="528"/>
      <c r="AD4351" s="528"/>
      <c r="AE4351" s="528"/>
      <c r="AF4351" s="518"/>
      <c r="AG4351" s="518"/>
      <c r="AH4351" s="518"/>
      <c r="AI4351" s="518"/>
      <c r="AJ4351" s="518"/>
      <c r="AK4351" s="518"/>
      <c r="AL4351" s="518"/>
      <c r="AM4351" s="518"/>
      <c r="AN4351" s="518"/>
      <c r="AO4351" s="518"/>
      <c r="AP4351" s="518"/>
      <c r="AQ4351" s="518"/>
      <c r="AR4351" s="518"/>
      <c r="AS4351" s="518"/>
      <c r="AT4351" s="518"/>
      <c r="AU4351" s="518"/>
      <c r="AV4351" s="518"/>
      <c r="AW4351" s="518"/>
      <c r="AX4351" s="518"/>
      <c r="AY4351" s="518"/>
      <c r="AZ4351" s="518"/>
      <c r="BA4351" s="518"/>
      <c r="BB4351" s="518"/>
      <c r="BC4351" s="518"/>
      <c r="BD4351" s="518"/>
    </row>
    <row r="4352" spans="1:56" s="527" customFormat="1" ht="50.1" customHeight="1">
      <c r="A4352" s="683" t="s">
        <v>13096</v>
      </c>
      <c r="B4352" s="682" t="s">
        <v>35</v>
      </c>
      <c r="C4352" s="688" t="s">
        <v>13095</v>
      </c>
      <c r="D4352" s="688" t="s">
        <v>2732</v>
      </c>
      <c r="E4352" s="687" t="s">
        <v>2992</v>
      </c>
      <c r="F4352" s="627" t="s">
        <v>2732</v>
      </c>
      <c r="G4352" s="680" t="s">
        <v>39</v>
      </c>
      <c r="H4352" s="679">
        <v>0</v>
      </c>
      <c r="I4352" s="678">
        <v>590000000</v>
      </c>
      <c r="J4352" s="629" t="s">
        <v>293</v>
      </c>
      <c r="K4352" s="632" t="s">
        <v>12357</v>
      </c>
      <c r="L4352" s="632" t="s">
        <v>189</v>
      </c>
      <c r="M4352" s="677" t="s">
        <v>84</v>
      </c>
      <c r="N4352" s="632" t="s">
        <v>102</v>
      </c>
      <c r="O4352" s="632" t="s">
        <v>4918</v>
      </c>
      <c r="P4352" s="676">
        <v>796</v>
      </c>
      <c r="Q4352" s="632" t="s">
        <v>46</v>
      </c>
      <c r="R4352" s="674">
        <v>5</v>
      </c>
      <c r="S4352" s="686">
        <v>990</v>
      </c>
      <c r="T4352" s="673">
        <f t="shared" si="511"/>
        <v>4950</v>
      </c>
      <c r="U4352" s="633">
        <f t="shared" si="509"/>
        <v>5544.0000000000009</v>
      </c>
      <c r="V4352" s="672"/>
      <c r="W4352" s="629">
        <v>2017</v>
      </c>
      <c r="X4352" s="671"/>
      <c r="Y4352" s="528"/>
      <c r="Z4352" s="528"/>
      <c r="AA4352" s="528"/>
      <c r="AB4352" s="528"/>
      <c r="AC4352" s="528"/>
      <c r="AD4352" s="528"/>
      <c r="AE4352" s="528"/>
      <c r="AF4352" s="518"/>
      <c r="AG4352" s="518"/>
      <c r="AH4352" s="518"/>
      <c r="AI4352" s="518"/>
      <c r="AJ4352" s="518"/>
      <c r="AK4352" s="518"/>
      <c r="AL4352" s="518"/>
      <c r="AM4352" s="518"/>
      <c r="AN4352" s="518"/>
      <c r="AO4352" s="518"/>
      <c r="AP4352" s="518"/>
      <c r="AQ4352" s="518"/>
      <c r="AR4352" s="518"/>
      <c r="AS4352" s="518"/>
      <c r="AT4352" s="518"/>
      <c r="AU4352" s="518"/>
      <c r="AV4352" s="518"/>
      <c r="AW4352" s="518"/>
      <c r="AX4352" s="518"/>
      <c r="AY4352" s="518"/>
      <c r="AZ4352" s="518"/>
      <c r="BA4352" s="518"/>
      <c r="BB4352" s="518"/>
      <c r="BC4352" s="518"/>
      <c r="BD4352" s="518"/>
    </row>
    <row r="4353" spans="1:56" s="527" customFormat="1" ht="50.1" customHeight="1">
      <c r="A4353" s="683" t="s">
        <v>13094</v>
      </c>
      <c r="B4353" s="682" t="s">
        <v>35</v>
      </c>
      <c r="C4353" s="685" t="s">
        <v>586</v>
      </c>
      <c r="D4353" s="627" t="s">
        <v>587</v>
      </c>
      <c r="E4353" s="684" t="s">
        <v>588</v>
      </c>
      <c r="F4353" s="627" t="s">
        <v>13093</v>
      </c>
      <c r="G4353" s="680" t="s">
        <v>39</v>
      </c>
      <c r="H4353" s="679">
        <v>0</v>
      </c>
      <c r="I4353" s="678">
        <v>590000000</v>
      </c>
      <c r="J4353" s="629" t="s">
        <v>293</v>
      </c>
      <c r="K4353" s="632" t="s">
        <v>12357</v>
      </c>
      <c r="L4353" s="632" t="s">
        <v>189</v>
      </c>
      <c r="M4353" s="677" t="s">
        <v>84</v>
      </c>
      <c r="N4353" s="632" t="s">
        <v>102</v>
      </c>
      <c r="O4353" s="632" t="s">
        <v>4918</v>
      </c>
      <c r="P4353" s="676">
        <v>796</v>
      </c>
      <c r="Q4353" s="632" t="s">
        <v>46</v>
      </c>
      <c r="R4353" s="633">
        <v>3</v>
      </c>
      <c r="S4353" s="674">
        <v>1000</v>
      </c>
      <c r="T4353" s="673">
        <f t="shared" si="511"/>
        <v>3000</v>
      </c>
      <c r="U4353" s="633">
        <f t="shared" si="509"/>
        <v>3360.0000000000005</v>
      </c>
      <c r="V4353" s="672"/>
      <c r="W4353" s="629">
        <v>2017</v>
      </c>
      <c r="X4353" s="671"/>
      <c r="Y4353" s="528"/>
      <c r="Z4353" s="528"/>
      <c r="AA4353" s="528"/>
      <c r="AB4353" s="528"/>
      <c r="AC4353" s="528"/>
      <c r="AD4353" s="528"/>
      <c r="AE4353" s="528"/>
      <c r="AF4353" s="518"/>
      <c r="AG4353" s="518"/>
      <c r="AH4353" s="518"/>
      <c r="AI4353" s="518"/>
      <c r="AJ4353" s="518"/>
      <c r="AK4353" s="518"/>
      <c r="AL4353" s="518"/>
      <c r="AM4353" s="518"/>
      <c r="AN4353" s="518"/>
      <c r="AO4353" s="518"/>
      <c r="AP4353" s="518"/>
      <c r="AQ4353" s="518"/>
      <c r="AR4353" s="518"/>
      <c r="AS4353" s="518"/>
      <c r="AT4353" s="518"/>
      <c r="AU4353" s="518"/>
      <c r="AV4353" s="518"/>
      <c r="AW4353" s="518"/>
      <c r="AX4353" s="518"/>
      <c r="AY4353" s="518"/>
      <c r="AZ4353" s="518"/>
      <c r="BA4353" s="518"/>
      <c r="BB4353" s="518"/>
      <c r="BC4353" s="518"/>
      <c r="BD4353" s="518"/>
    </row>
    <row r="4354" spans="1:56" s="527" customFormat="1" ht="50.1" customHeight="1">
      <c r="A4354" s="683" t="s">
        <v>13092</v>
      </c>
      <c r="B4354" s="682" t="s">
        <v>35</v>
      </c>
      <c r="C4354" s="654" t="s">
        <v>1920</v>
      </c>
      <c r="D4354" s="654" t="s">
        <v>1921</v>
      </c>
      <c r="E4354" s="681" t="s">
        <v>1922</v>
      </c>
      <c r="F4354" s="627" t="s">
        <v>11927</v>
      </c>
      <c r="G4354" s="680" t="s">
        <v>39</v>
      </c>
      <c r="H4354" s="679">
        <v>0</v>
      </c>
      <c r="I4354" s="678">
        <v>590000000</v>
      </c>
      <c r="J4354" s="629" t="s">
        <v>293</v>
      </c>
      <c r="K4354" s="632" t="s">
        <v>12357</v>
      </c>
      <c r="L4354" s="632" t="s">
        <v>189</v>
      </c>
      <c r="M4354" s="677" t="s">
        <v>84</v>
      </c>
      <c r="N4354" s="632" t="s">
        <v>102</v>
      </c>
      <c r="O4354" s="632" t="s">
        <v>4918</v>
      </c>
      <c r="P4354" s="676">
        <v>796</v>
      </c>
      <c r="Q4354" s="632" t="s">
        <v>46</v>
      </c>
      <c r="R4354" s="675">
        <v>12</v>
      </c>
      <c r="S4354" s="674">
        <v>600</v>
      </c>
      <c r="T4354" s="673">
        <f t="shared" si="511"/>
        <v>7200</v>
      </c>
      <c r="U4354" s="633">
        <f t="shared" si="509"/>
        <v>8064.0000000000009</v>
      </c>
      <c r="V4354" s="672"/>
      <c r="W4354" s="629">
        <v>2017</v>
      </c>
      <c r="X4354" s="671"/>
      <c r="Y4354" s="528"/>
      <c r="Z4354" s="528"/>
      <c r="AA4354" s="528"/>
      <c r="AB4354" s="528"/>
      <c r="AC4354" s="528"/>
      <c r="AD4354" s="528"/>
      <c r="AE4354" s="528"/>
      <c r="AF4354" s="518"/>
      <c r="AG4354" s="518"/>
      <c r="AH4354" s="518"/>
      <c r="AI4354" s="518"/>
      <c r="AJ4354" s="518"/>
      <c r="AK4354" s="518"/>
      <c r="AL4354" s="518"/>
      <c r="AM4354" s="518"/>
      <c r="AN4354" s="518"/>
      <c r="AO4354" s="518"/>
      <c r="AP4354" s="518"/>
      <c r="AQ4354" s="518"/>
      <c r="AR4354" s="518"/>
      <c r="AS4354" s="518"/>
      <c r="AT4354" s="518"/>
      <c r="AU4354" s="518"/>
      <c r="AV4354" s="518"/>
      <c r="AW4354" s="518"/>
      <c r="AX4354" s="518"/>
      <c r="AY4354" s="518"/>
      <c r="AZ4354" s="518"/>
      <c r="BA4354" s="518"/>
      <c r="BB4354" s="518"/>
      <c r="BC4354" s="518"/>
      <c r="BD4354" s="518"/>
    </row>
    <row r="4355" spans="1:56" s="527" customFormat="1" ht="50.1" customHeight="1">
      <c r="A4355" s="683" t="s">
        <v>13091</v>
      </c>
      <c r="B4355" s="682" t="s">
        <v>35</v>
      </c>
      <c r="C4355" s="654" t="s">
        <v>2736</v>
      </c>
      <c r="D4355" s="654" t="s">
        <v>2737</v>
      </c>
      <c r="E4355" s="681" t="s">
        <v>2738</v>
      </c>
      <c r="F4355" s="654" t="s">
        <v>13090</v>
      </c>
      <c r="G4355" s="680" t="s">
        <v>39</v>
      </c>
      <c r="H4355" s="679">
        <v>0</v>
      </c>
      <c r="I4355" s="678">
        <v>590000000</v>
      </c>
      <c r="J4355" s="629" t="s">
        <v>293</v>
      </c>
      <c r="K4355" s="632" t="s">
        <v>12357</v>
      </c>
      <c r="L4355" s="632" t="s">
        <v>189</v>
      </c>
      <c r="M4355" s="677" t="s">
        <v>84</v>
      </c>
      <c r="N4355" s="632" t="s">
        <v>102</v>
      </c>
      <c r="O4355" s="632" t="s">
        <v>4918</v>
      </c>
      <c r="P4355" s="676">
        <v>796</v>
      </c>
      <c r="Q4355" s="632" t="s">
        <v>46</v>
      </c>
      <c r="R4355" s="675">
        <v>6</v>
      </c>
      <c r="S4355" s="674">
        <v>850</v>
      </c>
      <c r="T4355" s="673">
        <f t="shared" si="511"/>
        <v>5100</v>
      </c>
      <c r="U4355" s="633">
        <f t="shared" si="509"/>
        <v>5712.0000000000009</v>
      </c>
      <c r="V4355" s="672"/>
      <c r="W4355" s="629">
        <v>2017</v>
      </c>
      <c r="X4355" s="671"/>
      <c r="Y4355" s="528"/>
      <c r="Z4355" s="528"/>
      <c r="AA4355" s="528"/>
      <c r="AB4355" s="528"/>
      <c r="AC4355" s="528"/>
      <c r="AD4355" s="528"/>
      <c r="AE4355" s="528"/>
      <c r="AF4355" s="518"/>
      <c r="AG4355" s="518"/>
      <c r="AH4355" s="518"/>
      <c r="AI4355" s="518"/>
      <c r="AJ4355" s="518"/>
      <c r="AK4355" s="518"/>
      <c r="AL4355" s="518"/>
      <c r="AM4355" s="518"/>
      <c r="AN4355" s="518"/>
      <c r="AO4355" s="518"/>
      <c r="AP4355" s="518"/>
      <c r="AQ4355" s="518"/>
      <c r="AR4355" s="518"/>
      <c r="AS4355" s="518"/>
      <c r="AT4355" s="518"/>
      <c r="AU4355" s="518"/>
      <c r="AV4355" s="518"/>
      <c r="AW4355" s="518"/>
      <c r="AX4355" s="518"/>
      <c r="AY4355" s="518"/>
      <c r="AZ4355" s="518"/>
      <c r="BA4355" s="518"/>
      <c r="BB4355" s="518"/>
      <c r="BC4355" s="518"/>
      <c r="BD4355" s="518"/>
    </row>
    <row r="4356" spans="1:56" s="527" customFormat="1" ht="50.1" customHeight="1">
      <c r="A4356" s="683" t="s">
        <v>13089</v>
      </c>
      <c r="B4356" s="682" t="s">
        <v>35</v>
      </c>
      <c r="C4356" s="654" t="s">
        <v>4664</v>
      </c>
      <c r="D4356" s="654" t="s">
        <v>4649</v>
      </c>
      <c r="E4356" s="681" t="s">
        <v>4665</v>
      </c>
      <c r="F4356" s="627" t="s">
        <v>13088</v>
      </c>
      <c r="G4356" s="680" t="s">
        <v>39</v>
      </c>
      <c r="H4356" s="679">
        <v>0</v>
      </c>
      <c r="I4356" s="678">
        <v>590000000</v>
      </c>
      <c r="J4356" s="629" t="s">
        <v>293</v>
      </c>
      <c r="K4356" s="632" t="s">
        <v>12357</v>
      </c>
      <c r="L4356" s="632" t="s">
        <v>189</v>
      </c>
      <c r="M4356" s="677" t="s">
        <v>84</v>
      </c>
      <c r="N4356" s="632" t="s">
        <v>102</v>
      </c>
      <c r="O4356" s="632" t="s">
        <v>4918</v>
      </c>
      <c r="P4356" s="676">
        <v>796</v>
      </c>
      <c r="Q4356" s="632" t="s">
        <v>46</v>
      </c>
      <c r="R4356" s="675">
        <v>3</v>
      </c>
      <c r="S4356" s="674">
        <v>2900</v>
      </c>
      <c r="T4356" s="673">
        <f t="shared" si="511"/>
        <v>8700</v>
      </c>
      <c r="U4356" s="633">
        <f t="shared" si="509"/>
        <v>9744.0000000000018</v>
      </c>
      <c r="V4356" s="672"/>
      <c r="W4356" s="629">
        <v>2017</v>
      </c>
      <c r="X4356" s="671"/>
      <c r="Y4356" s="528"/>
      <c r="Z4356" s="528"/>
      <c r="AA4356" s="528"/>
      <c r="AB4356" s="528"/>
      <c r="AC4356" s="528"/>
      <c r="AD4356" s="528"/>
      <c r="AE4356" s="528"/>
      <c r="AF4356" s="518"/>
      <c r="AG4356" s="518"/>
      <c r="AH4356" s="518"/>
      <c r="AI4356" s="518"/>
      <c r="AJ4356" s="518"/>
      <c r="AK4356" s="518"/>
      <c r="AL4356" s="518"/>
      <c r="AM4356" s="518"/>
      <c r="AN4356" s="518"/>
      <c r="AO4356" s="518"/>
      <c r="AP4356" s="518"/>
      <c r="AQ4356" s="518"/>
      <c r="AR4356" s="518"/>
      <c r="AS4356" s="518"/>
      <c r="AT4356" s="518"/>
      <c r="AU4356" s="518"/>
      <c r="AV4356" s="518"/>
      <c r="AW4356" s="518"/>
      <c r="AX4356" s="518"/>
      <c r="AY4356" s="518"/>
      <c r="AZ4356" s="518"/>
      <c r="BA4356" s="518"/>
      <c r="BB4356" s="518"/>
      <c r="BC4356" s="518"/>
      <c r="BD4356" s="518"/>
    </row>
    <row r="4357" spans="1:56" s="527" customFormat="1" ht="50.1" customHeight="1">
      <c r="A4357" s="683" t="s">
        <v>13087</v>
      </c>
      <c r="B4357" s="682" t="s">
        <v>35</v>
      </c>
      <c r="C4357" s="654" t="s">
        <v>4664</v>
      </c>
      <c r="D4357" s="654" t="s">
        <v>4649</v>
      </c>
      <c r="E4357" s="681" t="s">
        <v>4665</v>
      </c>
      <c r="F4357" s="627" t="s">
        <v>13086</v>
      </c>
      <c r="G4357" s="680" t="s">
        <v>39</v>
      </c>
      <c r="H4357" s="679">
        <v>0</v>
      </c>
      <c r="I4357" s="678">
        <v>590000000</v>
      </c>
      <c r="J4357" s="629" t="s">
        <v>293</v>
      </c>
      <c r="K4357" s="632" t="s">
        <v>12357</v>
      </c>
      <c r="L4357" s="632" t="s">
        <v>189</v>
      </c>
      <c r="M4357" s="677" t="s">
        <v>84</v>
      </c>
      <c r="N4357" s="632" t="s">
        <v>102</v>
      </c>
      <c r="O4357" s="632" t="s">
        <v>4918</v>
      </c>
      <c r="P4357" s="676">
        <v>796</v>
      </c>
      <c r="Q4357" s="632" t="s">
        <v>46</v>
      </c>
      <c r="R4357" s="675">
        <v>3</v>
      </c>
      <c r="S4357" s="674">
        <v>6300</v>
      </c>
      <c r="T4357" s="673">
        <f t="shared" si="511"/>
        <v>18900</v>
      </c>
      <c r="U4357" s="633">
        <f t="shared" si="509"/>
        <v>21168.000000000004</v>
      </c>
      <c r="V4357" s="672"/>
      <c r="W4357" s="629">
        <v>2017</v>
      </c>
      <c r="X4357" s="671"/>
      <c r="Y4357" s="528"/>
      <c r="Z4357" s="528"/>
      <c r="AA4357" s="528"/>
      <c r="AB4357" s="528"/>
      <c r="AC4357" s="528"/>
      <c r="AD4357" s="528"/>
      <c r="AE4357" s="528"/>
      <c r="AF4357" s="518"/>
      <c r="AG4357" s="518"/>
      <c r="AH4357" s="518"/>
      <c r="AI4357" s="518"/>
      <c r="AJ4357" s="518"/>
      <c r="AK4357" s="518"/>
      <c r="AL4357" s="518"/>
      <c r="AM4357" s="518"/>
      <c r="AN4357" s="518"/>
      <c r="AO4357" s="518"/>
      <c r="AP4357" s="518"/>
      <c r="AQ4357" s="518"/>
      <c r="AR4357" s="518"/>
      <c r="AS4357" s="518"/>
      <c r="AT4357" s="518"/>
      <c r="AU4357" s="518"/>
      <c r="AV4357" s="518"/>
      <c r="AW4357" s="518"/>
      <c r="AX4357" s="518"/>
      <c r="AY4357" s="518"/>
      <c r="AZ4357" s="518"/>
      <c r="BA4357" s="518"/>
      <c r="BB4357" s="518"/>
      <c r="BC4357" s="518"/>
      <c r="BD4357" s="518"/>
    </row>
    <row r="4358" spans="1:56" s="527" customFormat="1" ht="50.1" customHeight="1">
      <c r="A4358" s="789" t="s">
        <v>13220</v>
      </c>
      <c r="B4358" s="58" t="s">
        <v>35</v>
      </c>
      <c r="C4358" s="50" t="s">
        <v>13221</v>
      </c>
      <c r="D4358" s="50" t="s">
        <v>1342</v>
      </c>
      <c r="E4358" s="50" t="s">
        <v>13222</v>
      </c>
      <c r="F4358" s="50" t="s">
        <v>13223</v>
      </c>
      <c r="G4358" s="49" t="s">
        <v>39</v>
      </c>
      <c r="H4358" s="105">
        <v>0</v>
      </c>
      <c r="I4358" s="80">
        <v>590000000</v>
      </c>
      <c r="J4358" s="51" t="s">
        <v>293</v>
      </c>
      <c r="K4358" s="49" t="s">
        <v>12357</v>
      </c>
      <c r="L4358" s="49" t="s">
        <v>189</v>
      </c>
      <c r="M4358" s="790" t="s">
        <v>84</v>
      </c>
      <c r="N4358" s="49" t="s">
        <v>143</v>
      </c>
      <c r="O4358" s="49" t="s">
        <v>4918</v>
      </c>
      <c r="P4358" s="43">
        <v>796</v>
      </c>
      <c r="Q4358" s="49" t="s">
        <v>46</v>
      </c>
      <c r="R4358" s="77">
        <v>1</v>
      </c>
      <c r="S4358" s="77">
        <v>445000</v>
      </c>
      <c r="T4358" s="343">
        <f t="shared" si="511"/>
        <v>445000</v>
      </c>
      <c r="U4358" s="343">
        <f t="shared" si="509"/>
        <v>498400.00000000006</v>
      </c>
      <c r="V4358" s="791"/>
      <c r="W4358" s="51">
        <v>2017</v>
      </c>
      <c r="X4358" s="49"/>
      <c r="Y4358" s="528"/>
      <c r="Z4358" s="528"/>
      <c r="AA4358" s="528"/>
      <c r="AB4358" s="528"/>
      <c r="AC4358" s="528"/>
      <c r="AD4358" s="528"/>
      <c r="AE4358" s="528"/>
      <c r="AF4358" s="518"/>
      <c r="AG4358" s="518"/>
      <c r="AH4358" s="518"/>
      <c r="AI4358" s="518"/>
      <c r="AJ4358" s="518"/>
      <c r="AK4358" s="518"/>
      <c r="AL4358" s="518"/>
      <c r="AM4358" s="518"/>
      <c r="AN4358" s="518"/>
      <c r="AO4358" s="518"/>
      <c r="AP4358" s="518"/>
      <c r="AQ4358" s="518"/>
      <c r="AR4358" s="518"/>
      <c r="AS4358" s="518"/>
      <c r="AT4358" s="518"/>
      <c r="AU4358" s="518"/>
      <c r="AV4358" s="518"/>
      <c r="AW4358" s="518"/>
      <c r="AX4358" s="518"/>
      <c r="AY4358" s="518"/>
      <c r="AZ4358" s="518"/>
      <c r="BA4358" s="518"/>
      <c r="BB4358" s="518"/>
      <c r="BC4358" s="518"/>
      <c r="BD4358" s="518"/>
    </row>
    <row r="4359" spans="1:56" s="527" customFormat="1" ht="50.1" customHeight="1">
      <c r="A4359" s="789" t="s">
        <v>13224</v>
      </c>
      <c r="B4359" s="58" t="s">
        <v>35</v>
      </c>
      <c r="C4359" s="50" t="s">
        <v>13225</v>
      </c>
      <c r="D4359" s="50" t="s">
        <v>13226</v>
      </c>
      <c r="E4359" s="50" t="s">
        <v>13227</v>
      </c>
      <c r="F4359" s="50" t="s">
        <v>13228</v>
      </c>
      <c r="G4359" s="49" t="s">
        <v>39</v>
      </c>
      <c r="H4359" s="105">
        <v>0</v>
      </c>
      <c r="I4359" s="80">
        <v>590000000</v>
      </c>
      <c r="J4359" s="51" t="s">
        <v>293</v>
      </c>
      <c r="K4359" s="49" t="s">
        <v>12357</v>
      </c>
      <c r="L4359" s="49" t="s">
        <v>189</v>
      </c>
      <c r="M4359" s="790" t="s">
        <v>84</v>
      </c>
      <c r="N4359" s="49" t="s">
        <v>143</v>
      </c>
      <c r="O4359" s="49" t="s">
        <v>4918</v>
      </c>
      <c r="P4359" s="43">
        <v>839</v>
      </c>
      <c r="Q4359" s="49" t="s">
        <v>612</v>
      </c>
      <c r="R4359" s="77">
        <v>1</v>
      </c>
      <c r="S4359" s="77">
        <v>195000</v>
      </c>
      <c r="T4359" s="343">
        <f t="shared" si="511"/>
        <v>195000</v>
      </c>
      <c r="U4359" s="343">
        <f t="shared" si="509"/>
        <v>218400.00000000003</v>
      </c>
      <c r="V4359" s="791"/>
      <c r="W4359" s="51">
        <v>2017</v>
      </c>
      <c r="X4359" s="49"/>
      <c r="Y4359" s="528"/>
      <c r="Z4359" s="528"/>
      <c r="AA4359" s="528"/>
      <c r="AB4359" s="528"/>
      <c r="AC4359" s="528"/>
      <c r="AD4359" s="528"/>
      <c r="AE4359" s="528"/>
      <c r="AF4359" s="518"/>
      <c r="AG4359" s="518"/>
      <c r="AH4359" s="518"/>
      <c r="AI4359" s="518"/>
      <c r="AJ4359" s="518"/>
      <c r="AK4359" s="518"/>
      <c r="AL4359" s="518"/>
      <c r="AM4359" s="518"/>
      <c r="AN4359" s="518"/>
      <c r="AO4359" s="518"/>
      <c r="AP4359" s="518"/>
      <c r="AQ4359" s="518"/>
      <c r="AR4359" s="518"/>
      <c r="AS4359" s="518"/>
      <c r="AT4359" s="518"/>
      <c r="AU4359" s="518"/>
      <c r="AV4359" s="518"/>
      <c r="AW4359" s="518"/>
      <c r="AX4359" s="518"/>
      <c r="AY4359" s="518"/>
      <c r="AZ4359" s="518"/>
      <c r="BA4359" s="518"/>
      <c r="BB4359" s="518"/>
      <c r="BC4359" s="518"/>
      <c r="BD4359" s="518"/>
    </row>
    <row r="4360" spans="1:56" s="527" customFormat="1" ht="50.1" customHeight="1">
      <c r="A4360" s="789" t="s">
        <v>13229</v>
      </c>
      <c r="B4360" s="778" t="s">
        <v>35</v>
      </c>
      <c r="C4360" s="792" t="s">
        <v>13230</v>
      </c>
      <c r="D4360" s="792" t="s">
        <v>8305</v>
      </c>
      <c r="E4360" s="792" t="s">
        <v>13231</v>
      </c>
      <c r="F4360" s="792" t="s">
        <v>13232</v>
      </c>
      <c r="G4360" s="779" t="s">
        <v>39</v>
      </c>
      <c r="H4360" s="793">
        <v>0</v>
      </c>
      <c r="I4360" s="794">
        <v>590000000</v>
      </c>
      <c r="J4360" s="795" t="s">
        <v>293</v>
      </c>
      <c r="K4360" s="779" t="s">
        <v>11310</v>
      </c>
      <c r="L4360" s="779" t="s">
        <v>295</v>
      </c>
      <c r="M4360" s="796" t="s">
        <v>84</v>
      </c>
      <c r="N4360" s="779" t="s">
        <v>5953</v>
      </c>
      <c r="O4360" s="779" t="s">
        <v>1424</v>
      </c>
      <c r="P4360" s="778">
        <v>796</v>
      </c>
      <c r="Q4360" s="778" t="s">
        <v>46</v>
      </c>
      <c r="R4360" s="776">
        <v>2</v>
      </c>
      <c r="S4360" s="776">
        <v>154000</v>
      </c>
      <c r="T4360" s="776">
        <f t="shared" ref="T4360:T4364" si="512">R4360*S4360</f>
        <v>308000</v>
      </c>
      <c r="U4360" s="776">
        <f t="shared" ref="U4360:U4364" si="513">T4360*1.12</f>
        <v>344960.00000000006</v>
      </c>
      <c r="V4360" s="797"/>
      <c r="W4360" s="795">
        <v>2017</v>
      </c>
      <c r="X4360" s="797"/>
      <c r="Y4360" s="528"/>
      <c r="Z4360" s="528"/>
      <c r="AA4360" s="528"/>
      <c r="AB4360" s="528"/>
      <c r="AC4360" s="528"/>
      <c r="AD4360" s="528"/>
      <c r="AE4360" s="528"/>
      <c r="AF4360" s="518"/>
      <c r="AG4360" s="518"/>
      <c r="AH4360" s="518"/>
      <c r="AI4360" s="518"/>
      <c r="AJ4360" s="518"/>
      <c r="AK4360" s="518"/>
      <c r="AL4360" s="518"/>
      <c r="AM4360" s="518"/>
      <c r="AN4360" s="518"/>
      <c r="AO4360" s="518"/>
      <c r="AP4360" s="518"/>
      <c r="AQ4360" s="518"/>
      <c r="AR4360" s="518"/>
      <c r="AS4360" s="518"/>
      <c r="AT4360" s="518"/>
      <c r="AU4360" s="518"/>
      <c r="AV4360" s="518"/>
      <c r="AW4360" s="518"/>
      <c r="AX4360" s="518"/>
      <c r="AY4360" s="518"/>
      <c r="AZ4360" s="518"/>
      <c r="BA4360" s="518"/>
      <c r="BB4360" s="518"/>
      <c r="BC4360" s="518"/>
      <c r="BD4360" s="518"/>
    </row>
    <row r="4361" spans="1:56" s="527" customFormat="1" ht="50.1" customHeight="1">
      <c r="A4361" s="789" t="s">
        <v>13233</v>
      </c>
      <c r="B4361" s="778" t="s">
        <v>35</v>
      </c>
      <c r="C4361" s="792" t="s">
        <v>6606</v>
      </c>
      <c r="D4361" s="792" t="s">
        <v>305</v>
      </c>
      <c r="E4361" s="792" t="s">
        <v>6607</v>
      </c>
      <c r="F4361" s="792" t="s">
        <v>13234</v>
      </c>
      <c r="G4361" s="779" t="s">
        <v>39</v>
      </c>
      <c r="H4361" s="793">
        <v>0</v>
      </c>
      <c r="I4361" s="794">
        <v>590000000</v>
      </c>
      <c r="J4361" s="795" t="s">
        <v>293</v>
      </c>
      <c r="K4361" s="779" t="s">
        <v>11310</v>
      </c>
      <c r="L4361" s="779" t="s">
        <v>295</v>
      </c>
      <c r="M4361" s="796" t="s">
        <v>84</v>
      </c>
      <c r="N4361" s="779" t="s">
        <v>5953</v>
      </c>
      <c r="O4361" s="779" t="s">
        <v>1424</v>
      </c>
      <c r="P4361" s="778">
        <v>796</v>
      </c>
      <c r="Q4361" s="778" t="s">
        <v>46</v>
      </c>
      <c r="R4361" s="776">
        <v>18</v>
      </c>
      <c r="S4361" s="776">
        <v>6000</v>
      </c>
      <c r="T4361" s="776">
        <f t="shared" si="512"/>
        <v>108000</v>
      </c>
      <c r="U4361" s="776">
        <f t="shared" si="513"/>
        <v>120960.00000000001</v>
      </c>
      <c r="V4361" s="774"/>
      <c r="W4361" s="795">
        <v>2017</v>
      </c>
      <c r="X4361" s="774"/>
      <c r="Y4361" s="528"/>
      <c r="Z4361" s="528"/>
      <c r="AA4361" s="528"/>
      <c r="AB4361" s="528"/>
      <c r="AC4361" s="528"/>
      <c r="AD4361" s="528"/>
      <c r="AE4361" s="528"/>
      <c r="AF4361" s="518"/>
      <c r="AG4361" s="518"/>
      <c r="AH4361" s="518"/>
      <c r="AI4361" s="518"/>
      <c r="AJ4361" s="518"/>
      <c r="AK4361" s="518"/>
      <c r="AL4361" s="518"/>
      <c r="AM4361" s="518"/>
      <c r="AN4361" s="518"/>
      <c r="AO4361" s="518"/>
      <c r="AP4361" s="518"/>
      <c r="AQ4361" s="518"/>
      <c r="AR4361" s="518"/>
      <c r="AS4361" s="518"/>
      <c r="AT4361" s="518"/>
      <c r="AU4361" s="518"/>
      <c r="AV4361" s="518"/>
      <c r="AW4361" s="518"/>
      <c r="AX4361" s="518"/>
      <c r="AY4361" s="518"/>
      <c r="AZ4361" s="518"/>
      <c r="BA4361" s="518"/>
      <c r="BB4361" s="518"/>
      <c r="BC4361" s="518"/>
      <c r="BD4361" s="518"/>
    </row>
    <row r="4362" spans="1:56" s="527" customFormat="1" ht="50.1" customHeight="1">
      <c r="A4362" s="789" t="s">
        <v>13235</v>
      </c>
      <c r="B4362" s="778" t="s">
        <v>35</v>
      </c>
      <c r="C4362" s="792" t="s">
        <v>13236</v>
      </c>
      <c r="D4362" s="792" t="s">
        <v>3944</v>
      </c>
      <c r="E4362" s="792" t="s">
        <v>13237</v>
      </c>
      <c r="F4362" s="792" t="s">
        <v>13238</v>
      </c>
      <c r="G4362" s="779" t="s">
        <v>39</v>
      </c>
      <c r="H4362" s="793">
        <v>0</v>
      </c>
      <c r="I4362" s="794">
        <v>590000000</v>
      </c>
      <c r="J4362" s="795" t="s">
        <v>293</v>
      </c>
      <c r="K4362" s="779" t="s">
        <v>11310</v>
      </c>
      <c r="L4362" s="779" t="s">
        <v>295</v>
      </c>
      <c r="M4362" s="796" t="s">
        <v>84</v>
      </c>
      <c r="N4362" s="779" t="s">
        <v>5953</v>
      </c>
      <c r="O4362" s="779" t="s">
        <v>1424</v>
      </c>
      <c r="P4362" s="778">
        <v>796</v>
      </c>
      <c r="Q4362" s="778" t="s">
        <v>46</v>
      </c>
      <c r="R4362" s="776">
        <v>6</v>
      </c>
      <c r="S4362" s="776">
        <v>16000</v>
      </c>
      <c r="T4362" s="776">
        <f t="shared" si="512"/>
        <v>96000</v>
      </c>
      <c r="U4362" s="776">
        <f t="shared" si="513"/>
        <v>107520.00000000001</v>
      </c>
      <c r="V4362" s="774"/>
      <c r="W4362" s="795">
        <v>2017</v>
      </c>
      <c r="X4362" s="774"/>
      <c r="Y4362" s="528"/>
      <c r="Z4362" s="528"/>
      <c r="AA4362" s="528"/>
      <c r="AB4362" s="528"/>
      <c r="AC4362" s="528"/>
      <c r="AD4362" s="528"/>
      <c r="AE4362" s="528"/>
      <c r="AF4362" s="518"/>
      <c r="AG4362" s="518"/>
      <c r="AH4362" s="518"/>
      <c r="AI4362" s="518"/>
      <c r="AJ4362" s="518"/>
      <c r="AK4362" s="518"/>
      <c r="AL4362" s="518"/>
      <c r="AM4362" s="518"/>
      <c r="AN4362" s="518"/>
      <c r="AO4362" s="518"/>
      <c r="AP4362" s="518"/>
      <c r="AQ4362" s="518"/>
      <c r="AR4362" s="518"/>
      <c r="AS4362" s="518"/>
      <c r="AT4362" s="518"/>
      <c r="AU4362" s="518"/>
      <c r="AV4362" s="518"/>
      <c r="AW4362" s="518"/>
      <c r="AX4362" s="518"/>
      <c r="AY4362" s="518"/>
      <c r="AZ4362" s="518"/>
      <c r="BA4362" s="518"/>
      <c r="BB4362" s="518"/>
      <c r="BC4362" s="518"/>
      <c r="BD4362" s="518"/>
    </row>
    <row r="4363" spans="1:56" s="527" customFormat="1" ht="50.1" customHeight="1">
      <c r="A4363" s="789" t="s">
        <v>13239</v>
      </c>
      <c r="B4363" s="778" t="s">
        <v>35</v>
      </c>
      <c r="C4363" s="792" t="s">
        <v>13236</v>
      </c>
      <c r="D4363" s="792" t="s">
        <v>3944</v>
      </c>
      <c r="E4363" s="792" t="s">
        <v>13237</v>
      </c>
      <c r="F4363" s="792" t="s">
        <v>13240</v>
      </c>
      <c r="G4363" s="779" t="s">
        <v>39</v>
      </c>
      <c r="H4363" s="793">
        <v>0</v>
      </c>
      <c r="I4363" s="794">
        <v>590000000</v>
      </c>
      <c r="J4363" s="795" t="s">
        <v>293</v>
      </c>
      <c r="K4363" s="779" t="s">
        <v>11310</v>
      </c>
      <c r="L4363" s="779" t="s">
        <v>295</v>
      </c>
      <c r="M4363" s="796" t="s">
        <v>84</v>
      </c>
      <c r="N4363" s="779" t="s">
        <v>5953</v>
      </c>
      <c r="O4363" s="779" t="s">
        <v>1424</v>
      </c>
      <c r="P4363" s="778">
        <v>796</v>
      </c>
      <c r="Q4363" s="778" t="s">
        <v>46</v>
      </c>
      <c r="R4363" s="776">
        <v>6</v>
      </c>
      <c r="S4363" s="776">
        <v>5000</v>
      </c>
      <c r="T4363" s="776">
        <f t="shared" si="512"/>
        <v>30000</v>
      </c>
      <c r="U4363" s="776">
        <f t="shared" si="513"/>
        <v>33600</v>
      </c>
      <c r="V4363" s="774"/>
      <c r="W4363" s="795">
        <v>2017</v>
      </c>
      <c r="X4363" s="774"/>
      <c r="Y4363" s="528"/>
      <c r="Z4363" s="528"/>
      <c r="AA4363" s="528"/>
      <c r="AB4363" s="528"/>
      <c r="AC4363" s="528"/>
      <c r="AD4363" s="528"/>
      <c r="AE4363" s="528"/>
      <c r="AF4363" s="518"/>
      <c r="AG4363" s="518"/>
      <c r="AH4363" s="518"/>
      <c r="AI4363" s="518"/>
      <c r="AJ4363" s="518"/>
      <c r="AK4363" s="518"/>
      <c r="AL4363" s="518"/>
      <c r="AM4363" s="518"/>
      <c r="AN4363" s="518"/>
      <c r="AO4363" s="518"/>
      <c r="AP4363" s="518"/>
      <c r="AQ4363" s="518"/>
      <c r="AR4363" s="518"/>
      <c r="AS4363" s="518"/>
      <c r="AT4363" s="518"/>
      <c r="AU4363" s="518"/>
      <c r="AV4363" s="518"/>
      <c r="AW4363" s="518"/>
      <c r="AX4363" s="518"/>
      <c r="AY4363" s="518"/>
      <c r="AZ4363" s="518"/>
      <c r="BA4363" s="518"/>
      <c r="BB4363" s="518"/>
      <c r="BC4363" s="518"/>
      <c r="BD4363" s="518"/>
    </row>
    <row r="4364" spans="1:56" s="527" customFormat="1" ht="50.1" customHeight="1">
      <c r="A4364" s="789" t="s">
        <v>13241</v>
      </c>
      <c r="B4364" s="778" t="s">
        <v>35</v>
      </c>
      <c r="C4364" s="792" t="s">
        <v>12056</v>
      </c>
      <c r="D4364" s="792" t="s">
        <v>1102</v>
      </c>
      <c r="E4364" s="792" t="s">
        <v>12057</v>
      </c>
      <c r="F4364" s="792" t="s">
        <v>12058</v>
      </c>
      <c r="G4364" s="779" t="s">
        <v>39</v>
      </c>
      <c r="H4364" s="793">
        <v>0</v>
      </c>
      <c r="I4364" s="794">
        <v>590000000</v>
      </c>
      <c r="J4364" s="795" t="s">
        <v>293</v>
      </c>
      <c r="K4364" s="779" t="s">
        <v>11310</v>
      </c>
      <c r="L4364" s="779" t="s">
        <v>295</v>
      </c>
      <c r="M4364" s="796" t="s">
        <v>84</v>
      </c>
      <c r="N4364" s="779" t="s">
        <v>44</v>
      </c>
      <c r="O4364" s="779" t="s">
        <v>227</v>
      </c>
      <c r="P4364" s="778">
        <v>796</v>
      </c>
      <c r="Q4364" s="778" t="s">
        <v>46</v>
      </c>
      <c r="R4364" s="776">
        <v>6</v>
      </c>
      <c r="S4364" s="798">
        <v>450</v>
      </c>
      <c r="T4364" s="799">
        <f t="shared" si="512"/>
        <v>2700</v>
      </c>
      <c r="U4364" s="776">
        <f t="shared" si="513"/>
        <v>3024.0000000000005</v>
      </c>
      <c r="V4364" s="774"/>
      <c r="W4364" s="795">
        <v>2017</v>
      </c>
      <c r="X4364" s="774"/>
      <c r="Y4364" s="528"/>
      <c r="Z4364" s="528"/>
      <c r="AA4364" s="528"/>
      <c r="AB4364" s="528"/>
      <c r="AC4364" s="528"/>
      <c r="AD4364" s="528"/>
      <c r="AE4364" s="528"/>
      <c r="AF4364" s="518"/>
      <c r="AG4364" s="518"/>
      <c r="AH4364" s="518"/>
      <c r="AI4364" s="518"/>
      <c r="AJ4364" s="518"/>
      <c r="AK4364" s="518"/>
      <c r="AL4364" s="518"/>
      <c r="AM4364" s="518"/>
      <c r="AN4364" s="518"/>
      <c r="AO4364" s="518"/>
      <c r="AP4364" s="518"/>
      <c r="AQ4364" s="518"/>
      <c r="AR4364" s="518"/>
      <c r="AS4364" s="518"/>
      <c r="AT4364" s="518"/>
      <c r="AU4364" s="518"/>
      <c r="AV4364" s="518"/>
      <c r="AW4364" s="518"/>
      <c r="AX4364" s="518"/>
      <c r="AY4364" s="518"/>
      <c r="AZ4364" s="518"/>
      <c r="BA4364" s="518"/>
      <c r="BB4364" s="518"/>
      <c r="BC4364" s="518"/>
      <c r="BD4364" s="518"/>
    </row>
    <row r="4365" spans="1:56" s="527" customFormat="1" ht="50.1" customHeight="1">
      <c r="A4365" s="789" t="s">
        <v>13242</v>
      </c>
      <c r="B4365" s="778" t="s">
        <v>35</v>
      </c>
      <c r="C4365" s="792" t="s">
        <v>7874</v>
      </c>
      <c r="D4365" s="792" t="s">
        <v>7862</v>
      </c>
      <c r="E4365" s="792" t="s">
        <v>7875</v>
      </c>
      <c r="F4365" s="792" t="s">
        <v>13243</v>
      </c>
      <c r="G4365" s="779" t="s">
        <v>39</v>
      </c>
      <c r="H4365" s="793">
        <v>0</v>
      </c>
      <c r="I4365" s="794">
        <v>590000000</v>
      </c>
      <c r="J4365" s="795" t="s">
        <v>293</v>
      </c>
      <c r="K4365" s="779" t="s">
        <v>11310</v>
      </c>
      <c r="L4365" s="779" t="s">
        <v>295</v>
      </c>
      <c r="M4365" s="796" t="s">
        <v>84</v>
      </c>
      <c r="N4365" s="779" t="s">
        <v>44</v>
      </c>
      <c r="O4365" s="779" t="s">
        <v>227</v>
      </c>
      <c r="P4365" s="778">
        <v>796</v>
      </c>
      <c r="Q4365" s="778" t="s">
        <v>46</v>
      </c>
      <c r="R4365" s="776">
        <v>42</v>
      </c>
      <c r="S4365" s="776">
        <v>250</v>
      </c>
      <c r="T4365" s="776">
        <f>R4365*S4365</f>
        <v>10500</v>
      </c>
      <c r="U4365" s="776">
        <f>T4365*1.12</f>
        <v>11760.000000000002</v>
      </c>
      <c r="V4365" s="774"/>
      <c r="W4365" s="795">
        <v>2017</v>
      </c>
      <c r="X4365" s="774"/>
      <c r="Y4365" s="528"/>
      <c r="Z4365" s="528"/>
      <c r="AA4365" s="528"/>
      <c r="AB4365" s="528"/>
      <c r="AC4365" s="528"/>
      <c r="AD4365" s="528"/>
      <c r="AE4365" s="528"/>
      <c r="AF4365" s="518"/>
      <c r="AG4365" s="518"/>
      <c r="AH4365" s="518"/>
      <c r="AI4365" s="518"/>
      <c r="AJ4365" s="518"/>
      <c r="AK4365" s="518"/>
      <c r="AL4365" s="518"/>
      <c r="AM4365" s="518"/>
      <c r="AN4365" s="518"/>
      <c r="AO4365" s="518"/>
      <c r="AP4365" s="518"/>
      <c r="AQ4365" s="518"/>
      <c r="AR4365" s="518"/>
      <c r="AS4365" s="518"/>
      <c r="AT4365" s="518"/>
      <c r="AU4365" s="518"/>
      <c r="AV4365" s="518"/>
      <c r="AW4365" s="518"/>
      <c r="AX4365" s="518"/>
      <c r="AY4365" s="518"/>
      <c r="AZ4365" s="518"/>
      <c r="BA4365" s="518"/>
      <c r="BB4365" s="518"/>
      <c r="BC4365" s="518"/>
      <c r="BD4365" s="518"/>
    </row>
    <row r="4366" spans="1:56" s="527" customFormat="1" ht="50.1" customHeight="1">
      <c r="A4366" s="789" t="s">
        <v>13244</v>
      </c>
      <c r="B4366" s="800" t="s">
        <v>35</v>
      </c>
      <c r="C4366" s="801" t="s">
        <v>7319</v>
      </c>
      <c r="D4366" s="801" t="s">
        <v>4898</v>
      </c>
      <c r="E4366" s="801" t="s">
        <v>7320</v>
      </c>
      <c r="F4366" s="802" t="s">
        <v>13245</v>
      </c>
      <c r="G4366" s="803" t="s">
        <v>39</v>
      </c>
      <c r="H4366" s="804">
        <v>0</v>
      </c>
      <c r="I4366" s="805">
        <v>590000000</v>
      </c>
      <c r="J4366" s="806" t="s">
        <v>293</v>
      </c>
      <c r="K4366" s="803" t="s">
        <v>12357</v>
      </c>
      <c r="L4366" s="806" t="s">
        <v>42</v>
      </c>
      <c r="M4366" s="807" t="s">
        <v>61</v>
      </c>
      <c r="N4366" s="803" t="s">
        <v>85</v>
      </c>
      <c r="O4366" s="803" t="s">
        <v>2052</v>
      </c>
      <c r="P4366" s="803">
        <v>166</v>
      </c>
      <c r="Q4366" s="808" t="s">
        <v>103</v>
      </c>
      <c r="R4366" s="809">
        <v>12</v>
      </c>
      <c r="S4366" s="809">
        <v>1675</v>
      </c>
      <c r="T4366" s="810">
        <f>R4366*S4366</f>
        <v>20100</v>
      </c>
      <c r="U4366" s="810">
        <f>T4366*1.12</f>
        <v>22512.000000000004</v>
      </c>
      <c r="V4366" s="811"/>
      <c r="W4366" s="806">
        <v>2017</v>
      </c>
      <c r="X4366" s="812"/>
      <c r="Y4366" s="528"/>
      <c r="Z4366" s="528"/>
      <c r="AA4366" s="528"/>
      <c r="AB4366" s="528"/>
      <c r="AC4366" s="528"/>
      <c r="AD4366" s="528"/>
      <c r="AE4366" s="528"/>
      <c r="AF4366" s="518"/>
      <c r="AG4366" s="518"/>
      <c r="AH4366" s="518"/>
      <c r="AI4366" s="518"/>
      <c r="AJ4366" s="518"/>
      <c r="AK4366" s="518"/>
      <c r="AL4366" s="518"/>
      <c r="AM4366" s="518"/>
      <c r="AN4366" s="518"/>
      <c r="AO4366" s="518"/>
      <c r="AP4366" s="518"/>
      <c r="AQ4366" s="518"/>
      <c r="AR4366" s="518"/>
      <c r="AS4366" s="518"/>
      <c r="AT4366" s="518"/>
      <c r="AU4366" s="518"/>
      <c r="AV4366" s="518"/>
      <c r="AW4366" s="518"/>
      <c r="AX4366" s="518"/>
      <c r="AY4366" s="518"/>
      <c r="AZ4366" s="518"/>
      <c r="BA4366" s="518"/>
      <c r="BB4366" s="518"/>
      <c r="BC4366" s="518"/>
      <c r="BD4366" s="518"/>
    </row>
    <row r="4367" spans="1:56" s="527" customFormat="1" ht="50.1" customHeight="1">
      <c r="A4367" s="789" t="s">
        <v>13246</v>
      </c>
      <c r="B4367" s="800" t="s">
        <v>35</v>
      </c>
      <c r="C4367" s="801" t="s">
        <v>13247</v>
      </c>
      <c r="D4367" s="801" t="s">
        <v>4898</v>
      </c>
      <c r="E4367" s="801" t="s">
        <v>13248</v>
      </c>
      <c r="F4367" s="802" t="s">
        <v>13249</v>
      </c>
      <c r="G4367" s="803" t="s">
        <v>39</v>
      </c>
      <c r="H4367" s="804">
        <v>0</v>
      </c>
      <c r="I4367" s="805">
        <v>590000000</v>
      </c>
      <c r="J4367" s="806" t="s">
        <v>293</v>
      </c>
      <c r="K4367" s="803" t="s">
        <v>12357</v>
      </c>
      <c r="L4367" s="806" t="s">
        <v>42</v>
      </c>
      <c r="M4367" s="807" t="s">
        <v>61</v>
      </c>
      <c r="N4367" s="803" t="s">
        <v>85</v>
      </c>
      <c r="O4367" s="803" t="s">
        <v>2052</v>
      </c>
      <c r="P4367" s="803">
        <v>166</v>
      </c>
      <c r="Q4367" s="808" t="s">
        <v>103</v>
      </c>
      <c r="R4367" s="809">
        <v>10</v>
      </c>
      <c r="S4367" s="809">
        <v>1675</v>
      </c>
      <c r="T4367" s="813">
        <f>R4367*S4367</f>
        <v>16750</v>
      </c>
      <c r="U4367" s="813">
        <f>T4367*1.12</f>
        <v>18760</v>
      </c>
      <c r="V4367" s="814"/>
      <c r="W4367" s="806">
        <v>2017</v>
      </c>
      <c r="X4367" s="814"/>
      <c r="Y4367" s="528"/>
      <c r="Z4367" s="528"/>
      <c r="AA4367" s="528"/>
      <c r="AB4367" s="528"/>
      <c r="AC4367" s="528"/>
      <c r="AD4367" s="528"/>
      <c r="AE4367" s="528"/>
      <c r="AF4367" s="518"/>
      <c r="AG4367" s="518"/>
      <c r="AH4367" s="518"/>
      <c r="AI4367" s="518"/>
      <c r="AJ4367" s="518"/>
      <c r="AK4367" s="518"/>
      <c r="AL4367" s="518"/>
      <c r="AM4367" s="518"/>
      <c r="AN4367" s="518"/>
      <c r="AO4367" s="518"/>
      <c r="AP4367" s="518"/>
      <c r="AQ4367" s="518"/>
      <c r="AR4367" s="518"/>
      <c r="AS4367" s="518"/>
      <c r="AT4367" s="518"/>
      <c r="AU4367" s="518"/>
      <c r="AV4367" s="518"/>
      <c r="AW4367" s="518"/>
      <c r="AX4367" s="518"/>
      <c r="AY4367" s="518"/>
      <c r="AZ4367" s="518"/>
      <c r="BA4367" s="518"/>
      <c r="BB4367" s="518"/>
      <c r="BC4367" s="518"/>
      <c r="BD4367" s="518"/>
    </row>
    <row r="4368" spans="1:56" s="527" customFormat="1" ht="50.1" customHeight="1">
      <c r="A4368" s="789" t="s">
        <v>13250</v>
      </c>
      <c r="B4368" s="800" t="s">
        <v>35</v>
      </c>
      <c r="C4368" s="801" t="s">
        <v>13251</v>
      </c>
      <c r="D4368" s="801" t="s">
        <v>443</v>
      </c>
      <c r="E4368" s="801" t="s">
        <v>13252</v>
      </c>
      <c r="F4368" s="802" t="s">
        <v>13253</v>
      </c>
      <c r="G4368" s="803" t="s">
        <v>39</v>
      </c>
      <c r="H4368" s="804">
        <v>0</v>
      </c>
      <c r="I4368" s="805">
        <v>590000000</v>
      </c>
      <c r="J4368" s="806" t="s">
        <v>293</v>
      </c>
      <c r="K4368" s="803" t="s">
        <v>12357</v>
      </c>
      <c r="L4368" s="806" t="s">
        <v>42</v>
      </c>
      <c r="M4368" s="807" t="s">
        <v>61</v>
      </c>
      <c r="N4368" s="803" t="s">
        <v>85</v>
      </c>
      <c r="O4368" s="803" t="s">
        <v>2052</v>
      </c>
      <c r="P4368" s="803">
        <v>166</v>
      </c>
      <c r="Q4368" s="808" t="s">
        <v>103</v>
      </c>
      <c r="R4368" s="809">
        <v>25</v>
      </c>
      <c r="S4368" s="809">
        <v>430</v>
      </c>
      <c r="T4368" s="813">
        <f t="shared" ref="T4368:T4372" si="514">R4368*S4368</f>
        <v>10750</v>
      </c>
      <c r="U4368" s="813">
        <f t="shared" ref="U4368:U4372" si="515">T4368*1.12</f>
        <v>12040.000000000002</v>
      </c>
      <c r="V4368" s="814"/>
      <c r="W4368" s="806">
        <v>2017</v>
      </c>
      <c r="X4368" s="814"/>
      <c r="Y4368" s="528"/>
      <c r="Z4368" s="528"/>
      <c r="AA4368" s="528"/>
      <c r="AB4368" s="528"/>
      <c r="AC4368" s="528"/>
      <c r="AD4368" s="528"/>
      <c r="AE4368" s="528"/>
      <c r="AF4368" s="518"/>
      <c r="AG4368" s="518"/>
      <c r="AH4368" s="518"/>
      <c r="AI4368" s="518"/>
      <c r="AJ4368" s="518"/>
      <c r="AK4368" s="518"/>
      <c r="AL4368" s="518"/>
      <c r="AM4368" s="518"/>
      <c r="AN4368" s="518"/>
      <c r="AO4368" s="518"/>
      <c r="AP4368" s="518"/>
      <c r="AQ4368" s="518"/>
      <c r="AR4368" s="518"/>
      <c r="AS4368" s="518"/>
      <c r="AT4368" s="518"/>
      <c r="AU4368" s="518"/>
      <c r="AV4368" s="518"/>
      <c r="AW4368" s="518"/>
      <c r="AX4368" s="518"/>
      <c r="AY4368" s="518"/>
      <c r="AZ4368" s="518"/>
      <c r="BA4368" s="518"/>
      <c r="BB4368" s="518"/>
      <c r="BC4368" s="518"/>
      <c r="BD4368" s="518"/>
    </row>
    <row r="4369" spans="1:56" s="527" customFormat="1" ht="50.1" customHeight="1">
      <c r="A4369" s="789" t="s">
        <v>13254</v>
      </c>
      <c r="B4369" s="800" t="s">
        <v>35</v>
      </c>
      <c r="C4369" s="801" t="s">
        <v>13255</v>
      </c>
      <c r="D4369" s="801" t="s">
        <v>443</v>
      </c>
      <c r="E4369" s="801" t="s">
        <v>13256</v>
      </c>
      <c r="F4369" s="802" t="s">
        <v>13257</v>
      </c>
      <c r="G4369" s="803" t="s">
        <v>39</v>
      </c>
      <c r="H4369" s="804">
        <v>0</v>
      </c>
      <c r="I4369" s="805">
        <v>590000000</v>
      </c>
      <c r="J4369" s="806" t="s">
        <v>293</v>
      </c>
      <c r="K4369" s="803" t="s">
        <v>12357</v>
      </c>
      <c r="L4369" s="806" t="s">
        <v>42</v>
      </c>
      <c r="M4369" s="807" t="s">
        <v>61</v>
      </c>
      <c r="N4369" s="803" t="s">
        <v>85</v>
      </c>
      <c r="O4369" s="803" t="s">
        <v>2052</v>
      </c>
      <c r="P4369" s="803">
        <v>166</v>
      </c>
      <c r="Q4369" s="808" t="s">
        <v>103</v>
      </c>
      <c r="R4369" s="809">
        <v>25</v>
      </c>
      <c r="S4369" s="809">
        <v>400</v>
      </c>
      <c r="T4369" s="813">
        <f t="shared" si="514"/>
        <v>10000</v>
      </c>
      <c r="U4369" s="813">
        <f t="shared" si="515"/>
        <v>11200.000000000002</v>
      </c>
      <c r="V4369" s="814"/>
      <c r="W4369" s="806">
        <v>2017</v>
      </c>
      <c r="X4369" s="814"/>
      <c r="Y4369" s="528"/>
      <c r="Z4369" s="528"/>
      <c r="AA4369" s="528"/>
      <c r="AB4369" s="528"/>
      <c r="AC4369" s="528"/>
      <c r="AD4369" s="528"/>
      <c r="AE4369" s="528"/>
      <c r="AF4369" s="518"/>
      <c r="AG4369" s="518"/>
      <c r="AH4369" s="518"/>
      <c r="AI4369" s="518"/>
      <c r="AJ4369" s="518"/>
      <c r="AK4369" s="518"/>
      <c r="AL4369" s="518"/>
      <c r="AM4369" s="518"/>
      <c r="AN4369" s="518"/>
      <c r="AO4369" s="518"/>
      <c r="AP4369" s="518"/>
      <c r="AQ4369" s="518"/>
      <c r="AR4369" s="518"/>
      <c r="AS4369" s="518"/>
      <c r="AT4369" s="518"/>
      <c r="AU4369" s="518"/>
      <c r="AV4369" s="518"/>
      <c r="AW4369" s="518"/>
      <c r="AX4369" s="518"/>
      <c r="AY4369" s="518"/>
      <c r="AZ4369" s="518"/>
      <c r="BA4369" s="518"/>
      <c r="BB4369" s="518"/>
      <c r="BC4369" s="518"/>
      <c r="BD4369" s="518"/>
    </row>
    <row r="4370" spans="1:56" s="527" customFormat="1" ht="50.1" customHeight="1">
      <c r="A4370" s="789" t="s">
        <v>13258</v>
      </c>
      <c r="B4370" s="800" t="s">
        <v>35</v>
      </c>
      <c r="C4370" s="801" t="s">
        <v>13259</v>
      </c>
      <c r="D4370" s="801" t="s">
        <v>5963</v>
      </c>
      <c r="E4370" s="801" t="s">
        <v>13260</v>
      </c>
      <c r="F4370" s="802" t="s">
        <v>13261</v>
      </c>
      <c r="G4370" s="803" t="s">
        <v>39</v>
      </c>
      <c r="H4370" s="804">
        <v>0</v>
      </c>
      <c r="I4370" s="805">
        <v>590000000</v>
      </c>
      <c r="J4370" s="806" t="s">
        <v>293</v>
      </c>
      <c r="K4370" s="803" t="s">
        <v>12357</v>
      </c>
      <c r="L4370" s="806" t="s">
        <v>42</v>
      </c>
      <c r="M4370" s="807" t="s">
        <v>61</v>
      </c>
      <c r="N4370" s="803" t="s">
        <v>85</v>
      </c>
      <c r="O4370" s="803" t="s">
        <v>2052</v>
      </c>
      <c r="P4370" s="803">
        <v>796</v>
      </c>
      <c r="Q4370" s="808" t="s">
        <v>46</v>
      </c>
      <c r="R4370" s="809">
        <v>114</v>
      </c>
      <c r="S4370" s="809">
        <v>3</v>
      </c>
      <c r="T4370" s="813">
        <f t="shared" si="514"/>
        <v>342</v>
      </c>
      <c r="U4370" s="813">
        <f t="shared" si="515"/>
        <v>383.04</v>
      </c>
      <c r="V4370" s="814"/>
      <c r="W4370" s="806">
        <v>2017</v>
      </c>
      <c r="X4370" s="814"/>
      <c r="Y4370" s="528"/>
      <c r="Z4370" s="528"/>
      <c r="AA4370" s="528"/>
      <c r="AB4370" s="528"/>
      <c r="AC4370" s="528"/>
      <c r="AD4370" s="528"/>
      <c r="AE4370" s="528"/>
      <c r="AF4370" s="518"/>
      <c r="AG4370" s="518"/>
      <c r="AH4370" s="518"/>
      <c r="AI4370" s="518"/>
      <c r="AJ4370" s="518"/>
      <c r="AK4370" s="518"/>
      <c r="AL4370" s="518"/>
      <c r="AM4370" s="518"/>
      <c r="AN4370" s="518"/>
      <c r="AO4370" s="518"/>
      <c r="AP4370" s="518"/>
      <c r="AQ4370" s="518"/>
      <c r="AR4370" s="518"/>
      <c r="AS4370" s="518"/>
      <c r="AT4370" s="518"/>
      <c r="AU4370" s="518"/>
      <c r="AV4370" s="518"/>
      <c r="AW4370" s="518"/>
      <c r="AX4370" s="518"/>
      <c r="AY4370" s="518"/>
      <c r="AZ4370" s="518"/>
      <c r="BA4370" s="518"/>
      <c r="BB4370" s="518"/>
      <c r="BC4370" s="518"/>
      <c r="BD4370" s="518"/>
    </row>
    <row r="4371" spans="1:56" s="527" customFormat="1" ht="50.1" customHeight="1">
      <c r="A4371" s="789" t="s">
        <v>13262</v>
      </c>
      <c r="B4371" s="800" t="s">
        <v>35</v>
      </c>
      <c r="C4371" s="801" t="s">
        <v>13263</v>
      </c>
      <c r="D4371" s="801" t="s">
        <v>5963</v>
      </c>
      <c r="E4371" s="801" t="s">
        <v>13264</v>
      </c>
      <c r="F4371" s="802" t="s">
        <v>13265</v>
      </c>
      <c r="G4371" s="803" t="s">
        <v>39</v>
      </c>
      <c r="H4371" s="804">
        <v>0</v>
      </c>
      <c r="I4371" s="805">
        <v>590000000</v>
      </c>
      <c r="J4371" s="806" t="s">
        <v>293</v>
      </c>
      <c r="K4371" s="803" t="s">
        <v>12357</v>
      </c>
      <c r="L4371" s="806" t="s">
        <v>42</v>
      </c>
      <c r="M4371" s="807" t="s">
        <v>61</v>
      </c>
      <c r="N4371" s="803" t="s">
        <v>85</v>
      </c>
      <c r="O4371" s="803" t="s">
        <v>2052</v>
      </c>
      <c r="P4371" s="803">
        <v>796</v>
      </c>
      <c r="Q4371" s="808" t="s">
        <v>46</v>
      </c>
      <c r="R4371" s="809">
        <v>200</v>
      </c>
      <c r="S4371" s="809">
        <v>3</v>
      </c>
      <c r="T4371" s="813">
        <f t="shared" si="514"/>
        <v>600</v>
      </c>
      <c r="U4371" s="813">
        <f t="shared" si="515"/>
        <v>672.00000000000011</v>
      </c>
      <c r="V4371" s="814"/>
      <c r="W4371" s="806">
        <v>2017</v>
      </c>
      <c r="X4371" s="814"/>
      <c r="Y4371" s="528"/>
      <c r="Z4371" s="528"/>
      <c r="AA4371" s="528"/>
      <c r="AB4371" s="528"/>
      <c r="AC4371" s="528"/>
      <c r="AD4371" s="528"/>
      <c r="AE4371" s="528"/>
      <c r="AF4371" s="518"/>
      <c r="AG4371" s="518"/>
      <c r="AH4371" s="518"/>
      <c r="AI4371" s="518"/>
      <c r="AJ4371" s="518"/>
      <c r="AK4371" s="518"/>
      <c r="AL4371" s="518"/>
      <c r="AM4371" s="518"/>
      <c r="AN4371" s="518"/>
      <c r="AO4371" s="518"/>
      <c r="AP4371" s="518"/>
      <c r="AQ4371" s="518"/>
      <c r="AR4371" s="518"/>
      <c r="AS4371" s="518"/>
      <c r="AT4371" s="518"/>
      <c r="AU4371" s="518"/>
      <c r="AV4371" s="518"/>
      <c r="AW4371" s="518"/>
      <c r="AX4371" s="518"/>
      <c r="AY4371" s="518"/>
      <c r="AZ4371" s="518"/>
      <c r="BA4371" s="518"/>
      <c r="BB4371" s="518"/>
      <c r="BC4371" s="518"/>
      <c r="BD4371" s="518"/>
    </row>
    <row r="4372" spans="1:56" s="527" customFormat="1" ht="50.1" customHeight="1">
      <c r="A4372" s="789" t="s">
        <v>13266</v>
      </c>
      <c r="B4372" s="800" t="s">
        <v>35</v>
      </c>
      <c r="C4372" s="801" t="s">
        <v>7329</v>
      </c>
      <c r="D4372" s="801" t="s">
        <v>3567</v>
      </c>
      <c r="E4372" s="801" t="s">
        <v>7330</v>
      </c>
      <c r="F4372" s="802"/>
      <c r="G4372" s="803" t="s">
        <v>39</v>
      </c>
      <c r="H4372" s="804">
        <v>0</v>
      </c>
      <c r="I4372" s="805">
        <v>590000000</v>
      </c>
      <c r="J4372" s="806" t="s">
        <v>293</v>
      </c>
      <c r="K4372" s="803" t="s">
        <v>12357</v>
      </c>
      <c r="L4372" s="806" t="s">
        <v>42</v>
      </c>
      <c r="M4372" s="807" t="s">
        <v>61</v>
      </c>
      <c r="N4372" s="803" t="s">
        <v>85</v>
      </c>
      <c r="O4372" s="803" t="s">
        <v>2052</v>
      </c>
      <c r="P4372" s="803">
        <v>166</v>
      </c>
      <c r="Q4372" s="808" t="s">
        <v>103</v>
      </c>
      <c r="R4372" s="809">
        <v>32</v>
      </c>
      <c r="S4372" s="809">
        <v>735</v>
      </c>
      <c r="T4372" s="813">
        <f t="shared" si="514"/>
        <v>23520</v>
      </c>
      <c r="U4372" s="813">
        <f t="shared" si="515"/>
        <v>26342.400000000001</v>
      </c>
      <c r="V4372" s="814"/>
      <c r="W4372" s="806">
        <v>2017</v>
      </c>
      <c r="X4372" s="814"/>
      <c r="Y4372" s="528"/>
      <c r="Z4372" s="528"/>
      <c r="AA4372" s="528"/>
      <c r="AB4372" s="528"/>
      <c r="AC4372" s="528"/>
      <c r="AD4372" s="528"/>
      <c r="AE4372" s="528"/>
      <c r="AF4372" s="518"/>
      <c r="AG4372" s="518"/>
      <c r="AH4372" s="518"/>
      <c r="AI4372" s="518"/>
      <c r="AJ4372" s="518"/>
      <c r="AK4372" s="518"/>
      <c r="AL4372" s="518"/>
      <c r="AM4372" s="518"/>
      <c r="AN4372" s="518"/>
      <c r="AO4372" s="518"/>
      <c r="AP4372" s="518"/>
      <c r="AQ4372" s="518"/>
      <c r="AR4372" s="518"/>
      <c r="AS4372" s="518"/>
      <c r="AT4372" s="518"/>
      <c r="AU4372" s="518"/>
      <c r="AV4372" s="518"/>
      <c r="AW4372" s="518"/>
      <c r="AX4372" s="518"/>
      <c r="AY4372" s="518"/>
      <c r="AZ4372" s="518"/>
      <c r="BA4372" s="518"/>
      <c r="BB4372" s="518"/>
      <c r="BC4372" s="518"/>
      <c r="BD4372" s="518"/>
    </row>
    <row r="4373" spans="1:56" s="527" customFormat="1" ht="50.1" customHeight="1">
      <c r="A4373" s="789" t="s">
        <v>13267</v>
      </c>
      <c r="B4373" s="35" t="s">
        <v>35</v>
      </c>
      <c r="C4373" s="815" t="s">
        <v>13268</v>
      </c>
      <c r="D4373" s="815" t="s">
        <v>8564</v>
      </c>
      <c r="E4373" s="815" t="s">
        <v>13269</v>
      </c>
      <c r="F4373" s="50" t="s">
        <v>13270</v>
      </c>
      <c r="G4373" s="51" t="s">
        <v>39</v>
      </c>
      <c r="H4373" s="51">
        <v>0</v>
      </c>
      <c r="I4373" s="125">
        <v>590000000</v>
      </c>
      <c r="J4373" s="51" t="s">
        <v>53</v>
      </c>
      <c r="K4373" s="51" t="s">
        <v>11310</v>
      </c>
      <c r="L4373" s="51" t="s">
        <v>1042</v>
      </c>
      <c r="M4373" s="623" t="s">
        <v>43</v>
      </c>
      <c r="N4373" s="49" t="s">
        <v>280</v>
      </c>
      <c r="O4373" s="46" t="s">
        <v>227</v>
      </c>
      <c r="P4373" s="35">
        <v>796</v>
      </c>
      <c r="Q4373" s="49" t="s">
        <v>46</v>
      </c>
      <c r="R4373" s="77">
        <v>10</v>
      </c>
      <c r="S4373" s="816">
        <v>15500</v>
      </c>
      <c r="T4373" s="77">
        <f>S4373*R4373</f>
        <v>155000</v>
      </c>
      <c r="U4373" s="77">
        <f t="shared" ref="U4373:U4389" si="516">T4373*1.12</f>
        <v>173600.00000000003</v>
      </c>
      <c r="V4373" s="817"/>
      <c r="W4373" s="35">
        <v>2017</v>
      </c>
      <c r="X4373" s="156"/>
      <c r="Y4373" s="528"/>
      <c r="Z4373" s="528"/>
      <c r="AA4373" s="528"/>
      <c r="AB4373" s="528"/>
      <c r="AC4373" s="528"/>
      <c r="AD4373" s="528"/>
      <c r="AE4373" s="528"/>
      <c r="AF4373" s="518"/>
      <c r="AG4373" s="518"/>
      <c r="AH4373" s="518"/>
      <c r="AI4373" s="518"/>
      <c r="AJ4373" s="518"/>
      <c r="AK4373" s="518"/>
      <c r="AL4373" s="518"/>
      <c r="AM4373" s="518"/>
      <c r="AN4373" s="518"/>
      <c r="AO4373" s="518"/>
      <c r="AP4373" s="518"/>
      <c r="AQ4373" s="518"/>
      <c r="AR4373" s="518"/>
      <c r="AS4373" s="518"/>
      <c r="AT4373" s="518"/>
      <c r="AU4373" s="518"/>
      <c r="AV4373" s="518"/>
      <c r="AW4373" s="518"/>
      <c r="AX4373" s="518"/>
      <c r="AY4373" s="518"/>
      <c r="AZ4373" s="518"/>
      <c r="BA4373" s="518"/>
      <c r="BB4373" s="518"/>
      <c r="BC4373" s="518"/>
      <c r="BD4373" s="518"/>
    </row>
    <row r="4374" spans="1:56" ht="50.1" customHeight="1">
      <c r="A4374" s="820" t="s">
        <v>13274</v>
      </c>
      <c r="B4374" s="35" t="s">
        <v>35</v>
      </c>
      <c r="C4374" s="50" t="s">
        <v>5519</v>
      </c>
      <c r="D4374" s="50" t="s">
        <v>797</v>
      </c>
      <c r="E4374" s="50" t="s">
        <v>5520</v>
      </c>
      <c r="F4374" s="50" t="s">
        <v>13275</v>
      </c>
      <c r="G4374" s="49" t="s">
        <v>39</v>
      </c>
      <c r="H4374" s="105">
        <v>0</v>
      </c>
      <c r="I4374" s="80">
        <v>590000000</v>
      </c>
      <c r="J4374" s="51" t="s">
        <v>293</v>
      </c>
      <c r="K4374" s="49" t="s">
        <v>11310</v>
      </c>
      <c r="L4374" s="49" t="s">
        <v>295</v>
      </c>
      <c r="M4374" s="790" t="s">
        <v>84</v>
      </c>
      <c r="N4374" s="49" t="s">
        <v>44</v>
      </c>
      <c r="O4374" s="49" t="s">
        <v>227</v>
      </c>
      <c r="P4374" s="35">
        <v>796</v>
      </c>
      <c r="Q4374" s="35" t="s">
        <v>46</v>
      </c>
      <c r="R4374" s="77">
        <v>600</v>
      </c>
      <c r="S4374" s="77">
        <v>3.5</v>
      </c>
      <c r="T4374" s="77">
        <f t="shared" ref="T4374:T4380" si="517">R4374*S4374</f>
        <v>2100</v>
      </c>
      <c r="U4374" s="77">
        <f t="shared" si="516"/>
        <v>2352</v>
      </c>
      <c r="V4374" s="90"/>
      <c r="W4374" s="51">
        <v>2017</v>
      </c>
      <c r="X4374" s="90"/>
    </row>
    <row r="4375" spans="1:56" ht="50.1" customHeight="1">
      <c r="A4375" s="820" t="s">
        <v>13276</v>
      </c>
      <c r="B4375" s="35" t="s">
        <v>35</v>
      </c>
      <c r="C4375" s="50" t="s">
        <v>5519</v>
      </c>
      <c r="D4375" s="50" t="s">
        <v>797</v>
      </c>
      <c r="E4375" s="50" t="s">
        <v>5520</v>
      </c>
      <c r="F4375" s="50" t="s">
        <v>13277</v>
      </c>
      <c r="G4375" s="49" t="s">
        <v>39</v>
      </c>
      <c r="H4375" s="105">
        <v>0</v>
      </c>
      <c r="I4375" s="80">
        <v>590000000</v>
      </c>
      <c r="J4375" s="51" t="s">
        <v>293</v>
      </c>
      <c r="K4375" s="49" t="s">
        <v>11310</v>
      </c>
      <c r="L4375" s="49" t="s">
        <v>295</v>
      </c>
      <c r="M4375" s="790" t="s">
        <v>84</v>
      </c>
      <c r="N4375" s="49" t="s">
        <v>44</v>
      </c>
      <c r="O4375" s="49" t="s">
        <v>227</v>
      </c>
      <c r="P4375" s="35">
        <v>796</v>
      </c>
      <c r="Q4375" s="35" t="s">
        <v>46</v>
      </c>
      <c r="R4375" s="77">
        <v>6600</v>
      </c>
      <c r="S4375" s="77">
        <v>4.8</v>
      </c>
      <c r="T4375" s="77">
        <f t="shared" si="517"/>
        <v>31680</v>
      </c>
      <c r="U4375" s="77">
        <f t="shared" si="516"/>
        <v>35481.600000000006</v>
      </c>
      <c r="V4375" s="821"/>
      <c r="W4375" s="51">
        <v>2017</v>
      </c>
      <c r="X4375" s="821"/>
    </row>
    <row r="4376" spans="1:56" ht="50.1" customHeight="1">
      <c r="A4376" s="820" t="s">
        <v>13278</v>
      </c>
      <c r="B4376" s="35" t="s">
        <v>35</v>
      </c>
      <c r="C4376" s="50" t="s">
        <v>13279</v>
      </c>
      <c r="D4376" s="50" t="s">
        <v>13280</v>
      </c>
      <c r="E4376" s="50" t="s">
        <v>13281</v>
      </c>
      <c r="F4376" s="50" t="s">
        <v>13282</v>
      </c>
      <c r="G4376" s="49" t="s">
        <v>39</v>
      </c>
      <c r="H4376" s="105">
        <v>0</v>
      </c>
      <c r="I4376" s="80">
        <v>590000000</v>
      </c>
      <c r="J4376" s="51" t="s">
        <v>293</v>
      </c>
      <c r="K4376" s="49" t="s">
        <v>11310</v>
      </c>
      <c r="L4376" s="49" t="s">
        <v>295</v>
      </c>
      <c r="M4376" s="790" t="s">
        <v>84</v>
      </c>
      <c r="N4376" s="49" t="s">
        <v>44</v>
      </c>
      <c r="O4376" s="49" t="s">
        <v>227</v>
      </c>
      <c r="P4376" s="35">
        <v>796</v>
      </c>
      <c r="Q4376" s="35" t="s">
        <v>46</v>
      </c>
      <c r="R4376" s="77">
        <v>2</v>
      </c>
      <c r="S4376" s="77">
        <v>3700</v>
      </c>
      <c r="T4376" s="77">
        <f t="shared" si="517"/>
        <v>7400</v>
      </c>
      <c r="U4376" s="77">
        <f t="shared" si="516"/>
        <v>8288</v>
      </c>
      <c r="V4376" s="821"/>
      <c r="W4376" s="51">
        <v>2017</v>
      </c>
      <c r="X4376" s="821"/>
    </row>
    <row r="4377" spans="1:56" s="527" customFormat="1" ht="50.1" customHeight="1">
      <c r="A4377" s="844" t="s">
        <v>13300</v>
      </c>
      <c r="B4377" s="845" t="s">
        <v>35</v>
      </c>
      <c r="C4377" s="846" t="s">
        <v>13301</v>
      </c>
      <c r="D4377" s="846" t="s">
        <v>13302</v>
      </c>
      <c r="E4377" s="846" t="s">
        <v>13303</v>
      </c>
      <c r="F4377" s="847" t="s">
        <v>13304</v>
      </c>
      <c r="G4377" s="848" t="s">
        <v>39</v>
      </c>
      <c r="H4377" s="849">
        <v>0</v>
      </c>
      <c r="I4377" s="850">
        <v>590000000</v>
      </c>
      <c r="J4377" s="851" t="s">
        <v>293</v>
      </c>
      <c r="K4377" s="739" t="s">
        <v>11310</v>
      </c>
      <c r="L4377" s="739" t="s">
        <v>189</v>
      </c>
      <c r="M4377" s="740" t="s">
        <v>84</v>
      </c>
      <c r="N4377" s="739" t="s">
        <v>440</v>
      </c>
      <c r="O4377" s="851" t="s">
        <v>13305</v>
      </c>
      <c r="P4377" s="733">
        <v>796</v>
      </c>
      <c r="Q4377" s="739" t="s">
        <v>46</v>
      </c>
      <c r="R4377" s="852">
        <v>7</v>
      </c>
      <c r="S4377" s="853">
        <v>93000</v>
      </c>
      <c r="T4377" s="853">
        <f t="shared" si="517"/>
        <v>651000</v>
      </c>
      <c r="U4377" s="853">
        <f t="shared" si="516"/>
        <v>729120.00000000012</v>
      </c>
      <c r="V4377" s="739"/>
      <c r="W4377" s="851">
        <v>2017</v>
      </c>
      <c r="X4377" s="854"/>
      <c r="Y4377" s="528"/>
      <c r="Z4377" s="528"/>
      <c r="AA4377" s="528"/>
      <c r="AB4377" s="528"/>
      <c r="AC4377" s="528"/>
      <c r="AD4377" s="528"/>
      <c r="AE4377" s="528"/>
      <c r="AF4377" s="518"/>
      <c r="AG4377" s="518"/>
      <c r="AH4377" s="518"/>
      <c r="AI4377" s="518"/>
      <c r="AJ4377" s="518"/>
      <c r="AK4377" s="518"/>
      <c r="AL4377" s="518"/>
      <c r="AM4377" s="518"/>
      <c r="AN4377" s="518"/>
      <c r="AO4377" s="518"/>
      <c r="AP4377" s="518"/>
      <c r="AQ4377" s="518"/>
      <c r="AR4377" s="518"/>
      <c r="AS4377" s="518"/>
      <c r="AT4377" s="518"/>
      <c r="AU4377" s="518"/>
      <c r="AV4377" s="518"/>
      <c r="AW4377" s="518"/>
      <c r="AX4377" s="518"/>
      <c r="AY4377" s="518"/>
      <c r="AZ4377" s="518"/>
      <c r="BA4377" s="518"/>
      <c r="BB4377" s="518"/>
      <c r="BC4377" s="518"/>
      <c r="BD4377" s="518"/>
    </row>
    <row r="4378" spans="1:56" s="527" customFormat="1" ht="50.1" customHeight="1">
      <c r="A4378" s="844" t="s">
        <v>13306</v>
      </c>
      <c r="B4378" s="845" t="s">
        <v>35</v>
      </c>
      <c r="C4378" s="846" t="s">
        <v>13307</v>
      </c>
      <c r="D4378" s="846" t="s">
        <v>5504</v>
      </c>
      <c r="E4378" s="846" t="s">
        <v>13308</v>
      </c>
      <c r="F4378" s="847" t="s">
        <v>13309</v>
      </c>
      <c r="G4378" s="848" t="s">
        <v>39</v>
      </c>
      <c r="H4378" s="849">
        <v>0</v>
      </c>
      <c r="I4378" s="850">
        <v>590000000</v>
      </c>
      <c r="J4378" s="851" t="s">
        <v>293</v>
      </c>
      <c r="K4378" s="739" t="s">
        <v>11310</v>
      </c>
      <c r="L4378" s="739" t="s">
        <v>189</v>
      </c>
      <c r="M4378" s="740" t="s">
        <v>84</v>
      </c>
      <c r="N4378" s="739" t="s">
        <v>440</v>
      </c>
      <c r="O4378" s="851" t="s">
        <v>13305</v>
      </c>
      <c r="P4378" s="733">
        <v>796</v>
      </c>
      <c r="Q4378" s="739" t="s">
        <v>46</v>
      </c>
      <c r="R4378" s="852">
        <v>2</v>
      </c>
      <c r="S4378" s="853">
        <v>55000</v>
      </c>
      <c r="T4378" s="853">
        <f t="shared" si="517"/>
        <v>110000</v>
      </c>
      <c r="U4378" s="853">
        <f t="shared" si="516"/>
        <v>123200.00000000001</v>
      </c>
      <c r="V4378" s="739"/>
      <c r="W4378" s="851">
        <v>2017</v>
      </c>
      <c r="X4378" s="739"/>
      <c r="Y4378" s="528"/>
      <c r="Z4378" s="528"/>
      <c r="AA4378" s="528"/>
      <c r="AB4378" s="528"/>
      <c r="AC4378" s="528"/>
      <c r="AD4378" s="528"/>
      <c r="AE4378" s="528"/>
      <c r="AF4378" s="518"/>
      <c r="AG4378" s="518"/>
      <c r="AH4378" s="518"/>
      <c r="AI4378" s="518"/>
      <c r="AJ4378" s="518"/>
      <c r="AK4378" s="518"/>
      <c r="AL4378" s="518"/>
      <c r="AM4378" s="518"/>
      <c r="AN4378" s="518"/>
      <c r="AO4378" s="518"/>
      <c r="AP4378" s="518"/>
      <c r="AQ4378" s="518"/>
      <c r="AR4378" s="518"/>
      <c r="AS4378" s="518"/>
      <c r="AT4378" s="518"/>
      <c r="AU4378" s="518"/>
      <c r="AV4378" s="518"/>
      <c r="AW4378" s="518"/>
      <c r="AX4378" s="518"/>
      <c r="AY4378" s="518"/>
      <c r="AZ4378" s="518"/>
      <c r="BA4378" s="518"/>
      <c r="BB4378" s="518"/>
      <c r="BC4378" s="518"/>
      <c r="BD4378" s="518"/>
    </row>
    <row r="4379" spans="1:56" s="527" customFormat="1" ht="50.1" customHeight="1">
      <c r="A4379" s="844" t="s">
        <v>13310</v>
      </c>
      <c r="B4379" s="58" t="s">
        <v>35</v>
      </c>
      <c r="C4379" s="50" t="s">
        <v>7918</v>
      </c>
      <c r="D4379" s="50" t="s">
        <v>3722</v>
      </c>
      <c r="E4379" s="50" t="s">
        <v>7919</v>
      </c>
      <c r="F4379" s="50" t="s">
        <v>13311</v>
      </c>
      <c r="G4379" s="49" t="s">
        <v>39</v>
      </c>
      <c r="H4379" s="105">
        <v>0</v>
      </c>
      <c r="I4379" s="80">
        <v>590000000</v>
      </c>
      <c r="J4379" s="51" t="s">
        <v>293</v>
      </c>
      <c r="K4379" s="49" t="s">
        <v>11310</v>
      </c>
      <c r="L4379" s="49" t="s">
        <v>189</v>
      </c>
      <c r="M4379" s="790" t="s">
        <v>84</v>
      </c>
      <c r="N4379" s="49" t="s">
        <v>102</v>
      </c>
      <c r="O4379" s="49" t="s">
        <v>4918</v>
      </c>
      <c r="P4379" s="43">
        <v>796</v>
      </c>
      <c r="Q4379" s="49" t="s">
        <v>46</v>
      </c>
      <c r="R4379" s="573">
        <v>30</v>
      </c>
      <c r="S4379" s="855">
        <v>2300</v>
      </c>
      <c r="T4379" s="856">
        <f t="shared" si="517"/>
        <v>69000</v>
      </c>
      <c r="U4379" s="856">
        <f t="shared" si="516"/>
        <v>77280.000000000015</v>
      </c>
      <c r="V4379" s="791"/>
      <c r="W4379" s="51">
        <v>2017</v>
      </c>
      <c r="X4379" s="857"/>
      <c r="Y4379" s="528"/>
      <c r="Z4379" s="528"/>
      <c r="AA4379" s="528"/>
      <c r="AB4379" s="528"/>
      <c r="AC4379" s="528"/>
      <c r="AD4379" s="528"/>
      <c r="AE4379" s="528"/>
      <c r="AF4379" s="518"/>
      <c r="AG4379" s="518"/>
      <c r="AH4379" s="518"/>
      <c r="AI4379" s="518"/>
      <c r="AJ4379" s="518"/>
      <c r="AK4379" s="518"/>
      <c r="AL4379" s="518"/>
      <c r="AM4379" s="518"/>
      <c r="AN4379" s="518"/>
      <c r="AO4379" s="518"/>
      <c r="AP4379" s="518"/>
      <c r="AQ4379" s="518"/>
      <c r="AR4379" s="518"/>
      <c r="AS4379" s="518"/>
      <c r="AT4379" s="518"/>
      <c r="AU4379" s="518"/>
      <c r="AV4379" s="518"/>
      <c r="AW4379" s="518"/>
      <c r="AX4379" s="518"/>
      <c r="AY4379" s="518"/>
      <c r="AZ4379" s="518"/>
      <c r="BA4379" s="518"/>
      <c r="BB4379" s="518"/>
      <c r="BC4379" s="518"/>
      <c r="BD4379" s="518"/>
    </row>
    <row r="4380" spans="1:56" s="527" customFormat="1" ht="50.1" customHeight="1">
      <c r="A4380" s="844" t="s">
        <v>13312</v>
      </c>
      <c r="B4380" s="58" t="s">
        <v>35</v>
      </c>
      <c r="C4380" s="50" t="s">
        <v>7918</v>
      </c>
      <c r="D4380" s="50" t="s">
        <v>3722</v>
      </c>
      <c r="E4380" s="50" t="s">
        <v>7919</v>
      </c>
      <c r="F4380" s="50" t="s">
        <v>13313</v>
      </c>
      <c r="G4380" s="49" t="s">
        <v>39</v>
      </c>
      <c r="H4380" s="105">
        <v>0</v>
      </c>
      <c r="I4380" s="80">
        <v>590000000</v>
      </c>
      <c r="J4380" s="51" t="s">
        <v>293</v>
      </c>
      <c r="K4380" s="49" t="s">
        <v>11310</v>
      </c>
      <c r="L4380" s="49" t="s">
        <v>189</v>
      </c>
      <c r="M4380" s="790" t="s">
        <v>84</v>
      </c>
      <c r="N4380" s="49" t="s">
        <v>102</v>
      </c>
      <c r="O4380" s="49" t="s">
        <v>4918</v>
      </c>
      <c r="P4380" s="43">
        <v>796</v>
      </c>
      <c r="Q4380" s="49" t="s">
        <v>46</v>
      </c>
      <c r="R4380" s="573">
        <v>30</v>
      </c>
      <c r="S4380" s="855">
        <v>4600</v>
      </c>
      <c r="T4380" s="856">
        <f t="shared" si="517"/>
        <v>138000</v>
      </c>
      <c r="U4380" s="856">
        <f t="shared" si="516"/>
        <v>154560.00000000003</v>
      </c>
      <c r="V4380" s="791"/>
      <c r="W4380" s="51">
        <v>2017</v>
      </c>
      <c r="X4380" s="49"/>
      <c r="Y4380" s="528"/>
      <c r="Z4380" s="528"/>
      <c r="AA4380" s="528"/>
      <c r="AB4380" s="528"/>
      <c r="AC4380" s="528"/>
      <c r="AD4380" s="528"/>
      <c r="AE4380" s="528"/>
      <c r="AF4380" s="518"/>
      <c r="AG4380" s="518"/>
      <c r="AH4380" s="518"/>
      <c r="AI4380" s="518"/>
      <c r="AJ4380" s="518"/>
      <c r="AK4380" s="518"/>
      <c r="AL4380" s="518"/>
      <c r="AM4380" s="518"/>
      <c r="AN4380" s="518"/>
      <c r="AO4380" s="518"/>
      <c r="AP4380" s="518"/>
      <c r="AQ4380" s="518"/>
      <c r="AR4380" s="518"/>
      <c r="AS4380" s="518"/>
      <c r="AT4380" s="518"/>
      <c r="AU4380" s="518"/>
      <c r="AV4380" s="518"/>
      <c r="AW4380" s="518"/>
      <c r="AX4380" s="518"/>
      <c r="AY4380" s="518"/>
      <c r="AZ4380" s="518"/>
      <c r="BA4380" s="518"/>
      <c r="BB4380" s="518"/>
      <c r="BC4380" s="518"/>
      <c r="BD4380" s="518"/>
    </row>
    <row r="4381" spans="1:56" s="527" customFormat="1" ht="50.1" customHeight="1">
      <c r="A4381" s="844" t="s">
        <v>13314</v>
      </c>
      <c r="B4381" s="803" t="s">
        <v>35</v>
      </c>
      <c r="C4381" s="802" t="s">
        <v>13315</v>
      </c>
      <c r="D4381" s="802" t="s">
        <v>13316</v>
      </c>
      <c r="E4381" s="802" t="s">
        <v>13317</v>
      </c>
      <c r="F4381" s="802" t="s">
        <v>13318</v>
      </c>
      <c r="G4381" s="803" t="s">
        <v>39</v>
      </c>
      <c r="H4381" s="803">
        <v>0</v>
      </c>
      <c r="I4381" s="858">
        <v>590000000</v>
      </c>
      <c r="J4381" s="859" t="s">
        <v>53</v>
      </c>
      <c r="K4381" s="803" t="s">
        <v>11310</v>
      </c>
      <c r="L4381" s="859" t="s">
        <v>42</v>
      </c>
      <c r="M4381" s="807" t="s">
        <v>43</v>
      </c>
      <c r="N4381" s="803" t="s">
        <v>9603</v>
      </c>
      <c r="O4381" s="803" t="s">
        <v>1424</v>
      </c>
      <c r="P4381" s="859">
        <v>796</v>
      </c>
      <c r="Q4381" s="803" t="s">
        <v>46</v>
      </c>
      <c r="R4381" s="860">
        <v>16</v>
      </c>
      <c r="S4381" s="860">
        <v>1800</v>
      </c>
      <c r="T4381" s="861">
        <f>S4381*R4381</f>
        <v>28800</v>
      </c>
      <c r="U4381" s="861">
        <f t="shared" si="516"/>
        <v>32256.000000000004</v>
      </c>
      <c r="V4381" s="862"/>
      <c r="W4381" s="859">
        <v>2017</v>
      </c>
      <c r="X4381" s="811"/>
      <c r="Y4381" s="528"/>
      <c r="Z4381" s="528"/>
      <c r="AA4381" s="528"/>
      <c r="AB4381" s="528"/>
      <c r="AC4381" s="528"/>
      <c r="AD4381" s="528"/>
      <c r="AE4381" s="528"/>
      <c r="AF4381" s="518"/>
      <c r="AG4381" s="518"/>
      <c r="AH4381" s="518"/>
      <c r="AI4381" s="518"/>
      <c r="AJ4381" s="518"/>
      <c r="AK4381" s="518"/>
      <c r="AL4381" s="518"/>
      <c r="AM4381" s="518"/>
      <c r="AN4381" s="518"/>
      <c r="AO4381" s="518"/>
      <c r="AP4381" s="518"/>
      <c r="AQ4381" s="518"/>
      <c r="AR4381" s="518"/>
      <c r="AS4381" s="518"/>
      <c r="AT4381" s="518"/>
      <c r="AU4381" s="518"/>
      <c r="AV4381" s="518"/>
      <c r="AW4381" s="518"/>
      <c r="AX4381" s="518"/>
      <c r="AY4381" s="518"/>
      <c r="AZ4381" s="518"/>
      <c r="BA4381" s="518"/>
      <c r="BB4381" s="518"/>
      <c r="BC4381" s="518"/>
      <c r="BD4381" s="518"/>
    </row>
    <row r="4382" spans="1:56" ht="50.1" customHeight="1">
      <c r="A4382" s="844" t="s">
        <v>13321</v>
      </c>
      <c r="B4382" s="871" t="s">
        <v>35</v>
      </c>
      <c r="C4382" s="870" t="s">
        <v>13322</v>
      </c>
      <c r="D4382" s="782" t="s">
        <v>3837</v>
      </c>
      <c r="E4382" s="870" t="s">
        <v>13323</v>
      </c>
      <c r="F4382" s="870" t="s">
        <v>13324</v>
      </c>
      <c r="G4382" s="871" t="s">
        <v>39</v>
      </c>
      <c r="H4382" s="871">
        <v>0</v>
      </c>
      <c r="I4382" s="869">
        <v>590000000</v>
      </c>
      <c r="J4382" s="869" t="s">
        <v>40</v>
      </c>
      <c r="K4382" s="871" t="s">
        <v>12357</v>
      </c>
      <c r="L4382" s="869" t="s">
        <v>42</v>
      </c>
      <c r="M4382" s="873" t="s">
        <v>43</v>
      </c>
      <c r="N4382" s="871" t="s">
        <v>952</v>
      </c>
      <c r="O4382" s="871" t="s">
        <v>1424</v>
      </c>
      <c r="P4382" s="869">
        <v>796</v>
      </c>
      <c r="Q4382" s="869" t="s">
        <v>46</v>
      </c>
      <c r="R4382" s="874">
        <v>2</v>
      </c>
      <c r="S4382" s="874">
        <v>290</v>
      </c>
      <c r="T4382" s="874">
        <f t="shared" ref="T4382:T4387" si="518">R4382*S4382</f>
        <v>580</v>
      </c>
      <c r="U4382" s="874">
        <f t="shared" si="516"/>
        <v>649.6</v>
      </c>
      <c r="V4382" s="876"/>
      <c r="W4382" s="869">
        <v>2017</v>
      </c>
      <c r="X4382" s="871"/>
    </row>
    <row r="4383" spans="1:56" ht="50.1" customHeight="1">
      <c r="A4383" s="844" t="s">
        <v>13325</v>
      </c>
      <c r="B4383" s="871" t="s">
        <v>35</v>
      </c>
      <c r="C4383" s="870" t="s">
        <v>13326</v>
      </c>
      <c r="D4383" s="782" t="s">
        <v>3837</v>
      </c>
      <c r="E4383" s="870" t="s">
        <v>13327</v>
      </c>
      <c r="F4383" s="870" t="s">
        <v>13328</v>
      </c>
      <c r="G4383" s="871" t="s">
        <v>39</v>
      </c>
      <c r="H4383" s="871">
        <v>0</v>
      </c>
      <c r="I4383" s="869">
        <v>590000000</v>
      </c>
      <c r="J4383" s="869" t="s">
        <v>40</v>
      </c>
      <c r="K4383" s="871" t="s">
        <v>12357</v>
      </c>
      <c r="L4383" s="869" t="s">
        <v>42</v>
      </c>
      <c r="M4383" s="873" t="s">
        <v>43</v>
      </c>
      <c r="N4383" s="871" t="s">
        <v>952</v>
      </c>
      <c r="O4383" s="871" t="s">
        <v>1424</v>
      </c>
      <c r="P4383" s="869">
        <v>796</v>
      </c>
      <c r="Q4383" s="869" t="s">
        <v>46</v>
      </c>
      <c r="R4383" s="874">
        <v>2</v>
      </c>
      <c r="S4383" s="874">
        <v>290</v>
      </c>
      <c r="T4383" s="874">
        <f t="shared" si="518"/>
        <v>580</v>
      </c>
      <c r="U4383" s="874">
        <f t="shared" si="516"/>
        <v>649.6</v>
      </c>
      <c r="V4383" s="877"/>
      <c r="W4383" s="869">
        <v>2017</v>
      </c>
      <c r="X4383" s="871"/>
    </row>
    <row r="4384" spans="1:56" ht="50.1" customHeight="1">
      <c r="A4384" s="844" t="s">
        <v>13329</v>
      </c>
      <c r="B4384" s="871" t="s">
        <v>35</v>
      </c>
      <c r="C4384" s="870" t="s">
        <v>13330</v>
      </c>
      <c r="D4384" s="782" t="s">
        <v>3837</v>
      </c>
      <c r="E4384" s="870" t="s">
        <v>13331</v>
      </c>
      <c r="F4384" s="870" t="s">
        <v>13332</v>
      </c>
      <c r="G4384" s="871" t="s">
        <v>39</v>
      </c>
      <c r="H4384" s="871">
        <v>0</v>
      </c>
      <c r="I4384" s="869">
        <v>590000000</v>
      </c>
      <c r="J4384" s="869" t="s">
        <v>40</v>
      </c>
      <c r="K4384" s="871" t="s">
        <v>12357</v>
      </c>
      <c r="L4384" s="869" t="s">
        <v>42</v>
      </c>
      <c r="M4384" s="873" t="s">
        <v>43</v>
      </c>
      <c r="N4384" s="871" t="s">
        <v>952</v>
      </c>
      <c r="O4384" s="871" t="s">
        <v>1424</v>
      </c>
      <c r="P4384" s="869">
        <v>796</v>
      </c>
      <c r="Q4384" s="869" t="s">
        <v>46</v>
      </c>
      <c r="R4384" s="874">
        <v>6</v>
      </c>
      <c r="S4384" s="874">
        <v>270</v>
      </c>
      <c r="T4384" s="874">
        <f t="shared" si="518"/>
        <v>1620</v>
      </c>
      <c r="U4384" s="874">
        <f t="shared" si="516"/>
        <v>1814.4</v>
      </c>
      <c r="V4384" s="878"/>
      <c r="W4384" s="869">
        <v>2017</v>
      </c>
      <c r="X4384" s="871"/>
    </row>
    <row r="4385" spans="1:56" ht="50.1" customHeight="1">
      <c r="A4385" s="844" t="s">
        <v>13333</v>
      </c>
      <c r="B4385" s="871" t="s">
        <v>35</v>
      </c>
      <c r="C4385" s="870" t="s">
        <v>13334</v>
      </c>
      <c r="D4385" s="782" t="s">
        <v>3837</v>
      </c>
      <c r="E4385" s="870" t="s">
        <v>13335</v>
      </c>
      <c r="F4385" s="870" t="s">
        <v>13336</v>
      </c>
      <c r="G4385" s="871" t="s">
        <v>39</v>
      </c>
      <c r="H4385" s="871">
        <v>0</v>
      </c>
      <c r="I4385" s="869">
        <v>590000000</v>
      </c>
      <c r="J4385" s="869" t="s">
        <v>40</v>
      </c>
      <c r="K4385" s="871" t="s">
        <v>12357</v>
      </c>
      <c r="L4385" s="869" t="s">
        <v>42</v>
      </c>
      <c r="M4385" s="873" t="s">
        <v>43</v>
      </c>
      <c r="N4385" s="871" t="s">
        <v>952</v>
      </c>
      <c r="O4385" s="871" t="s">
        <v>1424</v>
      </c>
      <c r="P4385" s="869">
        <v>796</v>
      </c>
      <c r="Q4385" s="869" t="s">
        <v>46</v>
      </c>
      <c r="R4385" s="874">
        <v>12</v>
      </c>
      <c r="S4385" s="874">
        <v>365</v>
      </c>
      <c r="T4385" s="874">
        <f t="shared" si="518"/>
        <v>4380</v>
      </c>
      <c r="U4385" s="874">
        <f t="shared" si="516"/>
        <v>4905.6000000000004</v>
      </c>
      <c r="V4385" s="877"/>
      <c r="W4385" s="869">
        <v>2017</v>
      </c>
      <c r="X4385" s="871"/>
    </row>
    <row r="4386" spans="1:56" ht="50.1" customHeight="1">
      <c r="A4386" s="844" t="s">
        <v>13337</v>
      </c>
      <c r="B4386" s="871" t="s">
        <v>35</v>
      </c>
      <c r="C4386" s="870" t="s">
        <v>13338</v>
      </c>
      <c r="D4386" s="782" t="s">
        <v>3837</v>
      </c>
      <c r="E4386" s="870" t="s">
        <v>13339</v>
      </c>
      <c r="F4386" s="870" t="s">
        <v>13340</v>
      </c>
      <c r="G4386" s="871" t="s">
        <v>39</v>
      </c>
      <c r="H4386" s="871">
        <v>0</v>
      </c>
      <c r="I4386" s="869">
        <v>590000000</v>
      </c>
      <c r="J4386" s="869" t="s">
        <v>40</v>
      </c>
      <c r="K4386" s="871" t="s">
        <v>12357</v>
      </c>
      <c r="L4386" s="869" t="s">
        <v>42</v>
      </c>
      <c r="M4386" s="873" t="s">
        <v>43</v>
      </c>
      <c r="N4386" s="871" t="s">
        <v>952</v>
      </c>
      <c r="O4386" s="871" t="s">
        <v>1424</v>
      </c>
      <c r="P4386" s="869">
        <v>796</v>
      </c>
      <c r="Q4386" s="869" t="s">
        <v>46</v>
      </c>
      <c r="R4386" s="874">
        <v>6</v>
      </c>
      <c r="S4386" s="874">
        <v>280</v>
      </c>
      <c r="T4386" s="874">
        <f t="shared" si="518"/>
        <v>1680</v>
      </c>
      <c r="U4386" s="874">
        <f t="shared" si="516"/>
        <v>1881.6000000000001</v>
      </c>
      <c r="V4386" s="878"/>
      <c r="W4386" s="869">
        <v>2017</v>
      </c>
      <c r="X4386" s="871"/>
    </row>
    <row r="4387" spans="1:56" ht="50.1" customHeight="1">
      <c r="A4387" s="844" t="s">
        <v>13341</v>
      </c>
      <c r="B4387" s="871" t="s">
        <v>35</v>
      </c>
      <c r="C4387" s="870" t="s">
        <v>13342</v>
      </c>
      <c r="D4387" s="782" t="s">
        <v>3837</v>
      </c>
      <c r="E4387" s="870" t="s">
        <v>13343</v>
      </c>
      <c r="F4387" s="870" t="s">
        <v>13344</v>
      </c>
      <c r="G4387" s="871" t="s">
        <v>39</v>
      </c>
      <c r="H4387" s="871">
        <v>0</v>
      </c>
      <c r="I4387" s="869">
        <v>590000000</v>
      </c>
      <c r="J4387" s="869" t="s">
        <v>40</v>
      </c>
      <c r="K4387" s="871" t="s">
        <v>12357</v>
      </c>
      <c r="L4387" s="869" t="s">
        <v>42</v>
      </c>
      <c r="M4387" s="873" t="s">
        <v>43</v>
      </c>
      <c r="N4387" s="871" t="s">
        <v>952</v>
      </c>
      <c r="O4387" s="871" t="s">
        <v>1424</v>
      </c>
      <c r="P4387" s="869">
        <v>796</v>
      </c>
      <c r="Q4387" s="869" t="s">
        <v>46</v>
      </c>
      <c r="R4387" s="874">
        <v>4</v>
      </c>
      <c r="S4387" s="874">
        <v>625</v>
      </c>
      <c r="T4387" s="874">
        <f t="shared" si="518"/>
        <v>2500</v>
      </c>
      <c r="U4387" s="874">
        <f t="shared" si="516"/>
        <v>2800.0000000000005</v>
      </c>
      <c r="V4387" s="877"/>
      <c r="W4387" s="869">
        <v>2017</v>
      </c>
      <c r="X4387" s="871"/>
    </row>
    <row r="4388" spans="1:56" ht="50.1" customHeight="1">
      <c r="A4388" s="844" t="s">
        <v>13360</v>
      </c>
      <c r="B4388" s="778" t="s">
        <v>35</v>
      </c>
      <c r="C4388" s="783" t="s">
        <v>3871</v>
      </c>
      <c r="D4388" s="783" t="s">
        <v>3837</v>
      </c>
      <c r="E4388" s="783" t="s">
        <v>3872</v>
      </c>
      <c r="F4388" s="783"/>
      <c r="G4388" s="779" t="s">
        <v>39</v>
      </c>
      <c r="H4388" s="778">
        <v>0</v>
      </c>
      <c r="I4388" s="887">
        <v>590000000</v>
      </c>
      <c r="J4388" s="778" t="s">
        <v>40</v>
      </c>
      <c r="K4388" s="871" t="s">
        <v>12357</v>
      </c>
      <c r="L4388" s="778" t="s">
        <v>42</v>
      </c>
      <c r="M4388" s="873" t="s">
        <v>43</v>
      </c>
      <c r="N4388" s="871" t="s">
        <v>952</v>
      </c>
      <c r="O4388" s="871" t="s">
        <v>1424</v>
      </c>
      <c r="P4388" s="778">
        <v>796</v>
      </c>
      <c r="Q4388" s="778" t="s">
        <v>46</v>
      </c>
      <c r="R4388" s="776">
        <v>16</v>
      </c>
      <c r="S4388" s="776">
        <v>630</v>
      </c>
      <c r="T4388" s="776">
        <f>R4388*S4388</f>
        <v>10080</v>
      </c>
      <c r="U4388" s="776">
        <f t="shared" si="516"/>
        <v>11289.6</v>
      </c>
      <c r="V4388" s="778"/>
      <c r="W4388" s="778">
        <v>2017</v>
      </c>
      <c r="X4388" s="871"/>
    </row>
    <row r="4389" spans="1:56" ht="50.1" customHeight="1">
      <c r="A4389" s="844" t="s">
        <v>13369</v>
      </c>
      <c r="B4389" s="778" t="s">
        <v>35</v>
      </c>
      <c r="C4389" s="783" t="s">
        <v>3901</v>
      </c>
      <c r="D4389" s="783" t="s">
        <v>3837</v>
      </c>
      <c r="E4389" s="783" t="s">
        <v>3902</v>
      </c>
      <c r="F4389" s="783"/>
      <c r="G4389" s="778" t="s">
        <v>39</v>
      </c>
      <c r="H4389" s="778">
        <v>0</v>
      </c>
      <c r="I4389" s="783">
        <v>590000000</v>
      </c>
      <c r="J4389" s="778" t="s">
        <v>40</v>
      </c>
      <c r="K4389" s="778" t="s">
        <v>12357</v>
      </c>
      <c r="L4389" s="778" t="s">
        <v>42</v>
      </c>
      <c r="M4389" s="873" t="s">
        <v>43</v>
      </c>
      <c r="N4389" s="871" t="s">
        <v>952</v>
      </c>
      <c r="O4389" s="871" t="s">
        <v>1424</v>
      </c>
      <c r="P4389" s="778">
        <v>796</v>
      </c>
      <c r="Q4389" s="778" t="s">
        <v>46</v>
      </c>
      <c r="R4389" s="776">
        <v>4</v>
      </c>
      <c r="S4389" s="776">
        <v>1200</v>
      </c>
      <c r="T4389" s="776">
        <f>R4389*S4389</f>
        <v>4800</v>
      </c>
      <c r="U4389" s="776">
        <f t="shared" si="516"/>
        <v>5376.0000000000009</v>
      </c>
      <c r="V4389" s="778"/>
      <c r="W4389" s="778">
        <v>2017</v>
      </c>
      <c r="X4389" s="871"/>
    </row>
    <row r="4390" spans="1:56" s="527" customFormat="1" ht="50.1" customHeight="1">
      <c r="A4390" s="889" t="s">
        <v>13381</v>
      </c>
      <c r="B4390" s="211" t="s">
        <v>35</v>
      </c>
      <c r="C4390" s="465" t="s">
        <v>36</v>
      </c>
      <c r="D4390" s="465" t="s">
        <v>37</v>
      </c>
      <c r="E4390" s="465" t="s">
        <v>38</v>
      </c>
      <c r="F4390" s="50" t="s">
        <v>8265</v>
      </c>
      <c r="G4390" s="890" t="s">
        <v>39</v>
      </c>
      <c r="H4390" s="35">
        <v>0</v>
      </c>
      <c r="I4390" s="35">
        <v>590000000</v>
      </c>
      <c r="J4390" s="35" t="s">
        <v>40</v>
      </c>
      <c r="K4390" s="49" t="s">
        <v>13382</v>
      </c>
      <c r="L4390" s="35" t="s">
        <v>53</v>
      </c>
      <c r="M4390" s="760" t="s">
        <v>43</v>
      </c>
      <c r="N4390" s="49" t="s">
        <v>44</v>
      </c>
      <c r="O4390" s="52" t="s">
        <v>2052</v>
      </c>
      <c r="P4390" s="35">
        <v>796</v>
      </c>
      <c r="Q4390" s="46" t="s">
        <v>46</v>
      </c>
      <c r="R4390" s="77">
        <v>150</v>
      </c>
      <c r="S4390" s="77">
        <v>490</v>
      </c>
      <c r="T4390" s="77">
        <f>S4390*R4390</f>
        <v>73500</v>
      </c>
      <c r="U4390" s="77">
        <f t="shared" ref="U4390:U4396" si="519">T4390*1.12</f>
        <v>82320.000000000015</v>
      </c>
      <c r="V4390" s="791"/>
      <c r="W4390" s="890">
        <v>2017</v>
      </c>
      <c r="X4390" s="791"/>
      <c r="Y4390" s="528"/>
      <c r="Z4390" s="528"/>
      <c r="AA4390" s="528"/>
      <c r="AB4390" s="528"/>
      <c r="AC4390" s="528"/>
      <c r="AD4390" s="528"/>
      <c r="AE4390" s="528"/>
      <c r="AF4390" s="518"/>
      <c r="AG4390" s="518"/>
      <c r="AH4390" s="518"/>
      <c r="AI4390" s="518"/>
      <c r="AJ4390" s="518"/>
      <c r="AK4390" s="518"/>
      <c r="AL4390" s="518"/>
      <c r="AM4390" s="518"/>
      <c r="AN4390" s="518"/>
      <c r="AO4390" s="518"/>
      <c r="AP4390" s="518"/>
      <c r="AQ4390" s="518"/>
      <c r="AR4390" s="518"/>
      <c r="AS4390" s="518"/>
      <c r="AT4390" s="518"/>
      <c r="AU4390" s="518"/>
      <c r="AV4390" s="518"/>
      <c r="AW4390" s="518"/>
      <c r="AX4390" s="518"/>
      <c r="AY4390" s="518"/>
      <c r="AZ4390" s="518"/>
      <c r="BA4390" s="518"/>
      <c r="BB4390" s="518"/>
      <c r="BC4390" s="518"/>
      <c r="BD4390" s="518"/>
    </row>
    <row r="4391" spans="1:56" s="527" customFormat="1" ht="50.1" customHeight="1">
      <c r="A4391" s="889" t="s">
        <v>13383</v>
      </c>
      <c r="B4391" s="645" t="s">
        <v>35</v>
      </c>
      <c r="C4391" s="891" t="s">
        <v>713</v>
      </c>
      <c r="D4391" s="891" t="s">
        <v>714</v>
      </c>
      <c r="E4391" s="891" t="s">
        <v>715</v>
      </c>
      <c r="F4391" s="891" t="s">
        <v>13384</v>
      </c>
      <c r="G4391" s="892" t="s">
        <v>39</v>
      </c>
      <c r="H4391" s="642">
        <v>0</v>
      </c>
      <c r="I4391" s="642">
        <v>590000000</v>
      </c>
      <c r="J4391" s="642" t="s">
        <v>5999</v>
      </c>
      <c r="K4391" s="645" t="s">
        <v>439</v>
      </c>
      <c r="L4391" s="642" t="s">
        <v>225</v>
      </c>
      <c r="M4391" s="893" t="s">
        <v>61</v>
      </c>
      <c r="N4391" s="645" t="s">
        <v>44</v>
      </c>
      <c r="O4391" s="642" t="s">
        <v>1424</v>
      </c>
      <c r="P4391" s="642">
        <v>112</v>
      </c>
      <c r="Q4391" s="649" t="s">
        <v>129</v>
      </c>
      <c r="R4391" s="650">
        <v>1000</v>
      </c>
      <c r="S4391" s="650">
        <v>310</v>
      </c>
      <c r="T4391" s="650">
        <f>S4391*R4391</f>
        <v>310000</v>
      </c>
      <c r="U4391" s="650">
        <f t="shared" si="519"/>
        <v>347200.00000000006</v>
      </c>
      <c r="V4391" s="894"/>
      <c r="W4391" s="895">
        <v>2017</v>
      </c>
      <c r="X4391" s="894"/>
      <c r="Y4391" s="528"/>
      <c r="Z4391" s="528"/>
      <c r="AA4391" s="528"/>
      <c r="AB4391" s="528"/>
      <c r="AC4391" s="528"/>
      <c r="AD4391" s="528"/>
      <c r="AE4391" s="528"/>
      <c r="AF4391" s="518"/>
      <c r="AG4391" s="518"/>
      <c r="AH4391" s="518"/>
      <c r="AI4391" s="518"/>
      <c r="AJ4391" s="518"/>
      <c r="AK4391" s="518"/>
      <c r="AL4391" s="518"/>
      <c r="AM4391" s="518"/>
      <c r="AN4391" s="518"/>
      <c r="AO4391" s="518"/>
      <c r="AP4391" s="518"/>
      <c r="AQ4391" s="518"/>
      <c r="AR4391" s="518"/>
      <c r="AS4391" s="518"/>
      <c r="AT4391" s="518"/>
      <c r="AU4391" s="518"/>
      <c r="AV4391" s="518"/>
      <c r="AW4391" s="518"/>
      <c r="AX4391" s="518"/>
      <c r="AY4391" s="518"/>
      <c r="AZ4391" s="518"/>
      <c r="BA4391" s="518"/>
      <c r="BB4391" s="518"/>
      <c r="BC4391" s="518"/>
      <c r="BD4391" s="518"/>
    </row>
    <row r="4392" spans="1:56" s="527" customFormat="1" ht="50.1" customHeight="1">
      <c r="A4392" s="889" t="s">
        <v>13385</v>
      </c>
      <c r="B4392" s="896" t="s">
        <v>35</v>
      </c>
      <c r="C4392" s="897" t="s">
        <v>4054</v>
      </c>
      <c r="D4392" s="898" t="s">
        <v>4038</v>
      </c>
      <c r="E4392" s="898" t="s">
        <v>4055</v>
      </c>
      <c r="F4392" s="899"/>
      <c r="G4392" s="900" t="s">
        <v>39</v>
      </c>
      <c r="H4392" s="896">
        <v>0</v>
      </c>
      <c r="I4392" s="896">
        <v>590000000</v>
      </c>
      <c r="J4392" s="901" t="s">
        <v>40</v>
      </c>
      <c r="K4392" s="900" t="s">
        <v>13382</v>
      </c>
      <c r="L4392" s="901" t="s">
        <v>40</v>
      </c>
      <c r="M4392" s="902" t="s">
        <v>61</v>
      </c>
      <c r="N4392" s="900" t="s">
        <v>5525</v>
      </c>
      <c r="O4392" s="903" t="s">
        <v>2052</v>
      </c>
      <c r="P4392" s="904">
        <v>796</v>
      </c>
      <c r="Q4392" s="904" t="s">
        <v>46</v>
      </c>
      <c r="R4392" s="905">
        <v>40</v>
      </c>
      <c r="S4392" s="905">
        <v>85</v>
      </c>
      <c r="T4392" s="906">
        <f>R4392*S4392</f>
        <v>3400</v>
      </c>
      <c r="U4392" s="907">
        <f t="shared" si="519"/>
        <v>3808.0000000000005</v>
      </c>
      <c r="V4392" s="901"/>
      <c r="W4392" s="903">
        <v>2017</v>
      </c>
      <c r="X4392" s="896"/>
      <c r="Y4392" s="528"/>
      <c r="Z4392" s="528"/>
      <c r="AA4392" s="528"/>
      <c r="AB4392" s="528"/>
      <c r="AC4392" s="528"/>
      <c r="AD4392" s="528"/>
      <c r="AE4392" s="528"/>
      <c r="AF4392" s="518"/>
      <c r="AG4392" s="518"/>
      <c r="AH4392" s="518"/>
      <c r="AI4392" s="518"/>
      <c r="AJ4392" s="518"/>
      <c r="AK4392" s="518"/>
      <c r="AL4392" s="518"/>
      <c r="AM4392" s="518"/>
      <c r="AN4392" s="518"/>
      <c r="AO4392" s="518"/>
      <c r="AP4392" s="518"/>
      <c r="AQ4392" s="518"/>
      <c r="AR4392" s="518"/>
      <c r="AS4392" s="518"/>
      <c r="AT4392" s="518"/>
      <c r="AU4392" s="518"/>
      <c r="AV4392" s="518"/>
      <c r="AW4392" s="518"/>
      <c r="AX4392" s="518"/>
      <c r="AY4392" s="518"/>
      <c r="AZ4392" s="518"/>
      <c r="BA4392" s="518"/>
      <c r="BB4392" s="518"/>
      <c r="BC4392" s="518"/>
      <c r="BD4392" s="518"/>
    </row>
    <row r="4393" spans="1:56" s="527" customFormat="1" ht="50.1" customHeight="1">
      <c r="A4393" s="889" t="s">
        <v>13386</v>
      </c>
      <c r="B4393" s="896" t="s">
        <v>35</v>
      </c>
      <c r="C4393" s="897" t="s">
        <v>4063</v>
      </c>
      <c r="D4393" s="898" t="s">
        <v>4038</v>
      </c>
      <c r="E4393" s="897" t="s">
        <v>4064</v>
      </c>
      <c r="F4393" s="899"/>
      <c r="G4393" s="900" t="s">
        <v>39</v>
      </c>
      <c r="H4393" s="896">
        <v>0</v>
      </c>
      <c r="I4393" s="896">
        <v>590000000</v>
      </c>
      <c r="J4393" s="901" t="s">
        <v>40</v>
      </c>
      <c r="K4393" s="900" t="s">
        <v>13382</v>
      </c>
      <c r="L4393" s="901" t="s">
        <v>40</v>
      </c>
      <c r="M4393" s="902" t="s">
        <v>61</v>
      </c>
      <c r="N4393" s="900" t="s">
        <v>5525</v>
      </c>
      <c r="O4393" s="903" t="s">
        <v>2052</v>
      </c>
      <c r="P4393" s="904">
        <v>796</v>
      </c>
      <c r="Q4393" s="904" t="s">
        <v>46</v>
      </c>
      <c r="R4393" s="905">
        <v>100</v>
      </c>
      <c r="S4393" s="905">
        <v>120</v>
      </c>
      <c r="T4393" s="906">
        <f>R4393*S4393</f>
        <v>12000</v>
      </c>
      <c r="U4393" s="907">
        <f t="shared" si="519"/>
        <v>13440.000000000002</v>
      </c>
      <c r="V4393" s="901"/>
      <c r="W4393" s="903">
        <v>2017</v>
      </c>
      <c r="X4393" s="896"/>
      <c r="Y4393" s="528"/>
      <c r="Z4393" s="528"/>
      <c r="AA4393" s="528"/>
      <c r="AB4393" s="528"/>
      <c r="AC4393" s="528"/>
      <c r="AD4393" s="528"/>
      <c r="AE4393" s="528"/>
      <c r="AF4393" s="518"/>
      <c r="AG4393" s="518"/>
      <c r="AH4393" s="518"/>
      <c r="AI4393" s="518"/>
      <c r="AJ4393" s="518"/>
      <c r="AK4393" s="518"/>
      <c r="AL4393" s="518"/>
      <c r="AM4393" s="518"/>
      <c r="AN4393" s="518"/>
      <c r="AO4393" s="518"/>
      <c r="AP4393" s="518"/>
      <c r="AQ4393" s="518"/>
      <c r="AR4393" s="518"/>
      <c r="AS4393" s="518"/>
      <c r="AT4393" s="518"/>
      <c r="AU4393" s="518"/>
      <c r="AV4393" s="518"/>
      <c r="AW4393" s="518"/>
      <c r="AX4393" s="518"/>
      <c r="AY4393" s="518"/>
      <c r="AZ4393" s="518"/>
      <c r="BA4393" s="518"/>
      <c r="BB4393" s="518"/>
      <c r="BC4393" s="518"/>
      <c r="BD4393" s="518"/>
    </row>
    <row r="4394" spans="1:56" s="527" customFormat="1" ht="50.1" customHeight="1">
      <c r="A4394" s="889" t="s">
        <v>13387</v>
      </c>
      <c r="B4394" s="896" t="s">
        <v>35</v>
      </c>
      <c r="C4394" s="897" t="s">
        <v>4072</v>
      </c>
      <c r="D4394" s="898" t="s">
        <v>4038</v>
      </c>
      <c r="E4394" s="897" t="s">
        <v>4073</v>
      </c>
      <c r="F4394" s="899"/>
      <c r="G4394" s="900" t="s">
        <v>39</v>
      </c>
      <c r="H4394" s="896">
        <v>0</v>
      </c>
      <c r="I4394" s="896">
        <v>590000000</v>
      </c>
      <c r="J4394" s="901" t="s">
        <v>40</v>
      </c>
      <c r="K4394" s="900" t="s">
        <v>13382</v>
      </c>
      <c r="L4394" s="901" t="s">
        <v>40</v>
      </c>
      <c r="M4394" s="902" t="s">
        <v>61</v>
      </c>
      <c r="N4394" s="900" t="s">
        <v>5525</v>
      </c>
      <c r="O4394" s="903" t="s">
        <v>2052</v>
      </c>
      <c r="P4394" s="904">
        <v>796</v>
      </c>
      <c r="Q4394" s="904" t="s">
        <v>46</v>
      </c>
      <c r="R4394" s="905">
        <v>20</v>
      </c>
      <c r="S4394" s="905">
        <v>215</v>
      </c>
      <c r="T4394" s="906">
        <f>R4394*S4394</f>
        <v>4300</v>
      </c>
      <c r="U4394" s="907">
        <f t="shared" si="519"/>
        <v>4816.0000000000009</v>
      </c>
      <c r="V4394" s="901"/>
      <c r="W4394" s="903">
        <v>2017</v>
      </c>
      <c r="X4394" s="896"/>
      <c r="Y4394" s="528"/>
      <c r="Z4394" s="528"/>
      <c r="AA4394" s="528"/>
      <c r="AB4394" s="528"/>
      <c r="AC4394" s="528"/>
      <c r="AD4394" s="528"/>
      <c r="AE4394" s="528"/>
      <c r="AF4394" s="518"/>
      <c r="AG4394" s="518"/>
      <c r="AH4394" s="518"/>
      <c r="AI4394" s="518"/>
      <c r="AJ4394" s="518"/>
      <c r="AK4394" s="518"/>
      <c r="AL4394" s="518"/>
      <c r="AM4394" s="518"/>
      <c r="AN4394" s="518"/>
      <c r="AO4394" s="518"/>
      <c r="AP4394" s="518"/>
      <c r="AQ4394" s="518"/>
      <c r="AR4394" s="518"/>
      <c r="AS4394" s="518"/>
      <c r="AT4394" s="518"/>
      <c r="AU4394" s="518"/>
      <c r="AV4394" s="518"/>
      <c r="AW4394" s="518"/>
      <c r="AX4394" s="518"/>
      <c r="AY4394" s="518"/>
      <c r="AZ4394" s="518"/>
      <c r="BA4394" s="518"/>
      <c r="BB4394" s="518"/>
      <c r="BC4394" s="518"/>
      <c r="BD4394" s="518"/>
    </row>
    <row r="4395" spans="1:56" s="527" customFormat="1" ht="50.1" customHeight="1">
      <c r="A4395" s="923" t="s">
        <v>13397</v>
      </c>
      <c r="B4395" s="924" t="s">
        <v>35</v>
      </c>
      <c r="C4395" s="925" t="s">
        <v>2798</v>
      </c>
      <c r="D4395" s="926" t="s">
        <v>2799</v>
      </c>
      <c r="E4395" s="927" t="s">
        <v>2800</v>
      </c>
      <c r="F4395" s="928" t="s">
        <v>13398</v>
      </c>
      <c r="G4395" s="929" t="s">
        <v>196</v>
      </c>
      <c r="H4395" s="930">
        <v>0</v>
      </c>
      <c r="I4395" s="931">
        <v>590000000</v>
      </c>
      <c r="J4395" s="929" t="s">
        <v>5999</v>
      </c>
      <c r="K4395" s="931" t="s">
        <v>13382</v>
      </c>
      <c r="L4395" s="929" t="s">
        <v>5999</v>
      </c>
      <c r="M4395" s="932" t="s">
        <v>61</v>
      </c>
      <c r="N4395" s="929" t="s">
        <v>102</v>
      </c>
      <c r="O4395" s="931" t="s">
        <v>7132</v>
      </c>
      <c r="P4395" s="933">
        <v>796</v>
      </c>
      <c r="Q4395" s="929" t="s">
        <v>46</v>
      </c>
      <c r="R4395" s="934">
        <v>20</v>
      </c>
      <c r="S4395" s="934">
        <v>9405</v>
      </c>
      <c r="T4395" s="935">
        <f t="shared" ref="T4395:T4408" si="520">S4395*R4395</f>
        <v>188100</v>
      </c>
      <c r="U4395" s="936">
        <f t="shared" si="519"/>
        <v>210672.00000000003</v>
      </c>
      <c r="V4395" s="937"/>
      <c r="W4395" s="938">
        <v>2017</v>
      </c>
      <c r="X4395" s="939"/>
      <c r="Y4395" s="528"/>
      <c r="Z4395" s="528"/>
      <c r="AA4395" s="528"/>
      <c r="AB4395" s="528"/>
      <c r="AC4395" s="528"/>
      <c r="AD4395" s="528"/>
      <c r="AE4395" s="528"/>
      <c r="AF4395" s="518"/>
      <c r="AG4395" s="518"/>
      <c r="AH4395" s="518"/>
      <c r="AI4395" s="518"/>
      <c r="AJ4395" s="518"/>
      <c r="AK4395" s="518"/>
      <c r="AL4395" s="518"/>
      <c r="AM4395" s="518"/>
      <c r="AN4395" s="518"/>
      <c r="AO4395" s="518"/>
      <c r="AP4395" s="518"/>
      <c r="AQ4395" s="518"/>
      <c r="AR4395" s="518"/>
      <c r="AS4395" s="518"/>
      <c r="AT4395" s="518"/>
      <c r="AU4395" s="518"/>
      <c r="AV4395" s="518"/>
      <c r="AW4395" s="518"/>
      <c r="AX4395" s="518"/>
      <c r="AY4395" s="518"/>
      <c r="AZ4395" s="518"/>
      <c r="BA4395" s="518"/>
      <c r="BB4395" s="518"/>
      <c r="BC4395" s="518"/>
      <c r="BD4395" s="518"/>
    </row>
    <row r="4396" spans="1:56" s="527" customFormat="1" ht="50.1" customHeight="1">
      <c r="A4396" s="923" t="s">
        <v>13399</v>
      </c>
      <c r="B4396" s="924" t="s">
        <v>35</v>
      </c>
      <c r="C4396" s="925" t="s">
        <v>2798</v>
      </c>
      <c r="D4396" s="926" t="s">
        <v>2799</v>
      </c>
      <c r="E4396" s="927" t="s">
        <v>2800</v>
      </c>
      <c r="F4396" s="928" t="s">
        <v>13400</v>
      </c>
      <c r="G4396" s="929" t="s">
        <v>196</v>
      </c>
      <c r="H4396" s="930">
        <v>0</v>
      </c>
      <c r="I4396" s="931">
        <v>590000000</v>
      </c>
      <c r="J4396" s="929" t="s">
        <v>5999</v>
      </c>
      <c r="K4396" s="931" t="s">
        <v>13382</v>
      </c>
      <c r="L4396" s="929" t="s">
        <v>5999</v>
      </c>
      <c r="M4396" s="932" t="s">
        <v>61</v>
      </c>
      <c r="N4396" s="929" t="s">
        <v>102</v>
      </c>
      <c r="O4396" s="931" t="s">
        <v>7132</v>
      </c>
      <c r="P4396" s="933">
        <v>796</v>
      </c>
      <c r="Q4396" s="929" t="s">
        <v>46</v>
      </c>
      <c r="R4396" s="934">
        <v>15</v>
      </c>
      <c r="S4396" s="934">
        <v>9405</v>
      </c>
      <c r="T4396" s="936">
        <f t="shared" si="520"/>
        <v>141075</v>
      </c>
      <c r="U4396" s="940">
        <f t="shared" si="519"/>
        <v>158004.00000000003</v>
      </c>
      <c r="V4396" s="937"/>
      <c r="W4396" s="938">
        <v>2017</v>
      </c>
      <c r="X4396" s="941"/>
      <c r="Y4396" s="528"/>
      <c r="Z4396" s="528"/>
      <c r="AA4396" s="528"/>
      <c r="AB4396" s="528"/>
      <c r="AC4396" s="528"/>
      <c r="AD4396" s="528"/>
      <c r="AE4396" s="528"/>
      <c r="AF4396" s="518"/>
      <c r="AG4396" s="518"/>
      <c r="AH4396" s="518"/>
      <c r="AI4396" s="518"/>
      <c r="AJ4396" s="518"/>
      <c r="AK4396" s="518"/>
      <c r="AL4396" s="518"/>
      <c r="AM4396" s="518"/>
      <c r="AN4396" s="518"/>
      <c r="AO4396" s="518"/>
      <c r="AP4396" s="518"/>
      <c r="AQ4396" s="518"/>
      <c r="AR4396" s="518"/>
      <c r="AS4396" s="518"/>
      <c r="AT4396" s="518"/>
      <c r="AU4396" s="518"/>
      <c r="AV4396" s="518"/>
      <c r="AW4396" s="518"/>
      <c r="AX4396" s="518"/>
      <c r="AY4396" s="518"/>
      <c r="AZ4396" s="518"/>
      <c r="BA4396" s="518"/>
      <c r="BB4396" s="518"/>
      <c r="BC4396" s="518"/>
      <c r="BD4396" s="518"/>
    </row>
    <row r="4397" spans="1:56" s="527" customFormat="1" ht="50.1" customHeight="1">
      <c r="A4397" s="923" t="s">
        <v>13401</v>
      </c>
      <c r="B4397" s="924" t="s">
        <v>35</v>
      </c>
      <c r="C4397" s="925" t="s">
        <v>2798</v>
      </c>
      <c r="D4397" s="926" t="s">
        <v>2799</v>
      </c>
      <c r="E4397" s="927" t="s">
        <v>2800</v>
      </c>
      <c r="F4397" s="928" t="s">
        <v>13402</v>
      </c>
      <c r="G4397" s="929" t="s">
        <v>196</v>
      </c>
      <c r="H4397" s="930">
        <v>0</v>
      </c>
      <c r="I4397" s="931">
        <v>590000000</v>
      </c>
      <c r="J4397" s="929" t="s">
        <v>5999</v>
      </c>
      <c r="K4397" s="931" t="s">
        <v>13382</v>
      </c>
      <c r="L4397" s="929" t="s">
        <v>5999</v>
      </c>
      <c r="M4397" s="932" t="s">
        <v>61</v>
      </c>
      <c r="N4397" s="929" t="s">
        <v>102</v>
      </c>
      <c r="O4397" s="931" t="s">
        <v>7132</v>
      </c>
      <c r="P4397" s="933">
        <v>796</v>
      </c>
      <c r="Q4397" s="929" t="s">
        <v>46</v>
      </c>
      <c r="R4397" s="934">
        <v>10</v>
      </c>
      <c r="S4397" s="934">
        <v>9405</v>
      </c>
      <c r="T4397" s="935">
        <f t="shared" si="520"/>
        <v>94050</v>
      </c>
      <c r="U4397" s="936">
        <f t="shared" ref="U4397:U4417" si="521">T4397*1.12</f>
        <v>105336.00000000001</v>
      </c>
      <c r="V4397" s="937"/>
      <c r="W4397" s="938">
        <v>2017</v>
      </c>
      <c r="X4397" s="941"/>
      <c r="Y4397" s="528"/>
      <c r="Z4397" s="528"/>
      <c r="AA4397" s="528"/>
      <c r="AB4397" s="528"/>
      <c r="AC4397" s="528"/>
      <c r="AD4397" s="528"/>
      <c r="AE4397" s="528"/>
      <c r="AF4397" s="518"/>
      <c r="AG4397" s="518"/>
      <c r="AH4397" s="518"/>
      <c r="AI4397" s="518"/>
      <c r="AJ4397" s="518"/>
      <c r="AK4397" s="518"/>
      <c r="AL4397" s="518"/>
      <c r="AM4397" s="518"/>
      <c r="AN4397" s="518"/>
      <c r="AO4397" s="518"/>
      <c r="AP4397" s="518"/>
      <c r="AQ4397" s="518"/>
      <c r="AR4397" s="518"/>
      <c r="AS4397" s="518"/>
      <c r="AT4397" s="518"/>
      <c r="AU4397" s="518"/>
      <c r="AV4397" s="518"/>
      <c r="AW4397" s="518"/>
      <c r="AX4397" s="518"/>
      <c r="AY4397" s="518"/>
      <c r="AZ4397" s="518"/>
      <c r="BA4397" s="518"/>
      <c r="BB4397" s="518"/>
      <c r="BC4397" s="518"/>
      <c r="BD4397" s="518"/>
    </row>
    <row r="4398" spans="1:56" s="527" customFormat="1" ht="50.1" customHeight="1">
      <c r="A4398" s="923" t="s">
        <v>13403</v>
      </c>
      <c r="B4398" s="924" t="s">
        <v>35</v>
      </c>
      <c r="C4398" s="925" t="s">
        <v>2798</v>
      </c>
      <c r="D4398" s="926" t="s">
        <v>2799</v>
      </c>
      <c r="E4398" s="927" t="s">
        <v>2800</v>
      </c>
      <c r="F4398" s="928" t="s">
        <v>13404</v>
      </c>
      <c r="G4398" s="929" t="s">
        <v>196</v>
      </c>
      <c r="H4398" s="930">
        <v>0</v>
      </c>
      <c r="I4398" s="931">
        <v>590000000</v>
      </c>
      <c r="J4398" s="929" t="s">
        <v>5999</v>
      </c>
      <c r="K4398" s="931" t="s">
        <v>13382</v>
      </c>
      <c r="L4398" s="929" t="s">
        <v>5999</v>
      </c>
      <c r="M4398" s="932" t="s">
        <v>61</v>
      </c>
      <c r="N4398" s="929" t="s">
        <v>102</v>
      </c>
      <c r="O4398" s="931" t="s">
        <v>7132</v>
      </c>
      <c r="P4398" s="933">
        <v>796</v>
      </c>
      <c r="Q4398" s="929" t="s">
        <v>46</v>
      </c>
      <c r="R4398" s="934">
        <v>10</v>
      </c>
      <c r="S4398" s="934">
        <v>7845</v>
      </c>
      <c r="T4398" s="935">
        <f t="shared" si="520"/>
        <v>78450</v>
      </c>
      <c r="U4398" s="936">
        <f t="shared" si="521"/>
        <v>87864.000000000015</v>
      </c>
      <c r="V4398" s="937"/>
      <c r="W4398" s="938">
        <v>2017</v>
      </c>
      <c r="X4398" s="941"/>
      <c r="Y4398" s="528"/>
      <c r="Z4398" s="528"/>
      <c r="AA4398" s="528"/>
      <c r="AB4398" s="528"/>
      <c r="AC4398" s="528"/>
      <c r="AD4398" s="528"/>
      <c r="AE4398" s="528"/>
      <c r="AF4398" s="518"/>
      <c r="AG4398" s="518"/>
      <c r="AH4398" s="518"/>
      <c r="AI4398" s="518"/>
      <c r="AJ4398" s="518"/>
      <c r="AK4398" s="518"/>
      <c r="AL4398" s="518"/>
      <c r="AM4398" s="518"/>
      <c r="AN4398" s="518"/>
      <c r="AO4398" s="518"/>
      <c r="AP4398" s="518"/>
      <c r="AQ4398" s="518"/>
      <c r="AR4398" s="518"/>
      <c r="AS4398" s="518"/>
      <c r="AT4398" s="518"/>
      <c r="AU4398" s="518"/>
      <c r="AV4398" s="518"/>
      <c r="AW4398" s="518"/>
      <c r="AX4398" s="518"/>
      <c r="AY4398" s="518"/>
      <c r="AZ4398" s="518"/>
      <c r="BA4398" s="518"/>
      <c r="BB4398" s="518"/>
      <c r="BC4398" s="518"/>
      <c r="BD4398" s="518"/>
    </row>
    <row r="4399" spans="1:56" s="527" customFormat="1" ht="50.1" customHeight="1">
      <c r="A4399" s="923" t="s">
        <v>13405</v>
      </c>
      <c r="B4399" s="924" t="s">
        <v>35</v>
      </c>
      <c r="C4399" s="925" t="s">
        <v>2798</v>
      </c>
      <c r="D4399" s="926" t="s">
        <v>2799</v>
      </c>
      <c r="E4399" s="927" t="s">
        <v>2800</v>
      </c>
      <c r="F4399" s="928" t="s">
        <v>13406</v>
      </c>
      <c r="G4399" s="929" t="s">
        <v>196</v>
      </c>
      <c r="H4399" s="930">
        <v>0</v>
      </c>
      <c r="I4399" s="931">
        <v>590000000</v>
      </c>
      <c r="J4399" s="929" t="s">
        <v>5999</v>
      </c>
      <c r="K4399" s="931" t="s">
        <v>13382</v>
      </c>
      <c r="L4399" s="929" t="s">
        <v>5999</v>
      </c>
      <c r="M4399" s="932" t="s">
        <v>61</v>
      </c>
      <c r="N4399" s="929" t="s">
        <v>102</v>
      </c>
      <c r="O4399" s="931" t="s">
        <v>7132</v>
      </c>
      <c r="P4399" s="933">
        <v>796</v>
      </c>
      <c r="Q4399" s="929" t="s">
        <v>46</v>
      </c>
      <c r="R4399" s="934">
        <v>3</v>
      </c>
      <c r="S4399" s="934">
        <v>7845</v>
      </c>
      <c r="T4399" s="935">
        <f t="shared" si="520"/>
        <v>23535</v>
      </c>
      <c r="U4399" s="936">
        <f t="shared" si="521"/>
        <v>26359.200000000001</v>
      </c>
      <c r="V4399" s="937"/>
      <c r="W4399" s="938">
        <v>2017</v>
      </c>
      <c r="X4399" s="941"/>
      <c r="Y4399" s="528"/>
      <c r="Z4399" s="528"/>
      <c r="AA4399" s="528"/>
      <c r="AB4399" s="528"/>
      <c r="AC4399" s="528"/>
      <c r="AD4399" s="528"/>
      <c r="AE4399" s="528"/>
      <c r="AF4399" s="518"/>
      <c r="AG4399" s="518"/>
      <c r="AH4399" s="518"/>
      <c r="AI4399" s="518"/>
      <c r="AJ4399" s="518"/>
      <c r="AK4399" s="518"/>
      <c r="AL4399" s="518"/>
      <c r="AM4399" s="518"/>
      <c r="AN4399" s="518"/>
      <c r="AO4399" s="518"/>
      <c r="AP4399" s="518"/>
      <c r="AQ4399" s="518"/>
      <c r="AR4399" s="518"/>
      <c r="AS4399" s="518"/>
      <c r="AT4399" s="518"/>
      <c r="AU4399" s="518"/>
      <c r="AV4399" s="518"/>
      <c r="AW4399" s="518"/>
      <c r="AX4399" s="518"/>
      <c r="AY4399" s="518"/>
      <c r="AZ4399" s="518"/>
      <c r="BA4399" s="518"/>
      <c r="BB4399" s="518"/>
      <c r="BC4399" s="518"/>
      <c r="BD4399" s="518"/>
    </row>
    <row r="4400" spans="1:56" s="527" customFormat="1" ht="50.1" customHeight="1">
      <c r="A4400" s="923" t="s">
        <v>13407</v>
      </c>
      <c r="B4400" s="924" t="s">
        <v>35</v>
      </c>
      <c r="C4400" s="925" t="s">
        <v>2798</v>
      </c>
      <c r="D4400" s="926" t="s">
        <v>2799</v>
      </c>
      <c r="E4400" s="927" t="s">
        <v>2800</v>
      </c>
      <c r="F4400" s="928" t="s">
        <v>13408</v>
      </c>
      <c r="G4400" s="929" t="s">
        <v>196</v>
      </c>
      <c r="H4400" s="930">
        <v>0</v>
      </c>
      <c r="I4400" s="931">
        <v>590000000</v>
      </c>
      <c r="J4400" s="929" t="s">
        <v>5999</v>
      </c>
      <c r="K4400" s="931" t="s">
        <v>13382</v>
      </c>
      <c r="L4400" s="929" t="s">
        <v>5999</v>
      </c>
      <c r="M4400" s="932" t="s">
        <v>61</v>
      </c>
      <c r="N4400" s="929" t="s">
        <v>102</v>
      </c>
      <c r="O4400" s="931" t="s">
        <v>7132</v>
      </c>
      <c r="P4400" s="933">
        <v>796</v>
      </c>
      <c r="Q4400" s="929" t="s">
        <v>46</v>
      </c>
      <c r="R4400" s="934">
        <v>10</v>
      </c>
      <c r="S4400" s="934">
        <v>8050</v>
      </c>
      <c r="T4400" s="935">
        <f t="shared" si="520"/>
        <v>80500</v>
      </c>
      <c r="U4400" s="936">
        <f t="shared" si="521"/>
        <v>90160.000000000015</v>
      </c>
      <c r="V4400" s="937"/>
      <c r="W4400" s="938">
        <v>2017</v>
      </c>
      <c r="X4400" s="941"/>
      <c r="Y4400" s="528"/>
      <c r="Z4400" s="528"/>
      <c r="AA4400" s="528"/>
      <c r="AB4400" s="528"/>
      <c r="AC4400" s="528"/>
      <c r="AD4400" s="528"/>
      <c r="AE4400" s="528"/>
      <c r="AF4400" s="518"/>
      <c r="AG4400" s="518"/>
      <c r="AH4400" s="518"/>
      <c r="AI4400" s="518"/>
      <c r="AJ4400" s="518"/>
      <c r="AK4400" s="518"/>
      <c r="AL4400" s="518"/>
      <c r="AM4400" s="518"/>
      <c r="AN4400" s="518"/>
      <c r="AO4400" s="518"/>
      <c r="AP4400" s="518"/>
      <c r="AQ4400" s="518"/>
      <c r="AR4400" s="518"/>
      <c r="AS4400" s="518"/>
      <c r="AT4400" s="518"/>
      <c r="AU4400" s="518"/>
      <c r="AV4400" s="518"/>
      <c r="AW4400" s="518"/>
      <c r="AX4400" s="518"/>
      <c r="AY4400" s="518"/>
      <c r="AZ4400" s="518"/>
      <c r="BA4400" s="518"/>
      <c r="BB4400" s="518"/>
      <c r="BC4400" s="518"/>
      <c r="BD4400" s="518"/>
    </row>
    <row r="4401" spans="1:56" s="527" customFormat="1" ht="50.1" customHeight="1">
      <c r="A4401" s="923" t="s">
        <v>13409</v>
      </c>
      <c r="B4401" s="924" t="s">
        <v>35</v>
      </c>
      <c r="C4401" s="942" t="s">
        <v>2820</v>
      </c>
      <c r="D4401" s="926" t="s">
        <v>2799</v>
      </c>
      <c r="E4401" s="927" t="s">
        <v>2821</v>
      </c>
      <c r="F4401" s="943" t="s">
        <v>13410</v>
      </c>
      <c r="G4401" s="929" t="s">
        <v>196</v>
      </c>
      <c r="H4401" s="930">
        <v>0</v>
      </c>
      <c r="I4401" s="931">
        <v>590000000</v>
      </c>
      <c r="J4401" s="929" t="s">
        <v>5999</v>
      </c>
      <c r="K4401" s="931" t="s">
        <v>13382</v>
      </c>
      <c r="L4401" s="929" t="s">
        <v>5999</v>
      </c>
      <c r="M4401" s="932" t="s">
        <v>61</v>
      </c>
      <c r="N4401" s="929" t="s">
        <v>102</v>
      </c>
      <c r="O4401" s="931" t="s">
        <v>7132</v>
      </c>
      <c r="P4401" s="933">
        <v>796</v>
      </c>
      <c r="Q4401" s="929" t="s">
        <v>46</v>
      </c>
      <c r="R4401" s="934">
        <v>30</v>
      </c>
      <c r="S4401" s="944">
        <v>16900</v>
      </c>
      <c r="T4401" s="935">
        <f t="shared" si="520"/>
        <v>507000</v>
      </c>
      <c r="U4401" s="936">
        <f t="shared" si="521"/>
        <v>567840</v>
      </c>
      <c r="V4401" s="929"/>
      <c r="W4401" s="938">
        <v>2017</v>
      </c>
      <c r="X4401" s="945"/>
      <c r="Y4401" s="528"/>
      <c r="Z4401" s="528"/>
      <c r="AA4401" s="528"/>
      <c r="AB4401" s="528"/>
      <c r="AC4401" s="528"/>
      <c r="AD4401" s="528"/>
      <c r="AE4401" s="528"/>
      <c r="AF4401" s="518"/>
      <c r="AG4401" s="518"/>
      <c r="AH4401" s="518"/>
      <c r="AI4401" s="518"/>
      <c r="AJ4401" s="518"/>
      <c r="AK4401" s="518"/>
      <c r="AL4401" s="518"/>
      <c r="AM4401" s="518"/>
      <c r="AN4401" s="518"/>
      <c r="AO4401" s="518"/>
      <c r="AP4401" s="518"/>
      <c r="AQ4401" s="518"/>
      <c r="AR4401" s="518"/>
      <c r="AS4401" s="518"/>
      <c r="AT4401" s="518"/>
      <c r="AU4401" s="518"/>
      <c r="AV4401" s="518"/>
      <c r="AW4401" s="518"/>
      <c r="AX4401" s="518"/>
      <c r="AY4401" s="518"/>
      <c r="AZ4401" s="518"/>
      <c r="BA4401" s="518"/>
      <c r="BB4401" s="518"/>
      <c r="BC4401" s="518"/>
      <c r="BD4401" s="518"/>
    </row>
    <row r="4402" spans="1:56" s="527" customFormat="1" ht="50.1" customHeight="1">
      <c r="A4402" s="923" t="s">
        <v>13411</v>
      </c>
      <c r="B4402" s="924" t="s">
        <v>35</v>
      </c>
      <c r="C4402" s="942" t="s">
        <v>2820</v>
      </c>
      <c r="D4402" s="926" t="s">
        <v>2799</v>
      </c>
      <c r="E4402" s="927" t="s">
        <v>2821</v>
      </c>
      <c r="F4402" s="928" t="s">
        <v>13412</v>
      </c>
      <c r="G4402" s="929" t="s">
        <v>196</v>
      </c>
      <c r="H4402" s="930">
        <v>0</v>
      </c>
      <c r="I4402" s="931">
        <v>590000000</v>
      </c>
      <c r="J4402" s="929" t="s">
        <v>5999</v>
      </c>
      <c r="K4402" s="931" t="s">
        <v>13382</v>
      </c>
      <c r="L4402" s="929" t="s">
        <v>5999</v>
      </c>
      <c r="M4402" s="932" t="s">
        <v>61</v>
      </c>
      <c r="N4402" s="929" t="s">
        <v>102</v>
      </c>
      <c r="O4402" s="931" t="s">
        <v>7132</v>
      </c>
      <c r="P4402" s="933">
        <v>796</v>
      </c>
      <c r="Q4402" s="929" t="s">
        <v>46</v>
      </c>
      <c r="R4402" s="934">
        <v>5</v>
      </c>
      <c r="S4402" s="934">
        <v>16900</v>
      </c>
      <c r="T4402" s="935">
        <f t="shared" si="520"/>
        <v>84500</v>
      </c>
      <c r="U4402" s="936">
        <f t="shared" si="521"/>
        <v>94640.000000000015</v>
      </c>
      <c r="V4402" s="929"/>
      <c r="W4402" s="938">
        <v>2017</v>
      </c>
      <c r="X4402" s="945"/>
      <c r="Y4402" s="528"/>
      <c r="Z4402" s="528"/>
      <c r="AA4402" s="528"/>
      <c r="AB4402" s="528"/>
      <c r="AC4402" s="528"/>
      <c r="AD4402" s="528"/>
      <c r="AE4402" s="528"/>
      <c r="AF4402" s="518"/>
      <c r="AG4402" s="518"/>
      <c r="AH4402" s="518"/>
      <c r="AI4402" s="518"/>
      <c r="AJ4402" s="518"/>
      <c r="AK4402" s="518"/>
      <c r="AL4402" s="518"/>
      <c r="AM4402" s="518"/>
      <c r="AN4402" s="518"/>
      <c r="AO4402" s="518"/>
      <c r="AP4402" s="518"/>
      <c r="AQ4402" s="518"/>
      <c r="AR4402" s="518"/>
      <c r="AS4402" s="518"/>
      <c r="AT4402" s="518"/>
      <c r="AU4402" s="518"/>
      <c r="AV4402" s="518"/>
      <c r="AW4402" s="518"/>
      <c r="AX4402" s="518"/>
      <c r="AY4402" s="518"/>
      <c r="AZ4402" s="518"/>
      <c r="BA4402" s="518"/>
      <c r="BB4402" s="518"/>
      <c r="BC4402" s="518"/>
      <c r="BD4402" s="518"/>
    </row>
    <row r="4403" spans="1:56" s="527" customFormat="1" ht="50.1" customHeight="1">
      <c r="A4403" s="923" t="s">
        <v>13413</v>
      </c>
      <c r="B4403" s="924" t="s">
        <v>35</v>
      </c>
      <c r="C4403" s="942" t="s">
        <v>2820</v>
      </c>
      <c r="D4403" s="926" t="s">
        <v>2799</v>
      </c>
      <c r="E4403" s="927" t="s">
        <v>2821</v>
      </c>
      <c r="F4403" s="943" t="s">
        <v>13414</v>
      </c>
      <c r="G4403" s="929" t="s">
        <v>196</v>
      </c>
      <c r="H4403" s="930">
        <v>0</v>
      </c>
      <c r="I4403" s="931">
        <v>590000000</v>
      </c>
      <c r="J4403" s="929" t="s">
        <v>5999</v>
      </c>
      <c r="K4403" s="931" t="s">
        <v>13382</v>
      </c>
      <c r="L4403" s="929" t="s">
        <v>5999</v>
      </c>
      <c r="M4403" s="932" t="s">
        <v>61</v>
      </c>
      <c r="N4403" s="929" t="s">
        <v>102</v>
      </c>
      <c r="O4403" s="931" t="s">
        <v>7132</v>
      </c>
      <c r="P4403" s="933">
        <v>796</v>
      </c>
      <c r="Q4403" s="929" t="s">
        <v>46</v>
      </c>
      <c r="R4403" s="934">
        <v>30</v>
      </c>
      <c r="S4403" s="934">
        <v>16900</v>
      </c>
      <c r="T4403" s="936">
        <f t="shared" si="520"/>
        <v>507000</v>
      </c>
      <c r="U4403" s="940">
        <f t="shared" si="521"/>
        <v>567840</v>
      </c>
      <c r="V4403" s="929"/>
      <c r="W4403" s="938">
        <v>2017</v>
      </c>
      <c r="X4403" s="929"/>
      <c r="Y4403" s="528"/>
      <c r="Z4403" s="528"/>
      <c r="AA4403" s="528"/>
      <c r="AB4403" s="528"/>
      <c r="AC4403" s="528"/>
      <c r="AD4403" s="528"/>
      <c r="AE4403" s="528"/>
      <c r="AF4403" s="518"/>
      <c r="AG4403" s="518"/>
      <c r="AH4403" s="518"/>
      <c r="AI4403" s="518"/>
      <c r="AJ4403" s="518"/>
      <c r="AK4403" s="518"/>
      <c r="AL4403" s="518"/>
      <c r="AM4403" s="518"/>
      <c r="AN4403" s="518"/>
      <c r="AO4403" s="518"/>
      <c r="AP4403" s="518"/>
      <c r="AQ4403" s="518"/>
      <c r="AR4403" s="518"/>
      <c r="AS4403" s="518"/>
      <c r="AT4403" s="518"/>
      <c r="AU4403" s="518"/>
      <c r="AV4403" s="518"/>
      <c r="AW4403" s="518"/>
      <c r="AX4403" s="518"/>
      <c r="AY4403" s="518"/>
      <c r="AZ4403" s="518"/>
      <c r="BA4403" s="518"/>
      <c r="BB4403" s="518"/>
      <c r="BC4403" s="518"/>
      <c r="BD4403" s="518"/>
    </row>
    <row r="4404" spans="1:56" s="527" customFormat="1" ht="50.1" customHeight="1">
      <c r="A4404" s="923" t="s">
        <v>13415</v>
      </c>
      <c r="B4404" s="924" t="s">
        <v>35</v>
      </c>
      <c r="C4404" s="942" t="s">
        <v>2820</v>
      </c>
      <c r="D4404" s="926" t="s">
        <v>2799</v>
      </c>
      <c r="E4404" s="927" t="s">
        <v>2821</v>
      </c>
      <c r="F4404" s="928" t="s">
        <v>13416</v>
      </c>
      <c r="G4404" s="929" t="s">
        <v>196</v>
      </c>
      <c r="H4404" s="930">
        <v>0</v>
      </c>
      <c r="I4404" s="931">
        <v>590000000</v>
      </c>
      <c r="J4404" s="929" t="s">
        <v>5999</v>
      </c>
      <c r="K4404" s="931" t="s">
        <v>13382</v>
      </c>
      <c r="L4404" s="929" t="s">
        <v>5999</v>
      </c>
      <c r="M4404" s="932" t="s">
        <v>61</v>
      </c>
      <c r="N4404" s="929" t="s">
        <v>102</v>
      </c>
      <c r="O4404" s="931" t="s">
        <v>7132</v>
      </c>
      <c r="P4404" s="933">
        <v>796</v>
      </c>
      <c r="Q4404" s="929" t="s">
        <v>46</v>
      </c>
      <c r="R4404" s="934">
        <v>6</v>
      </c>
      <c r="S4404" s="934">
        <v>17330</v>
      </c>
      <c r="T4404" s="935">
        <f t="shared" si="520"/>
        <v>103980</v>
      </c>
      <c r="U4404" s="936">
        <f t="shared" si="521"/>
        <v>116457.60000000001</v>
      </c>
      <c r="V4404" s="929"/>
      <c r="W4404" s="938">
        <v>2017</v>
      </c>
      <c r="X4404" s="929"/>
      <c r="Y4404" s="528"/>
      <c r="Z4404" s="528"/>
      <c r="AA4404" s="528"/>
      <c r="AB4404" s="528"/>
      <c r="AC4404" s="528"/>
      <c r="AD4404" s="528"/>
      <c r="AE4404" s="528"/>
      <c r="AF4404" s="518"/>
      <c r="AG4404" s="518"/>
      <c r="AH4404" s="518"/>
      <c r="AI4404" s="518"/>
      <c r="AJ4404" s="518"/>
      <c r="AK4404" s="518"/>
      <c r="AL4404" s="518"/>
      <c r="AM4404" s="518"/>
      <c r="AN4404" s="518"/>
      <c r="AO4404" s="518"/>
      <c r="AP4404" s="518"/>
      <c r="AQ4404" s="518"/>
      <c r="AR4404" s="518"/>
      <c r="AS4404" s="518"/>
      <c r="AT4404" s="518"/>
      <c r="AU4404" s="518"/>
      <c r="AV4404" s="518"/>
      <c r="AW4404" s="518"/>
      <c r="AX4404" s="518"/>
      <c r="AY4404" s="518"/>
      <c r="AZ4404" s="518"/>
      <c r="BA4404" s="518"/>
      <c r="BB4404" s="518"/>
      <c r="BC4404" s="518"/>
      <c r="BD4404" s="518"/>
    </row>
    <row r="4405" spans="1:56" s="527" customFormat="1" ht="50.1" customHeight="1">
      <c r="A4405" s="923" t="s">
        <v>13417</v>
      </c>
      <c r="B4405" s="924" t="s">
        <v>35</v>
      </c>
      <c r="C4405" s="942" t="s">
        <v>2820</v>
      </c>
      <c r="D4405" s="926" t="s">
        <v>2799</v>
      </c>
      <c r="E4405" s="927" t="s">
        <v>2821</v>
      </c>
      <c r="F4405" s="928" t="s">
        <v>13418</v>
      </c>
      <c r="G4405" s="929" t="s">
        <v>196</v>
      </c>
      <c r="H4405" s="930">
        <v>0</v>
      </c>
      <c r="I4405" s="931">
        <v>590000000</v>
      </c>
      <c r="J4405" s="929" t="s">
        <v>5999</v>
      </c>
      <c r="K4405" s="931" t="s">
        <v>13382</v>
      </c>
      <c r="L4405" s="929" t="s">
        <v>5999</v>
      </c>
      <c r="M4405" s="932" t="s">
        <v>61</v>
      </c>
      <c r="N4405" s="929" t="s">
        <v>102</v>
      </c>
      <c r="O4405" s="931" t="s">
        <v>7132</v>
      </c>
      <c r="P4405" s="933">
        <v>796</v>
      </c>
      <c r="Q4405" s="929" t="s">
        <v>46</v>
      </c>
      <c r="R4405" s="934">
        <v>4</v>
      </c>
      <c r="S4405" s="934">
        <v>17330</v>
      </c>
      <c r="T4405" s="935">
        <f t="shared" si="520"/>
        <v>69320</v>
      </c>
      <c r="U4405" s="936">
        <f t="shared" si="521"/>
        <v>77638.400000000009</v>
      </c>
      <c r="V4405" s="929"/>
      <c r="W4405" s="938">
        <v>2017</v>
      </c>
      <c r="X4405" s="929"/>
      <c r="Y4405" s="528"/>
      <c r="Z4405" s="528"/>
      <c r="AA4405" s="528"/>
      <c r="AB4405" s="528"/>
      <c r="AC4405" s="528"/>
      <c r="AD4405" s="528"/>
      <c r="AE4405" s="528"/>
      <c r="AF4405" s="518"/>
      <c r="AG4405" s="518"/>
      <c r="AH4405" s="518"/>
      <c r="AI4405" s="518"/>
      <c r="AJ4405" s="518"/>
      <c r="AK4405" s="518"/>
      <c r="AL4405" s="518"/>
      <c r="AM4405" s="518"/>
      <c r="AN4405" s="518"/>
      <c r="AO4405" s="518"/>
      <c r="AP4405" s="518"/>
      <c r="AQ4405" s="518"/>
      <c r="AR4405" s="518"/>
      <c r="AS4405" s="518"/>
      <c r="AT4405" s="518"/>
      <c r="AU4405" s="518"/>
      <c r="AV4405" s="518"/>
      <c r="AW4405" s="518"/>
      <c r="AX4405" s="518"/>
      <c r="AY4405" s="518"/>
      <c r="AZ4405" s="518"/>
      <c r="BA4405" s="518"/>
      <c r="BB4405" s="518"/>
      <c r="BC4405" s="518"/>
      <c r="BD4405" s="518"/>
    </row>
    <row r="4406" spans="1:56" s="527" customFormat="1" ht="50.1" customHeight="1">
      <c r="A4406" s="923" t="s">
        <v>13419</v>
      </c>
      <c r="B4406" s="924" t="s">
        <v>35</v>
      </c>
      <c r="C4406" s="942" t="s">
        <v>2842</v>
      </c>
      <c r="D4406" s="926" t="s">
        <v>2799</v>
      </c>
      <c r="E4406" s="927" t="s">
        <v>2843</v>
      </c>
      <c r="F4406" s="928" t="s">
        <v>13420</v>
      </c>
      <c r="G4406" s="929" t="s">
        <v>196</v>
      </c>
      <c r="H4406" s="930">
        <v>0</v>
      </c>
      <c r="I4406" s="931">
        <v>590000000</v>
      </c>
      <c r="J4406" s="929" t="s">
        <v>5999</v>
      </c>
      <c r="K4406" s="931" t="s">
        <v>13382</v>
      </c>
      <c r="L4406" s="929" t="s">
        <v>5999</v>
      </c>
      <c r="M4406" s="932" t="s">
        <v>61</v>
      </c>
      <c r="N4406" s="929" t="s">
        <v>102</v>
      </c>
      <c r="O4406" s="931" t="s">
        <v>7132</v>
      </c>
      <c r="P4406" s="933">
        <v>796</v>
      </c>
      <c r="Q4406" s="929" t="s">
        <v>46</v>
      </c>
      <c r="R4406" s="934">
        <v>30</v>
      </c>
      <c r="S4406" s="934">
        <v>27900</v>
      </c>
      <c r="T4406" s="935">
        <f t="shared" si="520"/>
        <v>837000</v>
      </c>
      <c r="U4406" s="936">
        <f t="shared" si="521"/>
        <v>937440.00000000012</v>
      </c>
      <c r="V4406" s="929"/>
      <c r="W4406" s="938">
        <v>2017</v>
      </c>
      <c r="X4406" s="929"/>
      <c r="Y4406" s="528"/>
      <c r="Z4406" s="528"/>
      <c r="AA4406" s="528"/>
      <c r="AB4406" s="528"/>
      <c r="AC4406" s="528"/>
      <c r="AD4406" s="528"/>
      <c r="AE4406" s="528"/>
      <c r="AF4406" s="518"/>
      <c r="AG4406" s="518"/>
      <c r="AH4406" s="518"/>
      <c r="AI4406" s="518"/>
      <c r="AJ4406" s="518"/>
      <c r="AK4406" s="518"/>
      <c r="AL4406" s="518"/>
      <c r="AM4406" s="518"/>
      <c r="AN4406" s="518"/>
      <c r="AO4406" s="518"/>
      <c r="AP4406" s="518"/>
      <c r="AQ4406" s="518"/>
      <c r="AR4406" s="518"/>
      <c r="AS4406" s="518"/>
      <c r="AT4406" s="518"/>
      <c r="AU4406" s="518"/>
      <c r="AV4406" s="518"/>
      <c r="AW4406" s="518"/>
      <c r="AX4406" s="518"/>
      <c r="AY4406" s="518"/>
      <c r="AZ4406" s="518"/>
      <c r="BA4406" s="518"/>
      <c r="BB4406" s="518"/>
      <c r="BC4406" s="518"/>
      <c r="BD4406" s="518"/>
    </row>
    <row r="4407" spans="1:56" s="527" customFormat="1" ht="50.1" customHeight="1">
      <c r="A4407" s="923" t="s">
        <v>13421</v>
      </c>
      <c r="B4407" s="924" t="s">
        <v>35</v>
      </c>
      <c r="C4407" s="942" t="s">
        <v>2842</v>
      </c>
      <c r="D4407" s="926" t="s">
        <v>2799</v>
      </c>
      <c r="E4407" s="927" t="s">
        <v>2843</v>
      </c>
      <c r="F4407" s="943" t="s">
        <v>13422</v>
      </c>
      <c r="G4407" s="929" t="s">
        <v>196</v>
      </c>
      <c r="H4407" s="930">
        <v>0</v>
      </c>
      <c r="I4407" s="931">
        <v>590000000</v>
      </c>
      <c r="J4407" s="929" t="s">
        <v>5999</v>
      </c>
      <c r="K4407" s="931" t="s">
        <v>13382</v>
      </c>
      <c r="L4407" s="929" t="s">
        <v>5999</v>
      </c>
      <c r="M4407" s="932" t="s">
        <v>61</v>
      </c>
      <c r="N4407" s="929" t="s">
        <v>102</v>
      </c>
      <c r="O4407" s="931" t="s">
        <v>7132</v>
      </c>
      <c r="P4407" s="933">
        <v>796</v>
      </c>
      <c r="Q4407" s="929" t="s">
        <v>46</v>
      </c>
      <c r="R4407" s="934">
        <v>30</v>
      </c>
      <c r="S4407" s="934">
        <v>27900</v>
      </c>
      <c r="T4407" s="935">
        <f t="shared" si="520"/>
        <v>837000</v>
      </c>
      <c r="U4407" s="936">
        <f t="shared" si="521"/>
        <v>937440.00000000012</v>
      </c>
      <c r="V4407" s="929"/>
      <c r="W4407" s="938">
        <v>2017</v>
      </c>
      <c r="X4407" s="929"/>
      <c r="Y4407" s="528"/>
      <c r="Z4407" s="528"/>
      <c r="AA4407" s="528"/>
      <c r="AB4407" s="528"/>
      <c r="AC4407" s="528"/>
      <c r="AD4407" s="528"/>
      <c r="AE4407" s="528"/>
      <c r="AF4407" s="518"/>
      <c r="AG4407" s="518"/>
      <c r="AH4407" s="518"/>
      <c r="AI4407" s="518"/>
      <c r="AJ4407" s="518"/>
      <c r="AK4407" s="518"/>
      <c r="AL4407" s="518"/>
      <c r="AM4407" s="518"/>
      <c r="AN4407" s="518"/>
      <c r="AO4407" s="518"/>
      <c r="AP4407" s="518"/>
      <c r="AQ4407" s="518"/>
      <c r="AR4407" s="518"/>
      <c r="AS4407" s="518"/>
      <c r="AT4407" s="518"/>
      <c r="AU4407" s="518"/>
      <c r="AV4407" s="518"/>
      <c r="AW4407" s="518"/>
      <c r="AX4407" s="518"/>
      <c r="AY4407" s="518"/>
      <c r="AZ4407" s="518"/>
      <c r="BA4407" s="518"/>
      <c r="BB4407" s="518"/>
      <c r="BC4407" s="518"/>
      <c r="BD4407" s="518"/>
    </row>
    <row r="4408" spans="1:56" s="527" customFormat="1" ht="50.1" customHeight="1">
      <c r="A4408" s="923" t="s">
        <v>13423</v>
      </c>
      <c r="B4408" s="924" t="s">
        <v>35</v>
      </c>
      <c r="C4408" s="942" t="s">
        <v>2842</v>
      </c>
      <c r="D4408" s="926" t="s">
        <v>2799</v>
      </c>
      <c r="E4408" s="927" t="s">
        <v>2843</v>
      </c>
      <c r="F4408" s="943" t="s">
        <v>13424</v>
      </c>
      <c r="G4408" s="929" t="s">
        <v>196</v>
      </c>
      <c r="H4408" s="930">
        <v>0</v>
      </c>
      <c r="I4408" s="931">
        <v>590000000</v>
      </c>
      <c r="J4408" s="929" t="s">
        <v>5999</v>
      </c>
      <c r="K4408" s="931" t="s">
        <v>13382</v>
      </c>
      <c r="L4408" s="929" t="s">
        <v>5999</v>
      </c>
      <c r="M4408" s="932" t="s">
        <v>61</v>
      </c>
      <c r="N4408" s="929" t="s">
        <v>102</v>
      </c>
      <c r="O4408" s="931" t="s">
        <v>7132</v>
      </c>
      <c r="P4408" s="933">
        <v>796</v>
      </c>
      <c r="Q4408" s="929" t="s">
        <v>46</v>
      </c>
      <c r="R4408" s="940">
        <v>10</v>
      </c>
      <c r="S4408" s="934">
        <v>27900</v>
      </c>
      <c r="T4408" s="935">
        <f t="shared" si="520"/>
        <v>279000</v>
      </c>
      <c r="U4408" s="936">
        <f t="shared" si="521"/>
        <v>312480.00000000006</v>
      </c>
      <c r="V4408" s="929"/>
      <c r="W4408" s="938">
        <v>2017</v>
      </c>
      <c r="X4408" s="929"/>
      <c r="Y4408" s="528"/>
      <c r="Z4408" s="528"/>
      <c r="AA4408" s="528"/>
      <c r="AB4408" s="528"/>
      <c r="AC4408" s="528"/>
      <c r="AD4408" s="528"/>
      <c r="AE4408" s="528"/>
      <c r="AF4408" s="518"/>
      <c r="AG4408" s="518"/>
      <c r="AH4408" s="518"/>
      <c r="AI4408" s="518"/>
      <c r="AJ4408" s="518"/>
      <c r="AK4408" s="518"/>
      <c r="AL4408" s="518"/>
      <c r="AM4408" s="518"/>
      <c r="AN4408" s="518"/>
      <c r="AO4408" s="518"/>
      <c r="AP4408" s="518"/>
      <c r="AQ4408" s="518"/>
      <c r="AR4408" s="518"/>
      <c r="AS4408" s="518"/>
      <c r="AT4408" s="518"/>
      <c r="AU4408" s="518"/>
      <c r="AV4408" s="518"/>
      <c r="AW4408" s="518"/>
      <c r="AX4408" s="518"/>
      <c r="AY4408" s="518"/>
      <c r="AZ4408" s="518"/>
      <c r="BA4408" s="518"/>
      <c r="BB4408" s="518"/>
      <c r="BC4408" s="518"/>
      <c r="BD4408" s="518"/>
    </row>
    <row r="4409" spans="1:56" s="527" customFormat="1" ht="50.1" customHeight="1">
      <c r="A4409" s="923" t="s">
        <v>13425</v>
      </c>
      <c r="B4409" s="946" t="s">
        <v>35</v>
      </c>
      <c r="C4409" s="947" t="s">
        <v>3205</v>
      </c>
      <c r="D4409" s="948" t="s">
        <v>3160</v>
      </c>
      <c r="E4409" s="947" t="s">
        <v>3206</v>
      </c>
      <c r="F4409" s="948" t="s">
        <v>11832</v>
      </c>
      <c r="G4409" s="949" t="s">
        <v>92</v>
      </c>
      <c r="H4409" s="949">
        <v>0</v>
      </c>
      <c r="I4409" s="950">
        <v>590000000</v>
      </c>
      <c r="J4409" s="951" t="s">
        <v>293</v>
      </c>
      <c r="K4409" s="952" t="s">
        <v>13382</v>
      </c>
      <c r="L4409" s="952" t="s">
        <v>189</v>
      </c>
      <c r="M4409" s="953" t="s">
        <v>84</v>
      </c>
      <c r="N4409" s="952" t="s">
        <v>143</v>
      </c>
      <c r="O4409" s="949" t="s">
        <v>503</v>
      </c>
      <c r="P4409" s="952">
        <v>796</v>
      </c>
      <c r="Q4409" s="952" t="s">
        <v>46</v>
      </c>
      <c r="R4409" s="954">
        <v>6</v>
      </c>
      <c r="S4409" s="954">
        <v>400</v>
      </c>
      <c r="T4409" s="955">
        <f>R4409*S4409</f>
        <v>2400</v>
      </c>
      <c r="U4409" s="956">
        <f t="shared" si="521"/>
        <v>2688.0000000000005</v>
      </c>
      <c r="V4409" s="957"/>
      <c r="W4409" s="951">
        <v>2017</v>
      </c>
      <c r="X4409" s="952"/>
      <c r="Y4409" s="528"/>
      <c r="Z4409" s="528"/>
      <c r="AA4409" s="528"/>
      <c r="AB4409" s="528"/>
      <c r="AC4409" s="528"/>
      <c r="AD4409" s="528"/>
      <c r="AE4409" s="528"/>
      <c r="AF4409" s="518"/>
      <c r="AG4409" s="518"/>
      <c r="AH4409" s="518"/>
      <c r="AI4409" s="518"/>
      <c r="AJ4409" s="518"/>
      <c r="AK4409" s="518"/>
      <c r="AL4409" s="518"/>
      <c r="AM4409" s="518"/>
      <c r="AN4409" s="518"/>
      <c r="AO4409" s="518"/>
      <c r="AP4409" s="518"/>
      <c r="AQ4409" s="518"/>
      <c r="AR4409" s="518"/>
      <c r="AS4409" s="518"/>
      <c r="AT4409" s="518"/>
      <c r="AU4409" s="518"/>
      <c r="AV4409" s="518"/>
      <c r="AW4409" s="518"/>
      <c r="AX4409" s="518"/>
      <c r="AY4409" s="518"/>
      <c r="AZ4409" s="518"/>
      <c r="BA4409" s="518"/>
      <c r="BB4409" s="518"/>
      <c r="BC4409" s="518"/>
      <c r="BD4409" s="518"/>
    </row>
    <row r="4410" spans="1:56" s="527" customFormat="1" ht="50.1" customHeight="1">
      <c r="A4410" s="923" t="s">
        <v>13426</v>
      </c>
      <c r="B4410" s="946" t="s">
        <v>35</v>
      </c>
      <c r="C4410" s="947" t="s">
        <v>3259</v>
      </c>
      <c r="D4410" s="948" t="s">
        <v>3160</v>
      </c>
      <c r="E4410" s="947" t="s">
        <v>3260</v>
      </c>
      <c r="F4410" s="948" t="s">
        <v>11841</v>
      </c>
      <c r="G4410" s="949" t="s">
        <v>92</v>
      </c>
      <c r="H4410" s="949">
        <v>0</v>
      </c>
      <c r="I4410" s="950">
        <v>590000000</v>
      </c>
      <c r="J4410" s="951" t="s">
        <v>293</v>
      </c>
      <c r="K4410" s="952" t="s">
        <v>13382</v>
      </c>
      <c r="L4410" s="952" t="s">
        <v>189</v>
      </c>
      <c r="M4410" s="953" t="s">
        <v>84</v>
      </c>
      <c r="N4410" s="952" t="s">
        <v>143</v>
      </c>
      <c r="O4410" s="949" t="s">
        <v>503</v>
      </c>
      <c r="P4410" s="952">
        <v>796</v>
      </c>
      <c r="Q4410" s="952" t="s">
        <v>46</v>
      </c>
      <c r="R4410" s="954">
        <v>8</v>
      </c>
      <c r="S4410" s="954">
        <v>25000</v>
      </c>
      <c r="T4410" s="955">
        <f t="shared" ref="T4410:T4417" si="522">R4410*S4410</f>
        <v>200000</v>
      </c>
      <c r="U4410" s="956">
        <f t="shared" si="521"/>
        <v>224000.00000000003</v>
      </c>
      <c r="V4410" s="957"/>
      <c r="W4410" s="951">
        <v>2017</v>
      </c>
      <c r="X4410" s="952"/>
      <c r="Y4410" s="528"/>
      <c r="Z4410" s="528"/>
      <c r="AA4410" s="528"/>
      <c r="AB4410" s="528"/>
      <c r="AC4410" s="528"/>
      <c r="AD4410" s="528"/>
      <c r="AE4410" s="528"/>
      <c r="AF4410" s="518"/>
      <c r="AG4410" s="518"/>
      <c r="AH4410" s="518"/>
      <c r="AI4410" s="518"/>
      <c r="AJ4410" s="518"/>
      <c r="AK4410" s="518"/>
      <c r="AL4410" s="518"/>
      <c r="AM4410" s="518"/>
      <c r="AN4410" s="518"/>
      <c r="AO4410" s="518"/>
      <c r="AP4410" s="518"/>
      <c r="AQ4410" s="518"/>
      <c r="AR4410" s="518"/>
      <c r="AS4410" s="518"/>
      <c r="AT4410" s="518"/>
      <c r="AU4410" s="518"/>
      <c r="AV4410" s="518"/>
      <c r="AW4410" s="518"/>
      <c r="AX4410" s="518"/>
      <c r="AY4410" s="518"/>
      <c r="AZ4410" s="518"/>
      <c r="BA4410" s="518"/>
      <c r="BB4410" s="518"/>
      <c r="BC4410" s="518"/>
      <c r="BD4410" s="518"/>
    </row>
    <row r="4411" spans="1:56" s="527" customFormat="1" ht="50.1" customHeight="1">
      <c r="A4411" s="923" t="s">
        <v>13427</v>
      </c>
      <c r="B4411" s="946" t="s">
        <v>35</v>
      </c>
      <c r="C4411" s="948" t="s">
        <v>3073</v>
      </c>
      <c r="D4411" s="948" t="s">
        <v>3033</v>
      </c>
      <c r="E4411" s="948" t="s">
        <v>3074</v>
      </c>
      <c r="F4411" s="948" t="s">
        <v>3967</v>
      </c>
      <c r="G4411" s="949" t="s">
        <v>92</v>
      </c>
      <c r="H4411" s="949">
        <v>0</v>
      </c>
      <c r="I4411" s="950">
        <v>590000000</v>
      </c>
      <c r="J4411" s="951" t="s">
        <v>293</v>
      </c>
      <c r="K4411" s="952" t="s">
        <v>13382</v>
      </c>
      <c r="L4411" s="952" t="s">
        <v>189</v>
      </c>
      <c r="M4411" s="953" t="s">
        <v>84</v>
      </c>
      <c r="N4411" s="952" t="s">
        <v>143</v>
      </c>
      <c r="O4411" s="949" t="s">
        <v>503</v>
      </c>
      <c r="P4411" s="952">
        <v>796</v>
      </c>
      <c r="Q4411" s="952" t="s">
        <v>46</v>
      </c>
      <c r="R4411" s="954">
        <v>9</v>
      </c>
      <c r="S4411" s="954">
        <v>600</v>
      </c>
      <c r="T4411" s="955">
        <f t="shared" si="522"/>
        <v>5400</v>
      </c>
      <c r="U4411" s="956">
        <f t="shared" si="521"/>
        <v>6048.0000000000009</v>
      </c>
      <c r="V4411" s="957"/>
      <c r="W4411" s="951">
        <v>2017</v>
      </c>
      <c r="X4411" s="952"/>
      <c r="Y4411" s="528"/>
      <c r="Z4411" s="528"/>
      <c r="AA4411" s="528"/>
      <c r="AB4411" s="528"/>
      <c r="AC4411" s="528"/>
      <c r="AD4411" s="528"/>
      <c r="AE4411" s="528"/>
      <c r="AF4411" s="518"/>
      <c r="AG4411" s="518"/>
      <c r="AH4411" s="518"/>
      <c r="AI4411" s="518"/>
      <c r="AJ4411" s="518"/>
      <c r="AK4411" s="518"/>
      <c r="AL4411" s="518"/>
      <c r="AM4411" s="518"/>
      <c r="AN4411" s="518"/>
      <c r="AO4411" s="518"/>
      <c r="AP4411" s="518"/>
      <c r="AQ4411" s="518"/>
      <c r="AR4411" s="518"/>
      <c r="AS4411" s="518"/>
      <c r="AT4411" s="518"/>
      <c r="AU4411" s="518"/>
      <c r="AV4411" s="518"/>
      <c r="AW4411" s="518"/>
      <c r="AX4411" s="518"/>
      <c r="AY4411" s="518"/>
      <c r="AZ4411" s="518"/>
      <c r="BA4411" s="518"/>
      <c r="BB4411" s="518"/>
      <c r="BC4411" s="518"/>
      <c r="BD4411" s="518"/>
    </row>
    <row r="4412" spans="1:56" s="527" customFormat="1" ht="50.1" customHeight="1">
      <c r="A4412" s="923" t="s">
        <v>13428</v>
      </c>
      <c r="B4412" s="946" t="s">
        <v>35</v>
      </c>
      <c r="C4412" s="948" t="s">
        <v>3073</v>
      </c>
      <c r="D4412" s="948" t="s">
        <v>3033</v>
      </c>
      <c r="E4412" s="948" t="s">
        <v>3074</v>
      </c>
      <c r="F4412" s="948" t="s">
        <v>3053</v>
      </c>
      <c r="G4412" s="949" t="s">
        <v>92</v>
      </c>
      <c r="H4412" s="949">
        <v>0</v>
      </c>
      <c r="I4412" s="950">
        <v>590000000</v>
      </c>
      <c r="J4412" s="951" t="s">
        <v>293</v>
      </c>
      <c r="K4412" s="952" t="s">
        <v>13382</v>
      </c>
      <c r="L4412" s="952" t="s">
        <v>189</v>
      </c>
      <c r="M4412" s="953" t="s">
        <v>84</v>
      </c>
      <c r="N4412" s="952" t="s">
        <v>143</v>
      </c>
      <c r="O4412" s="949" t="s">
        <v>503</v>
      </c>
      <c r="P4412" s="952">
        <v>796</v>
      </c>
      <c r="Q4412" s="952" t="s">
        <v>46</v>
      </c>
      <c r="R4412" s="954">
        <v>3</v>
      </c>
      <c r="S4412" s="954">
        <v>1600</v>
      </c>
      <c r="T4412" s="955">
        <f t="shared" si="522"/>
        <v>4800</v>
      </c>
      <c r="U4412" s="956">
        <f t="shared" si="521"/>
        <v>5376.0000000000009</v>
      </c>
      <c r="V4412" s="957"/>
      <c r="W4412" s="951">
        <v>2017</v>
      </c>
      <c r="X4412" s="952"/>
      <c r="Y4412" s="528"/>
      <c r="Z4412" s="528"/>
      <c r="AA4412" s="528"/>
      <c r="AB4412" s="528"/>
      <c r="AC4412" s="528"/>
      <c r="AD4412" s="528"/>
      <c r="AE4412" s="528"/>
      <c r="AF4412" s="518"/>
      <c r="AG4412" s="518"/>
      <c r="AH4412" s="518"/>
      <c r="AI4412" s="518"/>
      <c r="AJ4412" s="518"/>
      <c r="AK4412" s="518"/>
      <c r="AL4412" s="518"/>
      <c r="AM4412" s="518"/>
      <c r="AN4412" s="518"/>
      <c r="AO4412" s="518"/>
      <c r="AP4412" s="518"/>
      <c r="AQ4412" s="518"/>
      <c r="AR4412" s="518"/>
      <c r="AS4412" s="518"/>
      <c r="AT4412" s="518"/>
      <c r="AU4412" s="518"/>
      <c r="AV4412" s="518"/>
      <c r="AW4412" s="518"/>
      <c r="AX4412" s="518"/>
      <c r="AY4412" s="518"/>
      <c r="AZ4412" s="518"/>
      <c r="BA4412" s="518"/>
      <c r="BB4412" s="518"/>
      <c r="BC4412" s="518"/>
      <c r="BD4412" s="518"/>
    </row>
    <row r="4413" spans="1:56" s="527" customFormat="1" ht="50.1" customHeight="1">
      <c r="A4413" s="923" t="s">
        <v>13429</v>
      </c>
      <c r="B4413" s="946" t="s">
        <v>35</v>
      </c>
      <c r="C4413" s="948" t="s">
        <v>3073</v>
      </c>
      <c r="D4413" s="948" t="s">
        <v>3033</v>
      </c>
      <c r="E4413" s="948" t="s">
        <v>3074</v>
      </c>
      <c r="F4413" s="948" t="s">
        <v>3063</v>
      </c>
      <c r="G4413" s="949" t="s">
        <v>92</v>
      </c>
      <c r="H4413" s="949">
        <v>0</v>
      </c>
      <c r="I4413" s="950">
        <v>590000000</v>
      </c>
      <c r="J4413" s="951" t="s">
        <v>293</v>
      </c>
      <c r="K4413" s="952" t="s">
        <v>13382</v>
      </c>
      <c r="L4413" s="952" t="s">
        <v>189</v>
      </c>
      <c r="M4413" s="953" t="s">
        <v>84</v>
      </c>
      <c r="N4413" s="952" t="s">
        <v>143</v>
      </c>
      <c r="O4413" s="949" t="s">
        <v>503</v>
      </c>
      <c r="P4413" s="952">
        <v>796</v>
      </c>
      <c r="Q4413" s="952" t="s">
        <v>46</v>
      </c>
      <c r="R4413" s="954">
        <v>6</v>
      </c>
      <c r="S4413" s="954">
        <v>33500</v>
      </c>
      <c r="T4413" s="955">
        <f t="shared" si="522"/>
        <v>201000</v>
      </c>
      <c r="U4413" s="956">
        <f t="shared" si="521"/>
        <v>225120.00000000003</v>
      </c>
      <c r="V4413" s="957"/>
      <c r="W4413" s="951">
        <v>2017</v>
      </c>
      <c r="X4413" s="952"/>
      <c r="Y4413" s="528"/>
      <c r="Z4413" s="528"/>
      <c r="AA4413" s="528"/>
      <c r="AB4413" s="528"/>
      <c r="AC4413" s="528"/>
      <c r="AD4413" s="528"/>
      <c r="AE4413" s="528"/>
      <c r="AF4413" s="518"/>
      <c r="AG4413" s="518"/>
      <c r="AH4413" s="518"/>
      <c r="AI4413" s="518"/>
      <c r="AJ4413" s="518"/>
      <c r="AK4413" s="518"/>
      <c r="AL4413" s="518"/>
      <c r="AM4413" s="518"/>
      <c r="AN4413" s="518"/>
      <c r="AO4413" s="518"/>
      <c r="AP4413" s="518"/>
      <c r="AQ4413" s="518"/>
      <c r="AR4413" s="518"/>
      <c r="AS4413" s="518"/>
      <c r="AT4413" s="518"/>
      <c r="AU4413" s="518"/>
      <c r="AV4413" s="518"/>
      <c r="AW4413" s="518"/>
      <c r="AX4413" s="518"/>
      <c r="AY4413" s="518"/>
      <c r="AZ4413" s="518"/>
      <c r="BA4413" s="518"/>
      <c r="BB4413" s="518"/>
      <c r="BC4413" s="518"/>
      <c r="BD4413" s="518"/>
    </row>
    <row r="4414" spans="1:56" s="527" customFormat="1" ht="50.1" customHeight="1">
      <c r="A4414" s="923" t="s">
        <v>13430</v>
      </c>
      <c r="B4414" s="946" t="s">
        <v>35</v>
      </c>
      <c r="C4414" s="947" t="s">
        <v>3159</v>
      </c>
      <c r="D4414" s="948" t="s">
        <v>3160</v>
      </c>
      <c r="E4414" s="947" t="s">
        <v>3161</v>
      </c>
      <c r="F4414" s="948" t="s">
        <v>11857</v>
      </c>
      <c r="G4414" s="949" t="s">
        <v>92</v>
      </c>
      <c r="H4414" s="949">
        <v>0</v>
      </c>
      <c r="I4414" s="950">
        <v>590000000</v>
      </c>
      <c r="J4414" s="951" t="s">
        <v>293</v>
      </c>
      <c r="K4414" s="952" t="s">
        <v>13382</v>
      </c>
      <c r="L4414" s="952" t="s">
        <v>189</v>
      </c>
      <c r="M4414" s="953" t="s">
        <v>84</v>
      </c>
      <c r="N4414" s="952" t="s">
        <v>143</v>
      </c>
      <c r="O4414" s="949" t="s">
        <v>503</v>
      </c>
      <c r="P4414" s="952">
        <v>796</v>
      </c>
      <c r="Q4414" s="952" t="s">
        <v>46</v>
      </c>
      <c r="R4414" s="954">
        <v>3</v>
      </c>
      <c r="S4414" s="954">
        <v>250</v>
      </c>
      <c r="T4414" s="955">
        <f t="shared" si="522"/>
        <v>750</v>
      </c>
      <c r="U4414" s="956">
        <f t="shared" si="521"/>
        <v>840.00000000000011</v>
      </c>
      <c r="V4414" s="957"/>
      <c r="W4414" s="951">
        <v>2017</v>
      </c>
      <c r="X4414" s="952"/>
      <c r="Y4414" s="528"/>
      <c r="Z4414" s="528"/>
      <c r="AA4414" s="528"/>
      <c r="AB4414" s="528"/>
      <c r="AC4414" s="528"/>
      <c r="AD4414" s="528"/>
      <c r="AE4414" s="528"/>
      <c r="AF4414" s="518"/>
      <c r="AG4414" s="518"/>
      <c r="AH4414" s="518"/>
      <c r="AI4414" s="518"/>
      <c r="AJ4414" s="518"/>
      <c r="AK4414" s="518"/>
      <c r="AL4414" s="518"/>
      <c r="AM4414" s="518"/>
      <c r="AN4414" s="518"/>
      <c r="AO4414" s="518"/>
      <c r="AP4414" s="518"/>
      <c r="AQ4414" s="518"/>
      <c r="AR4414" s="518"/>
      <c r="AS4414" s="518"/>
      <c r="AT4414" s="518"/>
      <c r="AU4414" s="518"/>
      <c r="AV4414" s="518"/>
      <c r="AW4414" s="518"/>
      <c r="AX4414" s="518"/>
      <c r="AY4414" s="518"/>
      <c r="AZ4414" s="518"/>
      <c r="BA4414" s="518"/>
      <c r="BB4414" s="518"/>
      <c r="BC4414" s="518"/>
      <c r="BD4414" s="518"/>
    </row>
    <row r="4415" spans="1:56" s="527" customFormat="1" ht="50.1" customHeight="1">
      <c r="A4415" s="923" t="s">
        <v>13431</v>
      </c>
      <c r="B4415" s="946" t="s">
        <v>35</v>
      </c>
      <c r="C4415" s="947" t="s">
        <v>3360</v>
      </c>
      <c r="D4415" s="948" t="s">
        <v>3160</v>
      </c>
      <c r="E4415" s="947" t="s">
        <v>3361</v>
      </c>
      <c r="F4415" s="948" t="s">
        <v>11861</v>
      </c>
      <c r="G4415" s="949" t="s">
        <v>92</v>
      </c>
      <c r="H4415" s="949">
        <v>0</v>
      </c>
      <c r="I4415" s="950">
        <v>590000000</v>
      </c>
      <c r="J4415" s="951" t="s">
        <v>293</v>
      </c>
      <c r="K4415" s="952" t="s">
        <v>13382</v>
      </c>
      <c r="L4415" s="952" t="s">
        <v>189</v>
      </c>
      <c r="M4415" s="953" t="s">
        <v>84</v>
      </c>
      <c r="N4415" s="952" t="s">
        <v>143</v>
      </c>
      <c r="O4415" s="949" t="s">
        <v>503</v>
      </c>
      <c r="P4415" s="952">
        <v>796</v>
      </c>
      <c r="Q4415" s="952" t="s">
        <v>46</v>
      </c>
      <c r="R4415" s="954">
        <v>3</v>
      </c>
      <c r="S4415" s="954">
        <v>5500</v>
      </c>
      <c r="T4415" s="955">
        <f t="shared" si="522"/>
        <v>16500</v>
      </c>
      <c r="U4415" s="956">
        <f t="shared" si="521"/>
        <v>18480</v>
      </c>
      <c r="V4415" s="957"/>
      <c r="W4415" s="951">
        <v>2017</v>
      </c>
      <c r="X4415" s="952"/>
      <c r="Y4415" s="528"/>
      <c r="Z4415" s="528"/>
      <c r="AA4415" s="528"/>
      <c r="AB4415" s="528"/>
      <c r="AC4415" s="528"/>
      <c r="AD4415" s="528"/>
      <c r="AE4415" s="528"/>
      <c r="AF4415" s="518"/>
      <c r="AG4415" s="518"/>
      <c r="AH4415" s="518"/>
      <c r="AI4415" s="518"/>
      <c r="AJ4415" s="518"/>
      <c r="AK4415" s="518"/>
      <c r="AL4415" s="518"/>
      <c r="AM4415" s="518"/>
      <c r="AN4415" s="518"/>
      <c r="AO4415" s="518"/>
      <c r="AP4415" s="518"/>
      <c r="AQ4415" s="518"/>
      <c r="AR4415" s="518"/>
      <c r="AS4415" s="518"/>
      <c r="AT4415" s="518"/>
      <c r="AU4415" s="518"/>
      <c r="AV4415" s="518"/>
      <c r="AW4415" s="518"/>
      <c r="AX4415" s="518"/>
      <c r="AY4415" s="518"/>
      <c r="AZ4415" s="518"/>
      <c r="BA4415" s="518"/>
      <c r="BB4415" s="518"/>
      <c r="BC4415" s="518"/>
      <c r="BD4415" s="518"/>
    </row>
    <row r="4416" spans="1:56" s="527" customFormat="1" ht="50.1" customHeight="1">
      <c r="A4416" s="923" t="s">
        <v>13432</v>
      </c>
      <c r="B4416" s="946" t="s">
        <v>35</v>
      </c>
      <c r="C4416" s="947" t="s">
        <v>3360</v>
      </c>
      <c r="D4416" s="948" t="s">
        <v>3160</v>
      </c>
      <c r="E4416" s="947" t="s">
        <v>3361</v>
      </c>
      <c r="F4416" s="948" t="s">
        <v>11863</v>
      </c>
      <c r="G4416" s="949" t="s">
        <v>92</v>
      </c>
      <c r="H4416" s="949">
        <v>0</v>
      </c>
      <c r="I4416" s="950">
        <v>590000000</v>
      </c>
      <c r="J4416" s="951" t="s">
        <v>293</v>
      </c>
      <c r="K4416" s="952" t="s">
        <v>13382</v>
      </c>
      <c r="L4416" s="952" t="s">
        <v>189</v>
      </c>
      <c r="M4416" s="953" t="s">
        <v>84</v>
      </c>
      <c r="N4416" s="952" t="s">
        <v>143</v>
      </c>
      <c r="O4416" s="949" t="s">
        <v>503</v>
      </c>
      <c r="P4416" s="952">
        <v>796</v>
      </c>
      <c r="Q4416" s="952" t="s">
        <v>46</v>
      </c>
      <c r="R4416" s="954">
        <v>3</v>
      </c>
      <c r="S4416" s="954">
        <v>11500</v>
      </c>
      <c r="T4416" s="955">
        <f t="shared" si="522"/>
        <v>34500</v>
      </c>
      <c r="U4416" s="956">
        <f t="shared" si="521"/>
        <v>38640.000000000007</v>
      </c>
      <c r="V4416" s="957"/>
      <c r="W4416" s="951">
        <v>2017</v>
      </c>
      <c r="X4416" s="952"/>
      <c r="Y4416" s="528"/>
      <c r="Z4416" s="528"/>
      <c r="AA4416" s="528"/>
      <c r="AB4416" s="528"/>
      <c r="AC4416" s="528"/>
      <c r="AD4416" s="528"/>
      <c r="AE4416" s="528"/>
      <c r="AF4416" s="518"/>
      <c r="AG4416" s="518"/>
      <c r="AH4416" s="518"/>
      <c r="AI4416" s="518"/>
      <c r="AJ4416" s="518"/>
      <c r="AK4416" s="518"/>
      <c r="AL4416" s="518"/>
      <c r="AM4416" s="518"/>
      <c r="AN4416" s="518"/>
      <c r="AO4416" s="518"/>
      <c r="AP4416" s="518"/>
      <c r="AQ4416" s="518"/>
      <c r="AR4416" s="518"/>
      <c r="AS4416" s="518"/>
      <c r="AT4416" s="518"/>
      <c r="AU4416" s="518"/>
      <c r="AV4416" s="518"/>
      <c r="AW4416" s="518"/>
      <c r="AX4416" s="518"/>
      <c r="AY4416" s="518"/>
      <c r="AZ4416" s="518"/>
      <c r="BA4416" s="518"/>
      <c r="BB4416" s="518"/>
      <c r="BC4416" s="518"/>
      <c r="BD4416" s="518"/>
    </row>
    <row r="4417" spans="1:56" s="527" customFormat="1" ht="50.1" customHeight="1">
      <c r="A4417" s="923" t="s">
        <v>13433</v>
      </c>
      <c r="B4417" s="946" t="s">
        <v>35</v>
      </c>
      <c r="C4417" s="947" t="s">
        <v>3129</v>
      </c>
      <c r="D4417" s="948" t="s">
        <v>3033</v>
      </c>
      <c r="E4417" s="947" t="s">
        <v>3130</v>
      </c>
      <c r="F4417" s="948" t="s">
        <v>11867</v>
      </c>
      <c r="G4417" s="949" t="s">
        <v>92</v>
      </c>
      <c r="H4417" s="949">
        <v>0</v>
      </c>
      <c r="I4417" s="950">
        <v>590000000</v>
      </c>
      <c r="J4417" s="951" t="s">
        <v>293</v>
      </c>
      <c r="K4417" s="952" t="s">
        <v>13382</v>
      </c>
      <c r="L4417" s="952" t="s">
        <v>189</v>
      </c>
      <c r="M4417" s="953" t="s">
        <v>84</v>
      </c>
      <c r="N4417" s="952" t="s">
        <v>143</v>
      </c>
      <c r="O4417" s="949" t="s">
        <v>503</v>
      </c>
      <c r="P4417" s="952">
        <v>796</v>
      </c>
      <c r="Q4417" s="952" t="s">
        <v>46</v>
      </c>
      <c r="R4417" s="954">
        <v>6</v>
      </c>
      <c r="S4417" s="954">
        <v>72000</v>
      </c>
      <c r="T4417" s="955">
        <f t="shared" si="522"/>
        <v>432000</v>
      </c>
      <c r="U4417" s="956">
        <f t="shared" si="521"/>
        <v>483840.00000000006</v>
      </c>
      <c r="V4417" s="957"/>
      <c r="W4417" s="951">
        <v>2017</v>
      </c>
      <c r="X4417" s="952"/>
      <c r="Y4417" s="528"/>
      <c r="Z4417" s="528"/>
      <c r="AA4417" s="528"/>
      <c r="AB4417" s="528"/>
      <c r="AC4417" s="528"/>
      <c r="AD4417" s="528"/>
      <c r="AE4417" s="528"/>
      <c r="AF4417" s="518"/>
      <c r="AG4417" s="518"/>
      <c r="AH4417" s="518"/>
      <c r="AI4417" s="518"/>
      <c r="AJ4417" s="518"/>
      <c r="AK4417" s="518"/>
      <c r="AL4417" s="518"/>
      <c r="AM4417" s="518"/>
      <c r="AN4417" s="518"/>
      <c r="AO4417" s="518"/>
      <c r="AP4417" s="518"/>
      <c r="AQ4417" s="518"/>
      <c r="AR4417" s="518"/>
      <c r="AS4417" s="518"/>
      <c r="AT4417" s="518"/>
      <c r="AU4417" s="518"/>
      <c r="AV4417" s="518"/>
      <c r="AW4417" s="518"/>
      <c r="AX4417" s="518"/>
      <c r="AY4417" s="518"/>
      <c r="AZ4417" s="518"/>
      <c r="BA4417" s="518"/>
      <c r="BB4417" s="518"/>
      <c r="BC4417" s="518"/>
      <c r="BD4417" s="518"/>
    </row>
    <row r="4418" spans="1:56" s="527" customFormat="1" ht="50.1" customHeight="1">
      <c r="A4418" s="923" t="s">
        <v>13434</v>
      </c>
      <c r="B4418" s="734" t="s">
        <v>35</v>
      </c>
      <c r="C4418" s="958" t="s">
        <v>13435</v>
      </c>
      <c r="D4418" s="846" t="s">
        <v>3741</v>
      </c>
      <c r="E4418" s="846" t="s">
        <v>13436</v>
      </c>
      <c r="F4418" s="958"/>
      <c r="G4418" s="851" t="s">
        <v>39</v>
      </c>
      <c r="H4418" s="851">
        <v>0</v>
      </c>
      <c r="I4418" s="959">
        <v>590000000</v>
      </c>
      <c r="J4418" s="851" t="s">
        <v>225</v>
      </c>
      <c r="K4418" s="851" t="s">
        <v>13382</v>
      </c>
      <c r="L4418" s="851" t="s">
        <v>225</v>
      </c>
      <c r="M4418" s="960" t="s">
        <v>61</v>
      </c>
      <c r="N4418" s="739" t="s">
        <v>280</v>
      </c>
      <c r="O4418" s="741" t="s">
        <v>1424</v>
      </c>
      <c r="P4418" s="734">
        <v>112</v>
      </c>
      <c r="Q4418" s="739" t="s">
        <v>129</v>
      </c>
      <c r="R4418" s="736">
        <v>1000</v>
      </c>
      <c r="S4418" s="736">
        <v>310</v>
      </c>
      <c r="T4418" s="736">
        <f>S4418*R4418</f>
        <v>310000</v>
      </c>
      <c r="U4418" s="736">
        <f>T4418*1.12</f>
        <v>347200.00000000006</v>
      </c>
      <c r="V4418" s="961"/>
      <c r="W4418" s="734">
        <v>2017</v>
      </c>
      <c r="X4418" s="851"/>
      <c r="Y4418" s="528"/>
      <c r="Z4418" s="528"/>
      <c r="AA4418" s="528"/>
      <c r="AB4418" s="528"/>
      <c r="AC4418" s="528"/>
      <c r="AD4418" s="528"/>
      <c r="AE4418" s="528"/>
      <c r="AF4418" s="518"/>
      <c r="AG4418" s="518"/>
      <c r="AH4418" s="518"/>
      <c r="AI4418" s="518"/>
      <c r="AJ4418" s="518"/>
      <c r="AK4418" s="518"/>
      <c r="AL4418" s="518"/>
      <c r="AM4418" s="518"/>
      <c r="AN4418" s="518"/>
      <c r="AO4418" s="518"/>
      <c r="AP4418" s="518"/>
      <c r="AQ4418" s="518"/>
      <c r="AR4418" s="518"/>
      <c r="AS4418" s="518"/>
      <c r="AT4418" s="518"/>
      <c r="AU4418" s="518"/>
      <c r="AV4418" s="518"/>
      <c r="AW4418" s="518"/>
      <c r="AX4418" s="518"/>
      <c r="AY4418" s="518"/>
      <c r="AZ4418" s="518"/>
      <c r="BA4418" s="518"/>
      <c r="BB4418" s="518"/>
      <c r="BC4418" s="518"/>
      <c r="BD4418" s="518"/>
    </row>
    <row r="4419" spans="1:56" s="527" customFormat="1" ht="50.1" customHeight="1">
      <c r="A4419" s="999" t="s">
        <v>13452</v>
      </c>
      <c r="B4419" s="803" t="s">
        <v>35</v>
      </c>
      <c r="C4419" s="803" t="s">
        <v>13453</v>
      </c>
      <c r="D4419" s="802" t="s">
        <v>13454</v>
      </c>
      <c r="E4419" s="802" t="s">
        <v>13455</v>
      </c>
      <c r="F4419" s="802"/>
      <c r="G4419" s="803" t="s">
        <v>39</v>
      </c>
      <c r="H4419" s="859">
        <v>0</v>
      </c>
      <c r="I4419" s="1000">
        <v>590000000</v>
      </c>
      <c r="J4419" s="859" t="s">
        <v>53</v>
      </c>
      <c r="K4419" s="803" t="s">
        <v>1289</v>
      </c>
      <c r="L4419" s="859" t="s">
        <v>42</v>
      </c>
      <c r="M4419" s="807" t="s">
        <v>84</v>
      </c>
      <c r="N4419" s="859" t="s">
        <v>102</v>
      </c>
      <c r="O4419" s="859" t="s">
        <v>503</v>
      </c>
      <c r="P4419" s="858" t="s">
        <v>2058</v>
      </c>
      <c r="Q4419" s="803" t="s">
        <v>2059</v>
      </c>
      <c r="R4419" s="1001">
        <v>74.138000000000005</v>
      </c>
      <c r="S4419" s="861">
        <v>27277.8</v>
      </c>
      <c r="T4419" s="861">
        <f>R4419*S4419</f>
        <v>2022321.5364000001</v>
      </c>
      <c r="U4419" s="861">
        <f t="shared" ref="U4419" si="523">T4419*1.12</f>
        <v>2265000.1207680004</v>
      </c>
      <c r="V4419" s="803"/>
      <c r="W4419" s="803">
        <v>2017</v>
      </c>
      <c r="X4419" s="808"/>
      <c r="Y4419" s="528"/>
      <c r="Z4419" s="528"/>
      <c r="AA4419" s="528"/>
      <c r="AB4419" s="528"/>
      <c r="AC4419" s="528"/>
      <c r="AD4419" s="528"/>
      <c r="AE4419" s="528"/>
      <c r="AF4419" s="518"/>
      <c r="AG4419" s="518"/>
      <c r="AH4419" s="518"/>
      <c r="AI4419" s="518"/>
      <c r="AJ4419" s="518"/>
      <c r="AK4419" s="518"/>
      <c r="AL4419" s="518"/>
      <c r="AM4419" s="518"/>
      <c r="AN4419" s="518"/>
      <c r="AO4419" s="518"/>
      <c r="AP4419" s="518"/>
      <c r="AQ4419" s="518"/>
      <c r="AR4419" s="518"/>
      <c r="AS4419" s="518"/>
      <c r="AT4419" s="518"/>
      <c r="AU4419" s="518"/>
      <c r="AV4419" s="518"/>
      <c r="AW4419" s="518"/>
      <c r="AX4419" s="518"/>
      <c r="AY4419" s="518"/>
      <c r="AZ4419" s="518"/>
      <c r="BA4419" s="518"/>
      <c r="BB4419" s="518"/>
      <c r="BC4419" s="518"/>
      <c r="BD4419" s="518"/>
    </row>
    <row r="4420" spans="1:56" s="527" customFormat="1" ht="50.1" customHeight="1">
      <c r="A4420" s="999" t="s">
        <v>13456</v>
      </c>
      <c r="B4420" s="35" t="s">
        <v>35</v>
      </c>
      <c r="C4420" s="50" t="s">
        <v>2520</v>
      </c>
      <c r="D4420" s="50" t="s">
        <v>2521</v>
      </c>
      <c r="E4420" s="50" t="s">
        <v>2522</v>
      </c>
      <c r="F4420" s="50" t="s">
        <v>13457</v>
      </c>
      <c r="G4420" s="49" t="s">
        <v>196</v>
      </c>
      <c r="H4420" s="105">
        <v>0</v>
      </c>
      <c r="I4420" s="80">
        <v>590000000</v>
      </c>
      <c r="J4420" s="51" t="s">
        <v>293</v>
      </c>
      <c r="K4420" s="49" t="s">
        <v>13382</v>
      </c>
      <c r="L4420" s="49" t="s">
        <v>295</v>
      </c>
      <c r="M4420" s="790" t="s">
        <v>84</v>
      </c>
      <c r="N4420" s="49" t="s">
        <v>85</v>
      </c>
      <c r="O4420" s="49" t="s">
        <v>2052</v>
      </c>
      <c r="P4420" s="49">
        <v>796</v>
      </c>
      <c r="Q4420" s="35" t="s">
        <v>46</v>
      </c>
      <c r="R4420" s="77">
        <v>4</v>
      </c>
      <c r="S4420" s="100">
        <v>53930</v>
      </c>
      <c r="T4420" s="100">
        <f>R4420*S4420</f>
        <v>215720</v>
      </c>
      <c r="U4420" s="100">
        <f>T4420*1.12</f>
        <v>241606.40000000002</v>
      </c>
      <c r="V4420" s="90"/>
      <c r="W4420" s="51">
        <v>2017</v>
      </c>
      <c r="X4420" s="90"/>
      <c r="Y4420" s="528"/>
      <c r="Z4420" s="528"/>
      <c r="AA4420" s="528"/>
      <c r="AB4420" s="528"/>
      <c r="AC4420" s="528"/>
      <c r="AD4420" s="528"/>
      <c r="AE4420" s="528"/>
      <c r="AF4420" s="518"/>
      <c r="AG4420" s="518"/>
      <c r="AH4420" s="518"/>
      <c r="AI4420" s="518"/>
      <c r="AJ4420" s="518"/>
      <c r="AK4420" s="518"/>
      <c r="AL4420" s="518"/>
      <c r="AM4420" s="518"/>
      <c r="AN4420" s="518"/>
      <c r="AO4420" s="518"/>
      <c r="AP4420" s="518"/>
      <c r="AQ4420" s="518"/>
      <c r="AR4420" s="518"/>
      <c r="AS4420" s="518"/>
      <c r="AT4420" s="518"/>
      <c r="AU4420" s="518"/>
      <c r="AV4420" s="518"/>
      <c r="AW4420" s="518"/>
      <c r="AX4420" s="518"/>
      <c r="AY4420" s="518"/>
      <c r="AZ4420" s="518"/>
      <c r="BA4420" s="518"/>
      <c r="BB4420" s="518"/>
      <c r="BC4420" s="518"/>
      <c r="BD4420" s="518"/>
    </row>
    <row r="4421" spans="1:56" s="527" customFormat="1" ht="50.1" customHeight="1">
      <c r="A4421" s="999" t="s">
        <v>13458</v>
      </c>
      <c r="B4421" s="35" t="s">
        <v>35</v>
      </c>
      <c r="C4421" s="50" t="s">
        <v>6046</v>
      </c>
      <c r="D4421" s="50" t="s">
        <v>6047</v>
      </c>
      <c r="E4421" s="50" t="s">
        <v>6048</v>
      </c>
      <c r="F4421" s="50" t="s">
        <v>10197</v>
      </c>
      <c r="G4421" s="49" t="s">
        <v>196</v>
      </c>
      <c r="H4421" s="105">
        <v>0</v>
      </c>
      <c r="I4421" s="80">
        <v>590000000</v>
      </c>
      <c r="J4421" s="51" t="s">
        <v>293</v>
      </c>
      <c r="K4421" s="49" t="s">
        <v>13382</v>
      </c>
      <c r="L4421" s="49" t="s">
        <v>295</v>
      </c>
      <c r="M4421" s="790" t="s">
        <v>84</v>
      </c>
      <c r="N4421" s="49" t="s">
        <v>85</v>
      </c>
      <c r="O4421" s="49" t="s">
        <v>2052</v>
      </c>
      <c r="P4421" s="49">
        <v>796</v>
      </c>
      <c r="Q4421" s="35" t="s">
        <v>46</v>
      </c>
      <c r="R4421" s="77">
        <v>4</v>
      </c>
      <c r="S4421" s="100">
        <v>4020</v>
      </c>
      <c r="T4421" s="100">
        <f>R4421*S4421</f>
        <v>16080</v>
      </c>
      <c r="U4421" s="100">
        <f>T4421*1.12</f>
        <v>18009.600000000002</v>
      </c>
      <c r="V4421" s="791"/>
      <c r="W4421" s="51">
        <v>2017</v>
      </c>
      <c r="X4421" s="791"/>
      <c r="Y4421" s="528"/>
      <c r="Z4421" s="528"/>
      <c r="AA4421" s="528"/>
      <c r="AB4421" s="528"/>
      <c r="AC4421" s="528"/>
      <c r="AD4421" s="528"/>
      <c r="AE4421" s="528"/>
      <c r="AF4421" s="518"/>
      <c r="AG4421" s="518"/>
      <c r="AH4421" s="518"/>
      <c r="AI4421" s="518"/>
      <c r="AJ4421" s="518"/>
      <c r="AK4421" s="518"/>
      <c r="AL4421" s="518"/>
      <c r="AM4421" s="518"/>
      <c r="AN4421" s="518"/>
      <c r="AO4421" s="518"/>
      <c r="AP4421" s="518"/>
      <c r="AQ4421" s="518"/>
      <c r="AR4421" s="518"/>
      <c r="AS4421" s="518"/>
      <c r="AT4421" s="518"/>
      <c r="AU4421" s="518"/>
      <c r="AV4421" s="518"/>
      <c r="AW4421" s="518"/>
      <c r="AX4421" s="518"/>
      <c r="AY4421" s="518"/>
      <c r="AZ4421" s="518"/>
      <c r="BA4421" s="518"/>
      <c r="BB4421" s="518"/>
      <c r="BC4421" s="518"/>
      <c r="BD4421" s="518"/>
    </row>
    <row r="4422" spans="1:56" s="527" customFormat="1" ht="50.1" customHeight="1">
      <c r="A4422" s="999" t="s">
        <v>13459</v>
      </c>
      <c r="B4422" s="35" t="s">
        <v>35</v>
      </c>
      <c r="C4422" s="50" t="s">
        <v>6052</v>
      </c>
      <c r="D4422" s="50" t="s">
        <v>6053</v>
      </c>
      <c r="E4422" s="50" t="s">
        <v>6054</v>
      </c>
      <c r="F4422" s="50" t="s">
        <v>13460</v>
      </c>
      <c r="G4422" s="49" t="s">
        <v>196</v>
      </c>
      <c r="H4422" s="105">
        <v>0</v>
      </c>
      <c r="I4422" s="80">
        <v>590000000</v>
      </c>
      <c r="J4422" s="51" t="s">
        <v>293</v>
      </c>
      <c r="K4422" s="49" t="s">
        <v>13382</v>
      </c>
      <c r="L4422" s="49" t="s">
        <v>295</v>
      </c>
      <c r="M4422" s="790" t="s">
        <v>84</v>
      </c>
      <c r="N4422" s="49" t="s">
        <v>85</v>
      </c>
      <c r="O4422" s="49" t="s">
        <v>2052</v>
      </c>
      <c r="P4422" s="49">
        <v>796</v>
      </c>
      <c r="Q4422" s="35" t="s">
        <v>46</v>
      </c>
      <c r="R4422" s="77">
        <v>4</v>
      </c>
      <c r="S4422" s="100">
        <v>40625</v>
      </c>
      <c r="T4422" s="100">
        <f>R4422*S4422</f>
        <v>162500</v>
      </c>
      <c r="U4422" s="100">
        <f>T4422*1.12</f>
        <v>182000.00000000003</v>
      </c>
      <c r="V4422" s="791"/>
      <c r="W4422" s="51">
        <v>2017</v>
      </c>
      <c r="X4422" s="791"/>
      <c r="Y4422" s="528"/>
      <c r="Z4422" s="528"/>
      <c r="AA4422" s="528"/>
      <c r="AB4422" s="528"/>
      <c r="AC4422" s="528"/>
      <c r="AD4422" s="528"/>
      <c r="AE4422" s="528"/>
      <c r="AF4422" s="518"/>
      <c r="AG4422" s="518"/>
      <c r="AH4422" s="518"/>
      <c r="AI4422" s="518"/>
      <c r="AJ4422" s="518"/>
      <c r="AK4422" s="518"/>
      <c r="AL4422" s="518"/>
      <c r="AM4422" s="518"/>
      <c r="AN4422" s="518"/>
      <c r="AO4422" s="518"/>
      <c r="AP4422" s="518"/>
      <c r="AQ4422" s="518"/>
      <c r="AR4422" s="518"/>
      <c r="AS4422" s="518"/>
      <c r="AT4422" s="518"/>
      <c r="AU4422" s="518"/>
      <c r="AV4422" s="518"/>
      <c r="AW4422" s="518"/>
      <c r="AX4422" s="518"/>
      <c r="AY4422" s="518"/>
      <c r="AZ4422" s="518"/>
      <c r="BA4422" s="518"/>
      <c r="BB4422" s="518"/>
      <c r="BC4422" s="518"/>
      <c r="BD4422" s="518"/>
    </row>
    <row r="4423" spans="1:56" s="527" customFormat="1" ht="50.1" customHeight="1">
      <c r="A4423" s="999" t="s">
        <v>13461</v>
      </c>
      <c r="B4423" s="1002" t="s">
        <v>35</v>
      </c>
      <c r="C4423" s="1003" t="s">
        <v>13462</v>
      </c>
      <c r="D4423" s="1004" t="s">
        <v>5064</v>
      </c>
      <c r="E4423" s="1003" t="s">
        <v>13463</v>
      </c>
      <c r="F4423" s="1003" t="s">
        <v>13464</v>
      </c>
      <c r="G4423" s="1005" t="s">
        <v>39</v>
      </c>
      <c r="H4423" s="1006">
        <v>0</v>
      </c>
      <c r="I4423" s="1006">
        <v>590000000</v>
      </c>
      <c r="J4423" s="1006" t="s">
        <v>40</v>
      </c>
      <c r="K4423" s="1007" t="s">
        <v>13382</v>
      </c>
      <c r="L4423" s="1006" t="s">
        <v>1042</v>
      </c>
      <c r="M4423" s="1008" t="s">
        <v>101</v>
      </c>
      <c r="N4423" s="1007" t="s">
        <v>143</v>
      </c>
      <c r="O4423" s="1009" t="s">
        <v>227</v>
      </c>
      <c r="P4423" s="1010" t="s">
        <v>865</v>
      </c>
      <c r="Q4423" s="1010" t="s">
        <v>866</v>
      </c>
      <c r="R4423" s="1011">
        <v>18</v>
      </c>
      <c r="S4423" s="1011">
        <v>9300</v>
      </c>
      <c r="T4423" s="1012">
        <f>S4423*R4423</f>
        <v>167400</v>
      </c>
      <c r="U4423" s="1012">
        <f t="shared" ref="U4423:U4425" si="524">T4423*1.12</f>
        <v>187488.00000000003</v>
      </c>
      <c r="V4423" s="1013"/>
      <c r="W4423" s="1005">
        <v>2017</v>
      </c>
      <c r="X4423" s="1013"/>
      <c r="Y4423" s="528"/>
      <c r="Z4423" s="528"/>
      <c r="AA4423" s="528"/>
      <c r="AB4423" s="528"/>
      <c r="AC4423" s="528"/>
      <c r="AD4423" s="528"/>
      <c r="AE4423" s="528"/>
      <c r="AF4423" s="518"/>
      <c r="AG4423" s="518"/>
      <c r="AH4423" s="518"/>
      <c r="AI4423" s="518"/>
      <c r="AJ4423" s="518"/>
      <c r="AK4423" s="518"/>
      <c r="AL4423" s="518"/>
      <c r="AM4423" s="518"/>
      <c r="AN4423" s="518"/>
      <c r="AO4423" s="518"/>
      <c r="AP4423" s="518"/>
      <c r="AQ4423" s="518"/>
      <c r="AR4423" s="518"/>
      <c r="AS4423" s="518"/>
      <c r="AT4423" s="518"/>
      <c r="AU4423" s="518"/>
      <c r="AV4423" s="518"/>
      <c r="AW4423" s="518"/>
      <c r="AX4423" s="518"/>
      <c r="AY4423" s="518"/>
      <c r="AZ4423" s="518"/>
      <c r="BA4423" s="518"/>
      <c r="BB4423" s="518"/>
      <c r="BC4423" s="518"/>
      <c r="BD4423" s="518"/>
    </row>
    <row r="4424" spans="1:56" s="527" customFormat="1" ht="50.1" customHeight="1">
      <c r="A4424" s="999" t="s">
        <v>13465</v>
      </c>
      <c r="B4424" s="1002" t="s">
        <v>35</v>
      </c>
      <c r="C4424" s="1014" t="s">
        <v>8820</v>
      </c>
      <c r="D4424" s="1004" t="s">
        <v>5064</v>
      </c>
      <c r="E4424" s="1014" t="s">
        <v>8821</v>
      </c>
      <c r="F4424" s="1003" t="s">
        <v>8822</v>
      </c>
      <c r="G4424" s="1005" t="s">
        <v>39</v>
      </c>
      <c r="H4424" s="1006">
        <v>0</v>
      </c>
      <c r="I4424" s="1006">
        <v>590000000</v>
      </c>
      <c r="J4424" s="1006" t="s">
        <v>40</v>
      </c>
      <c r="K4424" s="1007" t="s">
        <v>13382</v>
      </c>
      <c r="L4424" s="1006" t="s">
        <v>53</v>
      </c>
      <c r="M4424" s="1015" t="s">
        <v>43</v>
      </c>
      <c r="N4424" s="1007" t="s">
        <v>44</v>
      </c>
      <c r="O4424" s="1009" t="s">
        <v>2052</v>
      </c>
      <c r="P4424" s="1010" t="s">
        <v>865</v>
      </c>
      <c r="Q4424" s="1010" t="s">
        <v>866</v>
      </c>
      <c r="R4424" s="1012">
        <v>40</v>
      </c>
      <c r="S4424" s="1012">
        <v>326.25</v>
      </c>
      <c r="T4424" s="1012">
        <f>S4424*R4424</f>
        <v>13050</v>
      </c>
      <c r="U4424" s="1012">
        <f t="shared" si="524"/>
        <v>14616.000000000002</v>
      </c>
      <c r="V4424" s="1013"/>
      <c r="W4424" s="1005">
        <v>2017</v>
      </c>
      <c r="X4424" s="1013"/>
      <c r="Y4424" s="528"/>
      <c r="Z4424" s="528"/>
      <c r="AA4424" s="528"/>
      <c r="AB4424" s="528"/>
      <c r="AC4424" s="528"/>
      <c r="AD4424" s="528"/>
      <c r="AE4424" s="528"/>
      <c r="AF4424" s="518"/>
      <c r="AG4424" s="518"/>
      <c r="AH4424" s="518"/>
      <c r="AI4424" s="518"/>
      <c r="AJ4424" s="518"/>
      <c r="AK4424" s="518"/>
      <c r="AL4424" s="518"/>
      <c r="AM4424" s="518"/>
      <c r="AN4424" s="518"/>
      <c r="AO4424" s="518"/>
      <c r="AP4424" s="518"/>
      <c r="AQ4424" s="518"/>
      <c r="AR4424" s="518"/>
      <c r="AS4424" s="518"/>
      <c r="AT4424" s="518"/>
      <c r="AU4424" s="518"/>
      <c r="AV4424" s="518"/>
      <c r="AW4424" s="518"/>
      <c r="AX4424" s="518"/>
      <c r="AY4424" s="518"/>
      <c r="AZ4424" s="518"/>
      <c r="BA4424" s="518"/>
      <c r="BB4424" s="518"/>
      <c r="BC4424" s="518"/>
      <c r="BD4424" s="518"/>
    </row>
    <row r="4425" spans="1:56" s="527" customFormat="1" ht="50.1" customHeight="1">
      <c r="A4425" s="999" t="s">
        <v>13466</v>
      </c>
      <c r="B4425" s="1002" t="s">
        <v>35</v>
      </c>
      <c r="C4425" s="1014" t="s">
        <v>8298</v>
      </c>
      <c r="D4425" s="1004" t="s">
        <v>5064</v>
      </c>
      <c r="E4425" s="1014" t="s">
        <v>8299</v>
      </c>
      <c r="F4425" s="1003" t="s">
        <v>8827</v>
      </c>
      <c r="G4425" s="1005" t="s">
        <v>39</v>
      </c>
      <c r="H4425" s="1006">
        <v>0</v>
      </c>
      <c r="I4425" s="1006">
        <v>590000000</v>
      </c>
      <c r="J4425" s="1006" t="s">
        <v>40</v>
      </c>
      <c r="K4425" s="1007" t="s">
        <v>13382</v>
      </c>
      <c r="L4425" s="1006" t="s">
        <v>53</v>
      </c>
      <c r="M4425" s="1015" t="s">
        <v>43</v>
      </c>
      <c r="N4425" s="1007" t="s">
        <v>44</v>
      </c>
      <c r="O4425" s="1009" t="s">
        <v>2052</v>
      </c>
      <c r="P4425" s="1010" t="s">
        <v>865</v>
      </c>
      <c r="Q4425" s="1010" t="s">
        <v>866</v>
      </c>
      <c r="R4425" s="1012">
        <v>20</v>
      </c>
      <c r="S4425" s="1012">
        <v>632</v>
      </c>
      <c r="T4425" s="1012">
        <f>S4425*R4425</f>
        <v>12640</v>
      </c>
      <c r="U4425" s="1012">
        <f t="shared" si="524"/>
        <v>14156.800000000001</v>
      </c>
      <c r="V4425" s="1013"/>
      <c r="W4425" s="1005">
        <v>2017</v>
      </c>
      <c r="X4425" s="1013"/>
      <c r="Y4425" s="528"/>
      <c r="Z4425" s="528"/>
      <c r="AA4425" s="528"/>
      <c r="AB4425" s="528"/>
      <c r="AC4425" s="528"/>
      <c r="AD4425" s="528"/>
      <c r="AE4425" s="528"/>
      <c r="AF4425" s="518"/>
      <c r="AG4425" s="518"/>
      <c r="AH4425" s="518"/>
      <c r="AI4425" s="518"/>
      <c r="AJ4425" s="518"/>
      <c r="AK4425" s="518"/>
      <c r="AL4425" s="518"/>
      <c r="AM4425" s="518"/>
      <c r="AN4425" s="518"/>
      <c r="AO4425" s="518"/>
      <c r="AP4425" s="518"/>
      <c r="AQ4425" s="518"/>
      <c r="AR4425" s="518"/>
      <c r="AS4425" s="518"/>
      <c r="AT4425" s="518"/>
      <c r="AU4425" s="518"/>
      <c r="AV4425" s="518"/>
      <c r="AW4425" s="518"/>
      <c r="AX4425" s="518"/>
      <c r="AY4425" s="518"/>
      <c r="AZ4425" s="518"/>
      <c r="BA4425" s="518"/>
      <c r="BB4425" s="518"/>
      <c r="BC4425" s="518"/>
      <c r="BD4425" s="518"/>
    </row>
    <row r="4426" spans="1:56" s="527" customFormat="1" ht="50.1" customHeight="1">
      <c r="A4426" s="999" t="s">
        <v>13468</v>
      </c>
      <c r="B4426" s="1034" t="s">
        <v>35</v>
      </c>
      <c r="C4426" s="1035" t="s">
        <v>9499</v>
      </c>
      <c r="D4426" s="1036" t="s">
        <v>1516</v>
      </c>
      <c r="E4426" s="1035" t="s">
        <v>1839</v>
      </c>
      <c r="F4426" s="1035" t="s">
        <v>47</v>
      </c>
      <c r="G4426" s="1023" t="s">
        <v>39</v>
      </c>
      <c r="H4426" s="1037">
        <v>0</v>
      </c>
      <c r="I4426" s="1038">
        <v>590000000</v>
      </c>
      <c r="J4426" s="1021" t="s">
        <v>40</v>
      </c>
      <c r="K4426" s="1025" t="s">
        <v>13168</v>
      </c>
      <c r="L4426" s="1021" t="s">
        <v>42</v>
      </c>
      <c r="M4426" s="1039" t="s">
        <v>61</v>
      </c>
      <c r="N4426" s="1023" t="s">
        <v>109</v>
      </c>
      <c r="O4426" s="1021" t="s">
        <v>110</v>
      </c>
      <c r="P4426" s="1027">
        <v>168</v>
      </c>
      <c r="Q4426" s="1023" t="s">
        <v>117</v>
      </c>
      <c r="R4426" s="1040">
        <v>4.58</v>
      </c>
      <c r="S4426" s="1029">
        <v>300000</v>
      </c>
      <c r="T4426" s="1030">
        <f t="shared" ref="T4426:T4443" si="525">R4426*S4426</f>
        <v>1374000</v>
      </c>
      <c r="U4426" s="1031">
        <f t="shared" ref="U4426:U4466" si="526">T4426*1.12</f>
        <v>1538880.0000000002</v>
      </c>
      <c r="V4426" s="1032"/>
      <c r="W4426" s="1025">
        <v>2017</v>
      </c>
      <c r="X4426" s="729" t="s">
        <v>47</v>
      </c>
      <c r="Y4426" s="528"/>
      <c r="Z4426" s="528"/>
      <c r="AA4426" s="528"/>
      <c r="AB4426" s="528"/>
      <c r="AC4426" s="528"/>
      <c r="AD4426" s="528"/>
      <c r="AE4426" s="528"/>
      <c r="AF4426" s="518"/>
      <c r="AG4426" s="518"/>
      <c r="AH4426" s="518"/>
      <c r="AI4426" s="518"/>
      <c r="AJ4426" s="518"/>
      <c r="AK4426" s="518"/>
      <c r="AL4426" s="518"/>
      <c r="AM4426" s="518"/>
      <c r="AN4426" s="518"/>
      <c r="AO4426" s="518"/>
      <c r="AP4426" s="518"/>
      <c r="AQ4426" s="518"/>
      <c r="AR4426" s="518"/>
      <c r="AS4426" s="518"/>
      <c r="AT4426" s="518"/>
      <c r="AU4426" s="518"/>
      <c r="AV4426" s="518"/>
      <c r="AW4426" s="518"/>
      <c r="AX4426" s="518"/>
      <c r="AY4426" s="518"/>
      <c r="AZ4426" s="518"/>
      <c r="BA4426" s="518"/>
      <c r="BB4426" s="518"/>
      <c r="BC4426" s="518"/>
      <c r="BD4426" s="518"/>
    </row>
    <row r="4427" spans="1:56" s="527" customFormat="1" ht="50.1" customHeight="1">
      <c r="A4427" s="999" t="s">
        <v>13469</v>
      </c>
      <c r="B4427" s="1034" t="s">
        <v>35</v>
      </c>
      <c r="C4427" s="1035" t="s">
        <v>1761</v>
      </c>
      <c r="D4427" s="1036" t="s">
        <v>1516</v>
      </c>
      <c r="E4427" s="1035" t="s">
        <v>1762</v>
      </c>
      <c r="F4427" s="1035" t="s">
        <v>47</v>
      </c>
      <c r="G4427" s="1023" t="s">
        <v>39</v>
      </c>
      <c r="H4427" s="1037">
        <v>0</v>
      </c>
      <c r="I4427" s="1038">
        <v>590000000</v>
      </c>
      <c r="J4427" s="1021" t="s">
        <v>40</v>
      </c>
      <c r="K4427" s="1025" t="s">
        <v>13168</v>
      </c>
      <c r="L4427" s="1021" t="s">
        <v>42</v>
      </c>
      <c r="M4427" s="1039" t="s">
        <v>61</v>
      </c>
      <c r="N4427" s="1023" t="s">
        <v>109</v>
      </c>
      <c r="O4427" s="1021" t="s">
        <v>110</v>
      </c>
      <c r="P4427" s="1027">
        <v>168</v>
      </c>
      <c r="Q4427" s="1023" t="s">
        <v>117</v>
      </c>
      <c r="R4427" s="1040">
        <v>0.67900000000000005</v>
      </c>
      <c r="S4427" s="1029">
        <v>280000</v>
      </c>
      <c r="T4427" s="1030">
        <f t="shared" si="525"/>
        <v>190120</v>
      </c>
      <c r="U4427" s="1031">
        <f t="shared" si="526"/>
        <v>212934.40000000002</v>
      </c>
      <c r="V4427" s="1041"/>
      <c r="W4427" s="1025">
        <v>2017</v>
      </c>
      <c r="X4427" s="729" t="s">
        <v>47</v>
      </c>
      <c r="Y4427" s="528"/>
      <c r="Z4427" s="528"/>
      <c r="AA4427" s="528"/>
      <c r="AB4427" s="528"/>
      <c r="AC4427" s="528"/>
      <c r="AD4427" s="528"/>
      <c r="AE4427" s="528"/>
      <c r="AF4427" s="518"/>
      <c r="AG4427" s="518"/>
      <c r="AH4427" s="518"/>
      <c r="AI4427" s="518"/>
      <c r="AJ4427" s="518"/>
      <c r="AK4427" s="518"/>
      <c r="AL4427" s="518"/>
      <c r="AM4427" s="518"/>
      <c r="AN4427" s="518"/>
      <c r="AO4427" s="518"/>
      <c r="AP4427" s="518"/>
      <c r="AQ4427" s="518"/>
      <c r="AR4427" s="518"/>
      <c r="AS4427" s="518"/>
      <c r="AT4427" s="518"/>
      <c r="AU4427" s="518"/>
      <c r="AV4427" s="518"/>
      <c r="AW4427" s="518"/>
      <c r="AX4427" s="518"/>
      <c r="AY4427" s="518"/>
      <c r="AZ4427" s="518"/>
      <c r="BA4427" s="518"/>
      <c r="BB4427" s="518"/>
      <c r="BC4427" s="518"/>
      <c r="BD4427" s="518"/>
    </row>
    <row r="4428" spans="1:56" s="527" customFormat="1" ht="50.1" customHeight="1">
      <c r="A4428" s="999" t="s">
        <v>13470</v>
      </c>
      <c r="B4428" s="1042" t="s">
        <v>35</v>
      </c>
      <c r="C4428" s="1043" t="s">
        <v>1683</v>
      </c>
      <c r="D4428" s="1043" t="s">
        <v>1516</v>
      </c>
      <c r="E4428" s="1043" t="s">
        <v>1684</v>
      </c>
      <c r="F4428" s="1043" t="s">
        <v>47</v>
      </c>
      <c r="G4428" s="1044" t="s">
        <v>39</v>
      </c>
      <c r="H4428" s="1045">
        <v>0</v>
      </c>
      <c r="I4428" s="1046">
        <v>590000000</v>
      </c>
      <c r="J4428" s="1042" t="s">
        <v>40</v>
      </c>
      <c r="K4428" s="1047" t="s">
        <v>13168</v>
      </c>
      <c r="L4428" s="1042" t="s">
        <v>42</v>
      </c>
      <c r="M4428" s="1048" t="s">
        <v>61</v>
      </c>
      <c r="N4428" s="1042" t="s">
        <v>109</v>
      </c>
      <c r="O4428" s="1042" t="s">
        <v>110</v>
      </c>
      <c r="P4428" s="1049">
        <v>168</v>
      </c>
      <c r="Q4428" s="1042" t="s">
        <v>117</v>
      </c>
      <c r="R4428" s="1050">
        <v>1.5720000000000001</v>
      </c>
      <c r="S4428" s="1051">
        <v>287000</v>
      </c>
      <c r="T4428" s="1051">
        <f t="shared" si="525"/>
        <v>451164</v>
      </c>
      <c r="U4428" s="1052">
        <f t="shared" si="526"/>
        <v>505303.68000000005</v>
      </c>
      <c r="V4428" s="1053"/>
      <c r="W4428" s="1047">
        <v>2017</v>
      </c>
      <c r="X4428" s="1045" t="s">
        <v>47</v>
      </c>
      <c r="Y4428" s="528"/>
      <c r="Z4428" s="528"/>
      <c r="AA4428" s="528"/>
      <c r="AB4428" s="528"/>
      <c r="AC4428" s="528"/>
      <c r="AD4428" s="528"/>
      <c r="AE4428" s="528"/>
      <c r="AF4428" s="518"/>
      <c r="AG4428" s="518"/>
      <c r="AH4428" s="518"/>
      <c r="AI4428" s="518"/>
      <c r="AJ4428" s="518"/>
      <c r="AK4428" s="518"/>
      <c r="AL4428" s="518"/>
      <c r="AM4428" s="518"/>
      <c r="AN4428" s="518"/>
      <c r="AO4428" s="518"/>
      <c r="AP4428" s="518"/>
      <c r="AQ4428" s="518"/>
      <c r="AR4428" s="518"/>
      <c r="AS4428" s="518"/>
      <c r="AT4428" s="518"/>
      <c r="AU4428" s="518"/>
      <c r="AV4428" s="518"/>
      <c r="AW4428" s="518"/>
      <c r="AX4428" s="518"/>
      <c r="AY4428" s="518"/>
      <c r="AZ4428" s="518"/>
      <c r="BA4428" s="518"/>
      <c r="BB4428" s="518"/>
      <c r="BC4428" s="518"/>
      <c r="BD4428" s="518"/>
    </row>
    <row r="4429" spans="1:56" s="527" customFormat="1" ht="50.1" customHeight="1">
      <c r="A4429" s="999" t="s">
        <v>13471</v>
      </c>
      <c r="B4429" s="1021" t="s">
        <v>35</v>
      </c>
      <c r="C4429" s="1022" t="s">
        <v>1900</v>
      </c>
      <c r="D4429" s="1022" t="s">
        <v>1516</v>
      </c>
      <c r="E4429" s="1022" t="s">
        <v>1901</v>
      </c>
      <c r="F4429" s="1022"/>
      <c r="G4429" s="1023" t="s">
        <v>39</v>
      </c>
      <c r="H4429" s="1020">
        <v>0</v>
      </c>
      <c r="I4429" s="1024">
        <v>590000000</v>
      </c>
      <c r="J4429" s="1021" t="s">
        <v>40</v>
      </c>
      <c r="K4429" s="1025" t="s">
        <v>13168</v>
      </c>
      <c r="L4429" s="1021" t="s">
        <v>42</v>
      </c>
      <c r="M4429" s="1026" t="s">
        <v>61</v>
      </c>
      <c r="N4429" s="1021" t="s">
        <v>109</v>
      </c>
      <c r="O4429" s="1021" t="s">
        <v>110</v>
      </c>
      <c r="P4429" s="1027">
        <v>168</v>
      </c>
      <c r="Q4429" s="1021" t="s">
        <v>117</v>
      </c>
      <c r="R4429" s="1028">
        <v>6.8000000000000005E-2</v>
      </c>
      <c r="S4429" s="1030">
        <v>630000</v>
      </c>
      <c r="T4429" s="1030">
        <f t="shared" si="525"/>
        <v>42840</v>
      </c>
      <c r="U4429" s="1031">
        <f t="shared" si="526"/>
        <v>47980.800000000003</v>
      </c>
      <c r="V4429" s="1032"/>
      <c r="W4429" s="1025">
        <v>2017</v>
      </c>
      <c r="X4429" s="1033" t="s">
        <v>47</v>
      </c>
      <c r="Y4429" s="528"/>
      <c r="Z4429" s="528"/>
      <c r="AA4429" s="528"/>
      <c r="AB4429" s="528"/>
      <c r="AC4429" s="528"/>
      <c r="AD4429" s="528"/>
      <c r="AE4429" s="528"/>
      <c r="AF4429" s="518"/>
      <c r="AG4429" s="518"/>
      <c r="AH4429" s="518"/>
      <c r="AI4429" s="518"/>
      <c r="AJ4429" s="518"/>
      <c r="AK4429" s="518"/>
      <c r="AL4429" s="518"/>
      <c r="AM4429" s="518"/>
      <c r="AN4429" s="518"/>
      <c r="AO4429" s="518"/>
      <c r="AP4429" s="518"/>
      <c r="AQ4429" s="518"/>
      <c r="AR4429" s="518"/>
      <c r="AS4429" s="518"/>
      <c r="AT4429" s="518"/>
      <c r="AU4429" s="518"/>
      <c r="AV4429" s="518"/>
      <c r="AW4429" s="518"/>
      <c r="AX4429" s="518"/>
      <c r="AY4429" s="518"/>
      <c r="AZ4429" s="518"/>
      <c r="BA4429" s="518"/>
      <c r="BB4429" s="518"/>
      <c r="BC4429" s="518"/>
      <c r="BD4429" s="518"/>
    </row>
    <row r="4430" spans="1:56" s="527" customFormat="1" ht="50.1" customHeight="1">
      <c r="A4430" s="999" t="s">
        <v>13472</v>
      </c>
      <c r="B4430" s="1034" t="s">
        <v>35</v>
      </c>
      <c r="C4430" s="1035" t="s">
        <v>1767</v>
      </c>
      <c r="D4430" s="1036" t="s">
        <v>1516</v>
      </c>
      <c r="E4430" s="1035" t="s">
        <v>1768</v>
      </c>
      <c r="F4430" s="1035" t="s">
        <v>47</v>
      </c>
      <c r="G4430" s="1023" t="s">
        <v>39</v>
      </c>
      <c r="H4430" s="1037">
        <v>0</v>
      </c>
      <c r="I4430" s="1038">
        <v>590000000</v>
      </c>
      <c r="J4430" s="1021" t="s">
        <v>40</v>
      </c>
      <c r="K4430" s="1025" t="s">
        <v>13168</v>
      </c>
      <c r="L4430" s="1021" t="s">
        <v>42</v>
      </c>
      <c r="M4430" s="1039" t="s">
        <v>61</v>
      </c>
      <c r="N4430" s="1023" t="s">
        <v>109</v>
      </c>
      <c r="O4430" s="1021" t="s">
        <v>110</v>
      </c>
      <c r="P4430" s="1027">
        <v>168</v>
      </c>
      <c r="Q4430" s="1023" t="s">
        <v>117</v>
      </c>
      <c r="R4430" s="1040">
        <v>0.41599999999999998</v>
      </c>
      <c r="S4430" s="1029">
        <v>280000</v>
      </c>
      <c r="T4430" s="1030">
        <f t="shared" si="525"/>
        <v>116480</v>
      </c>
      <c r="U4430" s="1031">
        <f t="shared" si="526"/>
        <v>130457.60000000001</v>
      </c>
      <c r="V4430" s="1032"/>
      <c r="W4430" s="1025">
        <v>2017</v>
      </c>
      <c r="X4430" s="729" t="s">
        <v>47</v>
      </c>
      <c r="Y4430" s="528"/>
      <c r="Z4430" s="528"/>
      <c r="AA4430" s="528"/>
      <c r="AB4430" s="528"/>
      <c r="AC4430" s="528"/>
      <c r="AD4430" s="528"/>
      <c r="AE4430" s="528"/>
      <c r="AF4430" s="518"/>
      <c r="AG4430" s="518"/>
      <c r="AH4430" s="518"/>
      <c r="AI4430" s="518"/>
      <c r="AJ4430" s="518"/>
      <c r="AK4430" s="518"/>
      <c r="AL4430" s="518"/>
      <c r="AM4430" s="518"/>
      <c r="AN4430" s="518"/>
      <c r="AO4430" s="518"/>
      <c r="AP4430" s="518"/>
      <c r="AQ4430" s="518"/>
      <c r="AR4430" s="518"/>
      <c r="AS4430" s="518"/>
      <c r="AT4430" s="518"/>
      <c r="AU4430" s="518"/>
      <c r="AV4430" s="518"/>
      <c r="AW4430" s="518"/>
      <c r="AX4430" s="518"/>
      <c r="AY4430" s="518"/>
      <c r="AZ4430" s="518"/>
      <c r="BA4430" s="518"/>
      <c r="BB4430" s="518"/>
      <c r="BC4430" s="518"/>
      <c r="BD4430" s="518"/>
    </row>
    <row r="4431" spans="1:56" s="527" customFormat="1" ht="50.1" customHeight="1">
      <c r="A4431" s="999" t="s">
        <v>13473</v>
      </c>
      <c r="B4431" s="1021" t="s">
        <v>35</v>
      </c>
      <c r="C4431" s="1022" t="s">
        <v>2119</v>
      </c>
      <c r="D4431" s="1022" t="s">
        <v>2086</v>
      </c>
      <c r="E4431" s="1022" t="s">
        <v>2120</v>
      </c>
      <c r="F4431" s="1022" t="s">
        <v>47</v>
      </c>
      <c r="G4431" s="1023" t="s">
        <v>39</v>
      </c>
      <c r="H4431" s="1020">
        <v>0</v>
      </c>
      <c r="I4431" s="1024">
        <v>590000000</v>
      </c>
      <c r="J4431" s="1021" t="s">
        <v>40</v>
      </c>
      <c r="K4431" s="1025" t="s">
        <v>13168</v>
      </c>
      <c r="L4431" s="1021" t="s">
        <v>42</v>
      </c>
      <c r="M4431" s="1026" t="s">
        <v>61</v>
      </c>
      <c r="N4431" s="1021" t="s">
        <v>109</v>
      </c>
      <c r="O4431" s="1021" t="s">
        <v>110</v>
      </c>
      <c r="P4431" s="1027">
        <v>168</v>
      </c>
      <c r="Q4431" s="1021" t="s">
        <v>117</v>
      </c>
      <c r="R4431" s="1028">
        <v>3</v>
      </c>
      <c r="S4431" s="1030">
        <v>245000</v>
      </c>
      <c r="T4431" s="1030">
        <f t="shared" si="525"/>
        <v>735000</v>
      </c>
      <c r="U4431" s="1031">
        <f t="shared" si="526"/>
        <v>823200.00000000012</v>
      </c>
      <c r="V4431" s="1032"/>
      <c r="W4431" s="1025">
        <v>2017</v>
      </c>
      <c r="X4431" s="1033" t="s">
        <v>47</v>
      </c>
      <c r="Y4431" s="528"/>
      <c r="Z4431" s="528"/>
      <c r="AA4431" s="528"/>
      <c r="AB4431" s="528"/>
      <c r="AC4431" s="528"/>
      <c r="AD4431" s="528"/>
      <c r="AE4431" s="528"/>
      <c r="AF4431" s="518"/>
      <c r="AG4431" s="518"/>
      <c r="AH4431" s="518"/>
      <c r="AI4431" s="518"/>
      <c r="AJ4431" s="518"/>
      <c r="AK4431" s="518"/>
      <c r="AL4431" s="518"/>
      <c r="AM4431" s="518"/>
      <c r="AN4431" s="518"/>
      <c r="AO4431" s="518"/>
      <c r="AP4431" s="518"/>
      <c r="AQ4431" s="518"/>
      <c r="AR4431" s="518"/>
      <c r="AS4431" s="518"/>
      <c r="AT4431" s="518"/>
      <c r="AU4431" s="518"/>
      <c r="AV4431" s="518"/>
      <c r="AW4431" s="518"/>
      <c r="AX4431" s="518"/>
      <c r="AY4431" s="518"/>
      <c r="AZ4431" s="518"/>
      <c r="BA4431" s="518"/>
      <c r="BB4431" s="518"/>
      <c r="BC4431" s="518"/>
      <c r="BD4431" s="518"/>
    </row>
    <row r="4432" spans="1:56" s="527" customFormat="1" ht="50.1" customHeight="1">
      <c r="A4432" s="999" t="s">
        <v>13474</v>
      </c>
      <c r="B4432" s="825" t="s">
        <v>35</v>
      </c>
      <c r="C4432" s="835" t="s">
        <v>2116</v>
      </c>
      <c r="D4432" s="1054" t="s">
        <v>2086</v>
      </c>
      <c r="E4432" s="835" t="s">
        <v>2117</v>
      </c>
      <c r="F4432" s="835" t="s">
        <v>47</v>
      </c>
      <c r="G4432" s="830" t="s">
        <v>39</v>
      </c>
      <c r="H4432" s="1055">
        <v>0</v>
      </c>
      <c r="I4432" s="1056">
        <v>590000000</v>
      </c>
      <c r="J4432" s="618" t="s">
        <v>40</v>
      </c>
      <c r="K4432" s="703" t="s">
        <v>13168</v>
      </c>
      <c r="L4432" s="618" t="s">
        <v>42</v>
      </c>
      <c r="M4432" s="826" t="s">
        <v>61</v>
      </c>
      <c r="N4432" s="830" t="s">
        <v>109</v>
      </c>
      <c r="O4432" s="618" t="s">
        <v>110</v>
      </c>
      <c r="P4432" s="707">
        <v>168</v>
      </c>
      <c r="Q4432" s="830" t="s">
        <v>117</v>
      </c>
      <c r="R4432" s="1057">
        <v>1.401</v>
      </c>
      <c r="S4432" s="827">
        <v>230000</v>
      </c>
      <c r="T4432" s="1058">
        <f t="shared" si="525"/>
        <v>322230</v>
      </c>
      <c r="U4432" s="1059">
        <f t="shared" si="526"/>
        <v>360897.60000000003</v>
      </c>
      <c r="V4432" s="1060"/>
      <c r="W4432" s="703">
        <v>2017</v>
      </c>
      <c r="X4432" s="825" t="s">
        <v>47</v>
      </c>
      <c r="Y4432" s="528"/>
      <c r="Z4432" s="528"/>
      <c r="AA4432" s="528"/>
      <c r="AB4432" s="528"/>
      <c r="AC4432" s="528"/>
      <c r="AD4432" s="528"/>
      <c r="AE4432" s="528"/>
      <c r="AF4432" s="518"/>
      <c r="AG4432" s="518"/>
      <c r="AH4432" s="518"/>
      <c r="AI4432" s="518"/>
      <c r="AJ4432" s="518"/>
      <c r="AK4432" s="518"/>
      <c r="AL4432" s="518"/>
      <c r="AM4432" s="518"/>
      <c r="AN4432" s="518"/>
      <c r="AO4432" s="518"/>
      <c r="AP4432" s="518"/>
      <c r="AQ4432" s="518"/>
      <c r="AR4432" s="518"/>
      <c r="AS4432" s="518"/>
      <c r="AT4432" s="518"/>
      <c r="AU4432" s="518"/>
      <c r="AV4432" s="518"/>
      <c r="AW4432" s="518"/>
      <c r="AX4432" s="518"/>
      <c r="AY4432" s="518"/>
      <c r="AZ4432" s="518"/>
      <c r="BA4432" s="518"/>
      <c r="BB4432" s="518"/>
      <c r="BC4432" s="518"/>
      <c r="BD4432" s="518"/>
    </row>
    <row r="4433" spans="1:56" s="527" customFormat="1" ht="50.1" customHeight="1">
      <c r="A4433" s="999" t="s">
        <v>13475</v>
      </c>
      <c r="B4433" s="1034" t="s">
        <v>35</v>
      </c>
      <c r="C4433" s="1035" t="s">
        <v>2175</v>
      </c>
      <c r="D4433" s="1036" t="s">
        <v>2086</v>
      </c>
      <c r="E4433" s="1035" t="s">
        <v>2176</v>
      </c>
      <c r="F4433" s="1035" t="s">
        <v>47</v>
      </c>
      <c r="G4433" s="1023" t="s">
        <v>39</v>
      </c>
      <c r="H4433" s="1037">
        <v>0</v>
      </c>
      <c r="I4433" s="1038">
        <v>590000000</v>
      </c>
      <c r="J4433" s="1021" t="s">
        <v>40</v>
      </c>
      <c r="K4433" s="1025" t="s">
        <v>13168</v>
      </c>
      <c r="L4433" s="1021" t="s">
        <v>42</v>
      </c>
      <c r="M4433" s="1039" t="s">
        <v>61</v>
      </c>
      <c r="N4433" s="1023" t="s">
        <v>109</v>
      </c>
      <c r="O4433" s="1021" t="s">
        <v>110</v>
      </c>
      <c r="P4433" s="1027">
        <v>168</v>
      </c>
      <c r="Q4433" s="1023" t="s">
        <v>117</v>
      </c>
      <c r="R4433" s="1040">
        <v>2.556</v>
      </c>
      <c r="S4433" s="1030">
        <v>220000</v>
      </c>
      <c r="T4433" s="1030">
        <f t="shared" si="525"/>
        <v>562320</v>
      </c>
      <c r="U4433" s="1031">
        <f>T4433*1.12</f>
        <v>629798.40000000002</v>
      </c>
      <c r="V4433" s="1032"/>
      <c r="W4433" s="1025">
        <v>2017</v>
      </c>
      <c r="X4433" s="729" t="s">
        <v>47</v>
      </c>
      <c r="Y4433" s="528"/>
      <c r="Z4433" s="528"/>
      <c r="AA4433" s="528"/>
      <c r="AB4433" s="528"/>
      <c r="AC4433" s="528"/>
      <c r="AD4433" s="528"/>
      <c r="AE4433" s="528"/>
      <c r="AF4433" s="518"/>
      <c r="AG4433" s="518"/>
      <c r="AH4433" s="518"/>
      <c r="AI4433" s="518"/>
      <c r="AJ4433" s="518"/>
      <c r="AK4433" s="518"/>
      <c r="AL4433" s="518"/>
      <c r="AM4433" s="518"/>
      <c r="AN4433" s="518"/>
      <c r="AO4433" s="518"/>
      <c r="AP4433" s="518"/>
      <c r="AQ4433" s="518"/>
      <c r="AR4433" s="518"/>
      <c r="AS4433" s="518"/>
      <c r="AT4433" s="518"/>
      <c r="AU4433" s="518"/>
      <c r="AV4433" s="518"/>
      <c r="AW4433" s="518"/>
      <c r="AX4433" s="518"/>
      <c r="AY4433" s="518"/>
      <c r="AZ4433" s="518"/>
      <c r="BA4433" s="518"/>
      <c r="BB4433" s="518"/>
      <c r="BC4433" s="518"/>
      <c r="BD4433" s="518"/>
    </row>
    <row r="4434" spans="1:56" s="527" customFormat="1" ht="50.1" customHeight="1">
      <c r="A4434" s="999" t="s">
        <v>13476</v>
      </c>
      <c r="B4434" s="1021" t="s">
        <v>35</v>
      </c>
      <c r="C4434" s="1022" t="s">
        <v>2178</v>
      </c>
      <c r="D4434" s="1022" t="s">
        <v>2086</v>
      </c>
      <c r="E4434" s="1022" t="s">
        <v>13533</v>
      </c>
      <c r="F4434" s="1022" t="s">
        <v>47</v>
      </c>
      <c r="G4434" s="1023" t="s">
        <v>39</v>
      </c>
      <c r="H4434" s="1020">
        <v>0</v>
      </c>
      <c r="I4434" s="1024">
        <v>590000000</v>
      </c>
      <c r="J4434" s="1021" t="s">
        <v>40</v>
      </c>
      <c r="K4434" s="1025" t="s">
        <v>13168</v>
      </c>
      <c r="L4434" s="1021" t="s">
        <v>42</v>
      </c>
      <c r="M4434" s="1026" t="s">
        <v>61</v>
      </c>
      <c r="N4434" s="1021" t="s">
        <v>109</v>
      </c>
      <c r="O4434" s="1021" t="s">
        <v>110</v>
      </c>
      <c r="P4434" s="1027">
        <v>168</v>
      </c>
      <c r="Q4434" s="1021" t="s">
        <v>117</v>
      </c>
      <c r="R4434" s="1028">
        <v>0.99</v>
      </c>
      <c r="S4434" s="1030">
        <v>240000</v>
      </c>
      <c r="T4434" s="1030">
        <f t="shared" si="525"/>
        <v>237600</v>
      </c>
      <c r="U4434" s="1031">
        <f t="shared" si="526"/>
        <v>266112</v>
      </c>
      <c r="V4434" s="1061"/>
      <c r="W4434" s="1025">
        <v>2017</v>
      </c>
      <c r="X4434" s="1033" t="s">
        <v>47</v>
      </c>
      <c r="Y4434" s="528"/>
      <c r="Z4434" s="528"/>
      <c r="AA4434" s="528"/>
      <c r="AB4434" s="528"/>
      <c r="AC4434" s="528"/>
      <c r="AD4434" s="528"/>
      <c r="AE4434" s="528"/>
      <c r="AF4434" s="518"/>
      <c r="AG4434" s="518"/>
      <c r="AH4434" s="518"/>
      <c r="AI4434" s="518"/>
      <c r="AJ4434" s="518"/>
      <c r="AK4434" s="518"/>
      <c r="AL4434" s="518"/>
      <c r="AM4434" s="518"/>
      <c r="AN4434" s="518"/>
      <c r="AO4434" s="518"/>
      <c r="AP4434" s="518"/>
      <c r="AQ4434" s="518"/>
      <c r="AR4434" s="518"/>
      <c r="AS4434" s="518"/>
      <c r="AT4434" s="518"/>
      <c r="AU4434" s="518"/>
      <c r="AV4434" s="518"/>
      <c r="AW4434" s="518"/>
      <c r="AX4434" s="518"/>
      <c r="AY4434" s="518"/>
      <c r="AZ4434" s="518"/>
      <c r="BA4434" s="518"/>
      <c r="BB4434" s="518"/>
      <c r="BC4434" s="518"/>
      <c r="BD4434" s="518"/>
    </row>
    <row r="4435" spans="1:56" s="527" customFormat="1" ht="50.1" customHeight="1">
      <c r="A4435" s="999" t="s">
        <v>13477</v>
      </c>
      <c r="B4435" s="618" t="s">
        <v>35</v>
      </c>
      <c r="C4435" s="1062" t="s">
        <v>9683</v>
      </c>
      <c r="D4435" s="1063" t="s">
        <v>2086</v>
      </c>
      <c r="E4435" s="1063" t="s">
        <v>9684</v>
      </c>
      <c r="F4435" s="824"/>
      <c r="G4435" s="830" t="s">
        <v>39</v>
      </c>
      <c r="H4435" s="1064">
        <v>0</v>
      </c>
      <c r="I4435" s="1065">
        <v>590000000</v>
      </c>
      <c r="J4435" s="618" t="s">
        <v>40</v>
      </c>
      <c r="K4435" s="703" t="s">
        <v>13168</v>
      </c>
      <c r="L4435" s="618" t="s">
        <v>42</v>
      </c>
      <c r="M4435" s="1066" t="s">
        <v>61</v>
      </c>
      <c r="N4435" s="618" t="s">
        <v>109</v>
      </c>
      <c r="O4435" s="618" t="s">
        <v>110</v>
      </c>
      <c r="P4435" s="707">
        <v>168</v>
      </c>
      <c r="Q4435" s="830" t="s">
        <v>117</v>
      </c>
      <c r="R4435" s="1067">
        <v>2.855</v>
      </c>
      <c r="S4435" s="1058">
        <v>350000</v>
      </c>
      <c r="T4435" s="1068">
        <f t="shared" si="525"/>
        <v>999250</v>
      </c>
      <c r="U4435" s="1069">
        <f t="shared" si="526"/>
        <v>1119160</v>
      </c>
      <c r="V4435" s="1070"/>
      <c r="W4435" s="703">
        <v>2017</v>
      </c>
      <c r="X4435" s="1064" t="s">
        <v>47</v>
      </c>
      <c r="Y4435" s="528"/>
      <c r="Z4435" s="528"/>
      <c r="AA4435" s="528"/>
      <c r="AB4435" s="528"/>
      <c r="AC4435" s="528"/>
      <c r="AD4435" s="528"/>
      <c r="AE4435" s="528"/>
      <c r="AF4435" s="518"/>
      <c r="AG4435" s="518"/>
      <c r="AH4435" s="518"/>
      <c r="AI4435" s="518"/>
      <c r="AJ4435" s="518"/>
      <c r="AK4435" s="518"/>
      <c r="AL4435" s="518"/>
      <c r="AM4435" s="518"/>
      <c r="AN4435" s="518"/>
      <c r="AO4435" s="518"/>
      <c r="AP4435" s="518"/>
      <c r="AQ4435" s="518"/>
      <c r="AR4435" s="518"/>
      <c r="AS4435" s="518"/>
      <c r="AT4435" s="518"/>
      <c r="AU4435" s="518"/>
      <c r="AV4435" s="518"/>
      <c r="AW4435" s="518"/>
      <c r="AX4435" s="518"/>
      <c r="AY4435" s="518"/>
      <c r="AZ4435" s="518"/>
      <c r="BA4435" s="518"/>
      <c r="BB4435" s="518"/>
      <c r="BC4435" s="518"/>
      <c r="BD4435" s="518"/>
    </row>
    <row r="4436" spans="1:56" s="527" customFormat="1" ht="50.1" customHeight="1">
      <c r="A4436" s="999" t="s">
        <v>13478</v>
      </c>
      <c r="B4436" s="1034" t="s">
        <v>35</v>
      </c>
      <c r="C4436" s="1035" t="s">
        <v>2169</v>
      </c>
      <c r="D4436" s="1036" t="s">
        <v>2086</v>
      </c>
      <c r="E4436" s="1035" t="s">
        <v>2170</v>
      </c>
      <c r="F4436" s="1035" t="s">
        <v>47</v>
      </c>
      <c r="G4436" s="1023" t="s">
        <v>39</v>
      </c>
      <c r="H4436" s="1037">
        <v>0</v>
      </c>
      <c r="I4436" s="1038">
        <v>590000000</v>
      </c>
      <c r="J4436" s="1021" t="s">
        <v>40</v>
      </c>
      <c r="K4436" s="1025" t="s">
        <v>13168</v>
      </c>
      <c r="L4436" s="1021" t="s">
        <v>42</v>
      </c>
      <c r="M4436" s="1039" t="s">
        <v>61</v>
      </c>
      <c r="N4436" s="1023" t="s">
        <v>109</v>
      </c>
      <c r="O4436" s="1021" t="s">
        <v>110</v>
      </c>
      <c r="P4436" s="1027">
        <v>168</v>
      </c>
      <c r="Q4436" s="1023" t="s">
        <v>117</v>
      </c>
      <c r="R4436" s="1040">
        <v>1.2789999999999999</v>
      </c>
      <c r="S4436" s="1030">
        <v>230000</v>
      </c>
      <c r="T4436" s="1030">
        <f t="shared" si="525"/>
        <v>294170</v>
      </c>
      <c r="U4436" s="1031">
        <f t="shared" si="526"/>
        <v>329470.40000000002</v>
      </c>
      <c r="V4436" s="1032"/>
      <c r="W4436" s="1025">
        <v>2017</v>
      </c>
      <c r="X4436" s="729" t="s">
        <v>47</v>
      </c>
      <c r="Y4436" s="528"/>
      <c r="Z4436" s="528"/>
      <c r="AA4436" s="528"/>
      <c r="AB4436" s="528"/>
      <c r="AC4436" s="528"/>
      <c r="AD4436" s="528"/>
      <c r="AE4436" s="528"/>
      <c r="AF4436" s="518"/>
      <c r="AG4436" s="518"/>
      <c r="AH4436" s="518"/>
      <c r="AI4436" s="518"/>
      <c r="AJ4436" s="518"/>
      <c r="AK4436" s="518"/>
      <c r="AL4436" s="518"/>
      <c r="AM4436" s="518"/>
      <c r="AN4436" s="518"/>
      <c r="AO4436" s="518"/>
      <c r="AP4436" s="518"/>
      <c r="AQ4436" s="518"/>
      <c r="AR4436" s="518"/>
      <c r="AS4436" s="518"/>
      <c r="AT4436" s="518"/>
      <c r="AU4436" s="518"/>
      <c r="AV4436" s="518"/>
      <c r="AW4436" s="518"/>
      <c r="AX4436" s="518"/>
      <c r="AY4436" s="518"/>
      <c r="AZ4436" s="518"/>
      <c r="BA4436" s="518"/>
      <c r="BB4436" s="518"/>
      <c r="BC4436" s="518"/>
      <c r="BD4436" s="518"/>
    </row>
    <row r="4437" spans="1:56" s="527" customFormat="1" ht="50.1" customHeight="1">
      <c r="A4437" s="999" t="s">
        <v>13479</v>
      </c>
      <c r="B4437" s="1034" t="s">
        <v>35</v>
      </c>
      <c r="C4437" s="1035" t="s">
        <v>2102</v>
      </c>
      <c r="D4437" s="1036" t="s">
        <v>2086</v>
      </c>
      <c r="E4437" s="1035" t="s">
        <v>2103</v>
      </c>
      <c r="F4437" s="1035" t="s">
        <v>2096</v>
      </c>
      <c r="G4437" s="1023" t="s">
        <v>39</v>
      </c>
      <c r="H4437" s="1037">
        <v>0</v>
      </c>
      <c r="I4437" s="1038">
        <v>590000000</v>
      </c>
      <c r="J4437" s="1021" t="s">
        <v>40</v>
      </c>
      <c r="K4437" s="1025" t="s">
        <v>13168</v>
      </c>
      <c r="L4437" s="1021" t="s">
        <v>42</v>
      </c>
      <c r="M4437" s="1039" t="s">
        <v>61</v>
      </c>
      <c r="N4437" s="1023" t="s">
        <v>109</v>
      </c>
      <c r="O4437" s="1021" t="s">
        <v>110</v>
      </c>
      <c r="P4437" s="1027">
        <v>168</v>
      </c>
      <c r="Q4437" s="1023" t="s">
        <v>117</v>
      </c>
      <c r="R4437" s="1040">
        <v>0.55800000000000005</v>
      </c>
      <c r="S4437" s="1029">
        <v>230000</v>
      </c>
      <c r="T4437" s="1030">
        <f t="shared" si="525"/>
        <v>128340.00000000001</v>
      </c>
      <c r="U4437" s="1031">
        <f t="shared" si="526"/>
        <v>143740.80000000002</v>
      </c>
      <c r="V4437" s="1032"/>
      <c r="W4437" s="1025">
        <v>2017</v>
      </c>
      <c r="X4437" s="729" t="s">
        <v>47</v>
      </c>
      <c r="Y4437" s="528"/>
      <c r="Z4437" s="528"/>
      <c r="AA4437" s="528"/>
      <c r="AB4437" s="528"/>
      <c r="AC4437" s="528"/>
      <c r="AD4437" s="528"/>
      <c r="AE4437" s="528"/>
      <c r="AF4437" s="518"/>
      <c r="AG4437" s="518"/>
      <c r="AH4437" s="518"/>
      <c r="AI4437" s="518"/>
      <c r="AJ4437" s="518"/>
      <c r="AK4437" s="518"/>
      <c r="AL4437" s="518"/>
      <c r="AM4437" s="518"/>
      <c r="AN4437" s="518"/>
      <c r="AO4437" s="518"/>
      <c r="AP4437" s="518"/>
      <c r="AQ4437" s="518"/>
      <c r="AR4437" s="518"/>
      <c r="AS4437" s="518"/>
      <c r="AT4437" s="518"/>
      <c r="AU4437" s="518"/>
      <c r="AV4437" s="518"/>
      <c r="AW4437" s="518"/>
      <c r="AX4437" s="518"/>
      <c r="AY4437" s="518"/>
      <c r="AZ4437" s="518"/>
      <c r="BA4437" s="518"/>
      <c r="BB4437" s="518"/>
      <c r="BC4437" s="518"/>
      <c r="BD4437" s="518"/>
    </row>
    <row r="4438" spans="1:56" s="527" customFormat="1" ht="50.1" customHeight="1">
      <c r="A4438" s="999" t="s">
        <v>13480</v>
      </c>
      <c r="B4438" s="1034" t="s">
        <v>35</v>
      </c>
      <c r="C4438" s="1035" t="s">
        <v>2194</v>
      </c>
      <c r="D4438" s="1036" t="s">
        <v>2086</v>
      </c>
      <c r="E4438" s="1035" t="s">
        <v>2195</v>
      </c>
      <c r="F4438" s="1035" t="s">
        <v>47</v>
      </c>
      <c r="G4438" s="1023" t="s">
        <v>39</v>
      </c>
      <c r="H4438" s="1037">
        <v>0</v>
      </c>
      <c r="I4438" s="1038">
        <v>590000000</v>
      </c>
      <c r="J4438" s="1021" t="s">
        <v>40</v>
      </c>
      <c r="K4438" s="1025" t="s">
        <v>13168</v>
      </c>
      <c r="L4438" s="1021" t="s">
        <v>42</v>
      </c>
      <c r="M4438" s="1039" t="s">
        <v>61</v>
      </c>
      <c r="N4438" s="1023" t="s">
        <v>109</v>
      </c>
      <c r="O4438" s="1021" t="s">
        <v>110</v>
      </c>
      <c r="P4438" s="1027">
        <v>168</v>
      </c>
      <c r="Q4438" s="1023" t="s">
        <v>117</v>
      </c>
      <c r="R4438" s="1028">
        <v>1.4650000000000001</v>
      </c>
      <c r="S4438" s="1071">
        <v>240000</v>
      </c>
      <c r="T4438" s="1030">
        <f t="shared" si="525"/>
        <v>351600</v>
      </c>
      <c r="U4438" s="1031">
        <f t="shared" si="526"/>
        <v>393792.00000000006</v>
      </c>
      <c r="V4438" s="1061"/>
      <c r="W4438" s="1025">
        <v>2017</v>
      </c>
      <c r="X4438" s="729" t="s">
        <v>47</v>
      </c>
      <c r="Y4438" s="528"/>
      <c r="Z4438" s="528"/>
      <c r="AA4438" s="528"/>
      <c r="AB4438" s="528"/>
      <c r="AC4438" s="528"/>
      <c r="AD4438" s="528"/>
      <c r="AE4438" s="528"/>
      <c r="AF4438" s="518"/>
      <c r="AG4438" s="518"/>
      <c r="AH4438" s="518"/>
      <c r="AI4438" s="518"/>
      <c r="AJ4438" s="518"/>
      <c r="AK4438" s="518"/>
      <c r="AL4438" s="518"/>
      <c r="AM4438" s="518"/>
      <c r="AN4438" s="518"/>
      <c r="AO4438" s="518"/>
      <c r="AP4438" s="518"/>
      <c r="AQ4438" s="518"/>
      <c r="AR4438" s="518"/>
      <c r="AS4438" s="518"/>
      <c r="AT4438" s="518"/>
      <c r="AU4438" s="518"/>
      <c r="AV4438" s="518"/>
      <c r="AW4438" s="518"/>
      <c r="AX4438" s="518"/>
      <c r="AY4438" s="518"/>
      <c r="AZ4438" s="518"/>
      <c r="BA4438" s="518"/>
      <c r="BB4438" s="518"/>
      <c r="BC4438" s="518"/>
      <c r="BD4438" s="518"/>
    </row>
    <row r="4439" spans="1:56" s="527" customFormat="1" ht="50.1" customHeight="1">
      <c r="A4439" s="999" t="s">
        <v>13481</v>
      </c>
      <c r="B4439" s="1023" t="s">
        <v>35</v>
      </c>
      <c r="C4439" s="1035" t="s">
        <v>9695</v>
      </c>
      <c r="D4439" s="1035" t="s">
        <v>4926</v>
      </c>
      <c r="E4439" s="1035" t="s">
        <v>9696</v>
      </c>
      <c r="F4439" s="1072"/>
      <c r="G4439" s="1021" t="s">
        <v>39</v>
      </c>
      <c r="H4439" s="1023">
        <v>0</v>
      </c>
      <c r="I4439" s="1021">
        <v>590000000</v>
      </c>
      <c r="J4439" s="1022" t="s">
        <v>53</v>
      </c>
      <c r="K4439" s="1025" t="s">
        <v>13168</v>
      </c>
      <c r="L4439" s="1021" t="s">
        <v>42</v>
      </c>
      <c r="M4439" s="1073" t="s">
        <v>61</v>
      </c>
      <c r="N4439" s="1074" t="s">
        <v>109</v>
      </c>
      <c r="O4439" s="1021" t="s">
        <v>110</v>
      </c>
      <c r="P4439" s="1021">
        <v>166</v>
      </c>
      <c r="Q4439" s="1023" t="s">
        <v>103</v>
      </c>
      <c r="R4439" s="1040">
        <v>2260</v>
      </c>
      <c r="S4439" s="1029">
        <v>260</v>
      </c>
      <c r="T4439" s="1075">
        <f t="shared" si="525"/>
        <v>587600</v>
      </c>
      <c r="U4439" s="1076">
        <f t="shared" si="526"/>
        <v>658112.00000000012</v>
      </c>
      <c r="V4439" s="1077"/>
      <c r="W4439" s="1025">
        <v>2017</v>
      </c>
      <c r="X4439" s="1078"/>
      <c r="Y4439" s="528"/>
      <c r="Z4439" s="528"/>
      <c r="AA4439" s="528"/>
      <c r="AB4439" s="528"/>
      <c r="AC4439" s="528"/>
      <c r="AD4439" s="528"/>
      <c r="AE4439" s="528"/>
      <c r="AF4439" s="518"/>
      <c r="AG4439" s="518"/>
      <c r="AH4439" s="518"/>
      <c r="AI4439" s="518"/>
      <c r="AJ4439" s="518"/>
      <c r="AK4439" s="518"/>
      <c r="AL4439" s="518"/>
      <c r="AM4439" s="518"/>
      <c r="AN4439" s="518"/>
      <c r="AO4439" s="518"/>
      <c r="AP4439" s="518"/>
      <c r="AQ4439" s="518"/>
      <c r="AR4439" s="518"/>
      <c r="AS4439" s="518"/>
      <c r="AT4439" s="518"/>
      <c r="AU4439" s="518"/>
      <c r="AV4439" s="518"/>
      <c r="AW4439" s="518"/>
      <c r="AX4439" s="518"/>
      <c r="AY4439" s="518"/>
      <c r="AZ4439" s="518"/>
      <c r="BA4439" s="518"/>
      <c r="BB4439" s="518"/>
      <c r="BC4439" s="518"/>
      <c r="BD4439" s="518"/>
    </row>
    <row r="4440" spans="1:56" s="527" customFormat="1" ht="50.1" customHeight="1">
      <c r="A4440" s="999" t="s">
        <v>13482</v>
      </c>
      <c r="B4440" s="830" t="s">
        <v>35</v>
      </c>
      <c r="C4440" s="835" t="s">
        <v>4929</v>
      </c>
      <c r="D4440" s="835" t="s">
        <v>4926</v>
      </c>
      <c r="E4440" s="835" t="s">
        <v>4930</v>
      </c>
      <c r="F4440" s="1079"/>
      <c r="G4440" s="618" t="s">
        <v>39</v>
      </c>
      <c r="H4440" s="830">
        <v>0</v>
      </c>
      <c r="I4440" s="618">
        <v>590000000</v>
      </c>
      <c r="J4440" s="824" t="s">
        <v>53</v>
      </c>
      <c r="K4440" s="703" t="s">
        <v>13168</v>
      </c>
      <c r="L4440" s="618" t="s">
        <v>42</v>
      </c>
      <c r="M4440" s="617" t="s">
        <v>61</v>
      </c>
      <c r="N4440" s="702" t="s">
        <v>109</v>
      </c>
      <c r="O4440" s="618" t="s">
        <v>110</v>
      </c>
      <c r="P4440" s="618">
        <v>168</v>
      </c>
      <c r="Q4440" s="830" t="s">
        <v>117</v>
      </c>
      <c r="R4440" s="1057">
        <v>1.792</v>
      </c>
      <c r="S4440" s="827">
        <v>402000</v>
      </c>
      <c r="T4440" s="1068">
        <f t="shared" si="525"/>
        <v>720384</v>
      </c>
      <c r="U4440" s="1069">
        <f t="shared" si="526"/>
        <v>806830.08000000007</v>
      </c>
      <c r="V4440" s="1080"/>
      <c r="W4440" s="703">
        <v>2017</v>
      </c>
      <c r="X4440" s="1081"/>
      <c r="Y4440" s="528"/>
      <c r="Z4440" s="528"/>
      <c r="AA4440" s="528"/>
      <c r="AB4440" s="528"/>
      <c r="AC4440" s="528"/>
      <c r="AD4440" s="528"/>
      <c r="AE4440" s="528"/>
      <c r="AF4440" s="518"/>
      <c r="AG4440" s="518"/>
      <c r="AH4440" s="518"/>
      <c r="AI4440" s="518"/>
      <c r="AJ4440" s="518"/>
      <c r="AK4440" s="518"/>
      <c r="AL4440" s="518"/>
      <c r="AM4440" s="518"/>
      <c r="AN4440" s="518"/>
      <c r="AO4440" s="518"/>
      <c r="AP4440" s="518"/>
      <c r="AQ4440" s="518"/>
      <c r="AR4440" s="518"/>
      <c r="AS4440" s="518"/>
      <c r="AT4440" s="518"/>
      <c r="AU4440" s="518"/>
      <c r="AV4440" s="518"/>
      <c r="AW4440" s="518"/>
      <c r="AX4440" s="518"/>
      <c r="AY4440" s="518"/>
      <c r="AZ4440" s="518"/>
      <c r="BA4440" s="518"/>
      <c r="BB4440" s="518"/>
      <c r="BC4440" s="518"/>
      <c r="BD4440" s="518"/>
    </row>
    <row r="4441" spans="1:56" s="527" customFormat="1" ht="50.1" customHeight="1">
      <c r="A4441" s="999" t="s">
        <v>13483</v>
      </c>
      <c r="B4441" s="1074" t="s">
        <v>35</v>
      </c>
      <c r="C4441" s="1035" t="s">
        <v>4993</v>
      </c>
      <c r="D4441" s="1035" t="s">
        <v>4961</v>
      </c>
      <c r="E4441" s="1035" t="s">
        <v>4994</v>
      </c>
      <c r="F4441" s="1035" t="s">
        <v>47</v>
      </c>
      <c r="G4441" s="1023" t="s">
        <v>39</v>
      </c>
      <c r="H4441" s="1082">
        <v>0</v>
      </c>
      <c r="I4441" s="1083">
        <v>590000000</v>
      </c>
      <c r="J4441" s="1021" t="s">
        <v>40</v>
      </c>
      <c r="K4441" s="1025" t="s">
        <v>13168</v>
      </c>
      <c r="L4441" s="1021" t="s">
        <v>42</v>
      </c>
      <c r="M4441" s="1084" t="s">
        <v>61</v>
      </c>
      <c r="N4441" s="1025" t="s">
        <v>109</v>
      </c>
      <c r="O4441" s="1021" t="s">
        <v>110</v>
      </c>
      <c r="P4441" s="1027">
        <v>168</v>
      </c>
      <c r="Q4441" s="1025" t="s">
        <v>117</v>
      </c>
      <c r="R4441" s="1085">
        <v>0.122</v>
      </c>
      <c r="S4441" s="1030">
        <v>440000</v>
      </c>
      <c r="T4441" s="1030">
        <f t="shared" si="525"/>
        <v>53680</v>
      </c>
      <c r="U4441" s="1030">
        <f t="shared" si="526"/>
        <v>60121.600000000006</v>
      </c>
      <c r="V4441" s="1025" t="s">
        <v>47</v>
      </c>
      <c r="W4441" s="1025">
        <v>2017</v>
      </c>
      <c r="X4441" s="1086"/>
      <c r="Y4441" s="528"/>
      <c r="Z4441" s="528"/>
      <c r="AA4441" s="528"/>
      <c r="AB4441" s="528"/>
      <c r="AC4441" s="528"/>
      <c r="AD4441" s="528"/>
      <c r="AE4441" s="528"/>
      <c r="AF4441" s="518"/>
      <c r="AG4441" s="518"/>
      <c r="AH4441" s="518"/>
      <c r="AI4441" s="518"/>
      <c r="AJ4441" s="518"/>
      <c r="AK4441" s="518"/>
      <c r="AL4441" s="518"/>
      <c r="AM4441" s="518"/>
      <c r="AN4441" s="518"/>
      <c r="AO4441" s="518"/>
      <c r="AP4441" s="518"/>
      <c r="AQ4441" s="518"/>
      <c r="AR4441" s="518"/>
      <c r="AS4441" s="518"/>
      <c r="AT4441" s="518"/>
      <c r="AU4441" s="518"/>
      <c r="AV4441" s="518"/>
      <c r="AW4441" s="518"/>
      <c r="AX4441" s="518"/>
      <c r="AY4441" s="518"/>
      <c r="AZ4441" s="518"/>
      <c r="BA4441" s="518"/>
      <c r="BB4441" s="518"/>
      <c r="BC4441" s="518"/>
      <c r="BD4441" s="518"/>
    </row>
    <row r="4442" spans="1:56" s="527" customFormat="1" ht="50.1" customHeight="1">
      <c r="A4442" s="999" t="s">
        <v>13484</v>
      </c>
      <c r="B4442" s="1074" t="s">
        <v>35</v>
      </c>
      <c r="C4442" s="1087" t="s">
        <v>13485</v>
      </c>
      <c r="D4442" s="1087" t="s">
        <v>4465</v>
      </c>
      <c r="E4442" s="1087" t="s">
        <v>13486</v>
      </c>
      <c r="F4442" s="1035" t="s">
        <v>47</v>
      </c>
      <c r="G4442" s="1023" t="s">
        <v>39</v>
      </c>
      <c r="H4442" s="1082">
        <v>0</v>
      </c>
      <c r="I4442" s="1083">
        <v>590000000</v>
      </c>
      <c r="J4442" s="1021" t="s">
        <v>40</v>
      </c>
      <c r="K4442" s="1025" t="s">
        <v>13168</v>
      </c>
      <c r="L4442" s="1021" t="s">
        <v>42</v>
      </c>
      <c r="M4442" s="1084" t="s">
        <v>61</v>
      </c>
      <c r="N4442" s="1025" t="s">
        <v>109</v>
      </c>
      <c r="O4442" s="1021" t="s">
        <v>110</v>
      </c>
      <c r="P4442" s="1027">
        <v>168</v>
      </c>
      <c r="Q4442" s="1025" t="s">
        <v>117</v>
      </c>
      <c r="R4442" s="1085">
        <v>2</v>
      </c>
      <c r="S4442" s="1030">
        <v>1100000</v>
      </c>
      <c r="T4442" s="1030">
        <f t="shared" si="525"/>
        <v>2200000</v>
      </c>
      <c r="U4442" s="1030">
        <f t="shared" si="526"/>
        <v>2464000.0000000005</v>
      </c>
      <c r="V4442" s="1025" t="s">
        <v>47</v>
      </c>
      <c r="W4442" s="1025">
        <v>2017</v>
      </c>
      <c r="X4442" s="1086"/>
      <c r="Y4442" s="528"/>
      <c r="Z4442" s="528"/>
      <c r="AA4442" s="528"/>
      <c r="AB4442" s="528"/>
      <c r="AC4442" s="528"/>
      <c r="AD4442" s="528"/>
      <c r="AE4442" s="528"/>
      <c r="AF4442" s="518"/>
      <c r="AG4442" s="518"/>
      <c r="AH4442" s="518"/>
      <c r="AI4442" s="518"/>
      <c r="AJ4442" s="518"/>
      <c r="AK4442" s="518"/>
      <c r="AL4442" s="518"/>
      <c r="AM4442" s="518"/>
      <c r="AN4442" s="518"/>
      <c r="AO4442" s="518"/>
      <c r="AP4442" s="518"/>
      <c r="AQ4442" s="518"/>
      <c r="AR4442" s="518"/>
      <c r="AS4442" s="518"/>
      <c r="AT4442" s="518"/>
      <c r="AU4442" s="518"/>
      <c r="AV4442" s="518"/>
      <c r="AW4442" s="518"/>
      <c r="AX4442" s="518"/>
      <c r="AY4442" s="518"/>
      <c r="AZ4442" s="518"/>
      <c r="BA4442" s="518"/>
      <c r="BB4442" s="518"/>
      <c r="BC4442" s="518"/>
      <c r="BD4442" s="518"/>
    </row>
    <row r="4443" spans="1:56" s="527" customFormat="1" ht="50.1" customHeight="1">
      <c r="A4443" s="999" t="s">
        <v>13487</v>
      </c>
      <c r="B4443" s="1021" t="s">
        <v>35</v>
      </c>
      <c r="C4443" s="1022" t="s">
        <v>5017</v>
      </c>
      <c r="D4443" s="1022" t="s">
        <v>4961</v>
      </c>
      <c r="E4443" s="1022" t="s">
        <v>5018</v>
      </c>
      <c r="F4443" s="1022" t="s">
        <v>47</v>
      </c>
      <c r="G4443" s="1023" t="s">
        <v>39</v>
      </c>
      <c r="H4443" s="1020">
        <v>0</v>
      </c>
      <c r="I4443" s="1083">
        <v>590000000</v>
      </c>
      <c r="J4443" s="1021" t="s">
        <v>40</v>
      </c>
      <c r="K4443" s="1025" t="s">
        <v>13382</v>
      </c>
      <c r="L4443" s="1021" t="s">
        <v>42</v>
      </c>
      <c r="M4443" s="1026" t="s">
        <v>61</v>
      </c>
      <c r="N4443" s="1021" t="s">
        <v>109</v>
      </c>
      <c r="O4443" s="1021" t="s">
        <v>110</v>
      </c>
      <c r="P4443" s="1027">
        <v>168</v>
      </c>
      <c r="Q4443" s="1021" t="s">
        <v>117</v>
      </c>
      <c r="R4443" s="1028">
        <v>0.26100000000000001</v>
      </c>
      <c r="S4443" s="1030">
        <v>440000</v>
      </c>
      <c r="T4443" s="1030">
        <f t="shared" si="525"/>
        <v>114840</v>
      </c>
      <c r="U4443" s="1030">
        <f t="shared" si="526"/>
        <v>128620.80000000002</v>
      </c>
      <c r="V4443" s="1020" t="s">
        <v>47</v>
      </c>
      <c r="W4443" s="1025">
        <v>2017</v>
      </c>
      <c r="X4443" s="1086"/>
      <c r="Y4443" s="528"/>
      <c r="Z4443" s="528"/>
      <c r="AA4443" s="528"/>
      <c r="AB4443" s="528"/>
      <c r="AC4443" s="528"/>
      <c r="AD4443" s="528"/>
      <c r="AE4443" s="528"/>
      <c r="AF4443" s="518"/>
      <c r="AG4443" s="518"/>
      <c r="AH4443" s="518"/>
      <c r="AI4443" s="518"/>
      <c r="AJ4443" s="518"/>
      <c r="AK4443" s="518"/>
      <c r="AL4443" s="518"/>
      <c r="AM4443" s="518"/>
      <c r="AN4443" s="518"/>
      <c r="AO4443" s="518"/>
      <c r="AP4443" s="518"/>
      <c r="AQ4443" s="518"/>
      <c r="AR4443" s="518"/>
      <c r="AS4443" s="518"/>
      <c r="AT4443" s="518"/>
      <c r="AU4443" s="518"/>
      <c r="AV4443" s="518"/>
      <c r="AW4443" s="518"/>
      <c r="AX4443" s="518"/>
      <c r="AY4443" s="518"/>
      <c r="AZ4443" s="518"/>
      <c r="BA4443" s="518"/>
      <c r="BB4443" s="518"/>
      <c r="BC4443" s="518"/>
      <c r="BD4443" s="518"/>
    </row>
    <row r="4444" spans="1:56" s="527" customFormat="1" ht="50.1" customHeight="1">
      <c r="A4444" s="999" t="s">
        <v>13491</v>
      </c>
      <c r="B4444" s="1021" t="s">
        <v>35</v>
      </c>
      <c r="C4444" s="1022" t="s">
        <v>1866</v>
      </c>
      <c r="D4444" s="1022" t="s">
        <v>1516</v>
      </c>
      <c r="E4444" s="1022" t="s">
        <v>1867</v>
      </c>
      <c r="F4444" s="1022"/>
      <c r="G4444" s="1023" t="s">
        <v>39</v>
      </c>
      <c r="H4444" s="1020">
        <v>0</v>
      </c>
      <c r="I4444" s="1024">
        <v>590000000</v>
      </c>
      <c r="J4444" s="1021" t="s">
        <v>40</v>
      </c>
      <c r="K4444" s="1025" t="s">
        <v>13382</v>
      </c>
      <c r="L4444" s="1021" t="s">
        <v>42</v>
      </c>
      <c r="M4444" s="1026" t="s">
        <v>61</v>
      </c>
      <c r="N4444" s="1021" t="s">
        <v>109</v>
      </c>
      <c r="O4444" s="1021" t="s">
        <v>110</v>
      </c>
      <c r="P4444" s="1027">
        <v>168</v>
      </c>
      <c r="Q4444" s="1021" t="s">
        <v>117</v>
      </c>
      <c r="R4444" s="1028">
        <v>1.6</v>
      </c>
      <c r="S4444" s="1029">
        <v>310000</v>
      </c>
      <c r="T4444" s="1030">
        <f>R4444*S4444</f>
        <v>496000</v>
      </c>
      <c r="U4444" s="1031">
        <f t="shared" si="526"/>
        <v>555520</v>
      </c>
      <c r="V4444" s="1032"/>
      <c r="W4444" s="1025">
        <v>2017</v>
      </c>
      <c r="X4444" s="1033"/>
      <c r="Y4444" s="528"/>
      <c r="Z4444" s="528"/>
      <c r="AA4444" s="528"/>
      <c r="AB4444" s="528"/>
      <c r="AC4444" s="528"/>
      <c r="AD4444" s="528"/>
      <c r="AE4444" s="528"/>
      <c r="AF4444" s="518"/>
      <c r="AG4444" s="518"/>
      <c r="AH4444" s="518"/>
      <c r="AI4444" s="518"/>
      <c r="AJ4444" s="518"/>
      <c r="AK4444" s="518"/>
      <c r="AL4444" s="518"/>
      <c r="AM4444" s="518"/>
      <c r="AN4444" s="518"/>
      <c r="AO4444" s="518"/>
      <c r="AP4444" s="518"/>
      <c r="AQ4444" s="518"/>
      <c r="AR4444" s="518"/>
      <c r="AS4444" s="518"/>
      <c r="AT4444" s="518"/>
      <c r="AU4444" s="518"/>
      <c r="AV4444" s="518"/>
      <c r="AW4444" s="518"/>
      <c r="AX4444" s="518"/>
      <c r="AY4444" s="518"/>
      <c r="AZ4444" s="518"/>
      <c r="BA4444" s="518"/>
      <c r="BB4444" s="518"/>
      <c r="BC4444" s="518"/>
      <c r="BD4444" s="518"/>
    </row>
    <row r="4445" spans="1:56" s="527" customFormat="1" ht="50.1" customHeight="1">
      <c r="A4445" s="999" t="s">
        <v>13494</v>
      </c>
      <c r="B4445" s="1021" t="s">
        <v>35</v>
      </c>
      <c r="C4445" s="1022" t="s">
        <v>1659</v>
      </c>
      <c r="D4445" s="1022" t="s">
        <v>1516</v>
      </c>
      <c r="E4445" s="1022" t="s">
        <v>1660</v>
      </c>
      <c r="F4445" s="1022" t="s">
        <v>47</v>
      </c>
      <c r="G4445" s="1023" t="s">
        <v>39</v>
      </c>
      <c r="H4445" s="1020">
        <v>0</v>
      </c>
      <c r="I4445" s="1024">
        <v>590000000</v>
      </c>
      <c r="J4445" s="1021" t="s">
        <v>40</v>
      </c>
      <c r="K4445" s="1025" t="s">
        <v>13382</v>
      </c>
      <c r="L4445" s="1021" t="s">
        <v>42</v>
      </c>
      <c r="M4445" s="1026" t="s">
        <v>61</v>
      </c>
      <c r="N4445" s="1021" t="s">
        <v>109</v>
      </c>
      <c r="O4445" s="1021" t="s">
        <v>110</v>
      </c>
      <c r="P4445" s="1027">
        <v>168</v>
      </c>
      <c r="Q4445" s="1021" t="s">
        <v>117</v>
      </c>
      <c r="R4445" s="1028">
        <v>0.11600000000000001</v>
      </c>
      <c r="S4445" s="1030">
        <v>273000</v>
      </c>
      <c r="T4445" s="1030">
        <f t="shared" ref="T4445:T4466" si="527">R4445*S4445</f>
        <v>31668</v>
      </c>
      <c r="U4445" s="1031">
        <f t="shared" si="526"/>
        <v>35468.160000000003</v>
      </c>
      <c r="V4445" s="1102"/>
      <c r="W4445" s="1025">
        <v>2017</v>
      </c>
      <c r="X4445" s="1033" t="s">
        <v>47</v>
      </c>
      <c r="Y4445" s="528"/>
      <c r="Z4445" s="528"/>
      <c r="AA4445" s="528"/>
      <c r="AB4445" s="528"/>
      <c r="AC4445" s="528"/>
      <c r="AD4445" s="528"/>
      <c r="AE4445" s="528"/>
      <c r="AF4445" s="518"/>
      <c r="AG4445" s="518"/>
      <c r="AH4445" s="518"/>
      <c r="AI4445" s="518"/>
      <c r="AJ4445" s="518"/>
      <c r="AK4445" s="518"/>
      <c r="AL4445" s="518"/>
      <c r="AM4445" s="518"/>
      <c r="AN4445" s="518"/>
      <c r="AO4445" s="518"/>
      <c r="AP4445" s="518"/>
      <c r="AQ4445" s="518"/>
      <c r="AR4445" s="518"/>
      <c r="AS4445" s="518"/>
      <c r="AT4445" s="518"/>
      <c r="AU4445" s="518"/>
      <c r="AV4445" s="518"/>
      <c r="AW4445" s="518"/>
      <c r="AX4445" s="518"/>
      <c r="AY4445" s="518"/>
      <c r="AZ4445" s="518"/>
      <c r="BA4445" s="518"/>
      <c r="BB4445" s="518"/>
      <c r="BC4445" s="518"/>
      <c r="BD4445" s="518"/>
    </row>
    <row r="4446" spans="1:56" s="527" customFormat="1" ht="50.1" customHeight="1">
      <c r="A4446" s="999" t="s">
        <v>13495</v>
      </c>
      <c r="B4446" s="1021" t="s">
        <v>35</v>
      </c>
      <c r="C4446" s="1022" t="s">
        <v>2212</v>
      </c>
      <c r="D4446" s="1022" t="s">
        <v>2086</v>
      </c>
      <c r="E4446" s="1022" t="s">
        <v>2213</v>
      </c>
      <c r="F4446" s="1022" t="s">
        <v>47</v>
      </c>
      <c r="G4446" s="1023" t="s">
        <v>39</v>
      </c>
      <c r="H4446" s="1020">
        <v>0</v>
      </c>
      <c r="I4446" s="1024">
        <v>590000000</v>
      </c>
      <c r="J4446" s="1021" t="s">
        <v>40</v>
      </c>
      <c r="K4446" s="1025" t="s">
        <v>13382</v>
      </c>
      <c r="L4446" s="1021" t="s">
        <v>42</v>
      </c>
      <c r="M4446" s="1026" t="s">
        <v>61</v>
      </c>
      <c r="N4446" s="1021" t="s">
        <v>109</v>
      </c>
      <c r="O4446" s="1021" t="s">
        <v>110</v>
      </c>
      <c r="P4446" s="1027">
        <v>168</v>
      </c>
      <c r="Q4446" s="1021" t="s">
        <v>117</v>
      </c>
      <c r="R4446" s="1028">
        <v>2.5000000000000001E-2</v>
      </c>
      <c r="S4446" s="1030">
        <v>4050000</v>
      </c>
      <c r="T4446" s="1030">
        <f t="shared" si="527"/>
        <v>101250</v>
      </c>
      <c r="U4446" s="1031">
        <f t="shared" si="526"/>
        <v>113400.00000000001</v>
      </c>
      <c r="V4446" s="1101"/>
      <c r="W4446" s="1025">
        <v>2017</v>
      </c>
      <c r="X4446" s="1033" t="s">
        <v>47</v>
      </c>
      <c r="Y4446" s="528"/>
      <c r="Z4446" s="528"/>
      <c r="AA4446" s="528"/>
      <c r="AB4446" s="528"/>
      <c r="AC4446" s="528"/>
      <c r="AD4446" s="528"/>
      <c r="AE4446" s="528"/>
      <c r="AF4446" s="518"/>
      <c r="AG4446" s="518"/>
      <c r="AH4446" s="518"/>
      <c r="AI4446" s="518"/>
      <c r="AJ4446" s="518"/>
      <c r="AK4446" s="518"/>
      <c r="AL4446" s="518"/>
      <c r="AM4446" s="518"/>
      <c r="AN4446" s="518"/>
      <c r="AO4446" s="518"/>
      <c r="AP4446" s="518"/>
      <c r="AQ4446" s="518"/>
      <c r="AR4446" s="518"/>
      <c r="AS4446" s="518"/>
      <c r="AT4446" s="518"/>
      <c r="AU4446" s="518"/>
      <c r="AV4446" s="518"/>
      <c r="AW4446" s="518"/>
      <c r="AX4446" s="518"/>
      <c r="AY4446" s="518"/>
      <c r="AZ4446" s="518"/>
      <c r="BA4446" s="518"/>
      <c r="BB4446" s="518"/>
      <c r="BC4446" s="518"/>
      <c r="BD4446" s="518"/>
    </row>
    <row r="4447" spans="1:56" s="527" customFormat="1" ht="50.1" customHeight="1">
      <c r="A4447" s="999" t="s">
        <v>13496</v>
      </c>
      <c r="B4447" s="1021" t="s">
        <v>35</v>
      </c>
      <c r="C4447" s="1087" t="s">
        <v>12474</v>
      </c>
      <c r="D4447" s="1087" t="s">
        <v>4465</v>
      </c>
      <c r="E4447" s="1087" t="s">
        <v>12473</v>
      </c>
      <c r="F4447" s="1022"/>
      <c r="G4447" s="1023" t="s">
        <v>39</v>
      </c>
      <c r="H4447" s="1020">
        <v>0</v>
      </c>
      <c r="I4447" s="1083">
        <v>590000000</v>
      </c>
      <c r="J4447" s="1021" t="s">
        <v>40</v>
      </c>
      <c r="K4447" s="1025" t="s">
        <v>13382</v>
      </c>
      <c r="L4447" s="1021" t="s">
        <v>42</v>
      </c>
      <c r="M4447" s="1026" t="s">
        <v>61</v>
      </c>
      <c r="N4447" s="1021" t="s">
        <v>109</v>
      </c>
      <c r="O4447" s="1021" t="s">
        <v>110</v>
      </c>
      <c r="P4447" s="1027">
        <v>168</v>
      </c>
      <c r="Q4447" s="1021" t="s">
        <v>117</v>
      </c>
      <c r="R4447" s="1028">
        <v>0.95</v>
      </c>
      <c r="S4447" s="1030">
        <v>395000</v>
      </c>
      <c r="T4447" s="1075">
        <f t="shared" si="527"/>
        <v>375250</v>
      </c>
      <c r="U4447" s="1076">
        <f t="shared" si="526"/>
        <v>420280.00000000006</v>
      </c>
      <c r="V4447" s="1020" t="s">
        <v>47</v>
      </c>
      <c r="W4447" s="1025">
        <v>2017</v>
      </c>
      <c r="X4447" s="1103"/>
      <c r="Y4447" s="528"/>
      <c r="Z4447" s="528"/>
      <c r="AA4447" s="528"/>
      <c r="AB4447" s="528"/>
      <c r="AC4447" s="528"/>
      <c r="AD4447" s="528"/>
      <c r="AE4447" s="528"/>
      <c r="AF4447" s="518"/>
      <c r="AG4447" s="518"/>
      <c r="AH4447" s="518"/>
      <c r="AI4447" s="518"/>
      <c r="AJ4447" s="518"/>
      <c r="AK4447" s="518"/>
      <c r="AL4447" s="518"/>
      <c r="AM4447" s="518"/>
      <c r="AN4447" s="518"/>
      <c r="AO4447" s="518"/>
      <c r="AP4447" s="518"/>
      <c r="AQ4447" s="518"/>
      <c r="AR4447" s="518"/>
      <c r="AS4447" s="518"/>
      <c r="AT4447" s="518"/>
      <c r="AU4447" s="518"/>
      <c r="AV4447" s="518"/>
      <c r="AW4447" s="518"/>
      <c r="AX4447" s="518"/>
      <c r="AY4447" s="518"/>
      <c r="AZ4447" s="518"/>
      <c r="BA4447" s="518"/>
      <c r="BB4447" s="518"/>
      <c r="BC4447" s="518"/>
      <c r="BD4447" s="518"/>
    </row>
    <row r="4448" spans="1:56" s="527" customFormat="1" ht="50.1" customHeight="1">
      <c r="A4448" s="999" t="s">
        <v>13497</v>
      </c>
      <c r="B4448" s="1021" t="s">
        <v>35</v>
      </c>
      <c r="C4448" s="1087" t="s">
        <v>12471</v>
      </c>
      <c r="D4448" s="1087" t="s">
        <v>4465</v>
      </c>
      <c r="E4448" s="1087" t="s">
        <v>12470</v>
      </c>
      <c r="F4448" s="1022"/>
      <c r="G4448" s="1023" t="s">
        <v>39</v>
      </c>
      <c r="H4448" s="1020">
        <v>0</v>
      </c>
      <c r="I4448" s="1083">
        <v>590000000</v>
      </c>
      <c r="J4448" s="1021" t="s">
        <v>40</v>
      </c>
      <c r="K4448" s="1025" t="s">
        <v>13382</v>
      </c>
      <c r="L4448" s="1021" t="s">
        <v>42</v>
      </c>
      <c r="M4448" s="1026" t="s">
        <v>61</v>
      </c>
      <c r="N4448" s="1021" t="s">
        <v>109</v>
      </c>
      <c r="O4448" s="1021" t="s">
        <v>110</v>
      </c>
      <c r="P4448" s="1027">
        <v>168</v>
      </c>
      <c r="Q4448" s="1021" t="s">
        <v>117</v>
      </c>
      <c r="R4448" s="1028">
        <v>1.577</v>
      </c>
      <c r="S4448" s="1030">
        <v>349000</v>
      </c>
      <c r="T4448" s="1075">
        <f t="shared" si="527"/>
        <v>550373</v>
      </c>
      <c r="U4448" s="1076">
        <f t="shared" si="526"/>
        <v>616417.76</v>
      </c>
      <c r="V4448" s="1020" t="s">
        <v>47</v>
      </c>
      <c r="W4448" s="1025">
        <v>2017</v>
      </c>
      <c r="X4448" s="1103"/>
      <c r="Y4448" s="528"/>
      <c r="Z4448" s="528"/>
      <c r="AA4448" s="528"/>
      <c r="AB4448" s="528"/>
      <c r="AC4448" s="528"/>
      <c r="AD4448" s="528"/>
      <c r="AE4448" s="528"/>
      <c r="AF4448" s="518"/>
      <c r="AG4448" s="518"/>
      <c r="AH4448" s="518"/>
      <c r="AI4448" s="518"/>
      <c r="AJ4448" s="518"/>
      <c r="AK4448" s="518"/>
      <c r="AL4448" s="518"/>
      <c r="AM4448" s="518"/>
      <c r="AN4448" s="518"/>
      <c r="AO4448" s="518"/>
      <c r="AP4448" s="518"/>
      <c r="AQ4448" s="518"/>
      <c r="AR4448" s="518"/>
      <c r="AS4448" s="518"/>
      <c r="AT4448" s="518"/>
      <c r="AU4448" s="518"/>
      <c r="AV4448" s="518"/>
      <c r="AW4448" s="518"/>
      <c r="AX4448" s="518"/>
      <c r="AY4448" s="518"/>
      <c r="AZ4448" s="518"/>
      <c r="BA4448" s="518"/>
      <c r="BB4448" s="518"/>
      <c r="BC4448" s="518"/>
      <c r="BD4448" s="518"/>
    </row>
    <row r="4449" spans="1:56" s="527" customFormat="1" ht="50.1" customHeight="1">
      <c r="A4449" s="999" t="s">
        <v>13498</v>
      </c>
      <c r="B4449" s="1021" t="s">
        <v>35</v>
      </c>
      <c r="C4449" s="1022" t="s">
        <v>4489</v>
      </c>
      <c r="D4449" s="1022" t="s">
        <v>4465</v>
      </c>
      <c r="E4449" s="1022" t="s">
        <v>4490</v>
      </c>
      <c r="F4449" s="1022" t="s">
        <v>47</v>
      </c>
      <c r="G4449" s="1023" t="s">
        <v>39</v>
      </c>
      <c r="H4449" s="1020">
        <v>0</v>
      </c>
      <c r="I4449" s="1083">
        <v>590000000</v>
      </c>
      <c r="J4449" s="1021" t="s">
        <v>40</v>
      </c>
      <c r="K4449" s="1025" t="s">
        <v>13382</v>
      </c>
      <c r="L4449" s="1021" t="s">
        <v>42</v>
      </c>
      <c r="M4449" s="1026" t="s">
        <v>61</v>
      </c>
      <c r="N4449" s="1021" t="s">
        <v>109</v>
      </c>
      <c r="O4449" s="1021" t="s">
        <v>110</v>
      </c>
      <c r="P4449" s="1027">
        <v>168</v>
      </c>
      <c r="Q4449" s="1023" t="s">
        <v>117</v>
      </c>
      <c r="R4449" s="1028">
        <v>0.18</v>
      </c>
      <c r="S4449" s="1030">
        <v>242000</v>
      </c>
      <c r="T4449" s="1030">
        <f t="shared" si="527"/>
        <v>43560</v>
      </c>
      <c r="U4449" s="1030">
        <f t="shared" si="526"/>
        <v>48787.200000000004</v>
      </c>
      <c r="V4449" s="1020" t="s">
        <v>47</v>
      </c>
      <c r="W4449" s="1025">
        <v>2017</v>
      </c>
      <c r="X4449" s="1104"/>
      <c r="Y4449" s="528"/>
      <c r="Z4449" s="528"/>
      <c r="AA4449" s="528"/>
      <c r="AB4449" s="528"/>
      <c r="AC4449" s="528"/>
      <c r="AD4449" s="528"/>
      <c r="AE4449" s="528"/>
      <c r="AF4449" s="518"/>
      <c r="AG4449" s="518"/>
      <c r="AH4449" s="518"/>
      <c r="AI4449" s="518"/>
      <c r="AJ4449" s="518"/>
      <c r="AK4449" s="518"/>
      <c r="AL4449" s="518"/>
      <c r="AM4449" s="518"/>
      <c r="AN4449" s="518"/>
      <c r="AO4449" s="518"/>
      <c r="AP4449" s="518"/>
      <c r="AQ4449" s="518"/>
      <c r="AR4449" s="518"/>
      <c r="AS4449" s="518"/>
      <c r="AT4449" s="518"/>
      <c r="AU4449" s="518"/>
      <c r="AV4449" s="518"/>
      <c r="AW4449" s="518"/>
      <c r="AX4449" s="518"/>
      <c r="AY4449" s="518"/>
      <c r="AZ4449" s="518"/>
      <c r="BA4449" s="518"/>
      <c r="BB4449" s="518"/>
      <c r="BC4449" s="518"/>
      <c r="BD4449" s="518"/>
    </row>
    <row r="4450" spans="1:56" s="527" customFormat="1" ht="50.1" customHeight="1">
      <c r="A4450" s="999" t="s">
        <v>13499</v>
      </c>
      <c r="B4450" s="1023" t="s">
        <v>35</v>
      </c>
      <c r="C4450" s="1035" t="s">
        <v>6426</v>
      </c>
      <c r="D4450" s="1035" t="s">
        <v>4465</v>
      </c>
      <c r="E4450" s="1035" t="s">
        <v>6427</v>
      </c>
      <c r="F4450" s="1072"/>
      <c r="G4450" s="1021" t="s">
        <v>39</v>
      </c>
      <c r="H4450" s="1023">
        <v>0</v>
      </c>
      <c r="I4450" s="1021">
        <v>590000000</v>
      </c>
      <c r="J4450" s="1021" t="s">
        <v>53</v>
      </c>
      <c r="K4450" s="1025" t="s">
        <v>13382</v>
      </c>
      <c r="L4450" s="1021" t="s">
        <v>42</v>
      </c>
      <c r="M4450" s="1073" t="s">
        <v>61</v>
      </c>
      <c r="N4450" s="1074" t="s">
        <v>109</v>
      </c>
      <c r="O4450" s="1021" t="s">
        <v>110</v>
      </c>
      <c r="P4450" s="1021">
        <v>168</v>
      </c>
      <c r="Q4450" s="1023" t="s">
        <v>117</v>
      </c>
      <c r="R4450" s="1040">
        <v>5.7000000000000002E-2</v>
      </c>
      <c r="S4450" s="1029">
        <v>295000</v>
      </c>
      <c r="T4450" s="1099">
        <f t="shared" si="527"/>
        <v>16815</v>
      </c>
      <c r="U4450" s="1029">
        <f t="shared" si="526"/>
        <v>18832.800000000003</v>
      </c>
      <c r="V4450" s="1077"/>
      <c r="W4450" s="1025">
        <v>2017</v>
      </c>
      <c r="X4450" s="723"/>
      <c r="Y4450" s="528"/>
      <c r="Z4450" s="528"/>
      <c r="AA4450" s="528"/>
      <c r="AB4450" s="528"/>
      <c r="AC4450" s="528"/>
      <c r="AD4450" s="528"/>
      <c r="AE4450" s="528"/>
      <c r="AF4450" s="518"/>
      <c r="AG4450" s="518"/>
      <c r="AH4450" s="518"/>
      <c r="AI4450" s="518"/>
      <c r="AJ4450" s="518"/>
      <c r="AK4450" s="518"/>
      <c r="AL4450" s="518"/>
      <c r="AM4450" s="518"/>
      <c r="AN4450" s="518"/>
      <c r="AO4450" s="518"/>
      <c r="AP4450" s="518"/>
      <c r="AQ4450" s="518"/>
      <c r="AR4450" s="518"/>
      <c r="AS4450" s="518"/>
      <c r="AT4450" s="518"/>
      <c r="AU4450" s="518"/>
      <c r="AV4450" s="518"/>
      <c r="AW4450" s="518"/>
      <c r="AX4450" s="518"/>
      <c r="AY4450" s="518"/>
      <c r="AZ4450" s="518"/>
      <c r="BA4450" s="518"/>
      <c r="BB4450" s="518"/>
      <c r="BC4450" s="518"/>
      <c r="BD4450" s="518"/>
    </row>
    <row r="4451" spans="1:56" s="527" customFormat="1" ht="50.1" customHeight="1">
      <c r="A4451" s="999" t="s">
        <v>13500</v>
      </c>
      <c r="B4451" s="1023" t="s">
        <v>35</v>
      </c>
      <c r="C4451" s="1105" t="s">
        <v>4592</v>
      </c>
      <c r="D4451" s="1105" t="s">
        <v>4593</v>
      </c>
      <c r="E4451" s="1105" t="s">
        <v>4594</v>
      </c>
      <c r="F4451" s="1106"/>
      <c r="G4451" s="1021" t="s">
        <v>39</v>
      </c>
      <c r="H4451" s="1023">
        <v>0</v>
      </c>
      <c r="I4451" s="1020">
        <v>590000000</v>
      </c>
      <c r="J4451" s="1022" t="s">
        <v>53</v>
      </c>
      <c r="K4451" s="1025" t="s">
        <v>13382</v>
      </c>
      <c r="L4451" s="1021" t="s">
        <v>42</v>
      </c>
      <c r="M4451" s="1073" t="s">
        <v>61</v>
      </c>
      <c r="N4451" s="1074" t="s">
        <v>109</v>
      </c>
      <c r="O4451" s="1021" t="s">
        <v>110</v>
      </c>
      <c r="P4451" s="1021">
        <v>168</v>
      </c>
      <c r="Q4451" s="1034" t="s">
        <v>117</v>
      </c>
      <c r="R4451" s="1040">
        <v>0.106</v>
      </c>
      <c r="S4451" s="1029">
        <v>224000</v>
      </c>
      <c r="T4451" s="1075">
        <f t="shared" si="527"/>
        <v>23744</v>
      </c>
      <c r="U4451" s="1076">
        <f t="shared" si="526"/>
        <v>26593.280000000002</v>
      </c>
      <c r="V4451" s="1107"/>
      <c r="W4451" s="1025">
        <v>2017</v>
      </c>
      <c r="X4451" s="723"/>
      <c r="Y4451" s="528"/>
      <c r="Z4451" s="528"/>
      <c r="AA4451" s="528"/>
      <c r="AB4451" s="528"/>
      <c r="AC4451" s="528"/>
      <c r="AD4451" s="528"/>
      <c r="AE4451" s="528"/>
      <c r="AF4451" s="518"/>
      <c r="AG4451" s="518"/>
      <c r="AH4451" s="518"/>
      <c r="AI4451" s="518"/>
      <c r="AJ4451" s="518"/>
      <c r="AK4451" s="518"/>
      <c r="AL4451" s="518"/>
      <c r="AM4451" s="518"/>
      <c r="AN4451" s="518"/>
      <c r="AO4451" s="518"/>
      <c r="AP4451" s="518"/>
      <c r="AQ4451" s="518"/>
      <c r="AR4451" s="518"/>
      <c r="AS4451" s="518"/>
      <c r="AT4451" s="518"/>
      <c r="AU4451" s="518"/>
      <c r="AV4451" s="518"/>
      <c r="AW4451" s="518"/>
      <c r="AX4451" s="518"/>
      <c r="AY4451" s="518"/>
      <c r="AZ4451" s="518"/>
      <c r="BA4451" s="518"/>
      <c r="BB4451" s="518"/>
      <c r="BC4451" s="518"/>
      <c r="BD4451" s="518"/>
    </row>
    <row r="4452" spans="1:56" s="527" customFormat="1" ht="50.1" customHeight="1">
      <c r="A4452" s="999" t="s">
        <v>13501</v>
      </c>
      <c r="B4452" s="1023" t="s">
        <v>35</v>
      </c>
      <c r="C4452" s="1035" t="s">
        <v>4974</v>
      </c>
      <c r="D4452" s="1035" t="s">
        <v>4961</v>
      </c>
      <c r="E4452" s="1035" t="s">
        <v>4975</v>
      </c>
      <c r="F4452" s="1072"/>
      <c r="G4452" s="1021" t="s">
        <v>39</v>
      </c>
      <c r="H4452" s="1023">
        <v>0</v>
      </c>
      <c r="I4452" s="1021">
        <v>590000000</v>
      </c>
      <c r="J4452" s="1022" t="s">
        <v>53</v>
      </c>
      <c r="K4452" s="1025" t="s">
        <v>13382</v>
      </c>
      <c r="L4452" s="1021" t="s">
        <v>42</v>
      </c>
      <c r="M4452" s="1073" t="s">
        <v>61</v>
      </c>
      <c r="N4452" s="1074" t="s">
        <v>109</v>
      </c>
      <c r="O4452" s="1021" t="s">
        <v>110</v>
      </c>
      <c r="P4452" s="1021">
        <v>168</v>
      </c>
      <c r="Q4452" s="1023" t="s">
        <v>117</v>
      </c>
      <c r="R4452" s="1108">
        <v>5.7000000000000002E-2</v>
      </c>
      <c r="S4452" s="1029">
        <v>402000</v>
      </c>
      <c r="T4452" s="1099">
        <f t="shared" si="527"/>
        <v>22914</v>
      </c>
      <c r="U4452" s="1029">
        <f t="shared" si="526"/>
        <v>25663.680000000004</v>
      </c>
      <c r="V4452" s="1077"/>
      <c r="W4452" s="1025">
        <v>2017</v>
      </c>
      <c r="X4452" s="1078"/>
      <c r="Y4452" s="528"/>
      <c r="Z4452" s="528"/>
      <c r="AA4452" s="528"/>
      <c r="AB4452" s="528"/>
      <c r="AC4452" s="528"/>
      <c r="AD4452" s="528"/>
      <c r="AE4452" s="528"/>
      <c r="AF4452" s="518"/>
      <c r="AG4452" s="518"/>
      <c r="AH4452" s="518"/>
      <c r="AI4452" s="518"/>
      <c r="AJ4452" s="518"/>
      <c r="AK4452" s="518"/>
      <c r="AL4452" s="518"/>
      <c r="AM4452" s="518"/>
      <c r="AN4452" s="518"/>
      <c r="AO4452" s="518"/>
      <c r="AP4452" s="518"/>
      <c r="AQ4452" s="518"/>
      <c r="AR4452" s="518"/>
      <c r="AS4452" s="518"/>
      <c r="AT4452" s="518"/>
      <c r="AU4452" s="518"/>
      <c r="AV4452" s="518"/>
      <c r="AW4452" s="518"/>
      <c r="AX4452" s="518"/>
      <c r="AY4452" s="518"/>
      <c r="AZ4452" s="518"/>
      <c r="BA4452" s="518"/>
      <c r="BB4452" s="518"/>
      <c r="BC4452" s="518"/>
      <c r="BD4452" s="518"/>
    </row>
    <row r="4453" spans="1:56" s="527" customFormat="1" ht="50.1" customHeight="1">
      <c r="A4453" s="999" t="s">
        <v>13502</v>
      </c>
      <c r="B4453" s="1023" t="s">
        <v>35</v>
      </c>
      <c r="C4453" s="1035" t="s">
        <v>4984</v>
      </c>
      <c r="D4453" s="1035" t="s">
        <v>4961</v>
      </c>
      <c r="E4453" s="1035" t="s">
        <v>4985</v>
      </c>
      <c r="F4453" s="1072"/>
      <c r="G4453" s="1021" t="s">
        <v>39</v>
      </c>
      <c r="H4453" s="1023">
        <v>0</v>
      </c>
      <c r="I4453" s="1021">
        <v>590000000</v>
      </c>
      <c r="J4453" s="1022" t="s">
        <v>53</v>
      </c>
      <c r="K4453" s="1025" t="s">
        <v>13382</v>
      </c>
      <c r="L4453" s="1021" t="s">
        <v>42</v>
      </c>
      <c r="M4453" s="1073" t="s">
        <v>61</v>
      </c>
      <c r="N4453" s="1074" t="s">
        <v>109</v>
      </c>
      <c r="O4453" s="1021" t="s">
        <v>110</v>
      </c>
      <c r="P4453" s="1021">
        <v>168</v>
      </c>
      <c r="Q4453" s="1023" t="s">
        <v>117</v>
      </c>
      <c r="R4453" s="1108">
        <v>6.0999999999999999E-2</v>
      </c>
      <c r="S4453" s="1029">
        <v>402000</v>
      </c>
      <c r="T4453" s="1099">
        <f t="shared" si="527"/>
        <v>24522</v>
      </c>
      <c r="U4453" s="1029">
        <f t="shared" si="526"/>
        <v>27464.640000000003</v>
      </c>
      <c r="V4453" s="1077"/>
      <c r="W4453" s="1025">
        <v>2017</v>
      </c>
      <c r="X4453" s="1078"/>
      <c r="Y4453" s="528"/>
      <c r="Z4453" s="528"/>
      <c r="AA4453" s="528"/>
      <c r="AB4453" s="528"/>
      <c r="AC4453" s="528"/>
      <c r="AD4453" s="528"/>
      <c r="AE4453" s="528"/>
      <c r="AF4453" s="518"/>
      <c r="AG4453" s="518"/>
      <c r="AH4453" s="518"/>
      <c r="AI4453" s="518"/>
      <c r="AJ4453" s="518"/>
      <c r="AK4453" s="518"/>
      <c r="AL4453" s="518"/>
      <c r="AM4453" s="518"/>
      <c r="AN4453" s="518"/>
      <c r="AO4453" s="518"/>
      <c r="AP4453" s="518"/>
      <c r="AQ4453" s="518"/>
      <c r="AR4453" s="518"/>
      <c r="AS4453" s="518"/>
      <c r="AT4453" s="518"/>
      <c r="AU4453" s="518"/>
      <c r="AV4453" s="518"/>
      <c r="AW4453" s="518"/>
      <c r="AX4453" s="518"/>
      <c r="AY4453" s="518"/>
      <c r="AZ4453" s="518"/>
      <c r="BA4453" s="518"/>
      <c r="BB4453" s="518"/>
      <c r="BC4453" s="518"/>
      <c r="BD4453" s="518"/>
    </row>
    <row r="4454" spans="1:56" s="527" customFormat="1" ht="50.1" customHeight="1">
      <c r="A4454" s="999" t="s">
        <v>13503</v>
      </c>
      <c r="B4454" s="1023" t="s">
        <v>35</v>
      </c>
      <c r="C4454" s="1035" t="s">
        <v>4990</v>
      </c>
      <c r="D4454" s="1035" t="s">
        <v>4961</v>
      </c>
      <c r="E4454" s="1035" t="s">
        <v>4991</v>
      </c>
      <c r="F4454" s="1072"/>
      <c r="G4454" s="1021" t="s">
        <v>39</v>
      </c>
      <c r="H4454" s="1023">
        <v>0</v>
      </c>
      <c r="I4454" s="1021">
        <v>590000000</v>
      </c>
      <c r="J4454" s="1022" t="s">
        <v>53</v>
      </c>
      <c r="K4454" s="1025" t="s">
        <v>13382</v>
      </c>
      <c r="L4454" s="1021" t="s">
        <v>42</v>
      </c>
      <c r="M4454" s="1073" t="s">
        <v>61</v>
      </c>
      <c r="N4454" s="1074" t="s">
        <v>109</v>
      </c>
      <c r="O4454" s="1021" t="s">
        <v>110</v>
      </c>
      <c r="P4454" s="1021">
        <v>168</v>
      </c>
      <c r="Q4454" s="1023" t="s">
        <v>117</v>
      </c>
      <c r="R4454" s="1108">
        <v>0.3</v>
      </c>
      <c r="S4454" s="1029">
        <v>440000</v>
      </c>
      <c r="T4454" s="1099">
        <f t="shared" si="527"/>
        <v>132000</v>
      </c>
      <c r="U4454" s="1029">
        <f t="shared" si="526"/>
        <v>147840</v>
      </c>
      <c r="V4454" s="1077"/>
      <c r="W4454" s="1025">
        <v>2017</v>
      </c>
      <c r="X4454" s="1078"/>
      <c r="Y4454" s="528"/>
      <c r="Z4454" s="528"/>
      <c r="AA4454" s="528"/>
      <c r="AB4454" s="528"/>
      <c r="AC4454" s="528"/>
      <c r="AD4454" s="528"/>
      <c r="AE4454" s="528"/>
      <c r="AF4454" s="518"/>
      <c r="AG4454" s="518"/>
      <c r="AH4454" s="518"/>
      <c r="AI4454" s="518"/>
      <c r="AJ4454" s="518"/>
      <c r="AK4454" s="518"/>
      <c r="AL4454" s="518"/>
      <c r="AM4454" s="518"/>
      <c r="AN4454" s="518"/>
      <c r="AO4454" s="518"/>
      <c r="AP4454" s="518"/>
      <c r="AQ4454" s="518"/>
      <c r="AR4454" s="518"/>
      <c r="AS4454" s="518"/>
      <c r="AT4454" s="518"/>
      <c r="AU4454" s="518"/>
      <c r="AV4454" s="518"/>
      <c r="AW4454" s="518"/>
      <c r="AX4454" s="518"/>
      <c r="AY4454" s="518"/>
      <c r="AZ4454" s="518"/>
      <c r="BA4454" s="518"/>
      <c r="BB4454" s="518"/>
      <c r="BC4454" s="518"/>
      <c r="BD4454" s="518"/>
    </row>
    <row r="4455" spans="1:56" s="527" customFormat="1" ht="50.1" customHeight="1">
      <c r="A4455" s="999" t="s">
        <v>13504</v>
      </c>
      <c r="B4455" s="1023" t="s">
        <v>35</v>
      </c>
      <c r="C4455" s="1035" t="s">
        <v>4999</v>
      </c>
      <c r="D4455" s="1035" t="s">
        <v>4961</v>
      </c>
      <c r="E4455" s="1035" t="s">
        <v>5000</v>
      </c>
      <c r="F4455" s="1072"/>
      <c r="G4455" s="1021" t="s">
        <v>39</v>
      </c>
      <c r="H4455" s="1023">
        <v>0</v>
      </c>
      <c r="I4455" s="1021">
        <v>590000000</v>
      </c>
      <c r="J4455" s="1022" t="s">
        <v>53</v>
      </c>
      <c r="K4455" s="1025" t="s">
        <v>13382</v>
      </c>
      <c r="L4455" s="1021" t="s">
        <v>42</v>
      </c>
      <c r="M4455" s="1073" t="s">
        <v>61</v>
      </c>
      <c r="N4455" s="1074" t="s">
        <v>109</v>
      </c>
      <c r="O4455" s="1021" t="s">
        <v>110</v>
      </c>
      <c r="P4455" s="1021">
        <v>168</v>
      </c>
      <c r="Q4455" s="1023" t="s">
        <v>117</v>
      </c>
      <c r="R4455" s="1108">
        <v>0.17899999999999999</v>
      </c>
      <c r="S4455" s="1029">
        <v>440000</v>
      </c>
      <c r="T4455" s="1099">
        <f t="shared" si="527"/>
        <v>78760</v>
      </c>
      <c r="U4455" s="1029">
        <f t="shared" si="526"/>
        <v>88211.200000000012</v>
      </c>
      <c r="V4455" s="1077"/>
      <c r="W4455" s="1025">
        <v>2017</v>
      </c>
      <c r="X4455" s="1078"/>
      <c r="Y4455" s="528"/>
      <c r="Z4455" s="528"/>
      <c r="AA4455" s="528"/>
      <c r="AB4455" s="528"/>
      <c r="AC4455" s="528"/>
      <c r="AD4455" s="528"/>
      <c r="AE4455" s="528"/>
      <c r="AF4455" s="518"/>
      <c r="AG4455" s="518"/>
      <c r="AH4455" s="518"/>
      <c r="AI4455" s="518"/>
      <c r="AJ4455" s="518"/>
      <c r="AK4455" s="518"/>
      <c r="AL4455" s="518"/>
      <c r="AM4455" s="518"/>
      <c r="AN4455" s="518"/>
      <c r="AO4455" s="518"/>
      <c r="AP4455" s="518"/>
      <c r="AQ4455" s="518"/>
      <c r="AR4455" s="518"/>
      <c r="AS4455" s="518"/>
      <c r="AT4455" s="518"/>
      <c r="AU4455" s="518"/>
      <c r="AV4455" s="518"/>
      <c r="AW4455" s="518"/>
      <c r="AX4455" s="518"/>
      <c r="AY4455" s="518"/>
      <c r="AZ4455" s="518"/>
      <c r="BA4455" s="518"/>
      <c r="BB4455" s="518"/>
      <c r="BC4455" s="518"/>
      <c r="BD4455" s="518"/>
    </row>
    <row r="4456" spans="1:56" s="527" customFormat="1" ht="50.1" customHeight="1">
      <c r="A4456" s="999" t="s">
        <v>13505</v>
      </c>
      <c r="B4456" s="1023" t="s">
        <v>35</v>
      </c>
      <c r="C4456" s="1035" t="s">
        <v>5005</v>
      </c>
      <c r="D4456" s="1035" t="s">
        <v>4961</v>
      </c>
      <c r="E4456" s="1035" t="s">
        <v>5006</v>
      </c>
      <c r="F4456" s="1072"/>
      <c r="G4456" s="1021" t="s">
        <v>39</v>
      </c>
      <c r="H4456" s="1023">
        <v>0</v>
      </c>
      <c r="I4456" s="1021">
        <v>590000000</v>
      </c>
      <c r="J4456" s="1022" t="s">
        <v>53</v>
      </c>
      <c r="K4456" s="1025" t="s">
        <v>13382</v>
      </c>
      <c r="L4456" s="1021" t="s">
        <v>42</v>
      </c>
      <c r="M4456" s="1073" t="s">
        <v>61</v>
      </c>
      <c r="N4456" s="1074" t="s">
        <v>109</v>
      </c>
      <c r="O4456" s="1021" t="s">
        <v>110</v>
      </c>
      <c r="P4456" s="1021">
        <v>168</v>
      </c>
      <c r="Q4456" s="1023" t="s">
        <v>117</v>
      </c>
      <c r="R4456" s="1108">
        <v>0.21</v>
      </c>
      <c r="S4456" s="1029">
        <v>440000</v>
      </c>
      <c r="T4456" s="1099">
        <f t="shared" si="527"/>
        <v>92400</v>
      </c>
      <c r="U4456" s="1029">
        <f t="shared" si="526"/>
        <v>103488.00000000001</v>
      </c>
      <c r="V4456" s="1077"/>
      <c r="W4456" s="1025">
        <v>2017</v>
      </c>
      <c r="X4456" s="1078"/>
      <c r="Y4456" s="528"/>
      <c r="Z4456" s="528"/>
      <c r="AA4456" s="528"/>
      <c r="AB4456" s="528"/>
      <c r="AC4456" s="528"/>
      <c r="AD4456" s="528"/>
      <c r="AE4456" s="528"/>
      <c r="AF4456" s="518"/>
      <c r="AG4456" s="518"/>
      <c r="AH4456" s="518"/>
      <c r="AI4456" s="518"/>
      <c r="AJ4456" s="518"/>
      <c r="AK4456" s="518"/>
      <c r="AL4456" s="518"/>
      <c r="AM4456" s="518"/>
      <c r="AN4456" s="518"/>
      <c r="AO4456" s="518"/>
      <c r="AP4456" s="518"/>
      <c r="AQ4456" s="518"/>
      <c r="AR4456" s="518"/>
      <c r="AS4456" s="518"/>
      <c r="AT4456" s="518"/>
      <c r="AU4456" s="518"/>
      <c r="AV4456" s="518"/>
      <c r="AW4456" s="518"/>
      <c r="AX4456" s="518"/>
      <c r="AY4456" s="518"/>
      <c r="AZ4456" s="518"/>
      <c r="BA4456" s="518"/>
      <c r="BB4456" s="518"/>
      <c r="BC4456" s="518"/>
      <c r="BD4456" s="518"/>
    </row>
    <row r="4457" spans="1:56" s="527" customFormat="1" ht="50.1" customHeight="1">
      <c r="A4457" s="999" t="s">
        <v>13506</v>
      </c>
      <c r="B4457" s="1109" t="s">
        <v>35</v>
      </c>
      <c r="C4457" s="1035" t="s">
        <v>5020</v>
      </c>
      <c r="D4457" s="1035" t="s">
        <v>4961</v>
      </c>
      <c r="E4457" s="1035" t="s">
        <v>5021</v>
      </c>
      <c r="F4457" s="1035" t="s">
        <v>47</v>
      </c>
      <c r="G4457" s="1023" t="s">
        <v>39</v>
      </c>
      <c r="H4457" s="1110">
        <v>0</v>
      </c>
      <c r="I4457" s="1083">
        <v>590000000</v>
      </c>
      <c r="J4457" s="1021" t="s">
        <v>40</v>
      </c>
      <c r="K4457" s="1025" t="s">
        <v>13382</v>
      </c>
      <c r="L4457" s="1021" t="s">
        <v>42</v>
      </c>
      <c r="M4457" s="1084" t="s">
        <v>61</v>
      </c>
      <c r="N4457" s="1025" t="s">
        <v>109</v>
      </c>
      <c r="O4457" s="1021" t="s">
        <v>110</v>
      </c>
      <c r="P4457" s="1027">
        <v>168</v>
      </c>
      <c r="Q4457" s="1025" t="s">
        <v>117</v>
      </c>
      <c r="R4457" s="1085">
        <v>0.06</v>
      </c>
      <c r="S4457" s="1030">
        <v>440000</v>
      </c>
      <c r="T4457" s="1075">
        <f t="shared" si="527"/>
        <v>26400</v>
      </c>
      <c r="U4457" s="1076">
        <f t="shared" si="526"/>
        <v>29568.000000000004</v>
      </c>
      <c r="V4457" s="1111" t="s">
        <v>47</v>
      </c>
      <c r="W4457" s="1025">
        <v>2017</v>
      </c>
      <c r="X4457" s="1103"/>
      <c r="Y4457" s="528"/>
      <c r="Z4457" s="528"/>
      <c r="AA4457" s="528"/>
      <c r="AB4457" s="528"/>
      <c r="AC4457" s="528"/>
      <c r="AD4457" s="528"/>
      <c r="AE4457" s="528"/>
      <c r="AF4457" s="518"/>
      <c r="AG4457" s="518"/>
      <c r="AH4457" s="518"/>
      <c r="AI4457" s="518"/>
      <c r="AJ4457" s="518"/>
      <c r="AK4457" s="518"/>
      <c r="AL4457" s="518"/>
      <c r="AM4457" s="518"/>
      <c r="AN4457" s="518"/>
      <c r="AO4457" s="518"/>
      <c r="AP4457" s="518"/>
      <c r="AQ4457" s="518"/>
      <c r="AR4457" s="518"/>
      <c r="AS4457" s="518"/>
      <c r="AT4457" s="518"/>
      <c r="AU4457" s="518"/>
      <c r="AV4457" s="518"/>
      <c r="AW4457" s="518"/>
      <c r="AX4457" s="518"/>
      <c r="AY4457" s="518"/>
      <c r="AZ4457" s="518"/>
      <c r="BA4457" s="518"/>
      <c r="BB4457" s="518"/>
      <c r="BC4457" s="518"/>
      <c r="BD4457" s="518"/>
    </row>
    <row r="4458" spans="1:56" s="527" customFormat="1" ht="50.1" customHeight="1">
      <c r="A4458" s="999" t="s">
        <v>13507</v>
      </c>
      <c r="B4458" s="1023" t="s">
        <v>35</v>
      </c>
      <c r="C4458" s="1035" t="s">
        <v>5011</v>
      </c>
      <c r="D4458" s="1035" t="s">
        <v>4961</v>
      </c>
      <c r="E4458" s="1035" t="s">
        <v>5012</v>
      </c>
      <c r="F4458" s="1072"/>
      <c r="G4458" s="1021" t="s">
        <v>39</v>
      </c>
      <c r="H4458" s="1023">
        <v>0</v>
      </c>
      <c r="I4458" s="1021">
        <v>590000000</v>
      </c>
      <c r="J4458" s="1022" t="s">
        <v>53</v>
      </c>
      <c r="K4458" s="1021" t="s">
        <v>13382</v>
      </c>
      <c r="L4458" s="1021" t="s">
        <v>42</v>
      </c>
      <c r="M4458" s="1073" t="s">
        <v>61</v>
      </c>
      <c r="N4458" s="1025" t="s">
        <v>109</v>
      </c>
      <c r="O4458" s="1021" t="s">
        <v>110</v>
      </c>
      <c r="P4458" s="1021">
        <v>168</v>
      </c>
      <c r="Q4458" s="1023" t="s">
        <v>117</v>
      </c>
      <c r="R4458" s="1108">
        <v>9.6000000000000002E-2</v>
      </c>
      <c r="S4458" s="1112">
        <v>316000</v>
      </c>
      <c r="T4458" s="1113">
        <f t="shared" si="527"/>
        <v>30336</v>
      </c>
      <c r="U4458" s="1114">
        <f t="shared" si="526"/>
        <v>33976.32</v>
      </c>
      <c r="V4458" s="1077"/>
      <c r="W4458" s="1021">
        <v>2017</v>
      </c>
      <c r="X4458" s="1078"/>
      <c r="Y4458" s="528"/>
      <c r="Z4458" s="528"/>
      <c r="AA4458" s="528"/>
      <c r="AB4458" s="528"/>
      <c r="AC4458" s="528"/>
      <c r="AD4458" s="528"/>
      <c r="AE4458" s="528"/>
      <c r="AF4458" s="518"/>
      <c r="AG4458" s="518"/>
      <c r="AH4458" s="518"/>
      <c r="AI4458" s="518"/>
      <c r="AJ4458" s="518"/>
      <c r="AK4458" s="518"/>
      <c r="AL4458" s="518"/>
      <c r="AM4458" s="518"/>
      <c r="AN4458" s="518"/>
      <c r="AO4458" s="518"/>
      <c r="AP4458" s="518"/>
      <c r="AQ4458" s="518"/>
      <c r="AR4458" s="518"/>
      <c r="AS4458" s="518"/>
      <c r="AT4458" s="518"/>
      <c r="AU4458" s="518"/>
      <c r="AV4458" s="518"/>
      <c r="AW4458" s="518"/>
      <c r="AX4458" s="518"/>
      <c r="AY4458" s="518"/>
      <c r="AZ4458" s="518"/>
      <c r="BA4458" s="518"/>
      <c r="BB4458" s="518"/>
      <c r="BC4458" s="518"/>
      <c r="BD4458" s="518"/>
    </row>
    <row r="4459" spans="1:56" s="527" customFormat="1" ht="50.1" customHeight="1">
      <c r="A4459" s="999" t="s">
        <v>13508</v>
      </c>
      <c r="B4459" s="712" t="s">
        <v>35</v>
      </c>
      <c r="C4459" s="1115" t="s">
        <v>2194</v>
      </c>
      <c r="D4459" s="1116" t="s">
        <v>2086</v>
      </c>
      <c r="E4459" s="1115" t="s">
        <v>2195</v>
      </c>
      <c r="F4459" s="1115" t="s">
        <v>47</v>
      </c>
      <c r="G4459" s="711" t="s">
        <v>39</v>
      </c>
      <c r="H4459" s="1117">
        <v>0</v>
      </c>
      <c r="I4459" s="1118">
        <v>590000000</v>
      </c>
      <c r="J4459" s="710" t="s">
        <v>40</v>
      </c>
      <c r="K4459" s="717" t="s">
        <v>13382</v>
      </c>
      <c r="L4459" s="710" t="s">
        <v>42</v>
      </c>
      <c r="M4459" s="718" t="s">
        <v>61</v>
      </c>
      <c r="N4459" s="711" t="s">
        <v>109</v>
      </c>
      <c r="O4459" s="710" t="s">
        <v>110</v>
      </c>
      <c r="P4459" s="1119">
        <v>168</v>
      </c>
      <c r="Q4459" s="711" t="s">
        <v>117</v>
      </c>
      <c r="R4459" s="1120">
        <v>0.82499999999999996</v>
      </c>
      <c r="S4459" s="1121">
        <v>2300000</v>
      </c>
      <c r="T4459" s="1122">
        <f t="shared" si="527"/>
        <v>1897500</v>
      </c>
      <c r="U4459" s="1123">
        <f t="shared" si="526"/>
        <v>2125200</v>
      </c>
      <c r="V4459" s="1124"/>
      <c r="W4459" s="717">
        <v>2017</v>
      </c>
      <c r="X4459" s="712" t="s">
        <v>47</v>
      </c>
      <c r="Y4459" s="528"/>
      <c r="Z4459" s="528"/>
      <c r="AA4459" s="528"/>
      <c r="AB4459" s="528"/>
      <c r="AC4459" s="528"/>
      <c r="AD4459" s="528"/>
      <c r="AE4459" s="528"/>
      <c r="AF4459" s="518"/>
      <c r="AG4459" s="518"/>
      <c r="AH4459" s="518"/>
      <c r="AI4459" s="518"/>
      <c r="AJ4459" s="518"/>
      <c r="AK4459" s="518"/>
      <c r="AL4459" s="518"/>
      <c r="AM4459" s="518"/>
      <c r="AN4459" s="518"/>
      <c r="AO4459" s="518"/>
      <c r="AP4459" s="518"/>
      <c r="AQ4459" s="518"/>
      <c r="AR4459" s="518"/>
      <c r="AS4459" s="518"/>
      <c r="AT4459" s="518"/>
      <c r="AU4459" s="518"/>
      <c r="AV4459" s="518"/>
      <c r="AW4459" s="518"/>
      <c r="AX4459" s="518"/>
      <c r="AY4459" s="518"/>
      <c r="AZ4459" s="518"/>
      <c r="BA4459" s="518"/>
      <c r="BB4459" s="518"/>
      <c r="BC4459" s="518"/>
      <c r="BD4459" s="518"/>
    </row>
    <row r="4460" spans="1:56" s="527" customFormat="1" ht="50.1" customHeight="1">
      <c r="A4460" s="999" t="s">
        <v>13509</v>
      </c>
      <c r="B4460" s="712" t="s">
        <v>35</v>
      </c>
      <c r="C4460" s="1125" t="s">
        <v>13510</v>
      </c>
      <c r="D4460" s="1125" t="s">
        <v>4465</v>
      </c>
      <c r="E4460" s="1125" t="s">
        <v>13511</v>
      </c>
      <c r="F4460" s="1115" t="s">
        <v>13512</v>
      </c>
      <c r="G4460" s="711" t="s">
        <v>39</v>
      </c>
      <c r="H4460" s="1117">
        <v>0</v>
      </c>
      <c r="I4460" s="1118">
        <v>590000000</v>
      </c>
      <c r="J4460" s="710" t="s">
        <v>40</v>
      </c>
      <c r="K4460" s="717" t="s">
        <v>13382</v>
      </c>
      <c r="L4460" s="710" t="s">
        <v>42</v>
      </c>
      <c r="M4460" s="718" t="s">
        <v>61</v>
      </c>
      <c r="N4460" s="711" t="s">
        <v>109</v>
      </c>
      <c r="O4460" s="710" t="s">
        <v>110</v>
      </c>
      <c r="P4460" s="1119">
        <v>168</v>
      </c>
      <c r="Q4460" s="711" t="s">
        <v>117</v>
      </c>
      <c r="R4460" s="1120">
        <v>0.156</v>
      </c>
      <c r="S4460" s="1121">
        <v>2670000</v>
      </c>
      <c r="T4460" s="1122">
        <f t="shared" si="527"/>
        <v>416520</v>
      </c>
      <c r="U4460" s="1123">
        <f t="shared" si="526"/>
        <v>466502.40000000002</v>
      </c>
      <c r="V4460" s="1124"/>
      <c r="W4460" s="717">
        <v>2017</v>
      </c>
      <c r="X4460" s="712" t="s">
        <v>47</v>
      </c>
      <c r="Y4460" s="528"/>
      <c r="Z4460" s="528"/>
      <c r="AA4460" s="528"/>
      <c r="AB4460" s="528"/>
      <c r="AC4460" s="528"/>
      <c r="AD4460" s="528"/>
      <c r="AE4460" s="528"/>
      <c r="AF4460" s="518"/>
      <c r="AG4460" s="518"/>
      <c r="AH4460" s="518"/>
      <c r="AI4460" s="518"/>
      <c r="AJ4460" s="518"/>
      <c r="AK4460" s="518"/>
      <c r="AL4460" s="518"/>
      <c r="AM4460" s="518"/>
      <c r="AN4460" s="518"/>
      <c r="AO4460" s="518"/>
      <c r="AP4460" s="518"/>
      <c r="AQ4460" s="518"/>
      <c r="AR4460" s="518"/>
      <c r="AS4460" s="518"/>
      <c r="AT4460" s="518"/>
      <c r="AU4460" s="518"/>
      <c r="AV4460" s="518"/>
      <c r="AW4460" s="518"/>
      <c r="AX4460" s="518"/>
      <c r="AY4460" s="518"/>
      <c r="AZ4460" s="518"/>
      <c r="BA4460" s="518"/>
      <c r="BB4460" s="518"/>
      <c r="BC4460" s="518"/>
      <c r="BD4460" s="518"/>
    </row>
    <row r="4461" spans="1:56" s="527" customFormat="1" ht="50.1" customHeight="1">
      <c r="A4461" s="999" t="s">
        <v>13513</v>
      </c>
      <c r="B4461" s="712" t="s">
        <v>35</v>
      </c>
      <c r="C4461" s="1125" t="s">
        <v>13514</v>
      </c>
      <c r="D4461" s="1125" t="s">
        <v>4465</v>
      </c>
      <c r="E4461" s="1125" t="s">
        <v>13515</v>
      </c>
      <c r="F4461" s="1115"/>
      <c r="G4461" s="711" t="s">
        <v>39</v>
      </c>
      <c r="H4461" s="1117">
        <v>0</v>
      </c>
      <c r="I4461" s="1118">
        <v>590000000</v>
      </c>
      <c r="J4461" s="710" t="s">
        <v>40</v>
      </c>
      <c r="K4461" s="717" t="s">
        <v>13382</v>
      </c>
      <c r="L4461" s="710" t="s">
        <v>42</v>
      </c>
      <c r="M4461" s="718" t="s">
        <v>61</v>
      </c>
      <c r="N4461" s="711" t="s">
        <v>109</v>
      </c>
      <c r="O4461" s="710" t="s">
        <v>110</v>
      </c>
      <c r="P4461" s="710">
        <v>166</v>
      </c>
      <c r="Q4461" s="711" t="s">
        <v>103</v>
      </c>
      <c r="R4461" s="1120">
        <v>176</v>
      </c>
      <c r="S4461" s="1121">
        <v>2902</v>
      </c>
      <c r="T4461" s="1122">
        <f t="shared" si="527"/>
        <v>510752</v>
      </c>
      <c r="U4461" s="1123">
        <f t="shared" si="526"/>
        <v>572042.24000000011</v>
      </c>
      <c r="V4461" s="1124"/>
      <c r="W4461" s="717">
        <v>2017</v>
      </c>
      <c r="X4461" s="712" t="s">
        <v>47</v>
      </c>
      <c r="Y4461" s="528"/>
      <c r="Z4461" s="528"/>
      <c r="AA4461" s="528"/>
      <c r="AB4461" s="528"/>
      <c r="AC4461" s="528"/>
      <c r="AD4461" s="528"/>
      <c r="AE4461" s="528"/>
      <c r="AF4461" s="518"/>
      <c r="AG4461" s="518"/>
      <c r="AH4461" s="518"/>
      <c r="AI4461" s="518"/>
      <c r="AJ4461" s="518"/>
      <c r="AK4461" s="518"/>
      <c r="AL4461" s="518"/>
      <c r="AM4461" s="518"/>
      <c r="AN4461" s="518"/>
      <c r="AO4461" s="518"/>
      <c r="AP4461" s="518"/>
      <c r="AQ4461" s="518"/>
      <c r="AR4461" s="518"/>
      <c r="AS4461" s="518"/>
      <c r="AT4461" s="518"/>
      <c r="AU4461" s="518"/>
      <c r="AV4461" s="518"/>
      <c r="AW4461" s="518"/>
      <c r="AX4461" s="518"/>
      <c r="AY4461" s="518"/>
      <c r="AZ4461" s="518"/>
      <c r="BA4461" s="518"/>
      <c r="BB4461" s="518"/>
      <c r="BC4461" s="518"/>
      <c r="BD4461" s="518"/>
    </row>
    <row r="4462" spans="1:56" s="527" customFormat="1" ht="50.1" customHeight="1">
      <c r="A4462" s="999" t="s">
        <v>13516</v>
      </c>
      <c r="B4462" s="711" t="s">
        <v>35</v>
      </c>
      <c r="C4462" s="1126" t="s">
        <v>4550</v>
      </c>
      <c r="D4462" s="1126" t="s">
        <v>4465</v>
      </c>
      <c r="E4462" s="1126" t="s">
        <v>4551</v>
      </c>
      <c r="F4462" s="1127"/>
      <c r="G4462" s="711" t="s">
        <v>39</v>
      </c>
      <c r="H4462" s="711">
        <v>0</v>
      </c>
      <c r="I4462" s="1128">
        <v>590000000</v>
      </c>
      <c r="J4462" s="710" t="s">
        <v>53</v>
      </c>
      <c r="K4462" s="710" t="s">
        <v>13382</v>
      </c>
      <c r="L4462" s="710" t="s">
        <v>42</v>
      </c>
      <c r="M4462" s="1129" t="s">
        <v>61</v>
      </c>
      <c r="N4462" s="711" t="s">
        <v>109</v>
      </c>
      <c r="O4462" s="710" t="s">
        <v>110</v>
      </c>
      <c r="P4462" s="710">
        <v>168</v>
      </c>
      <c r="Q4462" s="711" t="s">
        <v>117</v>
      </c>
      <c r="R4462" s="1130">
        <v>0.106</v>
      </c>
      <c r="S4462" s="715">
        <v>2680000</v>
      </c>
      <c r="T4462" s="1122">
        <f t="shared" si="527"/>
        <v>284080</v>
      </c>
      <c r="U4462" s="1123">
        <f t="shared" si="526"/>
        <v>318169.60000000003</v>
      </c>
      <c r="V4462" s="710"/>
      <c r="W4462" s="710">
        <v>2017</v>
      </c>
      <c r="X4462" s="1131"/>
      <c r="Y4462" s="528"/>
      <c r="Z4462" s="528"/>
      <c r="AA4462" s="528"/>
      <c r="AB4462" s="528"/>
      <c r="AC4462" s="528"/>
      <c r="AD4462" s="528"/>
      <c r="AE4462" s="528"/>
      <c r="AF4462" s="518"/>
      <c r="AG4462" s="518"/>
      <c r="AH4462" s="518"/>
      <c r="AI4462" s="518"/>
      <c r="AJ4462" s="518"/>
      <c r="AK4462" s="518"/>
      <c r="AL4462" s="518"/>
      <c r="AM4462" s="518"/>
      <c r="AN4462" s="518"/>
      <c r="AO4462" s="518"/>
      <c r="AP4462" s="518"/>
      <c r="AQ4462" s="518"/>
      <c r="AR4462" s="518"/>
      <c r="AS4462" s="518"/>
      <c r="AT4462" s="518"/>
      <c r="AU4462" s="518"/>
      <c r="AV4462" s="518"/>
      <c r="AW4462" s="518"/>
      <c r="AX4462" s="518"/>
      <c r="AY4462" s="518"/>
      <c r="AZ4462" s="518"/>
      <c r="BA4462" s="518"/>
      <c r="BB4462" s="518"/>
      <c r="BC4462" s="518"/>
      <c r="BD4462" s="518"/>
    </row>
    <row r="4463" spans="1:56" s="527" customFormat="1" ht="50.1" customHeight="1">
      <c r="A4463" s="999" t="s">
        <v>13517</v>
      </c>
      <c r="B4463" s="711" t="s">
        <v>35</v>
      </c>
      <c r="C4463" s="1126" t="s">
        <v>4605</v>
      </c>
      <c r="D4463" s="1126" t="s">
        <v>4593</v>
      </c>
      <c r="E4463" s="1126" t="s">
        <v>4606</v>
      </c>
      <c r="F4463" s="1132"/>
      <c r="G4463" s="710" t="s">
        <v>39</v>
      </c>
      <c r="H4463" s="711">
        <v>0</v>
      </c>
      <c r="I4463" s="716">
        <v>590000000</v>
      </c>
      <c r="J4463" s="1133" t="s">
        <v>53</v>
      </c>
      <c r="K4463" s="717" t="s">
        <v>13382</v>
      </c>
      <c r="L4463" s="710" t="s">
        <v>42</v>
      </c>
      <c r="M4463" s="1129" t="s">
        <v>61</v>
      </c>
      <c r="N4463" s="1134" t="s">
        <v>109</v>
      </c>
      <c r="O4463" s="710" t="s">
        <v>110</v>
      </c>
      <c r="P4463" s="710">
        <v>168</v>
      </c>
      <c r="Q4463" s="712" t="s">
        <v>117</v>
      </c>
      <c r="R4463" s="1130">
        <v>0.77500000000000002</v>
      </c>
      <c r="S4463" s="715">
        <v>224000</v>
      </c>
      <c r="T4463" s="1122">
        <f t="shared" si="527"/>
        <v>173600</v>
      </c>
      <c r="U4463" s="1123">
        <f t="shared" si="526"/>
        <v>194432.00000000003</v>
      </c>
      <c r="V4463" s="1135"/>
      <c r="W4463" s="717">
        <v>2017</v>
      </c>
      <c r="X4463" s="710"/>
      <c r="Y4463" s="528"/>
      <c r="Z4463" s="528"/>
      <c r="AA4463" s="528"/>
      <c r="AB4463" s="528"/>
      <c r="AC4463" s="528"/>
      <c r="AD4463" s="528"/>
      <c r="AE4463" s="528"/>
      <c r="AF4463" s="518"/>
      <c r="AG4463" s="518"/>
      <c r="AH4463" s="518"/>
      <c r="AI4463" s="518"/>
      <c r="AJ4463" s="518"/>
      <c r="AK4463" s="518"/>
      <c r="AL4463" s="518"/>
      <c r="AM4463" s="518"/>
      <c r="AN4463" s="518"/>
      <c r="AO4463" s="518"/>
      <c r="AP4463" s="518"/>
      <c r="AQ4463" s="518"/>
      <c r="AR4463" s="518"/>
      <c r="AS4463" s="518"/>
      <c r="AT4463" s="518"/>
      <c r="AU4463" s="518"/>
      <c r="AV4463" s="518"/>
      <c r="AW4463" s="518"/>
      <c r="AX4463" s="518"/>
      <c r="AY4463" s="518"/>
      <c r="AZ4463" s="518"/>
      <c r="BA4463" s="518"/>
      <c r="BB4463" s="518"/>
      <c r="BC4463" s="518"/>
      <c r="BD4463" s="518"/>
    </row>
    <row r="4464" spans="1:56" s="527" customFormat="1" ht="50.1" customHeight="1">
      <c r="A4464" s="999" t="s">
        <v>13518</v>
      </c>
      <c r="B4464" s="711" t="s">
        <v>35</v>
      </c>
      <c r="C4464" s="1115" t="s">
        <v>9691</v>
      </c>
      <c r="D4464" s="1115" t="s">
        <v>4926</v>
      </c>
      <c r="E4464" s="1115" t="s">
        <v>9692</v>
      </c>
      <c r="F4464" s="1136"/>
      <c r="G4464" s="710" t="s">
        <v>39</v>
      </c>
      <c r="H4464" s="711">
        <v>0</v>
      </c>
      <c r="I4464" s="710">
        <v>590000000</v>
      </c>
      <c r="J4464" s="1133" t="s">
        <v>53</v>
      </c>
      <c r="K4464" s="717" t="s">
        <v>13382</v>
      </c>
      <c r="L4464" s="710" t="s">
        <v>42</v>
      </c>
      <c r="M4464" s="1129" t="s">
        <v>61</v>
      </c>
      <c r="N4464" s="1134" t="s">
        <v>109</v>
      </c>
      <c r="O4464" s="710" t="s">
        <v>110</v>
      </c>
      <c r="P4464" s="710">
        <v>166</v>
      </c>
      <c r="Q4464" s="711" t="s">
        <v>103</v>
      </c>
      <c r="R4464" s="1130">
        <v>815</v>
      </c>
      <c r="S4464" s="715">
        <v>259</v>
      </c>
      <c r="T4464" s="1122">
        <f t="shared" si="527"/>
        <v>211085</v>
      </c>
      <c r="U4464" s="1123">
        <f t="shared" si="526"/>
        <v>236415.2</v>
      </c>
      <c r="V4464" s="1137"/>
      <c r="W4464" s="717">
        <v>2017</v>
      </c>
      <c r="X4464" s="1138"/>
      <c r="Y4464" s="528"/>
      <c r="Z4464" s="528"/>
      <c r="AA4464" s="528"/>
      <c r="AB4464" s="528"/>
      <c r="AC4464" s="528"/>
      <c r="AD4464" s="528"/>
      <c r="AE4464" s="528"/>
      <c r="AF4464" s="518"/>
      <c r="AG4464" s="518"/>
      <c r="AH4464" s="518"/>
      <c r="AI4464" s="518"/>
      <c r="AJ4464" s="518"/>
      <c r="AK4464" s="518"/>
      <c r="AL4464" s="518"/>
      <c r="AM4464" s="518"/>
      <c r="AN4464" s="518"/>
      <c r="AO4464" s="518"/>
      <c r="AP4464" s="518"/>
      <c r="AQ4464" s="518"/>
      <c r="AR4464" s="518"/>
      <c r="AS4464" s="518"/>
      <c r="AT4464" s="518"/>
      <c r="AU4464" s="518"/>
      <c r="AV4464" s="518"/>
      <c r="AW4464" s="518"/>
      <c r="AX4464" s="518"/>
      <c r="AY4464" s="518"/>
      <c r="AZ4464" s="518"/>
      <c r="BA4464" s="518"/>
      <c r="BB4464" s="518"/>
      <c r="BC4464" s="518"/>
      <c r="BD4464" s="518"/>
    </row>
    <row r="4465" spans="1:66" s="527" customFormat="1" ht="50.1" customHeight="1">
      <c r="A4465" s="999" t="s">
        <v>13519</v>
      </c>
      <c r="B4465" s="711" t="s">
        <v>35</v>
      </c>
      <c r="C4465" s="1115" t="s">
        <v>12436</v>
      </c>
      <c r="D4465" s="1115" t="s">
        <v>4926</v>
      </c>
      <c r="E4465" s="1115" t="s">
        <v>12435</v>
      </c>
      <c r="F4465" s="1136"/>
      <c r="G4465" s="710" t="s">
        <v>39</v>
      </c>
      <c r="H4465" s="711">
        <v>0</v>
      </c>
      <c r="I4465" s="710">
        <v>590000000</v>
      </c>
      <c r="J4465" s="1133" t="s">
        <v>53</v>
      </c>
      <c r="K4465" s="717" t="s">
        <v>13382</v>
      </c>
      <c r="L4465" s="710" t="s">
        <v>42</v>
      </c>
      <c r="M4465" s="1129" t="s">
        <v>61</v>
      </c>
      <c r="N4465" s="1134" t="s">
        <v>109</v>
      </c>
      <c r="O4465" s="710" t="s">
        <v>110</v>
      </c>
      <c r="P4465" s="710">
        <v>166</v>
      </c>
      <c r="Q4465" s="711" t="s">
        <v>103</v>
      </c>
      <c r="R4465" s="1130">
        <v>149</v>
      </c>
      <c r="S4465" s="715">
        <v>259</v>
      </c>
      <c r="T4465" s="1122">
        <f t="shared" si="527"/>
        <v>38591</v>
      </c>
      <c r="U4465" s="1123">
        <f t="shared" si="526"/>
        <v>43221.920000000006</v>
      </c>
      <c r="V4465" s="1137"/>
      <c r="W4465" s="717">
        <v>2017</v>
      </c>
      <c r="X4465" s="1138"/>
      <c r="Y4465" s="528"/>
      <c r="Z4465" s="528"/>
      <c r="AA4465" s="528"/>
      <c r="AB4465" s="528"/>
      <c r="AC4465" s="528"/>
      <c r="AD4465" s="528"/>
      <c r="AE4465" s="528"/>
      <c r="AF4465" s="518"/>
      <c r="AG4465" s="518"/>
      <c r="AH4465" s="518"/>
      <c r="AI4465" s="518"/>
      <c r="AJ4465" s="518"/>
      <c r="AK4465" s="518"/>
      <c r="AL4465" s="518"/>
      <c r="AM4465" s="518"/>
      <c r="AN4465" s="518"/>
      <c r="AO4465" s="518"/>
      <c r="AP4465" s="518"/>
      <c r="AQ4465" s="518"/>
      <c r="AR4465" s="518"/>
      <c r="AS4465" s="518"/>
      <c r="AT4465" s="518"/>
      <c r="AU4465" s="518"/>
      <c r="AV4465" s="518"/>
      <c r="AW4465" s="518"/>
      <c r="AX4465" s="518"/>
      <c r="AY4465" s="518"/>
      <c r="AZ4465" s="518"/>
      <c r="BA4465" s="518"/>
      <c r="BB4465" s="518"/>
      <c r="BC4465" s="518"/>
      <c r="BD4465" s="518"/>
    </row>
    <row r="4466" spans="1:66" s="527" customFormat="1" ht="50.1" customHeight="1">
      <c r="A4466" s="999" t="s">
        <v>13520</v>
      </c>
      <c r="B4466" s="711" t="s">
        <v>35</v>
      </c>
      <c r="C4466" s="1115" t="s">
        <v>4932</v>
      </c>
      <c r="D4466" s="1115" t="s">
        <v>4926</v>
      </c>
      <c r="E4466" s="1115" t="s">
        <v>4933</v>
      </c>
      <c r="F4466" s="1136"/>
      <c r="G4466" s="710" t="s">
        <v>39</v>
      </c>
      <c r="H4466" s="711">
        <v>0</v>
      </c>
      <c r="I4466" s="710">
        <v>590000000</v>
      </c>
      <c r="J4466" s="1133" t="s">
        <v>53</v>
      </c>
      <c r="K4466" s="717" t="s">
        <v>13382</v>
      </c>
      <c r="L4466" s="710" t="s">
        <v>42</v>
      </c>
      <c r="M4466" s="1129" t="s">
        <v>61</v>
      </c>
      <c r="N4466" s="1134" t="s">
        <v>109</v>
      </c>
      <c r="O4466" s="710" t="s">
        <v>110</v>
      </c>
      <c r="P4466" s="710">
        <v>168</v>
      </c>
      <c r="Q4466" s="711" t="s">
        <v>117</v>
      </c>
      <c r="R4466" s="1139">
        <v>0.39</v>
      </c>
      <c r="S4466" s="1140">
        <v>257000</v>
      </c>
      <c r="T4466" s="1122">
        <f t="shared" si="527"/>
        <v>100230</v>
      </c>
      <c r="U4466" s="1123">
        <f t="shared" si="526"/>
        <v>112257.60000000001</v>
      </c>
      <c r="V4466" s="1137"/>
      <c r="W4466" s="710">
        <v>2017</v>
      </c>
      <c r="X4466" s="1138"/>
      <c r="Y4466" s="528"/>
      <c r="Z4466" s="528"/>
      <c r="AA4466" s="528"/>
      <c r="AB4466" s="528"/>
      <c r="AC4466" s="528"/>
      <c r="AD4466" s="528"/>
      <c r="AE4466" s="528"/>
      <c r="AF4466" s="518"/>
      <c r="AG4466" s="518"/>
      <c r="AH4466" s="518"/>
      <c r="AI4466" s="518"/>
      <c r="AJ4466" s="518"/>
      <c r="AK4466" s="518"/>
      <c r="AL4466" s="518"/>
      <c r="AM4466" s="518"/>
      <c r="AN4466" s="518"/>
      <c r="AO4466" s="518"/>
      <c r="AP4466" s="518"/>
      <c r="AQ4466" s="518"/>
      <c r="AR4466" s="518"/>
      <c r="AS4466" s="518"/>
      <c r="AT4466" s="518"/>
      <c r="AU4466" s="518"/>
      <c r="AV4466" s="518"/>
      <c r="AW4466" s="518"/>
      <c r="AX4466" s="518"/>
      <c r="AY4466" s="518"/>
      <c r="AZ4466" s="518"/>
      <c r="BA4466" s="518"/>
      <c r="BB4466" s="518"/>
      <c r="BC4466" s="518"/>
      <c r="BD4466" s="518"/>
    </row>
    <row r="4467" spans="1:66" s="527" customFormat="1" ht="50.1" customHeight="1">
      <c r="A4467" s="999" t="s">
        <v>13521</v>
      </c>
      <c r="B4467" s="734" t="s">
        <v>35</v>
      </c>
      <c r="C4467" s="846" t="s">
        <v>13522</v>
      </c>
      <c r="D4467" s="846" t="s">
        <v>6526</v>
      </c>
      <c r="E4467" s="846" t="s">
        <v>13523</v>
      </c>
      <c r="F4467" s="846" t="s">
        <v>13524</v>
      </c>
      <c r="G4467" s="851" t="s">
        <v>39</v>
      </c>
      <c r="H4467" s="851">
        <v>0</v>
      </c>
      <c r="I4467" s="959">
        <v>590000000</v>
      </c>
      <c r="J4467" s="851" t="s">
        <v>225</v>
      </c>
      <c r="K4467" s="851" t="s">
        <v>13382</v>
      </c>
      <c r="L4467" s="851" t="s">
        <v>53</v>
      </c>
      <c r="M4467" s="960" t="s">
        <v>84</v>
      </c>
      <c r="N4467" s="739" t="s">
        <v>13525</v>
      </c>
      <c r="O4467" s="741" t="s">
        <v>1424</v>
      </c>
      <c r="P4467" s="741" t="s">
        <v>865</v>
      </c>
      <c r="Q4467" s="739" t="s">
        <v>866</v>
      </c>
      <c r="R4467" s="1141">
        <v>255</v>
      </c>
      <c r="S4467" s="1141">
        <v>1100</v>
      </c>
      <c r="T4467" s="736">
        <f>S4467*R4467</f>
        <v>280500</v>
      </c>
      <c r="U4467" s="736">
        <f t="shared" ref="U4467:U4474" si="528">T4467*1.12</f>
        <v>314160.00000000006</v>
      </c>
      <c r="V4467" s="1142"/>
      <c r="W4467" s="734">
        <v>2017</v>
      </c>
      <c r="X4467" s="1143"/>
      <c r="Y4467" s="528"/>
      <c r="Z4467" s="528"/>
      <c r="AA4467" s="528"/>
      <c r="AB4467" s="528"/>
      <c r="AC4467" s="528"/>
      <c r="AD4467" s="528"/>
      <c r="AE4467" s="528"/>
      <c r="AF4467" s="518"/>
      <c r="AG4467" s="518"/>
      <c r="AH4467" s="518"/>
      <c r="AI4467" s="518"/>
      <c r="AJ4467" s="518"/>
      <c r="AK4467" s="518"/>
      <c r="AL4467" s="518"/>
      <c r="AM4467" s="518"/>
      <c r="AN4467" s="518"/>
      <c r="AO4467" s="518"/>
      <c r="AP4467" s="518"/>
      <c r="AQ4467" s="518"/>
      <c r="AR4467" s="518"/>
      <c r="AS4467" s="518"/>
      <c r="AT4467" s="518"/>
      <c r="AU4467" s="518"/>
      <c r="AV4467" s="518"/>
      <c r="AW4467" s="518"/>
      <c r="AX4467" s="518"/>
      <c r="AY4467" s="518"/>
      <c r="AZ4467" s="518"/>
      <c r="BA4467" s="518"/>
      <c r="BB4467" s="518"/>
      <c r="BC4467" s="518"/>
      <c r="BD4467" s="518"/>
    </row>
    <row r="4468" spans="1:66" s="527" customFormat="1" ht="50.1" customHeight="1">
      <c r="A4468" s="999" t="s">
        <v>13526</v>
      </c>
      <c r="B4468" s="1144" t="s">
        <v>35</v>
      </c>
      <c r="C4468" s="1145" t="s">
        <v>13527</v>
      </c>
      <c r="D4468" s="948" t="s">
        <v>13528</v>
      </c>
      <c r="E4468" s="948" t="s">
        <v>13529</v>
      </c>
      <c r="F4468" s="948" t="s">
        <v>13530</v>
      </c>
      <c r="G4468" s="1144" t="s">
        <v>39</v>
      </c>
      <c r="H4468" s="1144">
        <v>0</v>
      </c>
      <c r="I4468" s="1146">
        <v>590000000</v>
      </c>
      <c r="J4468" s="1146" t="s">
        <v>53</v>
      </c>
      <c r="K4468" s="1144" t="s">
        <v>13382</v>
      </c>
      <c r="L4468" s="1146" t="s">
        <v>1255</v>
      </c>
      <c r="M4468" s="953" t="s">
        <v>43</v>
      </c>
      <c r="N4468" s="1144" t="s">
        <v>2792</v>
      </c>
      <c r="O4468" s="1146" t="s">
        <v>1424</v>
      </c>
      <c r="P4468" s="1146">
        <v>796</v>
      </c>
      <c r="Q4468" s="952" t="s">
        <v>46</v>
      </c>
      <c r="R4468" s="1147">
        <v>1</v>
      </c>
      <c r="S4468" s="1147">
        <v>71200</v>
      </c>
      <c r="T4468" s="1148">
        <f>S4468*R4468</f>
        <v>71200</v>
      </c>
      <c r="U4468" s="1148">
        <f t="shared" si="528"/>
        <v>79744.000000000015</v>
      </c>
      <c r="V4468" s="1149"/>
      <c r="W4468" s="1146">
        <v>2017</v>
      </c>
      <c r="X4468" s="1144"/>
      <c r="Y4468" s="528"/>
      <c r="Z4468" s="528"/>
      <c r="AA4468" s="528"/>
      <c r="AB4468" s="528"/>
      <c r="AC4468" s="528"/>
      <c r="AD4468" s="528"/>
      <c r="AE4468" s="528"/>
      <c r="AF4468" s="518"/>
      <c r="AG4468" s="518"/>
      <c r="AH4468" s="518"/>
      <c r="AI4468" s="518"/>
      <c r="AJ4468" s="518"/>
      <c r="AK4468" s="518"/>
      <c r="AL4468" s="518"/>
      <c r="AM4468" s="518"/>
      <c r="AN4468" s="518"/>
      <c r="AO4468" s="518"/>
      <c r="AP4468" s="518"/>
      <c r="AQ4468" s="518"/>
      <c r="AR4468" s="518"/>
      <c r="AS4468" s="518"/>
      <c r="AT4468" s="518"/>
      <c r="AU4468" s="518"/>
      <c r="AV4468" s="518"/>
      <c r="AW4468" s="518"/>
      <c r="AX4468" s="518"/>
      <c r="AY4468" s="518"/>
      <c r="AZ4468" s="518"/>
      <c r="BA4468" s="518"/>
      <c r="BB4468" s="518"/>
      <c r="BC4468" s="518"/>
      <c r="BD4468" s="518"/>
    </row>
    <row r="4469" spans="1:66" s="527" customFormat="1" ht="50.1" customHeight="1">
      <c r="A4469" s="999" t="s">
        <v>13531</v>
      </c>
      <c r="B4469" s="1144" t="s">
        <v>35</v>
      </c>
      <c r="C4469" s="948" t="s">
        <v>8045</v>
      </c>
      <c r="D4469" s="948" t="s">
        <v>8046</v>
      </c>
      <c r="E4469" s="948" t="s">
        <v>8047</v>
      </c>
      <c r="F4469" s="948" t="s">
        <v>13532</v>
      </c>
      <c r="G4469" s="1144" t="s">
        <v>39</v>
      </c>
      <c r="H4469" s="1144">
        <v>0</v>
      </c>
      <c r="I4469" s="1146">
        <v>590000000</v>
      </c>
      <c r="J4469" s="1146" t="s">
        <v>1255</v>
      </c>
      <c r="K4469" s="1144" t="s">
        <v>13382</v>
      </c>
      <c r="L4469" s="1146" t="s">
        <v>1255</v>
      </c>
      <c r="M4469" s="953" t="s">
        <v>43</v>
      </c>
      <c r="N4469" s="1144" t="s">
        <v>2792</v>
      </c>
      <c r="O4469" s="1146" t="s">
        <v>1424</v>
      </c>
      <c r="P4469" s="1146">
        <v>796</v>
      </c>
      <c r="Q4469" s="952" t="s">
        <v>46</v>
      </c>
      <c r="R4469" s="1147">
        <v>8</v>
      </c>
      <c r="S4469" s="1147">
        <v>6600</v>
      </c>
      <c r="T4469" s="1148">
        <f>S4469*R4469</f>
        <v>52800</v>
      </c>
      <c r="U4469" s="1148">
        <f t="shared" si="528"/>
        <v>59136.000000000007</v>
      </c>
      <c r="V4469" s="1149"/>
      <c r="W4469" s="1146">
        <v>2017</v>
      </c>
      <c r="X4469" s="1144"/>
      <c r="Y4469" s="528"/>
      <c r="Z4469" s="528"/>
      <c r="AA4469" s="528"/>
      <c r="AB4469" s="528"/>
      <c r="AC4469" s="528"/>
      <c r="AD4469" s="528"/>
      <c r="AE4469" s="528"/>
      <c r="AF4469" s="518"/>
      <c r="AG4469" s="518"/>
      <c r="AH4469" s="518"/>
      <c r="AI4469" s="518"/>
      <c r="AJ4469" s="518"/>
      <c r="AK4469" s="518"/>
      <c r="AL4469" s="518"/>
      <c r="AM4469" s="518"/>
      <c r="AN4469" s="518"/>
      <c r="AO4469" s="518"/>
      <c r="AP4469" s="518"/>
      <c r="AQ4469" s="518"/>
      <c r="AR4469" s="518"/>
      <c r="AS4469" s="518"/>
      <c r="AT4469" s="518"/>
      <c r="AU4469" s="518"/>
      <c r="AV4469" s="518"/>
      <c r="AW4469" s="518"/>
      <c r="AX4469" s="518"/>
      <c r="AY4469" s="518"/>
      <c r="AZ4469" s="518"/>
      <c r="BA4469" s="518"/>
      <c r="BB4469" s="518"/>
      <c r="BC4469" s="518"/>
      <c r="BD4469" s="518"/>
    </row>
    <row r="4470" spans="1:66" s="527" customFormat="1" ht="50.1" customHeight="1">
      <c r="A4470" s="1150" t="s">
        <v>13535</v>
      </c>
      <c r="B4470" s="1151" t="s">
        <v>35</v>
      </c>
      <c r="C4470" s="1152" t="s">
        <v>13536</v>
      </c>
      <c r="D4470" s="1152" t="s">
        <v>13537</v>
      </c>
      <c r="E4470" s="1152" t="s">
        <v>13538</v>
      </c>
      <c r="F4470" s="1152" t="s">
        <v>13539</v>
      </c>
      <c r="G4470" s="1153" t="s">
        <v>39</v>
      </c>
      <c r="H4470" s="1154">
        <v>0</v>
      </c>
      <c r="I4470" s="1155">
        <v>590000000</v>
      </c>
      <c r="J4470" s="1156" t="s">
        <v>225</v>
      </c>
      <c r="K4470" s="35" t="s">
        <v>13382</v>
      </c>
      <c r="L4470" s="1156" t="s">
        <v>1042</v>
      </c>
      <c r="M4470" s="1157" t="s">
        <v>101</v>
      </c>
      <c r="N4470" s="49" t="s">
        <v>5652</v>
      </c>
      <c r="O4470" s="35" t="s">
        <v>227</v>
      </c>
      <c r="P4470" s="1158">
        <v>168</v>
      </c>
      <c r="Q4470" s="1158" t="s">
        <v>117</v>
      </c>
      <c r="R4470" s="77">
        <v>28</v>
      </c>
      <c r="S4470" s="1159">
        <v>49500</v>
      </c>
      <c r="T4470" s="1160">
        <f>R4470*S4470</f>
        <v>1386000</v>
      </c>
      <c r="U4470" s="1161">
        <f t="shared" si="528"/>
        <v>1552320.0000000002</v>
      </c>
      <c r="V4470" s="1162"/>
      <c r="W4470" s="1163">
        <v>2017</v>
      </c>
      <c r="X4470" s="1164"/>
      <c r="Y4470" s="528"/>
      <c r="Z4470" s="1165"/>
      <c r="AA4470" s="1166"/>
      <c r="AB4470" s="1165"/>
      <c r="AC4470" s="528"/>
      <c r="AD4470" s="528"/>
      <c r="AE4470" s="528"/>
      <c r="AF4470" s="528"/>
      <c r="AG4470" s="528"/>
      <c r="AH4470" s="528"/>
      <c r="AI4470" s="528"/>
      <c r="AJ4470" s="528"/>
      <c r="AK4470" s="528"/>
      <c r="AL4470" s="528"/>
      <c r="AM4470" s="528"/>
      <c r="AN4470" s="528"/>
      <c r="AO4470" s="528"/>
      <c r="AP4470" s="518"/>
      <c r="AQ4470" s="518"/>
      <c r="AR4470" s="518"/>
      <c r="AS4470" s="518"/>
      <c r="AT4470" s="518"/>
      <c r="AU4470" s="518"/>
      <c r="AV4470" s="518"/>
      <c r="AW4470" s="518"/>
      <c r="AX4470" s="518"/>
      <c r="AY4470" s="518"/>
      <c r="AZ4470" s="518"/>
      <c r="BA4470" s="518"/>
      <c r="BB4470" s="518"/>
      <c r="BC4470" s="518"/>
      <c r="BD4470" s="518"/>
      <c r="BE4470" s="518"/>
      <c r="BF4470" s="518"/>
      <c r="BG4470" s="518"/>
      <c r="BH4470" s="518"/>
      <c r="BI4470" s="518"/>
      <c r="BJ4470" s="518"/>
      <c r="BK4470" s="518"/>
      <c r="BL4470" s="518"/>
      <c r="BM4470" s="518"/>
      <c r="BN4470" s="518"/>
    </row>
    <row r="4471" spans="1:66" s="527" customFormat="1" ht="50.1" customHeight="1">
      <c r="A4471" s="1150" t="s">
        <v>13540</v>
      </c>
      <c r="B4471" s="1151" t="s">
        <v>35</v>
      </c>
      <c r="C4471" s="1167" t="s">
        <v>13541</v>
      </c>
      <c r="D4471" s="1152" t="s">
        <v>13537</v>
      </c>
      <c r="E4471" s="1168" t="s">
        <v>13542</v>
      </c>
      <c r="F4471" s="1152" t="s">
        <v>13543</v>
      </c>
      <c r="G4471" s="1153" t="s">
        <v>39</v>
      </c>
      <c r="H4471" s="1154">
        <v>0</v>
      </c>
      <c r="I4471" s="1155">
        <v>590000000</v>
      </c>
      <c r="J4471" s="1156" t="s">
        <v>225</v>
      </c>
      <c r="K4471" s="35" t="s">
        <v>13382</v>
      </c>
      <c r="L4471" s="1156" t="s">
        <v>1042</v>
      </c>
      <c r="M4471" s="1157" t="s">
        <v>101</v>
      </c>
      <c r="N4471" s="49" t="s">
        <v>5652</v>
      </c>
      <c r="O4471" s="35" t="s">
        <v>227</v>
      </c>
      <c r="P4471" s="1158">
        <v>168</v>
      </c>
      <c r="Q4471" s="1158" t="s">
        <v>117</v>
      </c>
      <c r="R4471" s="77">
        <v>1.35</v>
      </c>
      <c r="S4471" s="1159">
        <v>54300</v>
      </c>
      <c r="T4471" s="1160">
        <f>R4471*S4471</f>
        <v>73305</v>
      </c>
      <c r="U4471" s="1161">
        <f t="shared" si="528"/>
        <v>82101.600000000006</v>
      </c>
      <c r="V4471" s="1162"/>
      <c r="W4471" s="1163">
        <v>2017</v>
      </c>
      <c r="X4471" s="1164"/>
      <c r="Y4471" s="528"/>
      <c r="Z4471" s="1165"/>
      <c r="AA4471" s="1166"/>
      <c r="AB4471" s="1165"/>
      <c r="AC4471" s="528"/>
      <c r="AD4471" s="528"/>
      <c r="AE4471" s="528"/>
      <c r="AF4471" s="528"/>
      <c r="AG4471" s="528"/>
      <c r="AH4471" s="528"/>
      <c r="AI4471" s="528"/>
      <c r="AJ4471" s="528"/>
      <c r="AK4471" s="528"/>
      <c r="AL4471" s="528"/>
      <c r="AM4471" s="528"/>
      <c r="AN4471" s="528"/>
      <c r="AO4471" s="528"/>
      <c r="AP4471" s="518"/>
      <c r="AQ4471" s="518"/>
      <c r="AR4471" s="518"/>
      <c r="AS4471" s="518"/>
      <c r="AT4471" s="518"/>
      <c r="AU4471" s="518"/>
      <c r="AV4471" s="518"/>
      <c r="AW4471" s="518"/>
      <c r="AX4471" s="518"/>
      <c r="AY4471" s="518"/>
      <c r="AZ4471" s="518"/>
      <c r="BA4471" s="518"/>
      <c r="BB4471" s="518"/>
      <c r="BC4471" s="518"/>
      <c r="BD4471" s="518"/>
      <c r="BE4471" s="518"/>
      <c r="BF4471" s="518"/>
      <c r="BG4471" s="518"/>
      <c r="BH4471" s="518"/>
      <c r="BI4471" s="518"/>
      <c r="BJ4471" s="518"/>
      <c r="BK4471" s="518"/>
      <c r="BL4471" s="518"/>
      <c r="BM4471" s="518"/>
      <c r="BN4471" s="518"/>
    </row>
    <row r="4472" spans="1:66" s="527" customFormat="1" ht="50.1" customHeight="1">
      <c r="A4472" s="1150" t="s">
        <v>13544</v>
      </c>
      <c r="B4472" s="1151" t="s">
        <v>35</v>
      </c>
      <c r="C4472" s="1152" t="s">
        <v>13545</v>
      </c>
      <c r="D4472" s="1152" t="s">
        <v>13537</v>
      </c>
      <c r="E4472" s="1152" t="s">
        <v>13546</v>
      </c>
      <c r="F4472" s="1152"/>
      <c r="G4472" s="1153" t="s">
        <v>39</v>
      </c>
      <c r="H4472" s="1154">
        <v>0</v>
      </c>
      <c r="I4472" s="1155">
        <v>590000000</v>
      </c>
      <c r="J4472" s="1156" t="s">
        <v>225</v>
      </c>
      <c r="K4472" s="35" t="s">
        <v>13382</v>
      </c>
      <c r="L4472" s="1156" t="s">
        <v>1042</v>
      </c>
      <c r="M4472" s="1157" t="s">
        <v>101</v>
      </c>
      <c r="N4472" s="49" t="s">
        <v>5652</v>
      </c>
      <c r="O4472" s="35" t="s">
        <v>227</v>
      </c>
      <c r="P4472" s="1158">
        <v>168</v>
      </c>
      <c r="Q4472" s="1158" t="s">
        <v>117</v>
      </c>
      <c r="R4472" s="77">
        <v>9.18</v>
      </c>
      <c r="S4472" s="1159">
        <v>50700</v>
      </c>
      <c r="T4472" s="1160">
        <f>R4472*S4472</f>
        <v>465426</v>
      </c>
      <c r="U4472" s="1160">
        <f t="shared" si="528"/>
        <v>521277.12000000005</v>
      </c>
      <c r="V4472" s="1162"/>
      <c r="W4472" s="1163">
        <v>2017</v>
      </c>
      <c r="X4472" s="1164"/>
      <c r="Y4472" s="528"/>
      <c r="Z4472" s="1165"/>
      <c r="AA4472" s="1166"/>
      <c r="AB4472" s="1165"/>
      <c r="AC4472" s="528"/>
      <c r="AD4472" s="528"/>
      <c r="AE4472" s="528"/>
      <c r="AF4472" s="528"/>
      <c r="AG4472" s="528"/>
      <c r="AH4472" s="528"/>
      <c r="AI4472" s="528"/>
      <c r="AJ4472" s="528"/>
      <c r="AK4472" s="528"/>
      <c r="AL4472" s="528"/>
      <c r="AM4472" s="528"/>
      <c r="AN4472" s="528"/>
      <c r="AO4472" s="528"/>
      <c r="AP4472" s="518"/>
      <c r="AQ4472" s="518"/>
      <c r="AR4472" s="518"/>
      <c r="AS4472" s="518"/>
      <c r="AT4472" s="518"/>
      <c r="AU4472" s="518"/>
      <c r="AV4472" s="518"/>
      <c r="AW4472" s="518"/>
      <c r="AX4472" s="518"/>
      <c r="AY4472" s="518"/>
      <c r="AZ4472" s="518"/>
      <c r="BA4472" s="518"/>
      <c r="BB4472" s="518"/>
      <c r="BC4472" s="518"/>
      <c r="BD4472" s="518"/>
      <c r="BE4472" s="518"/>
      <c r="BF4472" s="518"/>
      <c r="BG4472" s="518"/>
      <c r="BH4472" s="518"/>
      <c r="BI4472" s="518"/>
      <c r="BJ4472" s="518"/>
      <c r="BK4472" s="518"/>
      <c r="BL4472" s="518"/>
      <c r="BM4472" s="518"/>
      <c r="BN4472" s="518"/>
    </row>
    <row r="4473" spans="1:66" s="527" customFormat="1" ht="50.1" customHeight="1">
      <c r="A4473" s="1190" t="s">
        <v>13549</v>
      </c>
      <c r="B4473" s="1178" t="s">
        <v>35</v>
      </c>
      <c r="C4473" s="1179" t="s">
        <v>5386</v>
      </c>
      <c r="D4473" s="1179" t="s">
        <v>5387</v>
      </c>
      <c r="E4473" s="1179" t="s">
        <v>5388</v>
      </c>
      <c r="F4473" s="1180" t="s">
        <v>13550</v>
      </c>
      <c r="G4473" s="1181" t="s">
        <v>39</v>
      </c>
      <c r="H4473" s="1178">
        <v>0</v>
      </c>
      <c r="I4473" s="1178">
        <v>590000000</v>
      </c>
      <c r="J4473" s="1182" t="s">
        <v>40</v>
      </c>
      <c r="K4473" s="1181" t="s">
        <v>13382</v>
      </c>
      <c r="L4473" s="1182" t="s">
        <v>40</v>
      </c>
      <c r="M4473" s="1183" t="s">
        <v>61</v>
      </c>
      <c r="N4473" s="1181" t="s">
        <v>328</v>
      </c>
      <c r="O4473" s="1184" t="s">
        <v>503</v>
      </c>
      <c r="P4473" s="1185">
        <v>796</v>
      </c>
      <c r="Q4473" s="1185" t="s">
        <v>46</v>
      </c>
      <c r="R4473" s="1186">
        <v>30</v>
      </c>
      <c r="S4473" s="1186">
        <v>2650</v>
      </c>
      <c r="T4473" s="1187">
        <f>R4473*S4473</f>
        <v>79500</v>
      </c>
      <c r="U4473" s="1188">
        <f t="shared" si="528"/>
        <v>89040.000000000015</v>
      </c>
      <c r="V4473" s="1189"/>
      <c r="W4473" s="1184">
        <v>2017</v>
      </c>
      <c r="X4473" s="1181"/>
      <c r="Y4473" s="1176"/>
      <c r="Z4473" s="1165"/>
      <c r="AA4473" s="1166"/>
      <c r="AB4473" s="1165"/>
      <c r="AC4473" s="528"/>
      <c r="AD4473" s="528"/>
      <c r="AE4473" s="528"/>
      <c r="AF4473" s="528"/>
      <c r="AG4473" s="528"/>
      <c r="AH4473" s="528"/>
      <c r="AI4473" s="528"/>
      <c r="AJ4473" s="528"/>
      <c r="AK4473" s="528"/>
      <c r="AL4473" s="528"/>
      <c r="AM4473" s="528"/>
      <c r="AN4473" s="528"/>
      <c r="AO4473" s="528"/>
      <c r="AP4473" s="518"/>
      <c r="AQ4473" s="518"/>
      <c r="AR4473" s="518"/>
      <c r="AS4473" s="518"/>
      <c r="AT4473" s="518"/>
      <c r="AU4473" s="518"/>
      <c r="AV4473" s="518"/>
      <c r="AW4473" s="518"/>
      <c r="AX4473" s="518"/>
      <c r="AY4473" s="518"/>
      <c r="AZ4473" s="518"/>
      <c r="BA4473" s="518"/>
      <c r="BB4473" s="518"/>
      <c r="BC4473" s="518"/>
      <c r="BD4473" s="518"/>
      <c r="BE4473" s="518"/>
      <c r="BF4473" s="518"/>
      <c r="BG4473" s="518"/>
      <c r="BH4473" s="518"/>
      <c r="BI4473" s="518"/>
      <c r="BJ4473" s="518"/>
      <c r="BK4473" s="518"/>
      <c r="BL4473" s="518"/>
      <c r="BM4473" s="518"/>
      <c r="BN4473" s="518"/>
    </row>
    <row r="4474" spans="1:66" s="527" customFormat="1" ht="50.1" customHeight="1">
      <c r="A4474" s="1190" t="s">
        <v>13551</v>
      </c>
      <c r="B4474" s="915" t="s">
        <v>35</v>
      </c>
      <c r="C4474" s="1191" t="s">
        <v>8610</v>
      </c>
      <c r="D4474" s="962" t="s">
        <v>345</v>
      </c>
      <c r="E4474" s="962" t="s">
        <v>8611</v>
      </c>
      <c r="F4474" s="1191" t="s">
        <v>13552</v>
      </c>
      <c r="G4474" s="1192" t="s">
        <v>39</v>
      </c>
      <c r="H4474" s="915">
        <v>0</v>
      </c>
      <c r="I4474" s="915">
        <v>590000000</v>
      </c>
      <c r="J4474" s="966" t="s">
        <v>40</v>
      </c>
      <c r="K4474" s="1192" t="s">
        <v>13382</v>
      </c>
      <c r="L4474" s="966" t="s">
        <v>40</v>
      </c>
      <c r="M4474" s="1193" t="s">
        <v>61</v>
      </c>
      <c r="N4474" s="1192" t="s">
        <v>143</v>
      </c>
      <c r="O4474" s="913" t="s">
        <v>503</v>
      </c>
      <c r="P4474" s="963">
        <v>796</v>
      </c>
      <c r="Q4474" s="963" t="s">
        <v>46</v>
      </c>
      <c r="R4474" s="1194">
        <v>40</v>
      </c>
      <c r="S4474" s="1194">
        <v>4200</v>
      </c>
      <c r="T4474" s="1195">
        <f>R4474*S4474</f>
        <v>168000</v>
      </c>
      <c r="U4474" s="1196">
        <f t="shared" si="528"/>
        <v>188160.00000000003</v>
      </c>
      <c r="V4474" s="964"/>
      <c r="W4474" s="913">
        <v>2017</v>
      </c>
      <c r="X4474" s="1192"/>
      <c r="Y4474" s="1176"/>
      <c r="Z4474" s="1165"/>
      <c r="AA4474" s="1166"/>
      <c r="AB4474" s="1165"/>
      <c r="AC4474" s="528"/>
      <c r="AD4474" s="528"/>
      <c r="AE4474" s="528"/>
      <c r="AF4474" s="528"/>
      <c r="AG4474" s="528"/>
      <c r="AH4474" s="528"/>
      <c r="AI4474" s="528"/>
      <c r="AJ4474" s="528"/>
      <c r="AK4474" s="528"/>
      <c r="AL4474" s="528"/>
      <c r="AM4474" s="528"/>
      <c r="AN4474" s="528"/>
      <c r="AO4474" s="528"/>
      <c r="AP4474" s="518"/>
      <c r="AQ4474" s="518"/>
      <c r="AR4474" s="518"/>
      <c r="AS4474" s="518"/>
      <c r="AT4474" s="518"/>
      <c r="AU4474" s="518"/>
      <c r="AV4474" s="518"/>
      <c r="AW4474" s="518"/>
      <c r="AX4474" s="518"/>
      <c r="AY4474" s="518"/>
      <c r="AZ4474" s="518"/>
      <c r="BA4474" s="518"/>
      <c r="BB4474" s="518"/>
      <c r="BC4474" s="518"/>
      <c r="BD4474" s="518"/>
      <c r="BE4474" s="518"/>
      <c r="BF4474" s="518"/>
      <c r="BG4474" s="518"/>
      <c r="BH4474" s="518"/>
      <c r="BI4474" s="518"/>
      <c r="BJ4474" s="518"/>
      <c r="BK4474" s="518"/>
      <c r="BL4474" s="518"/>
      <c r="BM4474" s="518"/>
      <c r="BN4474" s="518"/>
    </row>
    <row r="4475" spans="1:66" s="527" customFormat="1" ht="50.1" customHeight="1">
      <c r="A4475" s="1190" t="s">
        <v>13553</v>
      </c>
      <c r="B4475" s="915" t="s">
        <v>35</v>
      </c>
      <c r="C4475" s="962" t="s">
        <v>11689</v>
      </c>
      <c r="D4475" s="962" t="s">
        <v>4635</v>
      </c>
      <c r="E4475" s="962" t="s">
        <v>11690</v>
      </c>
      <c r="F4475" s="1191" t="s">
        <v>13554</v>
      </c>
      <c r="G4475" s="1192" t="s">
        <v>39</v>
      </c>
      <c r="H4475" s="915">
        <v>0</v>
      </c>
      <c r="I4475" s="915">
        <v>590000000</v>
      </c>
      <c r="J4475" s="966" t="s">
        <v>40</v>
      </c>
      <c r="K4475" s="1192" t="s">
        <v>13382</v>
      </c>
      <c r="L4475" s="966" t="s">
        <v>40</v>
      </c>
      <c r="M4475" s="1193" t="s">
        <v>61</v>
      </c>
      <c r="N4475" s="1192" t="s">
        <v>143</v>
      </c>
      <c r="O4475" s="913" t="s">
        <v>503</v>
      </c>
      <c r="P4475" s="963">
        <v>796</v>
      </c>
      <c r="Q4475" s="963" t="s">
        <v>46</v>
      </c>
      <c r="R4475" s="1194">
        <v>2</v>
      </c>
      <c r="S4475" s="1194">
        <v>55400</v>
      </c>
      <c r="T4475" s="1195">
        <f t="shared" ref="T4475:T4477" si="529">R4475*S4475</f>
        <v>110800</v>
      </c>
      <c r="U4475" s="1196">
        <f t="shared" ref="U4475:U4477" si="530">T4475*1.12</f>
        <v>124096.00000000001</v>
      </c>
      <c r="V4475" s="964"/>
      <c r="W4475" s="913">
        <v>2017</v>
      </c>
      <c r="X4475" s="1192"/>
      <c r="Y4475" s="1176"/>
      <c r="Z4475" s="1165"/>
      <c r="AA4475" s="1166"/>
      <c r="AB4475" s="1165"/>
      <c r="AC4475" s="528"/>
      <c r="AD4475" s="528"/>
      <c r="AE4475" s="528"/>
      <c r="AF4475" s="528"/>
      <c r="AG4475" s="528"/>
      <c r="AH4475" s="528"/>
      <c r="AI4475" s="528"/>
      <c r="AJ4475" s="528"/>
      <c r="AK4475" s="528"/>
      <c r="AL4475" s="528"/>
      <c r="AM4475" s="528"/>
      <c r="AN4475" s="528"/>
      <c r="AO4475" s="528"/>
      <c r="AP4475" s="518"/>
      <c r="AQ4475" s="518"/>
      <c r="AR4475" s="518"/>
      <c r="AS4475" s="518"/>
      <c r="AT4475" s="518"/>
      <c r="AU4475" s="518"/>
      <c r="AV4475" s="518"/>
      <c r="AW4475" s="518"/>
      <c r="AX4475" s="518"/>
      <c r="AY4475" s="518"/>
      <c r="AZ4475" s="518"/>
      <c r="BA4475" s="518"/>
      <c r="BB4475" s="518"/>
      <c r="BC4475" s="518"/>
      <c r="BD4475" s="518"/>
      <c r="BE4475" s="518"/>
      <c r="BF4475" s="518"/>
      <c r="BG4475" s="518"/>
      <c r="BH4475" s="518"/>
      <c r="BI4475" s="518"/>
      <c r="BJ4475" s="518"/>
      <c r="BK4475" s="518"/>
      <c r="BL4475" s="518"/>
      <c r="BM4475" s="518"/>
      <c r="BN4475" s="518"/>
    </row>
    <row r="4476" spans="1:66" s="527" customFormat="1" ht="50.1" customHeight="1">
      <c r="A4476" s="1190" t="s">
        <v>13555</v>
      </c>
      <c r="B4476" s="1197" t="s">
        <v>35</v>
      </c>
      <c r="C4476" s="1198" t="s">
        <v>8610</v>
      </c>
      <c r="D4476" s="1199" t="s">
        <v>345</v>
      </c>
      <c r="E4476" s="1199" t="s">
        <v>8611</v>
      </c>
      <c r="F4476" s="1198" t="s">
        <v>13556</v>
      </c>
      <c r="G4476" s="1200" t="s">
        <v>39</v>
      </c>
      <c r="H4476" s="1197">
        <v>0</v>
      </c>
      <c r="I4476" s="1197">
        <v>590000000</v>
      </c>
      <c r="J4476" s="1201" t="s">
        <v>40</v>
      </c>
      <c r="K4476" s="1200" t="s">
        <v>13382</v>
      </c>
      <c r="L4476" s="1201" t="s">
        <v>40</v>
      </c>
      <c r="M4476" s="1202" t="s">
        <v>84</v>
      </c>
      <c r="N4476" s="1200" t="s">
        <v>143</v>
      </c>
      <c r="O4476" s="1203" t="s">
        <v>503</v>
      </c>
      <c r="P4476" s="1204">
        <v>796</v>
      </c>
      <c r="Q4476" s="1204" t="s">
        <v>46</v>
      </c>
      <c r="R4476" s="1205">
        <v>40</v>
      </c>
      <c r="S4476" s="1205">
        <v>3700</v>
      </c>
      <c r="T4476" s="1206">
        <f t="shared" si="529"/>
        <v>148000</v>
      </c>
      <c r="U4476" s="1207">
        <f t="shared" si="530"/>
        <v>165760.00000000003</v>
      </c>
      <c r="V4476" s="1208"/>
      <c r="W4476" s="1203">
        <v>2017</v>
      </c>
      <c r="X4476" s="1200"/>
      <c r="Y4476" s="1176"/>
      <c r="Z4476" s="1165"/>
      <c r="AA4476" s="1166"/>
      <c r="AB4476" s="1165"/>
      <c r="AC4476" s="528"/>
      <c r="AD4476" s="528"/>
      <c r="AE4476" s="528"/>
      <c r="AF4476" s="528"/>
      <c r="AG4476" s="528"/>
      <c r="AH4476" s="528"/>
      <c r="AI4476" s="528"/>
      <c r="AJ4476" s="528"/>
      <c r="AK4476" s="528"/>
      <c r="AL4476" s="528"/>
      <c r="AM4476" s="528"/>
      <c r="AN4476" s="528"/>
      <c r="AO4476" s="528"/>
      <c r="AP4476" s="518"/>
      <c r="AQ4476" s="518"/>
      <c r="AR4476" s="518"/>
      <c r="AS4476" s="518"/>
      <c r="AT4476" s="518"/>
      <c r="AU4476" s="518"/>
      <c r="AV4476" s="518"/>
      <c r="AW4476" s="518"/>
      <c r="AX4476" s="518"/>
      <c r="AY4476" s="518"/>
      <c r="AZ4476" s="518"/>
      <c r="BA4476" s="518"/>
      <c r="BB4476" s="518"/>
      <c r="BC4476" s="518"/>
      <c r="BD4476" s="518"/>
      <c r="BE4476" s="518"/>
      <c r="BF4476" s="518"/>
      <c r="BG4476" s="518"/>
      <c r="BH4476" s="518"/>
      <c r="BI4476" s="518"/>
      <c r="BJ4476" s="518"/>
      <c r="BK4476" s="518"/>
      <c r="BL4476" s="518"/>
      <c r="BM4476" s="518"/>
      <c r="BN4476" s="518"/>
    </row>
    <row r="4477" spans="1:66" s="527" customFormat="1" ht="50.1" customHeight="1">
      <c r="A4477" s="1190" t="s">
        <v>13557</v>
      </c>
      <c r="B4477" s="46" t="s">
        <v>35</v>
      </c>
      <c r="C4477" s="78" t="s">
        <v>131</v>
      </c>
      <c r="D4477" s="78" t="s">
        <v>125</v>
      </c>
      <c r="E4477" s="78" t="s">
        <v>132</v>
      </c>
      <c r="F4477" s="37" t="s">
        <v>127</v>
      </c>
      <c r="G4477" s="34" t="s">
        <v>39</v>
      </c>
      <c r="H4477" s="34">
        <v>100</v>
      </c>
      <c r="I4477" s="34">
        <v>590000000</v>
      </c>
      <c r="J4477" s="35" t="s">
        <v>40</v>
      </c>
      <c r="K4477" s="35" t="s">
        <v>439</v>
      </c>
      <c r="L4477" s="35" t="s">
        <v>42</v>
      </c>
      <c r="M4477" s="572" t="s">
        <v>61</v>
      </c>
      <c r="N4477" s="35" t="s">
        <v>44</v>
      </c>
      <c r="O4477" s="49" t="s">
        <v>227</v>
      </c>
      <c r="P4477" s="34">
        <v>112</v>
      </c>
      <c r="Q4477" s="35" t="s">
        <v>129</v>
      </c>
      <c r="R4477" s="1209">
        <v>15000</v>
      </c>
      <c r="S4477" s="100">
        <v>150</v>
      </c>
      <c r="T4477" s="100">
        <f t="shared" si="529"/>
        <v>2250000</v>
      </c>
      <c r="U4477" s="147">
        <f t="shared" si="530"/>
        <v>2520000.0000000005</v>
      </c>
      <c r="V4477" s="45" t="s">
        <v>4912</v>
      </c>
      <c r="W4477" s="34">
        <v>2017</v>
      </c>
      <c r="X4477" s="35"/>
      <c r="Y4477" s="528"/>
      <c r="Z4477" s="1165"/>
      <c r="AA4477" s="1166"/>
      <c r="AB4477" s="1165"/>
      <c r="AC4477" s="528"/>
      <c r="AD4477" s="528"/>
      <c r="AE4477" s="528"/>
      <c r="AF4477" s="528"/>
      <c r="AG4477" s="528"/>
      <c r="AH4477" s="528"/>
      <c r="AI4477" s="528"/>
      <c r="AJ4477" s="528"/>
      <c r="AK4477" s="528"/>
      <c r="AL4477" s="528"/>
      <c r="AM4477" s="528"/>
      <c r="AN4477" s="528"/>
      <c r="AO4477" s="528"/>
      <c r="AP4477" s="518"/>
      <c r="AQ4477" s="518"/>
      <c r="AR4477" s="518"/>
      <c r="AS4477" s="518"/>
      <c r="AT4477" s="518"/>
      <c r="AU4477" s="518"/>
      <c r="AV4477" s="518"/>
      <c r="AW4477" s="518"/>
      <c r="AX4477" s="518"/>
      <c r="AY4477" s="518"/>
      <c r="AZ4477" s="518"/>
      <c r="BA4477" s="518"/>
      <c r="BB4477" s="518"/>
      <c r="BC4477" s="518"/>
      <c r="BD4477" s="518"/>
      <c r="BE4477" s="518"/>
      <c r="BF4477" s="518"/>
      <c r="BG4477" s="518"/>
      <c r="BH4477" s="518"/>
      <c r="BI4477" s="518"/>
      <c r="BJ4477" s="518"/>
      <c r="BK4477" s="518"/>
      <c r="BL4477" s="518"/>
      <c r="BM4477" s="518"/>
      <c r="BN4477" s="518"/>
    </row>
    <row r="4478" spans="1:66" s="527" customFormat="1" ht="50.1" customHeight="1">
      <c r="A4478" s="1190" t="s">
        <v>13559</v>
      </c>
      <c r="B4478" s="1213" t="s">
        <v>35</v>
      </c>
      <c r="C4478" s="1216" t="s">
        <v>5063</v>
      </c>
      <c r="D4478" s="1216" t="s">
        <v>5064</v>
      </c>
      <c r="E4478" s="1216" t="s">
        <v>5065</v>
      </c>
      <c r="F4478" s="1216" t="s">
        <v>13560</v>
      </c>
      <c r="G4478" s="747" t="s">
        <v>39</v>
      </c>
      <c r="H4478" s="751">
        <v>0</v>
      </c>
      <c r="I4478" s="750">
        <v>590000000</v>
      </c>
      <c r="J4478" s="744" t="s">
        <v>293</v>
      </c>
      <c r="K4478" s="752" t="s">
        <v>13382</v>
      </c>
      <c r="L4478" s="747" t="s">
        <v>295</v>
      </c>
      <c r="M4478" s="749" t="s">
        <v>84</v>
      </c>
      <c r="N4478" s="747" t="s">
        <v>44</v>
      </c>
      <c r="O4478" s="747" t="s">
        <v>185</v>
      </c>
      <c r="P4478" s="1213">
        <v>796</v>
      </c>
      <c r="Q4478" s="1213" t="s">
        <v>46</v>
      </c>
      <c r="R4478" s="1214">
        <v>7</v>
      </c>
      <c r="S4478" s="1214">
        <v>1200</v>
      </c>
      <c r="T4478" s="1214">
        <f>R4478*S4478</f>
        <v>8400</v>
      </c>
      <c r="U4478" s="1214">
        <f>T4478*1.12</f>
        <v>9408</v>
      </c>
      <c r="V4478" s="747"/>
      <c r="W4478" s="744">
        <v>2017</v>
      </c>
      <c r="X4478" s="1217"/>
      <c r="Y4478" s="1211"/>
      <c r="Z4478" s="1165"/>
      <c r="AA4478" s="1166"/>
      <c r="AB4478" s="1165"/>
      <c r="AC4478" s="528"/>
      <c r="AD4478" s="528"/>
      <c r="AE4478" s="528"/>
      <c r="AF4478" s="528"/>
      <c r="AG4478" s="528"/>
      <c r="AH4478" s="528"/>
      <c r="AI4478" s="528"/>
      <c r="AJ4478" s="528"/>
      <c r="AK4478" s="528"/>
      <c r="AL4478" s="528"/>
      <c r="AM4478" s="528"/>
      <c r="AN4478" s="528"/>
      <c r="AO4478" s="528"/>
      <c r="AP4478" s="518"/>
      <c r="AQ4478" s="518"/>
      <c r="AR4478" s="518"/>
      <c r="AS4478" s="518"/>
      <c r="AT4478" s="518"/>
      <c r="AU4478" s="518"/>
      <c r="AV4478" s="518"/>
      <c r="AW4478" s="518"/>
      <c r="AX4478" s="518"/>
      <c r="AY4478" s="518"/>
      <c r="AZ4478" s="518"/>
      <c r="BA4478" s="518"/>
      <c r="BB4478" s="518"/>
      <c r="BC4478" s="518"/>
      <c r="BD4478" s="518"/>
      <c r="BE4478" s="518"/>
      <c r="BF4478" s="518"/>
      <c r="BG4478" s="518"/>
      <c r="BH4478" s="518"/>
      <c r="BI4478" s="518"/>
      <c r="BJ4478" s="518"/>
      <c r="BK4478" s="518"/>
      <c r="BL4478" s="518"/>
      <c r="BM4478" s="518"/>
      <c r="BN4478" s="518"/>
    </row>
    <row r="4479" spans="1:66" s="527" customFormat="1" ht="50.1" customHeight="1">
      <c r="A4479" s="1190" t="s">
        <v>13561</v>
      </c>
      <c r="B4479" s="1213" t="s">
        <v>35</v>
      </c>
      <c r="C4479" s="1218" t="s">
        <v>3463</v>
      </c>
      <c r="D4479" s="1218" t="s">
        <v>3464</v>
      </c>
      <c r="E4479" s="1218" t="s">
        <v>3465</v>
      </c>
      <c r="F4479" s="1216" t="s">
        <v>6348</v>
      </c>
      <c r="G4479" s="747" t="s">
        <v>39</v>
      </c>
      <c r="H4479" s="751">
        <v>0</v>
      </c>
      <c r="I4479" s="750">
        <v>590000000</v>
      </c>
      <c r="J4479" s="744" t="s">
        <v>293</v>
      </c>
      <c r="K4479" s="752" t="s">
        <v>13382</v>
      </c>
      <c r="L4479" s="747" t="s">
        <v>295</v>
      </c>
      <c r="M4479" s="749" t="s">
        <v>84</v>
      </c>
      <c r="N4479" s="747" t="s">
        <v>44</v>
      </c>
      <c r="O4479" s="747" t="s">
        <v>185</v>
      </c>
      <c r="P4479" s="1213">
        <v>796</v>
      </c>
      <c r="Q4479" s="1213" t="s">
        <v>46</v>
      </c>
      <c r="R4479" s="1214">
        <v>400</v>
      </c>
      <c r="S4479" s="1214">
        <v>50</v>
      </c>
      <c r="T4479" s="1214">
        <f>R4479*S4479</f>
        <v>20000</v>
      </c>
      <c r="U4479" s="1214">
        <f>T4479*1.12</f>
        <v>22400.000000000004</v>
      </c>
      <c r="V4479" s="747"/>
      <c r="W4479" s="744">
        <v>2017</v>
      </c>
      <c r="X4479" s="1217"/>
      <c r="Y4479" s="1211"/>
      <c r="Z4479" s="1165"/>
      <c r="AA4479" s="1166"/>
      <c r="AB4479" s="1165"/>
      <c r="AC4479" s="528"/>
      <c r="AD4479" s="528"/>
      <c r="AE4479" s="528"/>
      <c r="AF4479" s="528"/>
      <c r="AG4479" s="528"/>
      <c r="AH4479" s="528"/>
      <c r="AI4479" s="528"/>
      <c r="AJ4479" s="528"/>
      <c r="AK4479" s="528"/>
      <c r="AL4479" s="528"/>
      <c r="AM4479" s="528"/>
      <c r="AN4479" s="528"/>
      <c r="AO4479" s="528"/>
      <c r="AP4479" s="518"/>
      <c r="AQ4479" s="518"/>
      <c r="AR4479" s="518"/>
      <c r="AS4479" s="518"/>
      <c r="AT4479" s="518"/>
      <c r="AU4479" s="518"/>
      <c r="AV4479" s="518"/>
      <c r="AW4479" s="518"/>
      <c r="AX4479" s="518"/>
      <c r="AY4479" s="518"/>
      <c r="AZ4479" s="518"/>
      <c r="BA4479" s="518"/>
      <c r="BB4479" s="518"/>
      <c r="BC4479" s="518"/>
      <c r="BD4479" s="518"/>
      <c r="BE4479" s="518"/>
      <c r="BF4479" s="518"/>
      <c r="BG4479" s="518"/>
      <c r="BH4479" s="518"/>
      <c r="BI4479" s="518"/>
      <c r="BJ4479" s="518"/>
      <c r="BK4479" s="518"/>
      <c r="BL4479" s="518"/>
      <c r="BM4479" s="518"/>
      <c r="BN4479" s="518"/>
    </row>
    <row r="4480" spans="1:66" s="527" customFormat="1" ht="50.1" customHeight="1">
      <c r="A4480" s="1190" t="s">
        <v>13564</v>
      </c>
      <c r="B4480" s="1213" t="s">
        <v>35</v>
      </c>
      <c r="C4480" s="1216" t="s">
        <v>13565</v>
      </c>
      <c r="D4480" s="1220" t="s">
        <v>4839</v>
      </c>
      <c r="E4480" s="1216" t="s">
        <v>13566</v>
      </c>
      <c r="F4480" s="757" t="s">
        <v>6355</v>
      </c>
      <c r="G4480" s="747" t="s">
        <v>39</v>
      </c>
      <c r="H4480" s="751">
        <v>0</v>
      </c>
      <c r="I4480" s="750">
        <v>590000000</v>
      </c>
      <c r="J4480" s="744" t="s">
        <v>293</v>
      </c>
      <c r="K4480" s="1219" t="s">
        <v>13382</v>
      </c>
      <c r="L4480" s="747" t="s">
        <v>295</v>
      </c>
      <c r="M4480" s="749" t="s">
        <v>84</v>
      </c>
      <c r="N4480" s="747" t="s">
        <v>44</v>
      </c>
      <c r="O4480" s="747" t="s">
        <v>185</v>
      </c>
      <c r="P4480" s="1213">
        <v>796</v>
      </c>
      <c r="Q4480" s="1213" t="s">
        <v>46</v>
      </c>
      <c r="R4480" s="1214">
        <v>350</v>
      </c>
      <c r="S4480" s="1214">
        <v>60</v>
      </c>
      <c r="T4480" s="1214">
        <f t="shared" ref="T4480:T4488" si="531">R4480*S4480</f>
        <v>21000</v>
      </c>
      <c r="U4480" s="1214">
        <f t="shared" ref="U4480:U4502" si="532">T4480*1.12</f>
        <v>23520.000000000004</v>
      </c>
      <c r="V4480" s="747"/>
      <c r="W4480" s="744">
        <v>2017</v>
      </c>
      <c r="X4480" s="1217"/>
      <c r="Y4480" s="1211"/>
      <c r="Z4480" s="1165"/>
      <c r="AA4480" s="1166"/>
      <c r="AB4480" s="1165"/>
      <c r="AC4480" s="528"/>
      <c r="AD4480" s="528"/>
      <c r="AE4480" s="528"/>
      <c r="AF4480" s="528"/>
      <c r="AG4480" s="528"/>
      <c r="AH4480" s="528"/>
      <c r="AI4480" s="528"/>
      <c r="AJ4480" s="528"/>
      <c r="AK4480" s="528"/>
      <c r="AL4480" s="528"/>
      <c r="AM4480" s="528"/>
      <c r="AN4480" s="528"/>
      <c r="AO4480" s="528"/>
      <c r="AP4480" s="518"/>
      <c r="AQ4480" s="518"/>
      <c r="AR4480" s="518"/>
      <c r="AS4480" s="518"/>
      <c r="AT4480" s="518"/>
      <c r="AU4480" s="518"/>
      <c r="AV4480" s="518"/>
      <c r="AW4480" s="518"/>
      <c r="AX4480" s="518"/>
      <c r="AY4480" s="518"/>
      <c r="AZ4480" s="518"/>
      <c r="BA4480" s="518"/>
      <c r="BB4480" s="518"/>
      <c r="BC4480" s="518"/>
      <c r="BD4480" s="518"/>
      <c r="BE4480" s="518"/>
      <c r="BF4480" s="518"/>
      <c r="BG4480" s="518"/>
      <c r="BH4480" s="518"/>
      <c r="BI4480" s="518"/>
      <c r="BJ4480" s="518"/>
      <c r="BK4480" s="518"/>
      <c r="BL4480" s="518"/>
      <c r="BM4480" s="518"/>
      <c r="BN4480" s="518"/>
    </row>
    <row r="4481" spans="1:66" s="527" customFormat="1" ht="50.1" customHeight="1">
      <c r="A4481" s="1190" t="s">
        <v>13567</v>
      </c>
      <c r="B4481" s="1213" t="s">
        <v>35</v>
      </c>
      <c r="C4481" s="1216" t="s">
        <v>12793</v>
      </c>
      <c r="D4481" s="1220" t="s">
        <v>4839</v>
      </c>
      <c r="E4481" s="1216" t="s">
        <v>12792</v>
      </c>
      <c r="F4481" s="757" t="s">
        <v>13568</v>
      </c>
      <c r="G4481" s="747" t="s">
        <v>39</v>
      </c>
      <c r="H4481" s="751">
        <v>0</v>
      </c>
      <c r="I4481" s="750">
        <v>590000000</v>
      </c>
      <c r="J4481" s="744" t="s">
        <v>293</v>
      </c>
      <c r="K4481" s="1219" t="s">
        <v>13382</v>
      </c>
      <c r="L4481" s="747" t="s">
        <v>295</v>
      </c>
      <c r="M4481" s="749" t="s">
        <v>84</v>
      </c>
      <c r="N4481" s="747" t="s">
        <v>44</v>
      </c>
      <c r="O4481" s="747" t="s">
        <v>185</v>
      </c>
      <c r="P4481" s="1213">
        <v>796</v>
      </c>
      <c r="Q4481" s="1213" t="s">
        <v>46</v>
      </c>
      <c r="R4481" s="1214">
        <v>250</v>
      </c>
      <c r="S4481" s="1214">
        <v>90</v>
      </c>
      <c r="T4481" s="1214">
        <f t="shared" si="531"/>
        <v>22500</v>
      </c>
      <c r="U4481" s="1214">
        <f t="shared" si="532"/>
        <v>25200.000000000004</v>
      </c>
      <c r="V4481" s="747"/>
      <c r="W4481" s="744">
        <v>2017</v>
      </c>
      <c r="X4481" s="1217"/>
      <c r="Y4481" s="1211"/>
      <c r="Z4481" s="1165"/>
      <c r="AA4481" s="1166"/>
      <c r="AB4481" s="1165"/>
      <c r="AC4481" s="528"/>
      <c r="AD4481" s="528"/>
      <c r="AE4481" s="528"/>
      <c r="AF4481" s="528"/>
      <c r="AG4481" s="528"/>
      <c r="AH4481" s="528"/>
      <c r="AI4481" s="528"/>
      <c r="AJ4481" s="528"/>
      <c r="AK4481" s="528"/>
      <c r="AL4481" s="528"/>
      <c r="AM4481" s="528"/>
      <c r="AN4481" s="528"/>
      <c r="AO4481" s="528"/>
      <c r="AP4481" s="518"/>
      <c r="AQ4481" s="518"/>
      <c r="AR4481" s="518"/>
      <c r="AS4481" s="518"/>
      <c r="AT4481" s="518"/>
      <c r="AU4481" s="518"/>
      <c r="AV4481" s="518"/>
      <c r="AW4481" s="518"/>
      <c r="AX4481" s="518"/>
      <c r="AY4481" s="518"/>
      <c r="AZ4481" s="518"/>
      <c r="BA4481" s="518"/>
      <c r="BB4481" s="518"/>
      <c r="BC4481" s="518"/>
      <c r="BD4481" s="518"/>
      <c r="BE4481" s="518"/>
      <c r="BF4481" s="518"/>
      <c r="BG4481" s="518"/>
      <c r="BH4481" s="518"/>
      <c r="BI4481" s="518"/>
      <c r="BJ4481" s="518"/>
      <c r="BK4481" s="518"/>
      <c r="BL4481" s="518"/>
      <c r="BM4481" s="518"/>
      <c r="BN4481" s="518"/>
    </row>
    <row r="4482" spans="1:66" s="527" customFormat="1" ht="50.1" customHeight="1">
      <c r="A4482" s="1190" t="s">
        <v>13569</v>
      </c>
      <c r="B4482" s="1213" t="s">
        <v>35</v>
      </c>
      <c r="C4482" s="1216" t="s">
        <v>12793</v>
      </c>
      <c r="D4482" s="1220" t="s">
        <v>4839</v>
      </c>
      <c r="E4482" s="1216" t="s">
        <v>12792</v>
      </c>
      <c r="F4482" s="1216" t="s">
        <v>6359</v>
      </c>
      <c r="G4482" s="747" t="s">
        <v>39</v>
      </c>
      <c r="H4482" s="751">
        <v>0</v>
      </c>
      <c r="I4482" s="750">
        <v>590000000</v>
      </c>
      <c r="J4482" s="744" t="s">
        <v>293</v>
      </c>
      <c r="K4482" s="1219" t="s">
        <v>13382</v>
      </c>
      <c r="L4482" s="747" t="s">
        <v>295</v>
      </c>
      <c r="M4482" s="749" t="s">
        <v>84</v>
      </c>
      <c r="N4482" s="747" t="s">
        <v>44</v>
      </c>
      <c r="O4482" s="747" t="s">
        <v>185</v>
      </c>
      <c r="P4482" s="1213">
        <v>796</v>
      </c>
      <c r="Q4482" s="1213" t="s">
        <v>46</v>
      </c>
      <c r="R4482" s="1214">
        <v>150</v>
      </c>
      <c r="S4482" s="1214">
        <v>95</v>
      </c>
      <c r="T4482" s="1214">
        <f t="shared" si="531"/>
        <v>14250</v>
      </c>
      <c r="U4482" s="1214">
        <f t="shared" si="532"/>
        <v>15960.000000000002</v>
      </c>
      <c r="V4482" s="747"/>
      <c r="W4482" s="744">
        <v>2017</v>
      </c>
      <c r="X4482" s="1217"/>
      <c r="Y4482" s="1211"/>
      <c r="Z4482" s="1165"/>
      <c r="AA4482" s="1166"/>
      <c r="AB4482" s="1165"/>
      <c r="AC4482" s="528"/>
      <c r="AD4482" s="528"/>
      <c r="AE4482" s="528"/>
      <c r="AF4482" s="528"/>
      <c r="AG4482" s="528"/>
      <c r="AH4482" s="528"/>
      <c r="AI4482" s="528"/>
      <c r="AJ4482" s="528"/>
      <c r="AK4482" s="528"/>
      <c r="AL4482" s="528"/>
      <c r="AM4482" s="528"/>
      <c r="AN4482" s="528"/>
      <c r="AO4482" s="528"/>
      <c r="AP4482" s="518"/>
      <c r="AQ4482" s="518"/>
      <c r="AR4482" s="518"/>
      <c r="AS4482" s="518"/>
      <c r="AT4482" s="518"/>
      <c r="AU4482" s="518"/>
      <c r="AV4482" s="518"/>
      <c r="AW4482" s="518"/>
      <c r="AX4482" s="518"/>
      <c r="AY4482" s="518"/>
      <c r="AZ4482" s="518"/>
      <c r="BA4482" s="518"/>
      <c r="BB4482" s="518"/>
      <c r="BC4482" s="518"/>
      <c r="BD4482" s="518"/>
      <c r="BE4482" s="518"/>
      <c r="BF4482" s="518"/>
      <c r="BG4482" s="518"/>
      <c r="BH4482" s="518"/>
      <c r="BI4482" s="518"/>
      <c r="BJ4482" s="518"/>
      <c r="BK4482" s="518"/>
      <c r="BL4482" s="518"/>
      <c r="BM4482" s="518"/>
      <c r="BN4482" s="518"/>
    </row>
    <row r="4483" spans="1:66" s="527" customFormat="1" ht="50.1" customHeight="1">
      <c r="A4483" s="1190" t="s">
        <v>13570</v>
      </c>
      <c r="B4483" s="1213" t="s">
        <v>35</v>
      </c>
      <c r="C4483" s="1216" t="s">
        <v>12793</v>
      </c>
      <c r="D4483" s="1221" t="s">
        <v>4839</v>
      </c>
      <c r="E4483" s="1216" t="s">
        <v>12792</v>
      </c>
      <c r="F4483" s="1216" t="s">
        <v>6361</v>
      </c>
      <c r="G4483" s="747" t="s">
        <v>39</v>
      </c>
      <c r="H4483" s="751">
        <v>0</v>
      </c>
      <c r="I4483" s="750">
        <v>590000000</v>
      </c>
      <c r="J4483" s="744" t="s">
        <v>293</v>
      </c>
      <c r="K4483" s="1219" t="s">
        <v>13382</v>
      </c>
      <c r="L4483" s="747" t="s">
        <v>295</v>
      </c>
      <c r="M4483" s="749" t="s">
        <v>84</v>
      </c>
      <c r="N4483" s="747" t="s">
        <v>44</v>
      </c>
      <c r="O4483" s="747" t="s">
        <v>185</v>
      </c>
      <c r="P4483" s="1213">
        <v>796</v>
      </c>
      <c r="Q4483" s="1213" t="s">
        <v>46</v>
      </c>
      <c r="R4483" s="1214">
        <v>150</v>
      </c>
      <c r="S4483" s="1214">
        <v>100</v>
      </c>
      <c r="T4483" s="1214">
        <f t="shared" si="531"/>
        <v>15000</v>
      </c>
      <c r="U4483" s="1214">
        <f t="shared" si="532"/>
        <v>16800</v>
      </c>
      <c r="V4483" s="747"/>
      <c r="W4483" s="744">
        <v>2017</v>
      </c>
      <c r="X4483" s="1217"/>
      <c r="Y4483" s="1211"/>
      <c r="Z4483" s="1165"/>
      <c r="AA4483" s="1166"/>
      <c r="AB4483" s="1165"/>
      <c r="AC4483" s="528"/>
      <c r="AD4483" s="528"/>
      <c r="AE4483" s="528"/>
      <c r="AF4483" s="528"/>
      <c r="AG4483" s="528"/>
      <c r="AH4483" s="528"/>
      <c r="AI4483" s="528"/>
      <c r="AJ4483" s="528"/>
      <c r="AK4483" s="528"/>
      <c r="AL4483" s="528"/>
      <c r="AM4483" s="528"/>
      <c r="AN4483" s="528"/>
      <c r="AO4483" s="528"/>
      <c r="AP4483" s="518"/>
      <c r="AQ4483" s="518"/>
      <c r="AR4483" s="518"/>
      <c r="AS4483" s="518"/>
      <c r="AT4483" s="518"/>
      <c r="AU4483" s="518"/>
      <c r="AV4483" s="518"/>
      <c r="AW4483" s="518"/>
      <c r="AX4483" s="518"/>
      <c r="AY4483" s="518"/>
      <c r="AZ4483" s="518"/>
      <c r="BA4483" s="518"/>
      <c r="BB4483" s="518"/>
      <c r="BC4483" s="518"/>
      <c r="BD4483" s="518"/>
      <c r="BE4483" s="518"/>
      <c r="BF4483" s="518"/>
      <c r="BG4483" s="518"/>
      <c r="BH4483" s="518"/>
      <c r="BI4483" s="518"/>
      <c r="BJ4483" s="518"/>
      <c r="BK4483" s="518"/>
      <c r="BL4483" s="518"/>
      <c r="BM4483" s="518"/>
      <c r="BN4483" s="518"/>
    </row>
    <row r="4484" spans="1:66" s="527" customFormat="1" ht="50.1" customHeight="1">
      <c r="A4484" s="1190" t="s">
        <v>13571</v>
      </c>
      <c r="B4484" s="1213" t="s">
        <v>35</v>
      </c>
      <c r="C4484" s="1216" t="s">
        <v>13572</v>
      </c>
      <c r="D4484" s="1216" t="s">
        <v>4839</v>
      </c>
      <c r="E4484" s="1216" t="s">
        <v>13573</v>
      </c>
      <c r="F4484" s="757" t="s">
        <v>6363</v>
      </c>
      <c r="G4484" s="747" t="s">
        <v>39</v>
      </c>
      <c r="H4484" s="751">
        <v>0</v>
      </c>
      <c r="I4484" s="750">
        <v>590000000</v>
      </c>
      <c r="J4484" s="744" t="s">
        <v>293</v>
      </c>
      <c r="K4484" s="1219" t="s">
        <v>13382</v>
      </c>
      <c r="L4484" s="747" t="s">
        <v>295</v>
      </c>
      <c r="M4484" s="749" t="s">
        <v>84</v>
      </c>
      <c r="N4484" s="747" t="s">
        <v>44</v>
      </c>
      <c r="O4484" s="747" t="s">
        <v>185</v>
      </c>
      <c r="P4484" s="1213">
        <v>796</v>
      </c>
      <c r="Q4484" s="1213" t="s">
        <v>46</v>
      </c>
      <c r="R4484" s="1214">
        <v>150</v>
      </c>
      <c r="S4484" s="1214">
        <v>7</v>
      </c>
      <c r="T4484" s="1214">
        <f t="shared" si="531"/>
        <v>1050</v>
      </c>
      <c r="U4484" s="1214">
        <f t="shared" si="532"/>
        <v>1176</v>
      </c>
      <c r="V4484" s="747"/>
      <c r="W4484" s="744">
        <v>2017</v>
      </c>
      <c r="X4484" s="1217"/>
      <c r="Y4484" s="1211"/>
      <c r="Z4484" s="1165"/>
      <c r="AA4484" s="1166"/>
      <c r="AB4484" s="1165"/>
      <c r="AC4484" s="528"/>
      <c r="AD4484" s="528"/>
      <c r="AE4484" s="528"/>
      <c r="AF4484" s="528"/>
      <c r="AG4484" s="528"/>
      <c r="AH4484" s="528"/>
      <c r="AI4484" s="528"/>
      <c r="AJ4484" s="528"/>
      <c r="AK4484" s="528"/>
      <c r="AL4484" s="528"/>
      <c r="AM4484" s="528"/>
      <c r="AN4484" s="528"/>
      <c r="AO4484" s="528"/>
      <c r="AP4484" s="518"/>
      <c r="AQ4484" s="518"/>
      <c r="AR4484" s="518"/>
      <c r="AS4484" s="518"/>
      <c r="AT4484" s="518"/>
      <c r="AU4484" s="518"/>
      <c r="AV4484" s="518"/>
      <c r="AW4484" s="518"/>
      <c r="AX4484" s="518"/>
      <c r="AY4484" s="518"/>
      <c r="AZ4484" s="518"/>
      <c r="BA4484" s="518"/>
      <c r="BB4484" s="518"/>
      <c r="BC4484" s="518"/>
      <c r="BD4484" s="518"/>
      <c r="BE4484" s="518"/>
      <c r="BF4484" s="518"/>
      <c r="BG4484" s="518"/>
      <c r="BH4484" s="518"/>
      <c r="BI4484" s="518"/>
      <c r="BJ4484" s="518"/>
      <c r="BK4484" s="518"/>
      <c r="BL4484" s="518"/>
      <c r="BM4484" s="518"/>
      <c r="BN4484" s="518"/>
    </row>
    <row r="4485" spans="1:66" s="527" customFormat="1" ht="50.1" customHeight="1">
      <c r="A4485" s="1190" t="s">
        <v>13574</v>
      </c>
      <c r="B4485" s="1213" t="s">
        <v>35</v>
      </c>
      <c r="C4485" s="1222" t="s">
        <v>13575</v>
      </c>
      <c r="D4485" s="1220" t="s">
        <v>4839</v>
      </c>
      <c r="E4485" s="1222" t="s">
        <v>13576</v>
      </c>
      <c r="F4485" s="757" t="s">
        <v>6365</v>
      </c>
      <c r="G4485" s="747" t="s">
        <v>39</v>
      </c>
      <c r="H4485" s="751">
        <v>0</v>
      </c>
      <c r="I4485" s="750">
        <v>590000000</v>
      </c>
      <c r="J4485" s="744" t="s">
        <v>293</v>
      </c>
      <c r="K4485" s="1219" t="s">
        <v>13382</v>
      </c>
      <c r="L4485" s="747" t="s">
        <v>295</v>
      </c>
      <c r="M4485" s="749" t="s">
        <v>84</v>
      </c>
      <c r="N4485" s="747" t="s">
        <v>44</v>
      </c>
      <c r="O4485" s="747" t="s">
        <v>185</v>
      </c>
      <c r="P4485" s="1213">
        <v>778</v>
      </c>
      <c r="Q4485" s="1213" t="s">
        <v>1085</v>
      </c>
      <c r="R4485" s="1214">
        <v>350</v>
      </c>
      <c r="S4485" s="1214">
        <v>15</v>
      </c>
      <c r="T4485" s="1214">
        <f t="shared" si="531"/>
        <v>5250</v>
      </c>
      <c r="U4485" s="1214">
        <f t="shared" si="532"/>
        <v>5880.0000000000009</v>
      </c>
      <c r="V4485" s="747"/>
      <c r="W4485" s="744">
        <v>2017</v>
      </c>
      <c r="X4485" s="1217"/>
      <c r="Y4485" s="1211"/>
      <c r="Z4485" s="1165"/>
      <c r="AA4485" s="1166"/>
      <c r="AB4485" s="1165"/>
      <c r="AC4485" s="528"/>
      <c r="AD4485" s="528"/>
      <c r="AE4485" s="528"/>
      <c r="AF4485" s="528"/>
      <c r="AG4485" s="528"/>
      <c r="AH4485" s="528"/>
      <c r="AI4485" s="528"/>
      <c r="AJ4485" s="528"/>
      <c r="AK4485" s="528"/>
      <c r="AL4485" s="528"/>
      <c r="AM4485" s="528"/>
      <c r="AN4485" s="528"/>
      <c r="AO4485" s="528"/>
      <c r="AP4485" s="518"/>
      <c r="AQ4485" s="518"/>
      <c r="AR4485" s="518"/>
      <c r="AS4485" s="518"/>
      <c r="AT4485" s="518"/>
      <c r="AU4485" s="518"/>
      <c r="AV4485" s="518"/>
      <c r="AW4485" s="518"/>
      <c r="AX4485" s="518"/>
      <c r="AY4485" s="518"/>
      <c r="AZ4485" s="518"/>
      <c r="BA4485" s="518"/>
      <c r="BB4485" s="518"/>
      <c r="BC4485" s="518"/>
      <c r="BD4485" s="518"/>
      <c r="BE4485" s="518"/>
      <c r="BF4485" s="518"/>
      <c r="BG4485" s="518"/>
      <c r="BH4485" s="518"/>
      <c r="BI4485" s="518"/>
      <c r="BJ4485" s="518"/>
      <c r="BK4485" s="518"/>
      <c r="BL4485" s="518"/>
      <c r="BM4485" s="518"/>
      <c r="BN4485" s="518"/>
    </row>
    <row r="4486" spans="1:66" s="527" customFormat="1" ht="50.1" customHeight="1">
      <c r="A4486" s="1190" t="s">
        <v>13577</v>
      </c>
      <c r="B4486" s="1213" t="s">
        <v>35</v>
      </c>
      <c r="C4486" s="1216" t="s">
        <v>13578</v>
      </c>
      <c r="D4486" s="1221" t="s">
        <v>4839</v>
      </c>
      <c r="E4486" s="1216" t="s">
        <v>13579</v>
      </c>
      <c r="F4486" s="757" t="s">
        <v>6367</v>
      </c>
      <c r="G4486" s="747" t="s">
        <v>39</v>
      </c>
      <c r="H4486" s="751">
        <v>0</v>
      </c>
      <c r="I4486" s="750">
        <v>590000000</v>
      </c>
      <c r="J4486" s="744" t="s">
        <v>293</v>
      </c>
      <c r="K4486" s="1219" t="s">
        <v>13382</v>
      </c>
      <c r="L4486" s="747" t="s">
        <v>295</v>
      </c>
      <c r="M4486" s="749" t="s">
        <v>84</v>
      </c>
      <c r="N4486" s="747" t="s">
        <v>44</v>
      </c>
      <c r="O4486" s="747" t="s">
        <v>185</v>
      </c>
      <c r="P4486" s="1213">
        <v>796</v>
      </c>
      <c r="Q4486" s="1213" t="s">
        <v>46</v>
      </c>
      <c r="R4486" s="1214">
        <v>1200</v>
      </c>
      <c r="S4486" s="1214">
        <v>25</v>
      </c>
      <c r="T4486" s="1214">
        <f t="shared" si="531"/>
        <v>30000</v>
      </c>
      <c r="U4486" s="1214">
        <f t="shared" si="532"/>
        <v>33600</v>
      </c>
      <c r="V4486" s="747"/>
      <c r="W4486" s="744">
        <v>2017</v>
      </c>
      <c r="X4486" s="1217"/>
      <c r="Y4486" s="1211"/>
      <c r="Z4486" s="1165"/>
      <c r="AA4486" s="1166"/>
      <c r="AB4486" s="1165"/>
      <c r="AC4486" s="528"/>
      <c r="AD4486" s="528"/>
      <c r="AE4486" s="528"/>
      <c r="AF4486" s="528"/>
      <c r="AG4486" s="528"/>
      <c r="AH4486" s="528"/>
      <c r="AI4486" s="528"/>
      <c r="AJ4486" s="528"/>
      <c r="AK4486" s="528"/>
      <c r="AL4486" s="528"/>
      <c r="AM4486" s="528"/>
      <c r="AN4486" s="528"/>
      <c r="AO4486" s="528"/>
      <c r="AP4486" s="518"/>
      <c r="AQ4486" s="518"/>
      <c r="AR4486" s="518"/>
      <c r="AS4486" s="518"/>
      <c r="AT4486" s="518"/>
      <c r="AU4486" s="518"/>
      <c r="AV4486" s="518"/>
      <c r="AW4486" s="518"/>
      <c r="AX4486" s="518"/>
      <c r="AY4486" s="518"/>
      <c r="AZ4486" s="518"/>
      <c r="BA4486" s="518"/>
      <c r="BB4486" s="518"/>
      <c r="BC4486" s="518"/>
      <c r="BD4486" s="518"/>
      <c r="BE4486" s="518"/>
      <c r="BF4486" s="518"/>
      <c r="BG4486" s="518"/>
      <c r="BH4486" s="518"/>
      <c r="BI4486" s="518"/>
      <c r="BJ4486" s="518"/>
      <c r="BK4486" s="518"/>
      <c r="BL4486" s="518"/>
      <c r="BM4486" s="518"/>
      <c r="BN4486" s="518"/>
    </row>
    <row r="4487" spans="1:66" s="527" customFormat="1" ht="50.1" customHeight="1">
      <c r="A4487" s="1190" t="s">
        <v>13580</v>
      </c>
      <c r="B4487" s="1213" t="s">
        <v>35</v>
      </c>
      <c r="C4487" s="1216" t="s">
        <v>13581</v>
      </c>
      <c r="D4487" s="1221" t="s">
        <v>4839</v>
      </c>
      <c r="E4487" s="1216" t="s">
        <v>13582</v>
      </c>
      <c r="F4487" s="757" t="s">
        <v>6369</v>
      </c>
      <c r="G4487" s="747" t="s">
        <v>39</v>
      </c>
      <c r="H4487" s="751">
        <v>0</v>
      </c>
      <c r="I4487" s="750">
        <v>590000000</v>
      </c>
      <c r="J4487" s="744" t="s">
        <v>293</v>
      </c>
      <c r="K4487" s="1219" t="s">
        <v>13382</v>
      </c>
      <c r="L4487" s="747" t="s">
        <v>295</v>
      </c>
      <c r="M4487" s="749" t="s">
        <v>84</v>
      </c>
      <c r="N4487" s="747" t="s">
        <v>44</v>
      </c>
      <c r="O4487" s="747" t="s">
        <v>185</v>
      </c>
      <c r="P4487" s="1213">
        <v>796</v>
      </c>
      <c r="Q4487" s="1213" t="s">
        <v>46</v>
      </c>
      <c r="R4487" s="1214">
        <v>350</v>
      </c>
      <c r="S4487" s="1214">
        <v>60</v>
      </c>
      <c r="T4487" s="1214">
        <f t="shared" si="531"/>
        <v>21000</v>
      </c>
      <c r="U4487" s="1214">
        <f t="shared" si="532"/>
        <v>23520.000000000004</v>
      </c>
      <c r="V4487" s="747"/>
      <c r="W4487" s="744">
        <v>2017</v>
      </c>
      <c r="X4487" s="1217"/>
      <c r="Y4487" s="1211"/>
      <c r="Z4487" s="1165"/>
      <c r="AA4487" s="1166"/>
      <c r="AB4487" s="1165"/>
      <c r="AC4487" s="528"/>
      <c r="AD4487" s="528"/>
      <c r="AE4487" s="528"/>
      <c r="AF4487" s="528"/>
      <c r="AG4487" s="528"/>
      <c r="AH4487" s="528"/>
      <c r="AI4487" s="528"/>
      <c r="AJ4487" s="528"/>
      <c r="AK4487" s="528"/>
      <c r="AL4487" s="528"/>
      <c r="AM4487" s="528"/>
      <c r="AN4487" s="528"/>
      <c r="AO4487" s="528"/>
      <c r="AP4487" s="518"/>
      <c r="AQ4487" s="518"/>
      <c r="AR4487" s="518"/>
      <c r="AS4487" s="518"/>
      <c r="AT4487" s="518"/>
      <c r="AU4487" s="518"/>
      <c r="AV4487" s="518"/>
      <c r="AW4487" s="518"/>
      <c r="AX4487" s="518"/>
      <c r="AY4487" s="518"/>
      <c r="AZ4487" s="518"/>
      <c r="BA4487" s="518"/>
      <c r="BB4487" s="518"/>
      <c r="BC4487" s="518"/>
      <c r="BD4487" s="518"/>
      <c r="BE4487" s="518"/>
      <c r="BF4487" s="518"/>
      <c r="BG4487" s="518"/>
      <c r="BH4487" s="518"/>
      <c r="BI4487" s="518"/>
      <c r="BJ4487" s="518"/>
      <c r="BK4487" s="518"/>
      <c r="BL4487" s="518"/>
      <c r="BM4487" s="518"/>
      <c r="BN4487" s="518"/>
    </row>
    <row r="4488" spans="1:66" s="527" customFormat="1" ht="50.1" customHeight="1">
      <c r="A4488" s="1190" t="s">
        <v>13583</v>
      </c>
      <c r="B4488" s="1213" t="s">
        <v>35</v>
      </c>
      <c r="C4488" s="1222" t="s">
        <v>13584</v>
      </c>
      <c r="D4488" s="1222" t="s">
        <v>4719</v>
      </c>
      <c r="E4488" s="1222" t="s">
        <v>13585</v>
      </c>
      <c r="F4488" s="1216" t="s">
        <v>13586</v>
      </c>
      <c r="G4488" s="747" t="s">
        <v>39</v>
      </c>
      <c r="H4488" s="751">
        <v>0</v>
      </c>
      <c r="I4488" s="750">
        <v>590000000</v>
      </c>
      <c r="J4488" s="744" t="s">
        <v>293</v>
      </c>
      <c r="K4488" s="1219" t="s">
        <v>13382</v>
      </c>
      <c r="L4488" s="747" t="s">
        <v>295</v>
      </c>
      <c r="M4488" s="749" t="s">
        <v>84</v>
      </c>
      <c r="N4488" s="747" t="s">
        <v>44</v>
      </c>
      <c r="O4488" s="747" t="s">
        <v>185</v>
      </c>
      <c r="P4488" s="1213">
        <v>796</v>
      </c>
      <c r="Q4488" s="1213" t="s">
        <v>46</v>
      </c>
      <c r="R4488" s="1214">
        <v>10</v>
      </c>
      <c r="S4488" s="1214">
        <v>500</v>
      </c>
      <c r="T4488" s="1214">
        <f t="shared" si="531"/>
        <v>5000</v>
      </c>
      <c r="U4488" s="1214">
        <f t="shared" si="532"/>
        <v>5600.0000000000009</v>
      </c>
      <c r="V4488" s="747"/>
      <c r="W4488" s="744">
        <v>2017</v>
      </c>
      <c r="X4488" s="1217"/>
      <c r="Y4488" s="1211"/>
      <c r="Z4488" s="1165"/>
      <c r="AA4488" s="1166"/>
      <c r="AB4488" s="1165"/>
      <c r="AC4488" s="528"/>
      <c r="AD4488" s="528"/>
      <c r="AE4488" s="528"/>
      <c r="AF4488" s="528"/>
      <c r="AG4488" s="528"/>
      <c r="AH4488" s="528"/>
      <c r="AI4488" s="528"/>
      <c r="AJ4488" s="528"/>
      <c r="AK4488" s="528"/>
      <c r="AL4488" s="528"/>
      <c r="AM4488" s="528"/>
      <c r="AN4488" s="528"/>
      <c r="AO4488" s="528"/>
      <c r="AP4488" s="518"/>
      <c r="AQ4488" s="518"/>
      <c r="AR4488" s="518"/>
      <c r="AS4488" s="518"/>
      <c r="AT4488" s="518"/>
      <c r="AU4488" s="518"/>
      <c r="AV4488" s="518"/>
      <c r="AW4488" s="518"/>
      <c r="AX4488" s="518"/>
      <c r="AY4488" s="518"/>
      <c r="AZ4488" s="518"/>
      <c r="BA4488" s="518"/>
      <c r="BB4488" s="518"/>
      <c r="BC4488" s="518"/>
      <c r="BD4488" s="518"/>
      <c r="BE4488" s="518"/>
      <c r="BF4488" s="518"/>
      <c r="BG4488" s="518"/>
      <c r="BH4488" s="518"/>
      <c r="BI4488" s="518"/>
      <c r="BJ4488" s="518"/>
      <c r="BK4488" s="518"/>
      <c r="BL4488" s="518"/>
      <c r="BM4488" s="518"/>
      <c r="BN4488" s="518"/>
    </row>
    <row r="4489" spans="1:66" s="527" customFormat="1" ht="50.1" customHeight="1">
      <c r="A4489" s="1224" t="s">
        <v>13588</v>
      </c>
      <c r="B4489" s="734" t="s">
        <v>35</v>
      </c>
      <c r="C4489" s="846" t="s">
        <v>13589</v>
      </c>
      <c r="D4489" s="846" t="s">
        <v>13590</v>
      </c>
      <c r="E4489" s="846" t="s">
        <v>13591</v>
      </c>
      <c r="F4489" s="1225" t="s">
        <v>13592</v>
      </c>
      <c r="G4489" s="739" t="s">
        <v>39</v>
      </c>
      <c r="H4489" s="849">
        <v>0</v>
      </c>
      <c r="I4489" s="850">
        <v>590000000</v>
      </c>
      <c r="J4489" s="851" t="s">
        <v>293</v>
      </c>
      <c r="K4489" s="739" t="s">
        <v>13382</v>
      </c>
      <c r="L4489" s="739" t="s">
        <v>295</v>
      </c>
      <c r="M4489" s="740" t="s">
        <v>84</v>
      </c>
      <c r="N4489" s="739" t="s">
        <v>1038</v>
      </c>
      <c r="O4489" s="739" t="s">
        <v>503</v>
      </c>
      <c r="P4489" s="734">
        <v>839</v>
      </c>
      <c r="Q4489" s="734" t="s">
        <v>612</v>
      </c>
      <c r="R4489" s="736">
        <v>29</v>
      </c>
      <c r="S4489" s="736">
        <v>113000</v>
      </c>
      <c r="T4489" s="736">
        <f t="shared" ref="T4489:T4494" si="533">R4489*S4489</f>
        <v>3277000</v>
      </c>
      <c r="U4489" s="736">
        <f t="shared" si="532"/>
        <v>3670240.0000000005</v>
      </c>
      <c r="V4489" s="1226"/>
      <c r="W4489" s="851">
        <v>2017</v>
      </c>
      <c r="X4489" s="1226"/>
      <c r="Y4489" s="1227"/>
      <c r="Z4489" s="1165"/>
      <c r="AA4489" s="1166"/>
      <c r="AB4489" s="1165"/>
      <c r="AC4489" s="528"/>
      <c r="AD4489" s="528"/>
      <c r="AE4489" s="528"/>
      <c r="AF4489" s="528"/>
      <c r="AG4489" s="528"/>
      <c r="AH4489" s="528"/>
      <c r="AI4489" s="528"/>
      <c r="AJ4489" s="528"/>
      <c r="AK4489" s="528"/>
      <c r="AL4489" s="528"/>
      <c r="AM4489" s="528"/>
      <c r="AN4489" s="528"/>
      <c r="AO4489" s="528"/>
      <c r="AP4489" s="518"/>
      <c r="AQ4489" s="518"/>
      <c r="AR4489" s="518"/>
      <c r="AS4489" s="518"/>
      <c r="AT4489" s="518"/>
      <c r="AU4489" s="518"/>
      <c r="AV4489" s="518"/>
      <c r="AW4489" s="518"/>
      <c r="AX4489" s="518"/>
      <c r="AY4489" s="518"/>
      <c r="AZ4489" s="518"/>
      <c r="BA4489" s="518"/>
      <c r="BB4489" s="518"/>
      <c r="BC4489" s="518"/>
      <c r="BD4489" s="518"/>
      <c r="BE4489" s="518"/>
      <c r="BF4489" s="518"/>
      <c r="BG4489" s="518"/>
      <c r="BH4489" s="518"/>
      <c r="BI4489" s="518"/>
      <c r="BJ4489" s="518"/>
      <c r="BK4489" s="518"/>
      <c r="BL4489" s="518"/>
      <c r="BM4489" s="518"/>
      <c r="BN4489" s="518"/>
    </row>
    <row r="4490" spans="1:66" s="527" customFormat="1" ht="50.1" customHeight="1">
      <c r="A4490" s="1224" t="s">
        <v>13593</v>
      </c>
      <c r="B4490" s="734" t="s">
        <v>35</v>
      </c>
      <c r="C4490" s="846" t="s">
        <v>13594</v>
      </c>
      <c r="D4490" s="846" t="s">
        <v>13595</v>
      </c>
      <c r="E4490" s="846" t="s">
        <v>13596</v>
      </c>
      <c r="F4490" s="1225" t="s">
        <v>13597</v>
      </c>
      <c r="G4490" s="739" t="s">
        <v>39</v>
      </c>
      <c r="H4490" s="849">
        <v>0</v>
      </c>
      <c r="I4490" s="850">
        <v>590000000</v>
      </c>
      <c r="J4490" s="851" t="s">
        <v>293</v>
      </c>
      <c r="K4490" s="739" t="s">
        <v>13382</v>
      </c>
      <c r="L4490" s="739" t="s">
        <v>295</v>
      </c>
      <c r="M4490" s="740" t="s">
        <v>84</v>
      </c>
      <c r="N4490" s="739" t="s">
        <v>1038</v>
      </c>
      <c r="O4490" s="739" t="s">
        <v>503</v>
      </c>
      <c r="P4490" s="734">
        <v>796</v>
      </c>
      <c r="Q4490" s="734" t="s">
        <v>46</v>
      </c>
      <c r="R4490" s="736">
        <v>25</v>
      </c>
      <c r="S4490" s="736">
        <v>38000</v>
      </c>
      <c r="T4490" s="736">
        <f t="shared" si="533"/>
        <v>950000</v>
      </c>
      <c r="U4490" s="736">
        <f t="shared" si="532"/>
        <v>1064000</v>
      </c>
      <c r="V4490" s="1226"/>
      <c r="W4490" s="851">
        <v>2017</v>
      </c>
      <c r="X4490" s="1226"/>
      <c r="Y4490" s="1227"/>
      <c r="Z4490" s="1165"/>
      <c r="AA4490" s="1166"/>
      <c r="AB4490" s="1165"/>
      <c r="AC4490" s="528"/>
      <c r="AD4490" s="528"/>
      <c r="AE4490" s="528"/>
      <c r="AF4490" s="528"/>
      <c r="AG4490" s="528"/>
      <c r="AH4490" s="528"/>
      <c r="AI4490" s="528"/>
      <c r="AJ4490" s="528"/>
      <c r="AK4490" s="528"/>
      <c r="AL4490" s="528"/>
      <c r="AM4490" s="528"/>
      <c r="AN4490" s="528"/>
      <c r="AO4490" s="528"/>
      <c r="AP4490" s="518"/>
      <c r="AQ4490" s="518"/>
      <c r="AR4490" s="518"/>
      <c r="AS4490" s="518"/>
      <c r="AT4490" s="518"/>
      <c r="AU4490" s="518"/>
      <c r="AV4490" s="518"/>
      <c r="AW4490" s="518"/>
      <c r="AX4490" s="518"/>
      <c r="AY4490" s="518"/>
      <c r="AZ4490" s="518"/>
      <c r="BA4490" s="518"/>
      <c r="BB4490" s="518"/>
      <c r="BC4490" s="518"/>
      <c r="BD4490" s="518"/>
      <c r="BE4490" s="518"/>
      <c r="BF4490" s="518"/>
      <c r="BG4490" s="518"/>
      <c r="BH4490" s="518"/>
      <c r="BI4490" s="518"/>
      <c r="BJ4490" s="518"/>
      <c r="BK4490" s="518"/>
      <c r="BL4490" s="518"/>
      <c r="BM4490" s="518"/>
      <c r="BN4490" s="518"/>
    </row>
    <row r="4491" spans="1:66" s="527" customFormat="1" ht="50.1" customHeight="1">
      <c r="A4491" s="1224" t="s">
        <v>13598</v>
      </c>
      <c r="B4491" s="58" t="s">
        <v>35</v>
      </c>
      <c r="C4491" s="78" t="s">
        <v>4723</v>
      </c>
      <c r="D4491" s="78" t="s">
        <v>4719</v>
      </c>
      <c r="E4491" s="78" t="s">
        <v>4724</v>
      </c>
      <c r="F4491" s="1228" t="s">
        <v>13599</v>
      </c>
      <c r="G4491" s="49" t="s">
        <v>39</v>
      </c>
      <c r="H4491" s="105">
        <v>0</v>
      </c>
      <c r="I4491" s="80">
        <v>590000000</v>
      </c>
      <c r="J4491" s="51" t="s">
        <v>293</v>
      </c>
      <c r="K4491" s="857" t="s">
        <v>13382</v>
      </c>
      <c r="L4491" s="49" t="s">
        <v>189</v>
      </c>
      <c r="M4491" s="790" t="s">
        <v>84</v>
      </c>
      <c r="N4491" s="857" t="s">
        <v>102</v>
      </c>
      <c r="O4491" s="49" t="s">
        <v>503</v>
      </c>
      <c r="P4491" s="43">
        <v>796</v>
      </c>
      <c r="Q4491" s="49" t="s">
        <v>46</v>
      </c>
      <c r="R4491" s="77">
        <v>2</v>
      </c>
      <c r="S4491" s="77">
        <v>46500</v>
      </c>
      <c r="T4491" s="77">
        <f t="shared" si="533"/>
        <v>93000</v>
      </c>
      <c r="U4491" s="77">
        <f t="shared" si="532"/>
        <v>104160.00000000001</v>
      </c>
      <c r="V4491" s="1229"/>
      <c r="W4491" s="51">
        <v>2017</v>
      </c>
      <c r="X4491" s="211"/>
      <c r="Y4491" s="528"/>
      <c r="Z4491" s="1165"/>
      <c r="AA4491" s="1166"/>
      <c r="AB4491" s="1165"/>
      <c r="AC4491" s="528"/>
      <c r="AD4491" s="528"/>
      <c r="AE4491" s="528"/>
      <c r="AF4491" s="528"/>
      <c r="AG4491" s="528"/>
      <c r="AH4491" s="528"/>
      <c r="AI4491" s="528"/>
      <c r="AJ4491" s="528"/>
      <c r="AK4491" s="528"/>
      <c r="AL4491" s="528"/>
      <c r="AM4491" s="528"/>
      <c r="AN4491" s="528"/>
      <c r="AO4491" s="528"/>
      <c r="AP4491" s="518"/>
      <c r="AQ4491" s="518"/>
      <c r="AR4491" s="518"/>
      <c r="AS4491" s="518"/>
      <c r="AT4491" s="518"/>
      <c r="AU4491" s="518"/>
      <c r="AV4491" s="518"/>
      <c r="AW4491" s="518"/>
      <c r="AX4491" s="518"/>
      <c r="AY4491" s="518"/>
      <c r="AZ4491" s="518"/>
      <c r="BA4491" s="518"/>
      <c r="BB4491" s="518"/>
      <c r="BC4491" s="518"/>
      <c r="BD4491" s="518"/>
      <c r="BE4491" s="518"/>
      <c r="BF4491" s="518"/>
      <c r="BG4491" s="518"/>
      <c r="BH4491" s="518"/>
      <c r="BI4491" s="518"/>
      <c r="BJ4491" s="518"/>
      <c r="BK4491" s="518"/>
      <c r="BL4491" s="518"/>
      <c r="BM4491" s="518"/>
      <c r="BN4491" s="518"/>
    </row>
    <row r="4492" spans="1:66" s="527" customFormat="1" ht="50.1" customHeight="1">
      <c r="A4492" s="1224" t="s">
        <v>13600</v>
      </c>
      <c r="B4492" s="1230" t="s">
        <v>35</v>
      </c>
      <c r="C4492" s="948" t="s">
        <v>13601</v>
      </c>
      <c r="D4492" s="948" t="s">
        <v>57</v>
      </c>
      <c r="E4492" s="948" t="s">
        <v>13602</v>
      </c>
      <c r="F4492" s="948" t="s">
        <v>13603</v>
      </c>
      <c r="G4492" s="952" t="s">
        <v>39</v>
      </c>
      <c r="H4492" s="1231">
        <v>0</v>
      </c>
      <c r="I4492" s="950">
        <v>590000000</v>
      </c>
      <c r="J4492" s="951" t="s">
        <v>293</v>
      </c>
      <c r="K4492" s="952" t="s">
        <v>13382</v>
      </c>
      <c r="L4492" s="952" t="s">
        <v>295</v>
      </c>
      <c r="M4492" s="953" t="s">
        <v>84</v>
      </c>
      <c r="N4492" s="952" t="s">
        <v>328</v>
      </c>
      <c r="O4492" s="952" t="s">
        <v>1424</v>
      </c>
      <c r="P4492" s="1230">
        <v>796</v>
      </c>
      <c r="Q4492" s="1230" t="s">
        <v>46</v>
      </c>
      <c r="R4492" s="954">
        <v>6</v>
      </c>
      <c r="S4492" s="954">
        <v>12500</v>
      </c>
      <c r="T4492" s="954">
        <f t="shared" si="533"/>
        <v>75000</v>
      </c>
      <c r="U4492" s="954">
        <f t="shared" si="532"/>
        <v>84000.000000000015</v>
      </c>
      <c r="V4492" s="1232"/>
      <c r="W4492" s="951">
        <v>2017</v>
      </c>
      <c r="X4492" s="1232"/>
      <c r="Y4492" s="1233"/>
      <c r="Z4492" s="1165"/>
      <c r="AA4492" s="1166"/>
      <c r="AB4492" s="1165"/>
      <c r="AC4492" s="528"/>
      <c r="AD4492" s="528"/>
      <c r="AE4492" s="528"/>
      <c r="AF4492" s="528"/>
      <c r="AG4492" s="528"/>
      <c r="AH4492" s="528"/>
      <c r="AI4492" s="528"/>
      <c r="AJ4492" s="528"/>
      <c r="AK4492" s="528"/>
      <c r="AL4492" s="528"/>
      <c r="AM4492" s="528"/>
      <c r="AN4492" s="528"/>
      <c r="AO4492" s="528"/>
      <c r="AP4492" s="518"/>
      <c r="AQ4492" s="518"/>
      <c r="AR4492" s="518"/>
      <c r="AS4492" s="518"/>
      <c r="AT4492" s="518"/>
      <c r="AU4492" s="518"/>
      <c r="AV4492" s="518"/>
      <c r="AW4492" s="518"/>
      <c r="AX4492" s="518"/>
      <c r="AY4492" s="518"/>
      <c r="AZ4492" s="518"/>
      <c r="BA4492" s="518"/>
      <c r="BB4492" s="518"/>
      <c r="BC4492" s="518"/>
      <c r="BD4492" s="518"/>
      <c r="BE4492" s="518"/>
      <c r="BF4492" s="518"/>
      <c r="BG4492" s="518"/>
      <c r="BH4492" s="518"/>
      <c r="BI4492" s="518"/>
      <c r="BJ4492" s="518"/>
      <c r="BK4492" s="518"/>
      <c r="BL4492" s="518"/>
      <c r="BM4492" s="518"/>
      <c r="BN4492" s="518"/>
    </row>
    <row r="4493" spans="1:66" s="527" customFormat="1" ht="50.1" customHeight="1">
      <c r="A4493" s="1224" t="s">
        <v>13604</v>
      </c>
      <c r="B4493" s="931" t="s">
        <v>35</v>
      </c>
      <c r="C4493" s="925" t="s">
        <v>2736</v>
      </c>
      <c r="D4493" s="925" t="s">
        <v>2737</v>
      </c>
      <c r="E4493" s="1234" t="s">
        <v>2738</v>
      </c>
      <c r="F4493" s="927" t="s">
        <v>13605</v>
      </c>
      <c r="G4493" s="1235" t="s">
        <v>39</v>
      </c>
      <c r="H4493" s="1236">
        <v>0</v>
      </c>
      <c r="I4493" s="1237">
        <v>590000000</v>
      </c>
      <c r="J4493" s="938" t="s">
        <v>293</v>
      </c>
      <c r="K4493" s="1235" t="s">
        <v>13382</v>
      </c>
      <c r="L4493" s="1235" t="s">
        <v>295</v>
      </c>
      <c r="M4493" s="1238" t="s">
        <v>84</v>
      </c>
      <c r="N4493" s="1235" t="s">
        <v>102</v>
      </c>
      <c r="O4493" s="1235" t="s">
        <v>2052</v>
      </c>
      <c r="P4493" s="931">
        <v>796</v>
      </c>
      <c r="Q4493" s="931" t="s">
        <v>46</v>
      </c>
      <c r="R4493" s="940">
        <v>40</v>
      </c>
      <c r="S4493" s="1239">
        <v>1600</v>
      </c>
      <c r="T4493" s="940">
        <f t="shared" si="533"/>
        <v>64000</v>
      </c>
      <c r="U4493" s="934">
        <f t="shared" si="532"/>
        <v>71680</v>
      </c>
      <c r="V4493" s="1240"/>
      <c r="W4493" s="938">
        <v>2017</v>
      </c>
      <c r="X4493" s="1240"/>
      <c r="Y4493" s="1241"/>
      <c r="Z4493" s="1165"/>
      <c r="AA4493" s="1166"/>
      <c r="AB4493" s="1165"/>
      <c r="AC4493" s="528"/>
      <c r="AD4493" s="528"/>
      <c r="AE4493" s="528"/>
      <c r="AF4493" s="528"/>
      <c r="AG4493" s="528"/>
      <c r="AH4493" s="528"/>
      <c r="AI4493" s="528"/>
      <c r="AJ4493" s="528"/>
      <c r="AK4493" s="528"/>
      <c r="AL4493" s="528"/>
      <c r="AM4493" s="528"/>
      <c r="AN4493" s="528"/>
      <c r="AO4493" s="528"/>
      <c r="AP4493" s="518"/>
      <c r="AQ4493" s="518"/>
      <c r="AR4493" s="518"/>
      <c r="AS4493" s="518"/>
      <c r="AT4493" s="518"/>
      <c r="AU4493" s="518"/>
      <c r="AV4493" s="518"/>
      <c r="AW4493" s="518"/>
      <c r="AX4493" s="518"/>
      <c r="AY4493" s="518"/>
      <c r="AZ4493" s="518"/>
      <c r="BA4493" s="518"/>
      <c r="BB4493" s="518"/>
      <c r="BC4493" s="518"/>
      <c r="BD4493" s="518"/>
      <c r="BE4493" s="518"/>
      <c r="BF4493" s="518"/>
      <c r="BG4493" s="518"/>
      <c r="BH4493" s="518"/>
      <c r="BI4493" s="518"/>
      <c r="BJ4493" s="518"/>
      <c r="BK4493" s="518"/>
      <c r="BL4493" s="518"/>
      <c r="BM4493" s="518"/>
      <c r="BN4493" s="518"/>
    </row>
    <row r="4494" spans="1:66" s="527" customFormat="1" ht="50.1" customHeight="1">
      <c r="A4494" s="1224" t="s">
        <v>13606</v>
      </c>
      <c r="B4494" s="931" t="s">
        <v>35</v>
      </c>
      <c r="C4494" s="925" t="s">
        <v>2736</v>
      </c>
      <c r="D4494" s="925" t="s">
        <v>2737</v>
      </c>
      <c r="E4494" s="1234" t="s">
        <v>2738</v>
      </c>
      <c r="F4494" s="927" t="s">
        <v>13607</v>
      </c>
      <c r="G4494" s="1235" t="s">
        <v>39</v>
      </c>
      <c r="H4494" s="1236">
        <v>0</v>
      </c>
      <c r="I4494" s="1237">
        <v>590000000</v>
      </c>
      <c r="J4494" s="938" t="s">
        <v>293</v>
      </c>
      <c r="K4494" s="1235" t="s">
        <v>13382</v>
      </c>
      <c r="L4494" s="1235" t="s">
        <v>295</v>
      </c>
      <c r="M4494" s="1238" t="s">
        <v>84</v>
      </c>
      <c r="N4494" s="1235" t="s">
        <v>102</v>
      </c>
      <c r="O4494" s="1235" t="s">
        <v>2052</v>
      </c>
      <c r="P4494" s="931">
        <v>796</v>
      </c>
      <c r="Q4494" s="931" t="s">
        <v>46</v>
      </c>
      <c r="R4494" s="940">
        <v>5</v>
      </c>
      <c r="S4494" s="1239">
        <v>2420</v>
      </c>
      <c r="T4494" s="940">
        <f t="shared" si="533"/>
        <v>12100</v>
      </c>
      <c r="U4494" s="934">
        <f t="shared" si="532"/>
        <v>13552.000000000002</v>
      </c>
      <c r="V4494" s="1242"/>
      <c r="W4494" s="938">
        <v>2017</v>
      </c>
      <c r="X4494" s="1242"/>
      <c r="Y4494" s="1241"/>
      <c r="Z4494" s="1165"/>
      <c r="AA4494" s="1166"/>
      <c r="AB4494" s="1165"/>
      <c r="AC4494" s="528"/>
      <c r="AD4494" s="528"/>
      <c r="AE4494" s="528"/>
      <c r="AF4494" s="528"/>
      <c r="AG4494" s="528"/>
      <c r="AH4494" s="528"/>
      <c r="AI4494" s="528"/>
      <c r="AJ4494" s="528"/>
      <c r="AK4494" s="528"/>
      <c r="AL4494" s="528"/>
      <c r="AM4494" s="528"/>
      <c r="AN4494" s="528"/>
      <c r="AO4494" s="528"/>
      <c r="AP4494" s="518"/>
      <c r="AQ4494" s="518"/>
      <c r="AR4494" s="518"/>
      <c r="AS4494" s="518"/>
      <c r="AT4494" s="518"/>
      <c r="AU4494" s="518"/>
      <c r="AV4494" s="518"/>
      <c r="AW4494" s="518"/>
      <c r="AX4494" s="518"/>
      <c r="AY4494" s="518"/>
      <c r="AZ4494" s="518"/>
      <c r="BA4494" s="518"/>
      <c r="BB4494" s="518"/>
      <c r="BC4494" s="518"/>
      <c r="BD4494" s="518"/>
      <c r="BE4494" s="518"/>
      <c r="BF4494" s="518"/>
      <c r="BG4494" s="518"/>
      <c r="BH4494" s="518"/>
      <c r="BI4494" s="518"/>
      <c r="BJ4494" s="518"/>
      <c r="BK4494" s="518"/>
      <c r="BL4494" s="518"/>
      <c r="BM4494" s="518"/>
      <c r="BN4494" s="518"/>
    </row>
    <row r="4495" spans="1:66" s="527" customFormat="1" ht="50.1" customHeight="1">
      <c r="A4495" s="1224" t="s">
        <v>13608</v>
      </c>
      <c r="B4495" s="1243" t="s">
        <v>35</v>
      </c>
      <c r="C4495" s="1244" t="s">
        <v>13609</v>
      </c>
      <c r="D4495" s="1245" t="s">
        <v>13610</v>
      </c>
      <c r="E4495" s="1245" t="s">
        <v>13611</v>
      </c>
      <c r="F4495" s="1245" t="s">
        <v>13612</v>
      </c>
      <c r="G4495" s="1243" t="s">
        <v>39</v>
      </c>
      <c r="H4495" s="1243">
        <v>0</v>
      </c>
      <c r="I4495" s="1246">
        <v>590000000</v>
      </c>
      <c r="J4495" s="1246" t="s">
        <v>53</v>
      </c>
      <c r="K4495" s="1247" t="s">
        <v>13382</v>
      </c>
      <c r="L4495" s="1246" t="s">
        <v>53</v>
      </c>
      <c r="M4495" s="1248" t="s">
        <v>43</v>
      </c>
      <c r="N4495" s="1243" t="s">
        <v>2792</v>
      </c>
      <c r="O4495" s="1246" t="s">
        <v>227</v>
      </c>
      <c r="P4495" s="1249">
        <v>796</v>
      </c>
      <c r="Q4495" s="1243" t="s">
        <v>46</v>
      </c>
      <c r="R4495" s="1250">
        <v>130</v>
      </c>
      <c r="S4495" s="1250">
        <v>70</v>
      </c>
      <c r="T4495" s="1251">
        <f t="shared" ref="T4495:T4502" si="534">S4495*R4495</f>
        <v>9100</v>
      </c>
      <c r="U4495" s="1251">
        <f t="shared" si="532"/>
        <v>10192.000000000002</v>
      </c>
      <c r="V4495" s="1252"/>
      <c r="W4495" s="1246">
        <v>2017</v>
      </c>
      <c r="X4495" s="1243"/>
      <c r="Y4495" s="1253"/>
      <c r="Z4495" s="1165"/>
      <c r="AA4495" s="1166"/>
      <c r="AB4495" s="1165"/>
      <c r="AC4495" s="528"/>
      <c r="AD4495" s="528"/>
      <c r="AE4495" s="528"/>
      <c r="AF4495" s="528"/>
      <c r="AG4495" s="528"/>
      <c r="AH4495" s="528"/>
      <c r="AI4495" s="528"/>
      <c r="AJ4495" s="528"/>
      <c r="AK4495" s="528"/>
      <c r="AL4495" s="528"/>
      <c r="AM4495" s="528"/>
      <c r="AN4495" s="528"/>
      <c r="AO4495" s="528"/>
      <c r="AP4495" s="518"/>
      <c r="AQ4495" s="518"/>
      <c r="AR4495" s="518"/>
      <c r="AS4495" s="518"/>
      <c r="AT4495" s="518"/>
      <c r="AU4495" s="518"/>
      <c r="AV4495" s="518"/>
      <c r="AW4495" s="518"/>
      <c r="AX4495" s="518"/>
      <c r="AY4495" s="518"/>
      <c r="AZ4495" s="518"/>
      <c r="BA4495" s="518"/>
      <c r="BB4495" s="518"/>
      <c r="BC4495" s="518"/>
      <c r="BD4495" s="518"/>
      <c r="BE4495" s="518"/>
      <c r="BF4495" s="518"/>
      <c r="BG4495" s="518"/>
      <c r="BH4495" s="518"/>
      <c r="BI4495" s="518"/>
      <c r="BJ4495" s="518"/>
      <c r="BK4495" s="518"/>
      <c r="BL4495" s="518"/>
      <c r="BM4495" s="518"/>
      <c r="BN4495" s="518"/>
    </row>
    <row r="4496" spans="1:66" s="527" customFormat="1" ht="50.1" customHeight="1">
      <c r="A4496" s="1224" t="s">
        <v>13613</v>
      </c>
      <c r="B4496" s="1243" t="s">
        <v>35</v>
      </c>
      <c r="C4496" s="1244" t="s">
        <v>13614</v>
      </c>
      <c r="D4496" s="1245" t="s">
        <v>1906</v>
      </c>
      <c r="E4496" s="1245" t="s">
        <v>13615</v>
      </c>
      <c r="F4496" s="1245" t="s">
        <v>13616</v>
      </c>
      <c r="G4496" s="1243" t="s">
        <v>39</v>
      </c>
      <c r="H4496" s="1243">
        <v>0</v>
      </c>
      <c r="I4496" s="1246">
        <v>590000000</v>
      </c>
      <c r="J4496" s="1246" t="s">
        <v>53</v>
      </c>
      <c r="K4496" s="1247" t="s">
        <v>13382</v>
      </c>
      <c r="L4496" s="1246" t="s">
        <v>53</v>
      </c>
      <c r="M4496" s="1248" t="s">
        <v>43</v>
      </c>
      <c r="N4496" s="1243" t="s">
        <v>2792</v>
      </c>
      <c r="O4496" s="1246" t="s">
        <v>227</v>
      </c>
      <c r="P4496" s="1249">
        <v>796</v>
      </c>
      <c r="Q4496" s="1243" t="s">
        <v>46</v>
      </c>
      <c r="R4496" s="1250">
        <v>24</v>
      </c>
      <c r="S4496" s="1250">
        <v>4050</v>
      </c>
      <c r="T4496" s="1251">
        <f t="shared" si="534"/>
        <v>97200</v>
      </c>
      <c r="U4496" s="1251">
        <f t="shared" si="532"/>
        <v>108864.00000000001</v>
      </c>
      <c r="V4496" s="1252"/>
      <c r="W4496" s="1246">
        <v>2017</v>
      </c>
      <c r="X4496" s="1243"/>
      <c r="Y4496" s="1253"/>
      <c r="Z4496" s="1165"/>
      <c r="AA4496" s="1166"/>
      <c r="AB4496" s="1165"/>
      <c r="AC4496" s="528"/>
      <c r="AD4496" s="528"/>
      <c r="AE4496" s="528"/>
      <c r="AF4496" s="528"/>
      <c r="AG4496" s="528"/>
      <c r="AH4496" s="528"/>
      <c r="AI4496" s="528"/>
      <c r="AJ4496" s="528"/>
      <c r="AK4496" s="528"/>
      <c r="AL4496" s="528"/>
      <c r="AM4496" s="528"/>
      <c r="AN4496" s="528"/>
      <c r="AO4496" s="528"/>
      <c r="AP4496" s="518"/>
      <c r="AQ4496" s="518"/>
      <c r="AR4496" s="518"/>
      <c r="AS4496" s="518"/>
      <c r="AT4496" s="518"/>
      <c r="AU4496" s="518"/>
      <c r="AV4496" s="518"/>
      <c r="AW4496" s="518"/>
      <c r="AX4496" s="518"/>
      <c r="AY4496" s="518"/>
      <c r="AZ4496" s="518"/>
      <c r="BA4496" s="518"/>
      <c r="BB4496" s="518"/>
      <c r="BC4496" s="518"/>
      <c r="BD4496" s="518"/>
      <c r="BE4496" s="518"/>
      <c r="BF4496" s="518"/>
      <c r="BG4496" s="518"/>
      <c r="BH4496" s="518"/>
      <c r="BI4496" s="518"/>
      <c r="BJ4496" s="518"/>
      <c r="BK4496" s="518"/>
      <c r="BL4496" s="518"/>
      <c r="BM4496" s="518"/>
      <c r="BN4496" s="518"/>
    </row>
    <row r="4497" spans="1:66" s="527" customFormat="1" ht="50.1" customHeight="1">
      <c r="A4497" s="1224" t="s">
        <v>13617</v>
      </c>
      <c r="B4497" s="1243" t="s">
        <v>35</v>
      </c>
      <c r="C4497" s="1244" t="s">
        <v>8918</v>
      </c>
      <c r="D4497" s="1245" t="s">
        <v>223</v>
      </c>
      <c r="E4497" s="1245" t="s">
        <v>8919</v>
      </c>
      <c r="F4497" s="1245" t="s">
        <v>13618</v>
      </c>
      <c r="G4497" s="1243" t="s">
        <v>39</v>
      </c>
      <c r="H4497" s="1243">
        <v>0</v>
      </c>
      <c r="I4497" s="1246">
        <v>590000000</v>
      </c>
      <c r="J4497" s="1246" t="s">
        <v>53</v>
      </c>
      <c r="K4497" s="1247" t="s">
        <v>13382</v>
      </c>
      <c r="L4497" s="1246" t="s">
        <v>53</v>
      </c>
      <c r="M4497" s="1248" t="s">
        <v>43</v>
      </c>
      <c r="N4497" s="1243" t="s">
        <v>2792</v>
      </c>
      <c r="O4497" s="1246" t="s">
        <v>227</v>
      </c>
      <c r="P4497" s="1254">
        <v>796</v>
      </c>
      <c r="Q4497" s="1243" t="s">
        <v>46</v>
      </c>
      <c r="R4497" s="1250">
        <v>2</v>
      </c>
      <c r="S4497" s="1250">
        <v>310</v>
      </c>
      <c r="T4497" s="1251">
        <f t="shared" si="534"/>
        <v>620</v>
      </c>
      <c r="U4497" s="1251">
        <f t="shared" si="532"/>
        <v>694.40000000000009</v>
      </c>
      <c r="V4497" s="1252"/>
      <c r="W4497" s="1246">
        <v>2017</v>
      </c>
      <c r="X4497" s="1243"/>
      <c r="Y4497" s="1253"/>
      <c r="Z4497" s="1165"/>
      <c r="AA4497" s="1166"/>
      <c r="AB4497" s="1165"/>
      <c r="AC4497" s="528"/>
      <c r="AD4497" s="528"/>
      <c r="AE4497" s="528"/>
      <c r="AF4497" s="528"/>
      <c r="AG4497" s="528"/>
      <c r="AH4497" s="528"/>
      <c r="AI4497" s="528"/>
      <c r="AJ4497" s="528"/>
      <c r="AK4497" s="528"/>
      <c r="AL4497" s="528"/>
      <c r="AM4497" s="528"/>
      <c r="AN4497" s="528"/>
      <c r="AO4497" s="528"/>
      <c r="AP4497" s="518"/>
      <c r="AQ4497" s="518"/>
      <c r="AR4497" s="518"/>
      <c r="AS4497" s="518"/>
      <c r="AT4497" s="518"/>
      <c r="AU4497" s="518"/>
      <c r="AV4497" s="518"/>
      <c r="AW4497" s="518"/>
      <c r="AX4497" s="518"/>
      <c r="AY4497" s="518"/>
      <c r="AZ4497" s="518"/>
      <c r="BA4497" s="518"/>
      <c r="BB4497" s="518"/>
      <c r="BC4497" s="518"/>
      <c r="BD4497" s="518"/>
      <c r="BE4497" s="518"/>
      <c r="BF4497" s="518"/>
      <c r="BG4497" s="518"/>
      <c r="BH4497" s="518"/>
      <c r="BI4497" s="518"/>
      <c r="BJ4497" s="518"/>
      <c r="BK4497" s="518"/>
      <c r="BL4497" s="518"/>
      <c r="BM4497" s="518"/>
      <c r="BN4497" s="518"/>
    </row>
    <row r="4498" spans="1:66" s="527" customFormat="1" ht="50.1" customHeight="1">
      <c r="A4498" s="1224" t="s">
        <v>13619</v>
      </c>
      <c r="B4498" s="1243" t="s">
        <v>35</v>
      </c>
      <c r="C4498" s="1245" t="s">
        <v>13620</v>
      </c>
      <c r="D4498" s="1245" t="s">
        <v>2978</v>
      </c>
      <c r="E4498" s="1245" t="s">
        <v>13621</v>
      </c>
      <c r="F4498" s="1245" t="s">
        <v>13622</v>
      </c>
      <c r="G4498" s="1243" t="s">
        <v>39</v>
      </c>
      <c r="H4498" s="1243">
        <v>0</v>
      </c>
      <c r="I4498" s="1246">
        <v>590000000</v>
      </c>
      <c r="J4498" s="1246" t="s">
        <v>53</v>
      </c>
      <c r="K4498" s="1247" t="s">
        <v>13382</v>
      </c>
      <c r="L4498" s="1246" t="s">
        <v>53</v>
      </c>
      <c r="M4498" s="1248" t="s">
        <v>43</v>
      </c>
      <c r="N4498" s="1243" t="s">
        <v>2792</v>
      </c>
      <c r="O4498" s="1246" t="s">
        <v>227</v>
      </c>
      <c r="P4498" s="1255" t="s">
        <v>2058</v>
      </c>
      <c r="Q4498" s="1243" t="s">
        <v>2059</v>
      </c>
      <c r="R4498" s="1250">
        <v>134.63999999999999</v>
      </c>
      <c r="S4498" s="1250">
        <v>1530</v>
      </c>
      <c r="T4498" s="1251">
        <f t="shared" si="534"/>
        <v>205999.19999999998</v>
      </c>
      <c r="U4498" s="1251">
        <f t="shared" si="532"/>
        <v>230719.10399999999</v>
      </c>
      <c r="V4498" s="1252"/>
      <c r="W4498" s="1246">
        <v>2017</v>
      </c>
      <c r="X4498" s="1243"/>
      <c r="Y4498" s="1253"/>
      <c r="Z4498" s="1165"/>
      <c r="AA4498" s="1166"/>
      <c r="AB4498" s="1165"/>
      <c r="AC4498" s="528"/>
      <c r="AD4498" s="528"/>
      <c r="AE4498" s="528"/>
      <c r="AF4498" s="528"/>
      <c r="AG4498" s="528"/>
      <c r="AH4498" s="528"/>
      <c r="AI4498" s="528"/>
      <c r="AJ4498" s="528"/>
      <c r="AK4498" s="528"/>
      <c r="AL4498" s="528"/>
      <c r="AM4498" s="528"/>
      <c r="AN4498" s="528"/>
      <c r="AO4498" s="528"/>
      <c r="AP4498" s="518"/>
      <c r="AQ4498" s="518"/>
      <c r="AR4498" s="518"/>
      <c r="AS4498" s="518"/>
      <c r="AT4498" s="518"/>
      <c r="AU4498" s="518"/>
      <c r="AV4498" s="518"/>
      <c r="AW4498" s="518"/>
      <c r="AX4498" s="518"/>
      <c r="AY4498" s="518"/>
      <c r="AZ4498" s="518"/>
      <c r="BA4498" s="518"/>
      <c r="BB4498" s="518"/>
      <c r="BC4498" s="518"/>
      <c r="BD4498" s="518"/>
      <c r="BE4498" s="518"/>
      <c r="BF4498" s="518"/>
      <c r="BG4498" s="518"/>
      <c r="BH4498" s="518"/>
      <c r="BI4498" s="518"/>
      <c r="BJ4498" s="518"/>
      <c r="BK4498" s="518"/>
      <c r="BL4498" s="518"/>
      <c r="BM4498" s="518"/>
      <c r="BN4498" s="518"/>
    </row>
    <row r="4499" spans="1:66" s="527" customFormat="1" ht="50.1" customHeight="1">
      <c r="A4499" s="1224" t="s">
        <v>13623</v>
      </c>
      <c r="B4499" s="1243" t="s">
        <v>35</v>
      </c>
      <c r="C4499" s="1244" t="s">
        <v>10309</v>
      </c>
      <c r="D4499" s="1245" t="s">
        <v>10310</v>
      </c>
      <c r="E4499" s="1245" t="s">
        <v>798</v>
      </c>
      <c r="F4499" s="1245" t="s">
        <v>13624</v>
      </c>
      <c r="G4499" s="1243" t="s">
        <v>39</v>
      </c>
      <c r="H4499" s="1243">
        <v>0</v>
      </c>
      <c r="I4499" s="1246">
        <v>590000000</v>
      </c>
      <c r="J4499" s="1246" t="s">
        <v>53</v>
      </c>
      <c r="K4499" s="1247" t="s">
        <v>13382</v>
      </c>
      <c r="L4499" s="1246" t="s">
        <v>53</v>
      </c>
      <c r="M4499" s="1248" t="s">
        <v>43</v>
      </c>
      <c r="N4499" s="1243" t="s">
        <v>2792</v>
      </c>
      <c r="O4499" s="1246" t="s">
        <v>227</v>
      </c>
      <c r="P4499" s="1249">
        <v>796</v>
      </c>
      <c r="Q4499" s="1243" t="s">
        <v>46</v>
      </c>
      <c r="R4499" s="1250">
        <v>21</v>
      </c>
      <c r="S4499" s="1250">
        <v>350</v>
      </c>
      <c r="T4499" s="1251">
        <f t="shared" si="534"/>
        <v>7350</v>
      </c>
      <c r="U4499" s="1251">
        <f t="shared" si="532"/>
        <v>8232</v>
      </c>
      <c r="V4499" s="1252"/>
      <c r="W4499" s="1246">
        <v>2017</v>
      </c>
      <c r="X4499" s="1243"/>
      <c r="Y4499" s="1253"/>
      <c r="Z4499" s="1165"/>
      <c r="AA4499" s="1166"/>
      <c r="AB4499" s="1165"/>
      <c r="AC4499" s="528"/>
      <c r="AD4499" s="528"/>
      <c r="AE4499" s="528"/>
      <c r="AF4499" s="528"/>
      <c r="AG4499" s="528"/>
      <c r="AH4499" s="528"/>
      <c r="AI4499" s="528"/>
      <c r="AJ4499" s="528"/>
      <c r="AK4499" s="528"/>
      <c r="AL4499" s="528"/>
      <c r="AM4499" s="528"/>
      <c r="AN4499" s="528"/>
      <c r="AO4499" s="528"/>
      <c r="AP4499" s="518"/>
      <c r="AQ4499" s="518"/>
      <c r="AR4499" s="518"/>
      <c r="AS4499" s="518"/>
      <c r="AT4499" s="518"/>
      <c r="AU4499" s="518"/>
      <c r="AV4499" s="518"/>
      <c r="AW4499" s="518"/>
      <c r="AX4499" s="518"/>
      <c r="AY4499" s="518"/>
      <c r="AZ4499" s="518"/>
      <c r="BA4499" s="518"/>
      <c r="BB4499" s="518"/>
      <c r="BC4499" s="518"/>
      <c r="BD4499" s="518"/>
      <c r="BE4499" s="518"/>
      <c r="BF4499" s="518"/>
      <c r="BG4499" s="518"/>
      <c r="BH4499" s="518"/>
      <c r="BI4499" s="518"/>
      <c r="BJ4499" s="518"/>
      <c r="BK4499" s="518"/>
      <c r="BL4499" s="518"/>
      <c r="BM4499" s="518"/>
      <c r="BN4499" s="518"/>
    </row>
    <row r="4500" spans="1:66" s="527" customFormat="1" ht="50.1" customHeight="1">
      <c r="A4500" s="1224" t="s">
        <v>13625</v>
      </c>
      <c r="B4500" s="1243" t="s">
        <v>35</v>
      </c>
      <c r="C4500" s="1244" t="s">
        <v>10309</v>
      </c>
      <c r="D4500" s="1245" t="s">
        <v>10310</v>
      </c>
      <c r="E4500" s="1245" t="s">
        <v>798</v>
      </c>
      <c r="F4500" s="1245" t="s">
        <v>13626</v>
      </c>
      <c r="G4500" s="1243" t="s">
        <v>39</v>
      </c>
      <c r="H4500" s="1243">
        <v>0</v>
      </c>
      <c r="I4500" s="1246">
        <v>590000000</v>
      </c>
      <c r="J4500" s="1246" t="s">
        <v>53</v>
      </c>
      <c r="K4500" s="1247" t="s">
        <v>13382</v>
      </c>
      <c r="L4500" s="1246" t="s">
        <v>53</v>
      </c>
      <c r="M4500" s="1248" t="s">
        <v>43</v>
      </c>
      <c r="N4500" s="1243" t="s">
        <v>2792</v>
      </c>
      <c r="O4500" s="1246" t="s">
        <v>227</v>
      </c>
      <c r="P4500" s="1249">
        <v>796</v>
      </c>
      <c r="Q4500" s="1243" t="s">
        <v>46</v>
      </c>
      <c r="R4500" s="1250">
        <v>195</v>
      </c>
      <c r="S4500" s="1250">
        <v>105</v>
      </c>
      <c r="T4500" s="1251">
        <f t="shared" si="534"/>
        <v>20475</v>
      </c>
      <c r="U4500" s="1251">
        <f t="shared" si="532"/>
        <v>22932.000000000004</v>
      </c>
      <c r="V4500" s="1252"/>
      <c r="W4500" s="1246">
        <v>2017</v>
      </c>
      <c r="X4500" s="1243"/>
      <c r="Y4500" s="1253"/>
      <c r="Z4500" s="1165"/>
      <c r="AA4500" s="1166"/>
      <c r="AB4500" s="1165"/>
      <c r="AC4500" s="528"/>
      <c r="AD4500" s="528"/>
      <c r="AE4500" s="528"/>
      <c r="AF4500" s="528"/>
      <c r="AG4500" s="528"/>
      <c r="AH4500" s="528"/>
      <c r="AI4500" s="528"/>
      <c r="AJ4500" s="528"/>
      <c r="AK4500" s="528"/>
      <c r="AL4500" s="528"/>
      <c r="AM4500" s="528"/>
      <c r="AN4500" s="528"/>
      <c r="AO4500" s="528"/>
      <c r="AP4500" s="518"/>
      <c r="AQ4500" s="518"/>
      <c r="AR4500" s="518"/>
      <c r="AS4500" s="518"/>
      <c r="AT4500" s="518"/>
      <c r="AU4500" s="518"/>
      <c r="AV4500" s="518"/>
      <c r="AW4500" s="518"/>
      <c r="AX4500" s="518"/>
      <c r="AY4500" s="518"/>
      <c r="AZ4500" s="518"/>
      <c r="BA4500" s="518"/>
      <c r="BB4500" s="518"/>
      <c r="BC4500" s="518"/>
      <c r="BD4500" s="518"/>
      <c r="BE4500" s="518"/>
      <c r="BF4500" s="518"/>
      <c r="BG4500" s="518"/>
      <c r="BH4500" s="518"/>
      <c r="BI4500" s="518"/>
      <c r="BJ4500" s="518"/>
      <c r="BK4500" s="518"/>
      <c r="BL4500" s="518"/>
      <c r="BM4500" s="518"/>
      <c r="BN4500" s="518"/>
    </row>
    <row r="4501" spans="1:66" s="527" customFormat="1" ht="50.1" customHeight="1">
      <c r="A4501" s="1224" t="s">
        <v>13627</v>
      </c>
      <c r="B4501" s="1243" t="s">
        <v>35</v>
      </c>
      <c r="C4501" s="1244" t="s">
        <v>10309</v>
      </c>
      <c r="D4501" s="1245" t="s">
        <v>10310</v>
      </c>
      <c r="E4501" s="1245" t="s">
        <v>798</v>
      </c>
      <c r="F4501" s="1245" t="s">
        <v>13628</v>
      </c>
      <c r="G4501" s="1243" t="s">
        <v>39</v>
      </c>
      <c r="H4501" s="1243">
        <v>0</v>
      </c>
      <c r="I4501" s="1246">
        <v>590000000</v>
      </c>
      <c r="J4501" s="1246" t="s">
        <v>53</v>
      </c>
      <c r="K4501" s="1247" t="s">
        <v>13382</v>
      </c>
      <c r="L4501" s="1246" t="s">
        <v>53</v>
      </c>
      <c r="M4501" s="1248" t="s">
        <v>43</v>
      </c>
      <c r="N4501" s="1243" t="s">
        <v>2792</v>
      </c>
      <c r="O4501" s="1246" t="s">
        <v>227</v>
      </c>
      <c r="P4501" s="1249">
        <v>796</v>
      </c>
      <c r="Q4501" s="1243" t="s">
        <v>46</v>
      </c>
      <c r="R4501" s="1250">
        <v>180</v>
      </c>
      <c r="S4501" s="1250">
        <v>210</v>
      </c>
      <c r="T4501" s="1251">
        <f t="shared" si="534"/>
        <v>37800</v>
      </c>
      <c r="U4501" s="1251">
        <f t="shared" si="532"/>
        <v>42336.000000000007</v>
      </c>
      <c r="V4501" s="1252"/>
      <c r="W4501" s="1246">
        <v>2017</v>
      </c>
      <c r="X4501" s="1243"/>
      <c r="Y4501" s="1253"/>
      <c r="Z4501" s="1165"/>
      <c r="AA4501" s="1166"/>
      <c r="AB4501" s="1165"/>
      <c r="AC4501" s="528"/>
      <c r="AD4501" s="528"/>
      <c r="AE4501" s="528"/>
      <c r="AF4501" s="528"/>
      <c r="AG4501" s="528"/>
      <c r="AH4501" s="528"/>
      <c r="AI4501" s="528"/>
      <c r="AJ4501" s="528"/>
      <c r="AK4501" s="528"/>
      <c r="AL4501" s="528"/>
      <c r="AM4501" s="528"/>
      <c r="AN4501" s="528"/>
      <c r="AO4501" s="528"/>
      <c r="AP4501" s="518"/>
      <c r="AQ4501" s="518"/>
      <c r="AR4501" s="518"/>
      <c r="AS4501" s="518"/>
      <c r="AT4501" s="518"/>
      <c r="AU4501" s="518"/>
      <c r="AV4501" s="518"/>
      <c r="AW4501" s="518"/>
      <c r="AX4501" s="518"/>
      <c r="AY4501" s="518"/>
      <c r="AZ4501" s="518"/>
      <c r="BA4501" s="518"/>
      <c r="BB4501" s="518"/>
      <c r="BC4501" s="518"/>
      <c r="BD4501" s="518"/>
      <c r="BE4501" s="518"/>
      <c r="BF4501" s="518"/>
      <c r="BG4501" s="518"/>
      <c r="BH4501" s="518"/>
      <c r="BI4501" s="518"/>
      <c r="BJ4501" s="518"/>
      <c r="BK4501" s="518"/>
      <c r="BL4501" s="518"/>
      <c r="BM4501" s="518"/>
      <c r="BN4501" s="518"/>
    </row>
    <row r="4502" spans="1:66" s="527" customFormat="1" ht="50.1" customHeight="1">
      <c r="A4502" s="1224" t="s">
        <v>13629</v>
      </c>
      <c r="B4502" s="1243" t="s">
        <v>35</v>
      </c>
      <c r="C4502" s="1244" t="s">
        <v>10309</v>
      </c>
      <c r="D4502" s="1245" t="s">
        <v>10310</v>
      </c>
      <c r="E4502" s="1245" t="s">
        <v>798</v>
      </c>
      <c r="F4502" s="1245" t="s">
        <v>13630</v>
      </c>
      <c r="G4502" s="1243" t="s">
        <v>39</v>
      </c>
      <c r="H4502" s="1243">
        <v>0</v>
      </c>
      <c r="I4502" s="1246">
        <v>590000000</v>
      </c>
      <c r="J4502" s="1246" t="s">
        <v>53</v>
      </c>
      <c r="K4502" s="1247" t="s">
        <v>13382</v>
      </c>
      <c r="L4502" s="1246" t="s">
        <v>53</v>
      </c>
      <c r="M4502" s="1248" t="s">
        <v>43</v>
      </c>
      <c r="N4502" s="1243" t="s">
        <v>2792</v>
      </c>
      <c r="O4502" s="1246" t="s">
        <v>227</v>
      </c>
      <c r="P4502" s="1249">
        <v>796</v>
      </c>
      <c r="Q4502" s="1243" t="s">
        <v>46</v>
      </c>
      <c r="R4502" s="1250">
        <v>37</v>
      </c>
      <c r="S4502" s="1250">
        <v>720</v>
      </c>
      <c r="T4502" s="1251">
        <f t="shared" si="534"/>
        <v>26640</v>
      </c>
      <c r="U4502" s="1251">
        <f t="shared" si="532"/>
        <v>29836.800000000003</v>
      </c>
      <c r="V4502" s="1252"/>
      <c r="W4502" s="1246">
        <v>2017</v>
      </c>
      <c r="X4502" s="1243"/>
      <c r="Y4502" s="1253"/>
      <c r="Z4502" s="1165"/>
      <c r="AA4502" s="1166"/>
      <c r="AB4502" s="1165"/>
      <c r="AC4502" s="528"/>
      <c r="AD4502" s="528"/>
      <c r="AE4502" s="528"/>
      <c r="AF4502" s="528"/>
      <c r="AG4502" s="528"/>
      <c r="AH4502" s="528"/>
      <c r="AI4502" s="528"/>
      <c r="AJ4502" s="528"/>
      <c r="AK4502" s="528"/>
      <c r="AL4502" s="528"/>
      <c r="AM4502" s="528"/>
      <c r="AN4502" s="528"/>
      <c r="AO4502" s="528"/>
      <c r="AP4502" s="518"/>
      <c r="AQ4502" s="518"/>
      <c r="AR4502" s="518"/>
      <c r="AS4502" s="518"/>
      <c r="AT4502" s="518"/>
      <c r="AU4502" s="518"/>
      <c r="AV4502" s="518"/>
      <c r="AW4502" s="518"/>
      <c r="AX4502" s="518"/>
      <c r="AY4502" s="518"/>
      <c r="AZ4502" s="518"/>
      <c r="BA4502" s="518"/>
      <c r="BB4502" s="518"/>
      <c r="BC4502" s="518"/>
      <c r="BD4502" s="518"/>
      <c r="BE4502" s="518"/>
      <c r="BF4502" s="518"/>
      <c r="BG4502" s="518"/>
      <c r="BH4502" s="518"/>
      <c r="BI4502" s="518"/>
      <c r="BJ4502" s="518"/>
      <c r="BK4502" s="518"/>
      <c r="BL4502" s="518"/>
      <c r="BM4502" s="518"/>
      <c r="BN4502" s="518"/>
    </row>
    <row r="4503" spans="1:66" s="527" customFormat="1" ht="50.1" customHeight="1">
      <c r="A4503" s="1224" t="s">
        <v>13634</v>
      </c>
      <c r="B4503" s="1243" t="s">
        <v>35</v>
      </c>
      <c r="C4503" s="1244" t="s">
        <v>13635</v>
      </c>
      <c r="D4503" s="1245" t="s">
        <v>5963</v>
      </c>
      <c r="E4503" s="1245" t="s">
        <v>13636</v>
      </c>
      <c r="F4503" s="1245" t="s">
        <v>13637</v>
      </c>
      <c r="G4503" s="1243" t="s">
        <v>39</v>
      </c>
      <c r="H4503" s="1243">
        <v>0</v>
      </c>
      <c r="I4503" s="1246">
        <v>590000000</v>
      </c>
      <c r="J4503" s="1246" t="s">
        <v>53</v>
      </c>
      <c r="K4503" s="1247" t="s">
        <v>13382</v>
      </c>
      <c r="L4503" s="1246" t="s">
        <v>53</v>
      </c>
      <c r="M4503" s="1248" t="s">
        <v>43</v>
      </c>
      <c r="N4503" s="1243" t="s">
        <v>2792</v>
      </c>
      <c r="O4503" s="1246" t="s">
        <v>227</v>
      </c>
      <c r="P4503" s="1249">
        <v>796</v>
      </c>
      <c r="Q4503" s="1243" t="s">
        <v>46</v>
      </c>
      <c r="R4503" s="1250">
        <v>758</v>
      </c>
      <c r="S4503" s="1250">
        <v>2</v>
      </c>
      <c r="T4503" s="1251">
        <f>S4503*R4503</f>
        <v>1516</v>
      </c>
      <c r="U4503" s="1251">
        <f>T4503*1.12</f>
        <v>1697.92</v>
      </c>
      <c r="V4503" s="1252"/>
      <c r="W4503" s="1246">
        <v>2017</v>
      </c>
      <c r="X4503" s="1243"/>
      <c r="Y4503" s="1253"/>
      <c r="Z4503" s="1165"/>
      <c r="AA4503" s="1166"/>
      <c r="AB4503" s="1165"/>
      <c r="AC4503" s="528"/>
      <c r="AD4503" s="528"/>
      <c r="AE4503" s="528"/>
      <c r="AF4503" s="528"/>
      <c r="AG4503" s="528"/>
      <c r="AH4503" s="528"/>
      <c r="AI4503" s="528"/>
      <c r="AJ4503" s="528"/>
      <c r="AK4503" s="528"/>
      <c r="AL4503" s="528"/>
      <c r="AM4503" s="528"/>
      <c r="AN4503" s="528"/>
      <c r="AO4503" s="528"/>
      <c r="AP4503" s="518"/>
      <c r="AQ4503" s="518"/>
      <c r="AR4503" s="518"/>
      <c r="AS4503" s="518"/>
      <c r="AT4503" s="518"/>
      <c r="AU4503" s="518"/>
      <c r="AV4503" s="518"/>
      <c r="AW4503" s="518"/>
      <c r="AX4503" s="518"/>
      <c r="AY4503" s="518"/>
      <c r="AZ4503" s="518"/>
      <c r="BA4503" s="518"/>
      <c r="BB4503" s="518"/>
      <c r="BC4503" s="518"/>
      <c r="BD4503" s="518"/>
      <c r="BE4503" s="518"/>
      <c r="BF4503" s="518"/>
      <c r="BG4503" s="518"/>
      <c r="BH4503" s="518"/>
      <c r="BI4503" s="518"/>
      <c r="BJ4503" s="518"/>
      <c r="BK4503" s="518"/>
      <c r="BL4503" s="518"/>
      <c r="BM4503" s="518"/>
      <c r="BN4503" s="518"/>
    </row>
    <row r="4504" spans="1:66" s="527" customFormat="1" ht="50.1" customHeight="1">
      <c r="A4504" s="1224" t="s">
        <v>13638</v>
      </c>
      <c r="B4504" s="1243" t="s">
        <v>35</v>
      </c>
      <c r="C4504" s="1244" t="s">
        <v>5322</v>
      </c>
      <c r="D4504" s="1245" t="s">
        <v>5323</v>
      </c>
      <c r="E4504" s="1245" t="s">
        <v>5324</v>
      </c>
      <c r="F4504" s="1245" t="s">
        <v>13639</v>
      </c>
      <c r="G4504" s="1243" t="s">
        <v>39</v>
      </c>
      <c r="H4504" s="1243">
        <v>0</v>
      </c>
      <c r="I4504" s="1246">
        <v>590000000</v>
      </c>
      <c r="J4504" s="1246" t="s">
        <v>53</v>
      </c>
      <c r="K4504" s="1247" t="s">
        <v>13382</v>
      </c>
      <c r="L4504" s="1246" t="s">
        <v>53</v>
      </c>
      <c r="M4504" s="1248" t="s">
        <v>43</v>
      </c>
      <c r="N4504" s="1243" t="s">
        <v>2792</v>
      </c>
      <c r="O4504" s="1246" t="s">
        <v>227</v>
      </c>
      <c r="P4504" s="1249">
        <v>796</v>
      </c>
      <c r="Q4504" s="1243" t="s">
        <v>46</v>
      </c>
      <c r="R4504" s="1250">
        <v>4</v>
      </c>
      <c r="S4504" s="1250">
        <v>625</v>
      </c>
      <c r="T4504" s="1251">
        <f>S4504*R4504</f>
        <v>2500</v>
      </c>
      <c r="U4504" s="1251">
        <f>T4504*1.12</f>
        <v>2800.0000000000005</v>
      </c>
      <c r="V4504" s="1252"/>
      <c r="W4504" s="1246">
        <v>2017</v>
      </c>
      <c r="X4504" s="1243"/>
      <c r="Y4504" s="1253"/>
      <c r="Z4504" s="1165"/>
      <c r="AA4504" s="1166"/>
      <c r="AB4504" s="1165"/>
      <c r="AC4504" s="528"/>
      <c r="AD4504" s="528"/>
      <c r="AE4504" s="528"/>
      <c r="AF4504" s="528"/>
      <c r="AG4504" s="528"/>
      <c r="AH4504" s="528"/>
      <c r="AI4504" s="528"/>
      <c r="AJ4504" s="528"/>
      <c r="AK4504" s="528"/>
      <c r="AL4504" s="528"/>
      <c r="AM4504" s="528"/>
      <c r="AN4504" s="528"/>
      <c r="AO4504" s="528"/>
      <c r="AP4504" s="518"/>
      <c r="AQ4504" s="518"/>
      <c r="AR4504" s="518"/>
      <c r="AS4504" s="518"/>
      <c r="AT4504" s="518"/>
      <c r="AU4504" s="518"/>
      <c r="AV4504" s="518"/>
      <c r="AW4504" s="518"/>
      <c r="AX4504" s="518"/>
      <c r="AY4504" s="518"/>
      <c r="AZ4504" s="518"/>
      <c r="BA4504" s="518"/>
      <c r="BB4504" s="518"/>
      <c r="BC4504" s="518"/>
      <c r="BD4504" s="518"/>
      <c r="BE4504" s="518"/>
      <c r="BF4504" s="518"/>
      <c r="BG4504" s="518"/>
      <c r="BH4504" s="518"/>
      <c r="BI4504" s="518"/>
      <c r="BJ4504" s="518"/>
      <c r="BK4504" s="518"/>
      <c r="BL4504" s="518"/>
      <c r="BM4504" s="518"/>
      <c r="BN4504" s="518"/>
    </row>
    <row r="4505" spans="1:66" s="527" customFormat="1" ht="50.1" customHeight="1">
      <c r="A4505" s="1224" t="s">
        <v>13640</v>
      </c>
      <c r="B4505" s="1243" t="s">
        <v>35</v>
      </c>
      <c r="C4505" s="1244" t="s">
        <v>13641</v>
      </c>
      <c r="D4505" s="1245" t="s">
        <v>5323</v>
      </c>
      <c r="E4505" s="1245" t="s">
        <v>13642</v>
      </c>
      <c r="F4505" s="1245" t="s">
        <v>13643</v>
      </c>
      <c r="G4505" s="1243" t="s">
        <v>39</v>
      </c>
      <c r="H4505" s="1243">
        <v>0</v>
      </c>
      <c r="I4505" s="1246">
        <v>590000000</v>
      </c>
      <c r="J4505" s="1246" t="s">
        <v>53</v>
      </c>
      <c r="K4505" s="1247" t="s">
        <v>13382</v>
      </c>
      <c r="L4505" s="1246" t="s">
        <v>53</v>
      </c>
      <c r="M4505" s="1248" t="s">
        <v>43</v>
      </c>
      <c r="N4505" s="1243" t="s">
        <v>2792</v>
      </c>
      <c r="O4505" s="1246" t="s">
        <v>227</v>
      </c>
      <c r="P4505" s="1249">
        <v>796</v>
      </c>
      <c r="Q4505" s="1243" t="s">
        <v>46</v>
      </c>
      <c r="R4505" s="1250">
        <v>2</v>
      </c>
      <c r="S4505" s="1250">
        <v>410</v>
      </c>
      <c r="T4505" s="1251">
        <f>S4505*R4505</f>
        <v>820</v>
      </c>
      <c r="U4505" s="1251">
        <f>T4505*1.12</f>
        <v>918.40000000000009</v>
      </c>
      <c r="V4505" s="1252"/>
      <c r="W4505" s="1246">
        <v>2017</v>
      </c>
      <c r="X4505" s="1243"/>
      <c r="Y4505" s="1253"/>
      <c r="Z4505" s="1165"/>
      <c r="AA4505" s="1166"/>
      <c r="AB4505" s="1165"/>
      <c r="AC4505" s="528"/>
      <c r="AD4505" s="528"/>
      <c r="AE4505" s="528"/>
      <c r="AF4505" s="528"/>
      <c r="AG4505" s="528"/>
      <c r="AH4505" s="528"/>
      <c r="AI4505" s="528"/>
      <c r="AJ4505" s="528"/>
      <c r="AK4505" s="528"/>
      <c r="AL4505" s="528"/>
      <c r="AM4505" s="528"/>
      <c r="AN4505" s="528"/>
      <c r="AO4505" s="528"/>
      <c r="AP4505" s="518"/>
      <c r="AQ4505" s="518"/>
      <c r="AR4505" s="518"/>
      <c r="AS4505" s="518"/>
      <c r="AT4505" s="518"/>
      <c r="AU4505" s="518"/>
      <c r="AV4505" s="518"/>
      <c r="AW4505" s="518"/>
      <c r="AX4505" s="518"/>
      <c r="AY4505" s="518"/>
      <c r="AZ4505" s="518"/>
      <c r="BA4505" s="518"/>
      <c r="BB4505" s="518"/>
      <c r="BC4505" s="518"/>
      <c r="BD4505" s="518"/>
      <c r="BE4505" s="518"/>
      <c r="BF4505" s="518"/>
      <c r="BG4505" s="518"/>
      <c r="BH4505" s="518"/>
      <c r="BI4505" s="518"/>
      <c r="BJ4505" s="518"/>
      <c r="BK4505" s="518"/>
      <c r="BL4505" s="518"/>
      <c r="BM4505" s="518"/>
      <c r="BN4505" s="518"/>
    </row>
    <row r="4506" spans="1:66" s="527" customFormat="1" ht="50.1" customHeight="1">
      <c r="A4506" s="1224" t="s">
        <v>13647</v>
      </c>
      <c r="B4506" s="35" t="s">
        <v>35</v>
      </c>
      <c r="C4506" s="78" t="s">
        <v>13648</v>
      </c>
      <c r="D4506" s="50" t="s">
        <v>3567</v>
      </c>
      <c r="E4506" s="50" t="s">
        <v>13649</v>
      </c>
      <c r="F4506" s="50" t="s">
        <v>13650</v>
      </c>
      <c r="G4506" s="49" t="s">
        <v>39</v>
      </c>
      <c r="H4506" s="49">
        <v>0</v>
      </c>
      <c r="I4506" s="82">
        <v>590000000</v>
      </c>
      <c r="J4506" s="35" t="s">
        <v>225</v>
      </c>
      <c r="K4506" s="35" t="s">
        <v>13382</v>
      </c>
      <c r="L4506" s="35" t="s">
        <v>10638</v>
      </c>
      <c r="M4506" s="790" t="s">
        <v>61</v>
      </c>
      <c r="N4506" s="58" t="s">
        <v>5378</v>
      </c>
      <c r="O4506" s="35" t="s">
        <v>2052</v>
      </c>
      <c r="P4506" s="49">
        <v>166</v>
      </c>
      <c r="Q4506" s="59" t="s">
        <v>103</v>
      </c>
      <c r="R4506" s="100">
        <v>70</v>
      </c>
      <c r="S4506" s="77">
        <v>2375</v>
      </c>
      <c r="T4506" s="62">
        <f>S4506*R4506</f>
        <v>166250</v>
      </c>
      <c r="U4506" s="62">
        <f t="shared" ref="U4506" si="535">T4506*1.12</f>
        <v>186200.00000000003</v>
      </c>
      <c r="V4506" s="35"/>
      <c r="W4506" s="35">
        <v>2017</v>
      </c>
      <c r="X4506" s="43"/>
      <c r="Y4506" s="528"/>
      <c r="Z4506" s="1165"/>
      <c r="AA4506" s="1166"/>
      <c r="AB4506" s="1165"/>
      <c r="AC4506" s="528"/>
      <c r="AD4506" s="528"/>
      <c r="AE4506" s="528"/>
      <c r="AF4506" s="528"/>
      <c r="AG4506" s="528"/>
      <c r="AH4506" s="528"/>
      <c r="AI4506" s="528"/>
      <c r="AJ4506" s="528"/>
      <c r="AK4506" s="528"/>
      <c r="AL4506" s="528"/>
      <c r="AM4506" s="528"/>
      <c r="AN4506" s="528"/>
      <c r="AO4506" s="528"/>
      <c r="AP4506" s="518"/>
      <c r="AQ4506" s="518"/>
      <c r="AR4506" s="518"/>
      <c r="AS4506" s="518"/>
      <c r="AT4506" s="518"/>
      <c r="AU4506" s="518"/>
      <c r="AV4506" s="518"/>
      <c r="AW4506" s="518"/>
      <c r="AX4506" s="518"/>
      <c r="AY4506" s="518"/>
      <c r="AZ4506" s="518"/>
      <c r="BA4506" s="518"/>
      <c r="BB4506" s="518"/>
      <c r="BC4506" s="518"/>
      <c r="BD4506" s="518"/>
      <c r="BE4506" s="518"/>
      <c r="BF4506" s="518"/>
      <c r="BG4506" s="518"/>
      <c r="BH4506" s="518"/>
      <c r="BI4506" s="518"/>
      <c r="BJ4506" s="518"/>
      <c r="BK4506" s="518"/>
      <c r="BL4506" s="518"/>
      <c r="BM4506" s="518"/>
      <c r="BN4506" s="518"/>
    </row>
    <row r="4507" spans="1:66" s="527" customFormat="1" ht="50.1" customHeight="1">
      <c r="A4507" s="1224" t="s">
        <v>13651</v>
      </c>
      <c r="B4507" s="987" t="s">
        <v>35</v>
      </c>
      <c r="C4507" s="989" t="s">
        <v>13652</v>
      </c>
      <c r="D4507" s="989" t="s">
        <v>5645</v>
      </c>
      <c r="E4507" s="989" t="s">
        <v>13653</v>
      </c>
      <c r="F4507" s="1286" t="s">
        <v>13654</v>
      </c>
      <c r="G4507" s="1287" t="s">
        <v>39</v>
      </c>
      <c r="H4507" s="987">
        <v>0</v>
      </c>
      <c r="I4507" s="987">
        <v>590000000</v>
      </c>
      <c r="J4507" s="987" t="s">
        <v>225</v>
      </c>
      <c r="K4507" s="1288" t="s">
        <v>13382</v>
      </c>
      <c r="L4507" s="987" t="s">
        <v>42</v>
      </c>
      <c r="M4507" s="1289" t="s">
        <v>43</v>
      </c>
      <c r="N4507" s="1288" t="s">
        <v>2687</v>
      </c>
      <c r="O4507" s="987" t="s">
        <v>2052</v>
      </c>
      <c r="P4507" s="987">
        <v>796</v>
      </c>
      <c r="Q4507" s="987" t="s">
        <v>46</v>
      </c>
      <c r="R4507" s="993">
        <v>20</v>
      </c>
      <c r="S4507" s="1290">
        <v>335</v>
      </c>
      <c r="T4507" s="1291">
        <f t="shared" ref="T4507" si="536">S4507*R4507</f>
        <v>6700</v>
      </c>
      <c r="U4507" s="1291">
        <f t="shared" ref="U4507" si="537">T4507*1.12</f>
        <v>7504.0000000000009</v>
      </c>
      <c r="V4507" s="987"/>
      <c r="W4507" s="987">
        <v>2017</v>
      </c>
      <c r="X4507" s="1292"/>
      <c r="Y4507" s="1293"/>
      <c r="Z4507" s="1165"/>
      <c r="AA4507" s="1166"/>
      <c r="AB4507" s="1165"/>
      <c r="AC4507" s="528"/>
      <c r="AD4507" s="528"/>
      <c r="AE4507" s="528"/>
      <c r="AF4507" s="528"/>
      <c r="AG4507" s="528"/>
      <c r="AH4507" s="528"/>
      <c r="AI4507" s="528"/>
      <c r="AJ4507" s="528"/>
      <c r="AK4507" s="528"/>
      <c r="AL4507" s="528"/>
      <c r="AM4507" s="528"/>
      <c r="AN4507" s="528"/>
      <c r="AO4507" s="528"/>
      <c r="AP4507" s="518"/>
      <c r="AQ4507" s="518"/>
      <c r="AR4507" s="518"/>
      <c r="AS4507" s="518"/>
      <c r="AT4507" s="518"/>
      <c r="AU4507" s="518"/>
      <c r="AV4507" s="518"/>
      <c r="AW4507" s="518"/>
      <c r="AX4507" s="518"/>
      <c r="AY4507" s="518"/>
      <c r="AZ4507" s="518"/>
      <c r="BA4507" s="518"/>
      <c r="BB4507" s="518"/>
      <c r="BC4507" s="518"/>
      <c r="BD4507" s="518"/>
      <c r="BE4507" s="518"/>
      <c r="BF4507" s="518"/>
      <c r="BG4507" s="518"/>
      <c r="BH4507" s="518"/>
      <c r="BI4507" s="518"/>
      <c r="BJ4507" s="518"/>
      <c r="BK4507" s="518"/>
      <c r="BL4507" s="518"/>
      <c r="BM4507" s="518"/>
      <c r="BN4507" s="518"/>
    </row>
    <row r="4508" spans="1:66" s="527" customFormat="1" ht="50.1" customHeight="1">
      <c r="A4508" s="1224" t="s">
        <v>13657</v>
      </c>
      <c r="B4508" s="35" t="s">
        <v>35</v>
      </c>
      <c r="C4508" s="465" t="s">
        <v>6859</v>
      </c>
      <c r="D4508" s="1298" t="s">
        <v>6860</v>
      </c>
      <c r="E4508" s="465" t="s">
        <v>6861</v>
      </c>
      <c r="F4508" s="1298" t="s">
        <v>13658</v>
      </c>
      <c r="G4508" s="1299" t="s">
        <v>39</v>
      </c>
      <c r="H4508" s="1300">
        <v>0</v>
      </c>
      <c r="I4508" s="35">
        <v>590000000</v>
      </c>
      <c r="J4508" s="1301" t="s">
        <v>225</v>
      </c>
      <c r="K4508" s="1299" t="s">
        <v>13382</v>
      </c>
      <c r="L4508" s="1301" t="s">
        <v>13659</v>
      </c>
      <c r="M4508" s="1302" t="s">
        <v>61</v>
      </c>
      <c r="N4508" s="1301" t="s">
        <v>2792</v>
      </c>
      <c r="O4508" s="51" t="s">
        <v>10779</v>
      </c>
      <c r="P4508" s="1300">
        <v>796</v>
      </c>
      <c r="Q4508" s="55" t="s">
        <v>46</v>
      </c>
      <c r="R4508" s="1303">
        <v>17</v>
      </c>
      <c r="S4508" s="1303">
        <v>15010</v>
      </c>
      <c r="T4508" s="1303">
        <f>R4508*S4508</f>
        <v>255170</v>
      </c>
      <c r="U4508" s="1303">
        <f>T4508*1.12</f>
        <v>285790.40000000002</v>
      </c>
      <c r="V4508" s="1304"/>
      <c r="W4508" s="1300">
        <v>2017</v>
      </c>
      <c r="X4508" s="1304"/>
      <c r="Y4508" s="528"/>
      <c r="Z4508" s="1165"/>
      <c r="AA4508" s="1166"/>
      <c r="AB4508" s="1165"/>
      <c r="AC4508" s="528"/>
      <c r="AD4508" s="528"/>
      <c r="AE4508" s="528"/>
      <c r="AF4508" s="528"/>
      <c r="AG4508" s="528"/>
      <c r="AH4508" s="528"/>
      <c r="AI4508" s="528"/>
      <c r="AJ4508" s="528"/>
      <c r="AK4508" s="528"/>
      <c r="AL4508" s="528"/>
      <c r="AM4508" s="528"/>
      <c r="AN4508" s="528"/>
      <c r="AO4508" s="528"/>
      <c r="AP4508" s="518"/>
      <c r="AQ4508" s="518"/>
      <c r="AR4508" s="518"/>
      <c r="AS4508" s="518"/>
      <c r="AT4508" s="518"/>
      <c r="AU4508" s="518"/>
      <c r="AV4508" s="518"/>
      <c r="AW4508" s="518"/>
      <c r="AX4508" s="518"/>
      <c r="AY4508" s="518"/>
      <c r="AZ4508" s="518"/>
      <c r="BA4508" s="518"/>
      <c r="BB4508" s="518"/>
      <c r="BC4508" s="518"/>
      <c r="BD4508" s="518"/>
      <c r="BE4508" s="518"/>
      <c r="BF4508" s="518"/>
      <c r="BG4508" s="518"/>
      <c r="BH4508" s="518"/>
      <c r="BI4508" s="518"/>
      <c r="BJ4508" s="518"/>
      <c r="BK4508" s="518"/>
      <c r="BL4508" s="518"/>
      <c r="BM4508" s="518"/>
      <c r="BN4508" s="518"/>
    </row>
    <row r="4509" spans="1:66" s="527" customFormat="1" ht="50.1" customHeight="1">
      <c r="A4509" s="1224" t="s">
        <v>13660</v>
      </c>
      <c r="B4509" s="35" t="s">
        <v>35</v>
      </c>
      <c r="C4509" s="465" t="s">
        <v>6859</v>
      </c>
      <c r="D4509" s="1298" t="s">
        <v>6860</v>
      </c>
      <c r="E4509" s="465" t="s">
        <v>6861</v>
      </c>
      <c r="F4509" s="1298" t="s">
        <v>13661</v>
      </c>
      <c r="G4509" s="1299" t="s">
        <v>39</v>
      </c>
      <c r="H4509" s="1300">
        <v>0</v>
      </c>
      <c r="I4509" s="35">
        <v>590000000</v>
      </c>
      <c r="J4509" s="1301" t="s">
        <v>225</v>
      </c>
      <c r="K4509" s="1299" t="s">
        <v>13382</v>
      </c>
      <c r="L4509" s="1301" t="s">
        <v>13659</v>
      </c>
      <c r="M4509" s="1302" t="s">
        <v>61</v>
      </c>
      <c r="N4509" s="1301" t="s">
        <v>2792</v>
      </c>
      <c r="O4509" s="51" t="s">
        <v>10779</v>
      </c>
      <c r="P4509" s="1300">
        <v>796</v>
      </c>
      <c r="Q4509" s="55" t="s">
        <v>46</v>
      </c>
      <c r="R4509" s="1303">
        <v>17</v>
      </c>
      <c r="S4509" s="1303">
        <v>15010</v>
      </c>
      <c r="T4509" s="1303">
        <f t="shared" ref="T4509:T4521" si="538">R4509*S4509</f>
        <v>255170</v>
      </c>
      <c r="U4509" s="1303">
        <f t="shared" ref="U4509:U4521" si="539">T4509*1.12</f>
        <v>285790.40000000002</v>
      </c>
      <c r="V4509" s="1304"/>
      <c r="W4509" s="1300">
        <v>2017</v>
      </c>
      <c r="X4509" s="1304"/>
      <c r="Y4509" s="528"/>
      <c r="Z4509" s="1165"/>
      <c r="AA4509" s="1166"/>
      <c r="AB4509" s="1165"/>
      <c r="AC4509" s="528"/>
      <c r="AD4509" s="528"/>
      <c r="AE4509" s="528"/>
      <c r="AF4509" s="528"/>
      <c r="AG4509" s="528"/>
      <c r="AH4509" s="528"/>
      <c r="AI4509" s="528"/>
      <c r="AJ4509" s="528"/>
      <c r="AK4509" s="528"/>
      <c r="AL4509" s="528"/>
      <c r="AM4509" s="528"/>
      <c r="AN4509" s="528"/>
      <c r="AO4509" s="528"/>
      <c r="AP4509" s="518"/>
      <c r="AQ4509" s="518"/>
      <c r="AR4509" s="518"/>
      <c r="AS4509" s="518"/>
      <c r="AT4509" s="518"/>
      <c r="AU4509" s="518"/>
      <c r="AV4509" s="518"/>
      <c r="AW4509" s="518"/>
      <c r="AX4509" s="518"/>
      <c r="AY4509" s="518"/>
      <c r="AZ4509" s="518"/>
      <c r="BA4509" s="518"/>
      <c r="BB4509" s="518"/>
      <c r="BC4509" s="518"/>
      <c r="BD4509" s="518"/>
      <c r="BE4509" s="518"/>
      <c r="BF4509" s="518"/>
      <c r="BG4509" s="518"/>
      <c r="BH4509" s="518"/>
      <c r="BI4509" s="518"/>
      <c r="BJ4509" s="518"/>
      <c r="BK4509" s="518"/>
      <c r="BL4509" s="518"/>
      <c r="BM4509" s="518"/>
      <c r="BN4509" s="518"/>
    </row>
    <row r="4510" spans="1:66" s="527" customFormat="1" ht="50.1" customHeight="1">
      <c r="A4510" s="1224" t="s">
        <v>13662</v>
      </c>
      <c r="B4510" s="35" t="s">
        <v>35</v>
      </c>
      <c r="C4510" s="465" t="s">
        <v>10783</v>
      </c>
      <c r="D4510" s="1298" t="s">
        <v>10784</v>
      </c>
      <c r="E4510" s="465" t="s">
        <v>10785</v>
      </c>
      <c r="F4510" s="1298" t="s">
        <v>13663</v>
      </c>
      <c r="G4510" s="1299" t="s">
        <v>39</v>
      </c>
      <c r="H4510" s="1300">
        <v>0</v>
      </c>
      <c r="I4510" s="35">
        <v>590000000</v>
      </c>
      <c r="J4510" s="1301" t="s">
        <v>225</v>
      </c>
      <c r="K4510" s="1299" t="s">
        <v>13382</v>
      </c>
      <c r="L4510" s="1301" t="s">
        <v>13659</v>
      </c>
      <c r="M4510" s="1302" t="s">
        <v>61</v>
      </c>
      <c r="N4510" s="1301" t="s">
        <v>2792</v>
      </c>
      <c r="O4510" s="51" t="s">
        <v>10779</v>
      </c>
      <c r="P4510" s="1300">
        <v>796</v>
      </c>
      <c r="Q4510" s="55" t="s">
        <v>46</v>
      </c>
      <c r="R4510" s="1303">
        <v>50</v>
      </c>
      <c r="S4510" s="1303">
        <v>305</v>
      </c>
      <c r="T4510" s="1303">
        <f t="shared" si="538"/>
        <v>15250</v>
      </c>
      <c r="U4510" s="1303">
        <f t="shared" si="539"/>
        <v>17080</v>
      </c>
      <c r="V4510" s="1304"/>
      <c r="W4510" s="1300">
        <v>2017</v>
      </c>
      <c r="X4510" s="1304"/>
      <c r="Y4510" s="528"/>
      <c r="Z4510" s="1165"/>
      <c r="AA4510" s="1166"/>
      <c r="AB4510" s="1165"/>
      <c r="AC4510" s="528"/>
      <c r="AD4510" s="528"/>
      <c r="AE4510" s="528"/>
      <c r="AF4510" s="528"/>
      <c r="AG4510" s="528"/>
      <c r="AH4510" s="528"/>
      <c r="AI4510" s="528"/>
      <c r="AJ4510" s="528"/>
      <c r="AK4510" s="528"/>
      <c r="AL4510" s="528"/>
      <c r="AM4510" s="528"/>
      <c r="AN4510" s="528"/>
      <c r="AO4510" s="528"/>
      <c r="AP4510" s="518"/>
      <c r="AQ4510" s="518"/>
      <c r="AR4510" s="518"/>
      <c r="AS4510" s="518"/>
      <c r="AT4510" s="518"/>
      <c r="AU4510" s="518"/>
      <c r="AV4510" s="518"/>
      <c r="AW4510" s="518"/>
      <c r="AX4510" s="518"/>
      <c r="AY4510" s="518"/>
      <c r="AZ4510" s="518"/>
      <c r="BA4510" s="518"/>
      <c r="BB4510" s="518"/>
      <c r="BC4510" s="518"/>
      <c r="BD4510" s="518"/>
      <c r="BE4510" s="518"/>
      <c r="BF4510" s="518"/>
      <c r="BG4510" s="518"/>
      <c r="BH4510" s="518"/>
      <c r="BI4510" s="518"/>
      <c r="BJ4510" s="518"/>
      <c r="BK4510" s="518"/>
      <c r="BL4510" s="518"/>
      <c r="BM4510" s="518"/>
      <c r="BN4510" s="518"/>
    </row>
    <row r="4511" spans="1:66" s="527" customFormat="1" ht="50.1" customHeight="1">
      <c r="A4511" s="1224" t="s">
        <v>13664</v>
      </c>
      <c r="B4511" s="35" t="s">
        <v>35</v>
      </c>
      <c r="C4511" s="465" t="s">
        <v>10783</v>
      </c>
      <c r="D4511" s="1298" t="s">
        <v>10784</v>
      </c>
      <c r="E4511" s="465" t="s">
        <v>10785</v>
      </c>
      <c r="F4511" s="1298" t="s">
        <v>13665</v>
      </c>
      <c r="G4511" s="1299" t="s">
        <v>39</v>
      </c>
      <c r="H4511" s="1300">
        <v>0</v>
      </c>
      <c r="I4511" s="35">
        <v>590000000</v>
      </c>
      <c r="J4511" s="1301" t="s">
        <v>225</v>
      </c>
      <c r="K4511" s="1299" t="s">
        <v>13382</v>
      </c>
      <c r="L4511" s="1301" t="s">
        <v>13659</v>
      </c>
      <c r="M4511" s="1302" t="s">
        <v>61</v>
      </c>
      <c r="N4511" s="1301" t="s">
        <v>2792</v>
      </c>
      <c r="O4511" s="51" t="s">
        <v>10779</v>
      </c>
      <c r="P4511" s="1300">
        <v>796</v>
      </c>
      <c r="Q4511" s="55" t="s">
        <v>46</v>
      </c>
      <c r="R4511" s="1303">
        <v>34</v>
      </c>
      <c r="S4511" s="1303">
        <v>705</v>
      </c>
      <c r="T4511" s="1303">
        <f t="shared" si="538"/>
        <v>23970</v>
      </c>
      <c r="U4511" s="1303">
        <f t="shared" si="539"/>
        <v>26846.400000000001</v>
      </c>
      <c r="V4511" s="1304"/>
      <c r="W4511" s="1300">
        <v>2017</v>
      </c>
      <c r="X4511" s="1304"/>
      <c r="Y4511" s="528"/>
      <c r="Z4511" s="1165"/>
      <c r="AA4511" s="1166"/>
      <c r="AB4511" s="1165"/>
      <c r="AC4511" s="528"/>
      <c r="AD4511" s="528"/>
      <c r="AE4511" s="528"/>
      <c r="AF4511" s="528"/>
      <c r="AG4511" s="528"/>
      <c r="AH4511" s="528"/>
      <c r="AI4511" s="528"/>
      <c r="AJ4511" s="528"/>
      <c r="AK4511" s="528"/>
      <c r="AL4511" s="528"/>
      <c r="AM4511" s="528"/>
      <c r="AN4511" s="528"/>
      <c r="AO4511" s="528"/>
      <c r="AP4511" s="518"/>
      <c r="AQ4511" s="518"/>
      <c r="AR4511" s="518"/>
      <c r="AS4511" s="518"/>
      <c r="AT4511" s="518"/>
      <c r="AU4511" s="518"/>
      <c r="AV4511" s="518"/>
      <c r="AW4511" s="518"/>
      <c r="AX4511" s="518"/>
      <c r="AY4511" s="518"/>
      <c r="AZ4511" s="518"/>
      <c r="BA4511" s="518"/>
      <c r="BB4511" s="518"/>
      <c r="BC4511" s="518"/>
      <c r="BD4511" s="518"/>
      <c r="BE4511" s="518"/>
      <c r="BF4511" s="518"/>
      <c r="BG4511" s="518"/>
      <c r="BH4511" s="518"/>
      <c r="BI4511" s="518"/>
      <c r="BJ4511" s="518"/>
      <c r="BK4511" s="518"/>
      <c r="BL4511" s="518"/>
      <c r="BM4511" s="518"/>
      <c r="BN4511" s="518"/>
    </row>
    <row r="4512" spans="1:66" s="527" customFormat="1" ht="50.1" customHeight="1">
      <c r="A4512" s="1224" t="s">
        <v>13666</v>
      </c>
      <c r="B4512" s="35" t="s">
        <v>35</v>
      </c>
      <c r="C4512" s="465" t="s">
        <v>10783</v>
      </c>
      <c r="D4512" s="1298" t="s">
        <v>10784</v>
      </c>
      <c r="E4512" s="465" t="s">
        <v>10785</v>
      </c>
      <c r="F4512" s="465" t="s">
        <v>13667</v>
      </c>
      <c r="G4512" s="1299" t="s">
        <v>39</v>
      </c>
      <c r="H4512" s="1300">
        <v>0</v>
      </c>
      <c r="I4512" s="35">
        <v>590000000</v>
      </c>
      <c r="J4512" s="1301" t="s">
        <v>225</v>
      </c>
      <c r="K4512" s="1299" t="s">
        <v>13382</v>
      </c>
      <c r="L4512" s="1301" t="s">
        <v>13659</v>
      </c>
      <c r="M4512" s="1302" t="s">
        <v>61</v>
      </c>
      <c r="N4512" s="1301" t="s">
        <v>2792</v>
      </c>
      <c r="O4512" s="51" t="s">
        <v>10779</v>
      </c>
      <c r="P4512" s="1300">
        <v>796</v>
      </c>
      <c r="Q4512" s="55" t="s">
        <v>46</v>
      </c>
      <c r="R4512" s="1303">
        <v>34</v>
      </c>
      <c r="S4512" s="1303">
        <v>605</v>
      </c>
      <c r="T4512" s="1303">
        <f t="shared" si="538"/>
        <v>20570</v>
      </c>
      <c r="U4512" s="1303">
        <f t="shared" si="539"/>
        <v>23038.400000000001</v>
      </c>
      <c r="V4512" s="1304"/>
      <c r="W4512" s="1300">
        <v>2017</v>
      </c>
      <c r="X4512" s="1304"/>
      <c r="Y4512" s="528"/>
      <c r="Z4512" s="1165"/>
      <c r="AA4512" s="1166"/>
      <c r="AB4512" s="1165"/>
      <c r="AC4512" s="528"/>
      <c r="AD4512" s="528"/>
      <c r="AE4512" s="528"/>
      <c r="AF4512" s="528"/>
      <c r="AG4512" s="528"/>
      <c r="AH4512" s="528"/>
      <c r="AI4512" s="528"/>
      <c r="AJ4512" s="528"/>
      <c r="AK4512" s="528"/>
      <c r="AL4512" s="528"/>
      <c r="AM4512" s="528"/>
      <c r="AN4512" s="528"/>
      <c r="AO4512" s="528"/>
      <c r="AP4512" s="518"/>
      <c r="AQ4512" s="518"/>
      <c r="AR4512" s="518"/>
      <c r="AS4512" s="518"/>
      <c r="AT4512" s="518"/>
      <c r="AU4512" s="518"/>
      <c r="AV4512" s="518"/>
      <c r="AW4512" s="518"/>
      <c r="AX4512" s="518"/>
      <c r="AY4512" s="518"/>
      <c r="AZ4512" s="518"/>
      <c r="BA4512" s="518"/>
      <c r="BB4512" s="518"/>
      <c r="BC4512" s="518"/>
      <c r="BD4512" s="518"/>
      <c r="BE4512" s="518"/>
      <c r="BF4512" s="518"/>
      <c r="BG4512" s="518"/>
      <c r="BH4512" s="518"/>
      <c r="BI4512" s="518"/>
      <c r="BJ4512" s="518"/>
      <c r="BK4512" s="518"/>
      <c r="BL4512" s="518"/>
      <c r="BM4512" s="518"/>
      <c r="BN4512" s="518"/>
    </row>
    <row r="4513" spans="1:66" s="527" customFormat="1" ht="50.1" customHeight="1">
      <c r="A4513" s="1224" t="s">
        <v>13668</v>
      </c>
      <c r="B4513" s="35" t="s">
        <v>35</v>
      </c>
      <c r="C4513" s="465" t="s">
        <v>8493</v>
      </c>
      <c r="D4513" s="308" t="s">
        <v>6154</v>
      </c>
      <c r="E4513" s="465" t="s">
        <v>8494</v>
      </c>
      <c r="F4513" s="465" t="s">
        <v>13669</v>
      </c>
      <c r="G4513" s="1299" t="s">
        <v>39</v>
      </c>
      <c r="H4513" s="1300">
        <v>0</v>
      </c>
      <c r="I4513" s="35">
        <v>590000000</v>
      </c>
      <c r="J4513" s="1301" t="s">
        <v>225</v>
      </c>
      <c r="K4513" s="1299" t="s">
        <v>13382</v>
      </c>
      <c r="L4513" s="1301" t="s">
        <v>13659</v>
      </c>
      <c r="M4513" s="1302" t="s">
        <v>61</v>
      </c>
      <c r="N4513" s="1301" t="s">
        <v>2792</v>
      </c>
      <c r="O4513" s="51" t="s">
        <v>10779</v>
      </c>
      <c r="P4513" s="1300">
        <v>796</v>
      </c>
      <c r="Q4513" s="55" t="s">
        <v>46</v>
      </c>
      <c r="R4513" s="1303">
        <v>34</v>
      </c>
      <c r="S4513" s="1303">
        <v>72</v>
      </c>
      <c r="T4513" s="1303">
        <f t="shared" si="538"/>
        <v>2448</v>
      </c>
      <c r="U4513" s="1303">
        <f t="shared" si="539"/>
        <v>2741.76</v>
      </c>
      <c r="V4513" s="1304"/>
      <c r="W4513" s="1300">
        <v>2017</v>
      </c>
      <c r="X4513" s="1304"/>
      <c r="Y4513" s="528"/>
      <c r="Z4513" s="1165"/>
      <c r="AA4513" s="1166"/>
      <c r="AB4513" s="1165"/>
      <c r="AC4513" s="528"/>
      <c r="AD4513" s="528"/>
      <c r="AE4513" s="528"/>
      <c r="AF4513" s="528"/>
      <c r="AG4513" s="528"/>
      <c r="AH4513" s="528"/>
      <c r="AI4513" s="528"/>
      <c r="AJ4513" s="528"/>
      <c r="AK4513" s="528"/>
      <c r="AL4513" s="528"/>
      <c r="AM4513" s="528"/>
      <c r="AN4513" s="528"/>
      <c r="AO4513" s="528"/>
      <c r="AP4513" s="518"/>
      <c r="AQ4513" s="518"/>
      <c r="AR4513" s="518"/>
      <c r="AS4513" s="518"/>
      <c r="AT4513" s="518"/>
      <c r="AU4513" s="518"/>
      <c r="AV4513" s="518"/>
      <c r="AW4513" s="518"/>
      <c r="AX4513" s="518"/>
      <c r="AY4513" s="518"/>
      <c r="AZ4513" s="518"/>
      <c r="BA4513" s="518"/>
      <c r="BB4513" s="518"/>
      <c r="BC4513" s="518"/>
      <c r="BD4513" s="518"/>
      <c r="BE4513" s="518"/>
      <c r="BF4513" s="518"/>
      <c r="BG4513" s="518"/>
      <c r="BH4513" s="518"/>
      <c r="BI4513" s="518"/>
      <c r="BJ4513" s="518"/>
      <c r="BK4513" s="518"/>
      <c r="BL4513" s="518"/>
      <c r="BM4513" s="518"/>
      <c r="BN4513" s="518"/>
    </row>
    <row r="4514" spans="1:66" s="527" customFormat="1" ht="50.1" customHeight="1">
      <c r="A4514" s="1224" t="s">
        <v>13670</v>
      </c>
      <c r="B4514" s="35" t="s">
        <v>35</v>
      </c>
      <c r="C4514" s="465" t="s">
        <v>13671</v>
      </c>
      <c r="D4514" s="308" t="s">
        <v>13672</v>
      </c>
      <c r="E4514" s="465" t="s">
        <v>13673</v>
      </c>
      <c r="F4514" s="465" t="s">
        <v>13674</v>
      </c>
      <c r="G4514" s="1299" t="s">
        <v>39</v>
      </c>
      <c r="H4514" s="1300">
        <v>0</v>
      </c>
      <c r="I4514" s="35">
        <v>590000000</v>
      </c>
      <c r="J4514" s="1301" t="s">
        <v>225</v>
      </c>
      <c r="K4514" s="1299" t="s">
        <v>13382</v>
      </c>
      <c r="L4514" s="1301" t="s">
        <v>13659</v>
      </c>
      <c r="M4514" s="1302" t="s">
        <v>61</v>
      </c>
      <c r="N4514" s="1301" t="s">
        <v>2792</v>
      </c>
      <c r="O4514" s="51" t="s">
        <v>10779</v>
      </c>
      <c r="P4514" s="1300">
        <v>796</v>
      </c>
      <c r="Q4514" s="55" t="s">
        <v>46</v>
      </c>
      <c r="R4514" s="1303">
        <v>4</v>
      </c>
      <c r="S4514" s="1303">
        <v>23200</v>
      </c>
      <c r="T4514" s="1303">
        <f t="shared" si="538"/>
        <v>92800</v>
      </c>
      <c r="U4514" s="1303">
        <f t="shared" si="539"/>
        <v>103936.00000000001</v>
      </c>
      <c r="V4514" s="1304"/>
      <c r="W4514" s="1300">
        <v>2017</v>
      </c>
      <c r="X4514" s="1304"/>
      <c r="Y4514" s="528"/>
      <c r="Z4514" s="1165"/>
      <c r="AA4514" s="1166"/>
      <c r="AB4514" s="1165"/>
      <c r="AC4514" s="528"/>
      <c r="AD4514" s="528"/>
      <c r="AE4514" s="528"/>
      <c r="AF4514" s="528"/>
      <c r="AG4514" s="528"/>
      <c r="AH4514" s="528"/>
      <c r="AI4514" s="528"/>
      <c r="AJ4514" s="528"/>
      <c r="AK4514" s="528"/>
      <c r="AL4514" s="528"/>
      <c r="AM4514" s="528"/>
      <c r="AN4514" s="528"/>
      <c r="AO4514" s="528"/>
      <c r="AP4514" s="518"/>
      <c r="AQ4514" s="518"/>
      <c r="AR4514" s="518"/>
      <c r="AS4514" s="518"/>
      <c r="AT4514" s="518"/>
      <c r="AU4514" s="518"/>
      <c r="AV4514" s="518"/>
      <c r="AW4514" s="518"/>
      <c r="AX4514" s="518"/>
      <c r="AY4514" s="518"/>
      <c r="AZ4514" s="518"/>
      <c r="BA4514" s="518"/>
      <c r="BB4514" s="518"/>
      <c r="BC4514" s="518"/>
      <c r="BD4514" s="518"/>
      <c r="BE4514" s="518"/>
      <c r="BF4514" s="518"/>
      <c r="BG4514" s="518"/>
      <c r="BH4514" s="518"/>
      <c r="BI4514" s="518"/>
      <c r="BJ4514" s="518"/>
      <c r="BK4514" s="518"/>
      <c r="BL4514" s="518"/>
      <c r="BM4514" s="518"/>
      <c r="BN4514" s="518"/>
    </row>
    <row r="4515" spans="1:66" s="527" customFormat="1" ht="50.1" customHeight="1">
      <c r="A4515" s="1224" t="s">
        <v>13675</v>
      </c>
      <c r="B4515" s="35" t="s">
        <v>35</v>
      </c>
      <c r="C4515" s="465" t="s">
        <v>10792</v>
      </c>
      <c r="D4515" s="308" t="s">
        <v>10793</v>
      </c>
      <c r="E4515" s="465" t="s">
        <v>10794</v>
      </c>
      <c r="F4515" s="465" t="s">
        <v>13676</v>
      </c>
      <c r="G4515" s="1299" t="s">
        <v>39</v>
      </c>
      <c r="H4515" s="1300">
        <v>0</v>
      </c>
      <c r="I4515" s="35">
        <v>590000000</v>
      </c>
      <c r="J4515" s="1301" t="s">
        <v>225</v>
      </c>
      <c r="K4515" s="1299" t="s">
        <v>13382</v>
      </c>
      <c r="L4515" s="1301" t="s">
        <v>13659</v>
      </c>
      <c r="M4515" s="1302" t="s">
        <v>61</v>
      </c>
      <c r="N4515" s="1301" t="s">
        <v>2792</v>
      </c>
      <c r="O4515" s="51" t="s">
        <v>10779</v>
      </c>
      <c r="P4515" s="1300">
        <v>796</v>
      </c>
      <c r="Q4515" s="55" t="s">
        <v>46</v>
      </c>
      <c r="R4515" s="1303">
        <v>17</v>
      </c>
      <c r="S4515" s="1303">
        <v>2000</v>
      </c>
      <c r="T4515" s="1303">
        <f t="shared" si="538"/>
        <v>34000</v>
      </c>
      <c r="U4515" s="1303">
        <f t="shared" si="539"/>
        <v>38080</v>
      </c>
      <c r="V4515" s="1304"/>
      <c r="W4515" s="1300">
        <v>2017</v>
      </c>
      <c r="X4515" s="1304"/>
      <c r="Y4515" s="528"/>
      <c r="Z4515" s="1165"/>
      <c r="AA4515" s="1166"/>
      <c r="AB4515" s="1165"/>
      <c r="AC4515" s="528"/>
      <c r="AD4515" s="528"/>
      <c r="AE4515" s="528"/>
      <c r="AF4515" s="528"/>
      <c r="AG4515" s="528"/>
      <c r="AH4515" s="528"/>
      <c r="AI4515" s="528"/>
      <c r="AJ4515" s="528"/>
      <c r="AK4515" s="528"/>
      <c r="AL4515" s="528"/>
      <c r="AM4515" s="528"/>
      <c r="AN4515" s="528"/>
      <c r="AO4515" s="528"/>
      <c r="AP4515" s="518"/>
      <c r="AQ4515" s="518"/>
      <c r="AR4515" s="518"/>
      <c r="AS4515" s="518"/>
      <c r="AT4515" s="518"/>
      <c r="AU4515" s="518"/>
      <c r="AV4515" s="518"/>
      <c r="AW4515" s="518"/>
      <c r="AX4515" s="518"/>
      <c r="AY4515" s="518"/>
      <c r="AZ4515" s="518"/>
      <c r="BA4515" s="518"/>
      <c r="BB4515" s="518"/>
      <c r="BC4515" s="518"/>
      <c r="BD4515" s="518"/>
      <c r="BE4515" s="518"/>
      <c r="BF4515" s="518"/>
      <c r="BG4515" s="518"/>
      <c r="BH4515" s="518"/>
      <c r="BI4515" s="518"/>
      <c r="BJ4515" s="518"/>
      <c r="BK4515" s="518"/>
      <c r="BL4515" s="518"/>
      <c r="BM4515" s="518"/>
      <c r="BN4515" s="518"/>
    </row>
    <row r="4516" spans="1:66" s="527" customFormat="1" ht="50.1" customHeight="1">
      <c r="A4516" s="1224" t="s">
        <v>13677</v>
      </c>
      <c r="B4516" s="35" t="s">
        <v>35</v>
      </c>
      <c r="C4516" s="465" t="s">
        <v>13678</v>
      </c>
      <c r="D4516" s="308" t="s">
        <v>13679</v>
      </c>
      <c r="E4516" s="465" t="s">
        <v>13680</v>
      </c>
      <c r="F4516" s="465" t="s">
        <v>13681</v>
      </c>
      <c r="G4516" s="1299" t="s">
        <v>39</v>
      </c>
      <c r="H4516" s="1300">
        <v>0</v>
      </c>
      <c r="I4516" s="35">
        <v>590000000</v>
      </c>
      <c r="J4516" s="1301" t="s">
        <v>225</v>
      </c>
      <c r="K4516" s="1299" t="s">
        <v>13382</v>
      </c>
      <c r="L4516" s="1301" t="s">
        <v>13659</v>
      </c>
      <c r="M4516" s="1302" t="s">
        <v>61</v>
      </c>
      <c r="N4516" s="1301" t="s">
        <v>2792</v>
      </c>
      <c r="O4516" s="51" t="s">
        <v>10779</v>
      </c>
      <c r="P4516" s="1300">
        <v>796</v>
      </c>
      <c r="Q4516" s="55" t="s">
        <v>46</v>
      </c>
      <c r="R4516" s="1303">
        <v>220</v>
      </c>
      <c r="S4516" s="1303">
        <v>72</v>
      </c>
      <c r="T4516" s="1303">
        <f t="shared" si="538"/>
        <v>15840</v>
      </c>
      <c r="U4516" s="1303">
        <f t="shared" si="539"/>
        <v>17740.800000000003</v>
      </c>
      <c r="V4516" s="1304"/>
      <c r="W4516" s="1300">
        <v>2017</v>
      </c>
      <c r="X4516" s="1304"/>
      <c r="Y4516" s="528"/>
      <c r="Z4516" s="1165"/>
      <c r="AA4516" s="1166"/>
      <c r="AB4516" s="1165"/>
      <c r="AC4516" s="528"/>
      <c r="AD4516" s="528"/>
      <c r="AE4516" s="528"/>
      <c r="AF4516" s="528"/>
      <c r="AG4516" s="528"/>
      <c r="AH4516" s="528"/>
      <c r="AI4516" s="528"/>
      <c r="AJ4516" s="528"/>
      <c r="AK4516" s="528"/>
      <c r="AL4516" s="528"/>
      <c r="AM4516" s="528"/>
      <c r="AN4516" s="528"/>
      <c r="AO4516" s="528"/>
      <c r="AP4516" s="518"/>
      <c r="AQ4516" s="518"/>
      <c r="AR4516" s="518"/>
      <c r="AS4516" s="518"/>
      <c r="AT4516" s="518"/>
      <c r="AU4516" s="518"/>
      <c r="AV4516" s="518"/>
      <c r="AW4516" s="518"/>
      <c r="AX4516" s="518"/>
      <c r="AY4516" s="518"/>
      <c r="AZ4516" s="518"/>
      <c r="BA4516" s="518"/>
      <c r="BB4516" s="518"/>
      <c r="BC4516" s="518"/>
      <c r="BD4516" s="518"/>
      <c r="BE4516" s="518"/>
      <c r="BF4516" s="518"/>
      <c r="BG4516" s="518"/>
      <c r="BH4516" s="518"/>
      <c r="BI4516" s="518"/>
      <c r="BJ4516" s="518"/>
      <c r="BK4516" s="518"/>
      <c r="BL4516" s="518"/>
      <c r="BM4516" s="518"/>
      <c r="BN4516" s="518"/>
    </row>
    <row r="4517" spans="1:66" s="527" customFormat="1" ht="50.1" customHeight="1">
      <c r="A4517" s="1224" t="s">
        <v>13682</v>
      </c>
      <c r="B4517" s="35" t="s">
        <v>35</v>
      </c>
      <c r="C4517" s="465" t="s">
        <v>13683</v>
      </c>
      <c r="D4517" s="308" t="s">
        <v>13684</v>
      </c>
      <c r="E4517" s="50" t="s">
        <v>13685</v>
      </c>
      <c r="F4517" s="465" t="s">
        <v>13686</v>
      </c>
      <c r="G4517" s="1299" t="s">
        <v>39</v>
      </c>
      <c r="H4517" s="1300">
        <v>0</v>
      </c>
      <c r="I4517" s="35">
        <v>590000000</v>
      </c>
      <c r="J4517" s="1301" t="s">
        <v>225</v>
      </c>
      <c r="K4517" s="1299" t="s">
        <v>13382</v>
      </c>
      <c r="L4517" s="1301" t="s">
        <v>13659</v>
      </c>
      <c r="M4517" s="1302" t="s">
        <v>61</v>
      </c>
      <c r="N4517" s="1301" t="s">
        <v>2792</v>
      </c>
      <c r="O4517" s="51" t="s">
        <v>10779</v>
      </c>
      <c r="P4517" s="1300">
        <v>796</v>
      </c>
      <c r="Q4517" s="55" t="s">
        <v>46</v>
      </c>
      <c r="R4517" s="1303">
        <v>2</v>
      </c>
      <c r="S4517" s="1303">
        <v>46200</v>
      </c>
      <c r="T4517" s="1303">
        <f t="shared" si="538"/>
        <v>92400</v>
      </c>
      <c r="U4517" s="1303">
        <f t="shared" si="539"/>
        <v>103488.00000000001</v>
      </c>
      <c r="V4517" s="1304"/>
      <c r="W4517" s="1300">
        <v>2017</v>
      </c>
      <c r="X4517" s="1304"/>
      <c r="Y4517" s="528"/>
      <c r="Z4517" s="1165"/>
      <c r="AA4517" s="1166"/>
      <c r="AB4517" s="1165"/>
      <c r="AC4517" s="528"/>
      <c r="AD4517" s="528"/>
      <c r="AE4517" s="528"/>
      <c r="AF4517" s="528"/>
      <c r="AG4517" s="528"/>
      <c r="AH4517" s="528"/>
      <c r="AI4517" s="528"/>
      <c r="AJ4517" s="528"/>
      <c r="AK4517" s="528"/>
      <c r="AL4517" s="528"/>
      <c r="AM4517" s="528"/>
      <c r="AN4517" s="528"/>
      <c r="AO4517" s="528"/>
      <c r="AP4517" s="518"/>
      <c r="AQ4517" s="518"/>
      <c r="AR4517" s="518"/>
      <c r="AS4517" s="518"/>
      <c r="AT4517" s="518"/>
      <c r="AU4517" s="518"/>
      <c r="AV4517" s="518"/>
      <c r="AW4517" s="518"/>
      <c r="AX4517" s="518"/>
      <c r="AY4517" s="518"/>
      <c r="AZ4517" s="518"/>
      <c r="BA4517" s="518"/>
      <c r="BB4517" s="518"/>
      <c r="BC4517" s="518"/>
      <c r="BD4517" s="518"/>
      <c r="BE4517" s="518"/>
      <c r="BF4517" s="518"/>
      <c r="BG4517" s="518"/>
      <c r="BH4517" s="518"/>
      <c r="BI4517" s="518"/>
      <c r="BJ4517" s="518"/>
      <c r="BK4517" s="518"/>
      <c r="BL4517" s="518"/>
      <c r="BM4517" s="518"/>
      <c r="BN4517" s="518"/>
    </row>
    <row r="4518" spans="1:66" s="527" customFormat="1" ht="50.1" customHeight="1">
      <c r="A4518" s="1224" t="s">
        <v>13687</v>
      </c>
      <c r="B4518" s="35" t="s">
        <v>35</v>
      </c>
      <c r="C4518" s="465" t="s">
        <v>10798</v>
      </c>
      <c r="D4518" s="308" t="s">
        <v>862</v>
      </c>
      <c r="E4518" s="465" t="s">
        <v>10799</v>
      </c>
      <c r="F4518" s="465" t="s">
        <v>13688</v>
      </c>
      <c r="G4518" s="1299" t="s">
        <v>39</v>
      </c>
      <c r="H4518" s="1300">
        <v>0</v>
      </c>
      <c r="I4518" s="35">
        <v>590000000</v>
      </c>
      <c r="J4518" s="1301" t="s">
        <v>225</v>
      </c>
      <c r="K4518" s="1299" t="s">
        <v>13382</v>
      </c>
      <c r="L4518" s="1301" t="s">
        <v>11220</v>
      </c>
      <c r="M4518" s="1302" t="s">
        <v>61</v>
      </c>
      <c r="N4518" s="1301" t="s">
        <v>2792</v>
      </c>
      <c r="O4518" s="51" t="s">
        <v>10779</v>
      </c>
      <c r="P4518" s="46" t="s">
        <v>6692</v>
      </c>
      <c r="Q4518" s="46" t="s">
        <v>6693</v>
      </c>
      <c r="R4518" s="1303">
        <v>6</v>
      </c>
      <c r="S4518" s="1303">
        <v>190000</v>
      </c>
      <c r="T4518" s="1303">
        <f t="shared" si="538"/>
        <v>1140000</v>
      </c>
      <c r="U4518" s="1303">
        <f t="shared" si="539"/>
        <v>1276800.0000000002</v>
      </c>
      <c r="V4518" s="1304"/>
      <c r="W4518" s="1300">
        <v>2017</v>
      </c>
      <c r="X4518" s="1304"/>
      <c r="Y4518" s="528"/>
      <c r="Z4518" s="1165"/>
      <c r="AA4518" s="1166"/>
      <c r="AB4518" s="1165"/>
      <c r="AC4518" s="528"/>
      <c r="AD4518" s="528"/>
      <c r="AE4518" s="528"/>
      <c r="AF4518" s="528"/>
      <c r="AG4518" s="528"/>
      <c r="AH4518" s="528"/>
      <c r="AI4518" s="528"/>
      <c r="AJ4518" s="528"/>
      <c r="AK4518" s="528"/>
      <c r="AL4518" s="528"/>
      <c r="AM4518" s="528"/>
      <c r="AN4518" s="528"/>
      <c r="AO4518" s="528"/>
      <c r="AP4518" s="518"/>
      <c r="AQ4518" s="518"/>
      <c r="AR4518" s="518"/>
      <c r="AS4518" s="518"/>
      <c r="AT4518" s="518"/>
      <c r="AU4518" s="518"/>
      <c r="AV4518" s="518"/>
      <c r="AW4518" s="518"/>
      <c r="AX4518" s="518"/>
      <c r="AY4518" s="518"/>
      <c r="AZ4518" s="518"/>
      <c r="BA4518" s="518"/>
      <c r="BB4518" s="518"/>
      <c r="BC4518" s="518"/>
      <c r="BD4518" s="518"/>
      <c r="BE4518" s="518"/>
      <c r="BF4518" s="518"/>
      <c r="BG4518" s="518"/>
      <c r="BH4518" s="518"/>
      <c r="BI4518" s="518"/>
      <c r="BJ4518" s="518"/>
      <c r="BK4518" s="518"/>
      <c r="BL4518" s="518"/>
      <c r="BM4518" s="518"/>
      <c r="BN4518" s="518"/>
    </row>
    <row r="4519" spans="1:66" s="527" customFormat="1" ht="50.1" customHeight="1">
      <c r="A4519" s="1224" t="s">
        <v>13689</v>
      </c>
      <c r="B4519" s="35" t="s">
        <v>35</v>
      </c>
      <c r="C4519" s="465" t="s">
        <v>13690</v>
      </c>
      <c r="D4519" s="308" t="s">
        <v>862</v>
      </c>
      <c r="E4519" s="465" t="s">
        <v>13691</v>
      </c>
      <c r="F4519" s="465" t="s">
        <v>13692</v>
      </c>
      <c r="G4519" s="1299" t="s">
        <v>39</v>
      </c>
      <c r="H4519" s="1300">
        <v>0</v>
      </c>
      <c r="I4519" s="35">
        <v>590000000</v>
      </c>
      <c r="J4519" s="1301" t="s">
        <v>225</v>
      </c>
      <c r="K4519" s="1299" t="s">
        <v>13382</v>
      </c>
      <c r="L4519" s="1301" t="s">
        <v>13693</v>
      </c>
      <c r="M4519" s="1302" t="s">
        <v>61</v>
      </c>
      <c r="N4519" s="1301" t="s">
        <v>2792</v>
      </c>
      <c r="O4519" s="51" t="s">
        <v>10779</v>
      </c>
      <c r="P4519" s="46" t="s">
        <v>6692</v>
      </c>
      <c r="Q4519" s="46" t="s">
        <v>6693</v>
      </c>
      <c r="R4519" s="1303">
        <v>3.5</v>
      </c>
      <c r="S4519" s="1303">
        <v>210000</v>
      </c>
      <c r="T4519" s="1303">
        <f t="shared" si="538"/>
        <v>735000</v>
      </c>
      <c r="U4519" s="1303">
        <f t="shared" si="539"/>
        <v>823200.00000000012</v>
      </c>
      <c r="V4519" s="1304"/>
      <c r="W4519" s="1300">
        <v>2017</v>
      </c>
      <c r="X4519" s="1304"/>
      <c r="Y4519" s="528"/>
      <c r="Z4519" s="1165"/>
      <c r="AA4519" s="1166"/>
      <c r="AB4519" s="1165"/>
      <c r="AC4519" s="528"/>
      <c r="AD4519" s="528"/>
      <c r="AE4519" s="528"/>
      <c r="AF4519" s="528"/>
      <c r="AG4519" s="528"/>
      <c r="AH4519" s="528"/>
      <c r="AI4519" s="528"/>
      <c r="AJ4519" s="528"/>
      <c r="AK4519" s="528"/>
      <c r="AL4519" s="528"/>
      <c r="AM4519" s="528"/>
      <c r="AN4519" s="528"/>
      <c r="AO4519" s="528"/>
      <c r="AP4519" s="518"/>
      <c r="AQ4519" s="518"/>
      <c r="AR4519" s="518"/>
      <c r="AS4519" s="518"/>
      <c r="AT4519" s="518"/>
      <c r="AU4519" s="518"/>
      <c r="AV4519" s="518"/>
      <c r="AW4519" s="518"/>
      <c r="AX4519" s="518"/>
      <c r="AY4519" s="518"/>
      <c r="AZ4519" s="518"/>
      <c r="BA4519" s="518"/>
      <c r="BB4519" s="518"/>
      <c r="BC4519" s="518"/>
      <c r="BD4519" s="518"/>
      <c r="BE4519" s="518"/>
      <c r="BF4519" s="518"/>
      <c r="BG4519" s="518"/>
      <c r="BH4519" s="518"/>
      <c r="BI4519" s="518"/>
      <c r="BJ4519" s="518"/>
      <c r="BK4519" s="518"/>
      <c r="BL4519" s="518"/>
      <c r="BM4519" s="518"/>
      <c r="BN4519" s="518"/>
    </row>
    <row r="4520" spans="1:66" s="527" customFormat="1" ht="50.1" customHeight="1">
      <c r="A4520" s="1224" t="s">
        <v>13694</v>
      </c>
      <c r="B4520" s="35" t="s">
        <v>35</v>
      </c>
      <c r="C4520" s="465" t="s">
        <v>13695</v>
      </c>
      <c r="D4520" s="308" t="s">
        <v>13696</v>
      </c>
      <c r="E4520" s="465" t="s">
        <v>13697</v>
      </c>
      <c r="F4520" s="465" t="s">
        <v>13698</v>
      </c>
      <c r="G4520" s="1299" t="s">
        <v>39</v>
      </c>
      <c r="H4520" s="1300">
        <v>0</v>
      </c>
      <c r="I4520" s="35">
        <v>590000000</v>
      </c>
      <c r="J4520" s="1301" t="s">
        <v>225</v>
      </c>
      <c r="K4520" s="1299" t="s">
        <v>13382</v>
      </c>
      <c r="L4520" s="1301" t="s">
        <v>13659</v>
      </c>
      <c r="M4520" s="1302" t="s">
        <v>61</v>
      </c>
      <c r="N4520" s="1301" t="s">
        <v>2792</v>
      </c>
      <c r="O4520" s="51" t="s">
        <v>10779</v>
      </c>
      <c r="P4520" s="1300">
        <v>796</v>
      </c>
      <c r="Q4520" s="55" t="s">
        <v>46</v>
      </c>
      <c r="R4520" s="1303">
        <v>18</v>
      </c>
      <c r="S4520" s="1303">
        <v>36350</v>
      </c>
      <c r="T4520" s="1303">
        <f t="shared" si="538"/>
        <v>654300</v>
      </c>
      <c r="U4520" s="1303">
        <f t="shared" si="539"/>
        <v>732816.00000000012</v>
      </c>
      <c r="V4520" s="1304"/>
      <c r="W4520" s="1300">
        <v>2017</v>
      </c>
      <c r="X4520" s="1304"/>
      <c r="Y4520" s="528"/>
      <c r="Z4520" s="1165"/>
      <c r="AA4520" s="1166"/>
      <c r="AB4520" s="1165"/>
      <c r="AC4520" s="528"/>
      <c r="AD4520" s="528"/>
      <c r="AE4520" s="528"/>
      <c r="AF4520" s="528"/>
      <c r="AG4520" s="528"/>
      <c r="AH4520" s="528"/>
      <c r="AI4520" s="528"/>
      <c r="AJ4520" s="528"/>
      <c r="AK4520" s="528"/>
      <c r="AL4520" s="528"/>
      <c r="AM4520" s="528"/>
      <c r="AN4520" s="528"/>
      <c r="AO4520" s="528"/>
      <c r="AP4520" s="518"/>
      <c r="AQ4520" s="518"/>
      <c r="AR4520" s="518"/>
      <c r="AS4520" s="518"/>
      <c r="AT4520" s="518"/>
      <c r="AU4520" s="518"/>
      <c r="AV4520" s="518"/>
      <c r="AW4520" s="518"/>
      <c r="AX4520" s="518"/>
      <c r="AY4520" s="518"/>
      <c r="AZ4520" s="518"/>
      <c r="BA4520" s="518"/>
      <c r="BB4520" s="518"/>
      <c r="BC4520" s="518"/>
      <c r="BD4520" s="518"/>
      <c r="BE4520" s="518"/>
      <c r="BF4520" s="518"/>
      <c r="BG4520" s="518"/>
      <c r="BH4520" s="518"/>
      <c r="BI4520" s="518"/>
      <c r="BJ4520" s="518"/>
      <c r="BK4520" s="518"/>
      <c r="BL4520" s="518"/>
      <c r="BM4520" s="518"/>
      <c r="BN4520" s="518"/>
    </row>
    <row r="4521" spans="1:66" s="527" customFormat="1" ht="50.1" customHeight="1">
      <c r="A4521" s="1224" t="s">
        <v>13699</v>
      </c>
      <c r="B4521" s="35" t="s">
        <v>35</v>
      </c>
      <c r="C4521" s="465" t="s">
        <v>382</v>
      </c>
      <c r="D4521" s="308" t="s">
        <v>361</v>
      </c>
      <c r="E4521" s="50" t="s">
        <v>383</v>
      </c>
      <c r="F4521" s="465" t="s">
        <v>13700</v>
      </c>
      <c r="G4521" s="1299" t="s">
        <v>39</v>
      </c>
      <c r="H4521" s="1300">
        <v>0</v>
      </c>
      <c r="I4521" s="35">
        <v>590000000</v>
      </c>
      <c r="J4521" s="1301" t="s">
        <v>225</v>
      </c>
      <c r="K4521" s="1299" t="s">
        <v>13382</v>
      </c>
      <c r="L4521" s="1301" t="s">
        <v>13659</v>
      </c>
      <c r="M4521" s="1302" t="s">
        <v>61</v>
      </c>
      <c r="N4521" s="1301" t="s">
        <v>2792</v>
      </c>
      <c r="O4521" s="51" t="s">
        <v>10779</v>
      </c>
      <c r="P4521" s="1300">
        <v>796</v>
      </c>
      <c r="Q4521" s="55" t="s">
        <v>46</v>
      </c>
      <c r="R4521" s="1303">
        <v>26</v>
      </c>
      <c r="S4521" s="1303">
        <v>2250</v>
      </c>
      <c r="T4521" s="1303">
        <f t="shared" si="538"/>
        <v>58500</v>
      </c>
      <c r="U4521" s="1303">
        <f t="shared" si="539"/>
        <v>65520.000000000007</v>
      </c>
      <c r="V4521" s="1304"/>
      <c r="W4521" s="1300">
        <v>2017</v>
      </c>
      <c r="X4521" s="1304"/>
      <c r="Y4521" s="528"/>
      <c r="Z4521" s="1165"/>
      <c r="AA4521" s="1166"/>
      <c r="AB4521" s="1165"/>
      <c r="AC4521" s="528"/>
      <c r="AD4521" s="528"/>
      <c r="AE4521" s="528"/>
      <c r="AF4521" s="528"/>
      <c r="AG4521" s="528"/>
      <c r="AH4521" s="528"/>
      <c r="AI4521" s="528"/>
      <c r="AJ4521" s="528"/>
      <c r="AK4521" s="528"/>
      <c r="AL4521" s="528"/>
      <c r="AM4521" s="528"/>
      <c r="AN4521" s="528"/>
      <c r="AO4521" s="528"/>
      <c r="AP4521" s="518"/>
      <c r="AQ4521" s="518"/>
      <c r="AR4521" s="518"/>
      <c r="AS4521" s="518"/>
      <c r="AT4521" s="518"/>
      <c r="AU4521" s="518"/>
      <c r="AV4521" s="518"/>
      <c r="AW4521" s="518"/>
      <c r="AX4521" s="518"/>
      <c r="AY4521" s="518"/>
      <c r="AZ4521" s="518"/>
      <c r="BA4521" s="518"/>
      <c r="BB4521" s="518"/>
      <c r="BC4521" s="518"/>
      <c r="BD4521" s="518"/>
      <c r="BE4521" s="518"/>
      <c r="BF4521" s="518"/>
      <c r="BG4521" s="518"/>
      <c r="BH4521" s="518"/>
      <c r="BI4521" s="518"/>
      <c r="BJ4521" s="518"/>
      <c r="BK4521" s="518"/>
      <c r="BL4521" s="518"/>
      <c r="BM4521" s="518"/>
      <c r="BN4521" s="518"/>
    </row>
    <row r="4522" spans="1:66" s="527" customFormat="1" ht="50.1" customHeight="1">
      <c r="A4522" s="1224" t="s">
        <v>13701</v>
      </c>
      <c r="B4522" s="1305" t="s">
        <v>35</v>
      </c>
      <c r="C4522" s="1306" t="s">
        <v>8369</v>
      </c>
      <c r="D4522" s="1306" t="s">
        <v>8370</v>
      </c>
      <c r="E4522" s="1306" t="s">
        <v>8371</v>
      </c>
      <c r="F4522" s="1306" t="s">
        <v>8372</v>
      </c>
      <c r="G4522" s="1307" t="s">
        <v>39</v>
      </c>
      <c r="H4522" s="1308">
        <v>0</v>
      </c>
      <c r="I4522" s="1309">
        <v>590000000</v>
      </c>
      <c r="J4522" s="1310" t="s">
        <v>293</v>
      </c>
      <c r="K4522" s="1307" t="s">
        <v>13382</v>
      </c>
      <c r="L4522" s="1307" t="s">
        <v>189</v>
      </c>
      <c r="M4522" s="1311" t="s">
        <v>84</v>
      </c>
      <c r="N4522" s="1307" t="s">
        <v>5953</v>
      </c>
      <c r="O4522" s="1307" t="s">
        <v>542</v>
      </c>
      <c r="P4522" s="1312">
        <v>796</v>
      </c>
      <c r="Q4522" s="1307" t="s">
        <v>46</v>
      </c>
      <c r="R4522" s="1313">
        <v>1</v>
      </c>
      <c r="S4522" s="1314">
        <v>57000</v>
      </c>
      <c r="T4522" s="1315">
        <f t="shared" ref="T4522:T4527" si="540">R4522*S4522</f>
        <v>57000</v>
      </c>
      <c r="U4522" s="1315">
        <f t="shared" ref="U4522:U4527" si="541">T4522*1.12</f>
        <v>63840.000000000007</v>
      </c>
      <c r="V4522" s="1316"/>
      <c r="W4522" s="1310">
        <v>2017</v>
      </c>
      <c r="X4522" s="1307"/>
      <c r="Y4522" s="1317"/>
      <c r="Z4522" s="1165"/>
      <c r="AA4522" s="1166"/>
      <c r="AB4522" s="1165"/>
      <c r="AC4522" s="528"/>
      <c r="AD4522" s="528"/>
      <c r="AE4522" s="528"/>
      <c r="AF4522" s="528"/>
      <c r="AG4522" s="528"/>
      <c r="AH4522" s="528"/>
      <c r="AI4522" s="528"/>
      <c r="AJ4522" s="528"/>
      <c r="AK4522" s="528"/>
      <c r="AL4522" s="528"/>
      <c r="AM4522" s="528"/>
      <c r="AN4522" s="528"/>
      <c r="AO4522" s="528"/>
      <c r="AP4522" s="518"/>
      <c r="AQ4522" s="518"/>
      <c r="AR4522" s="518"/>
      <c r="AS4522" s="518"/>
      <c r="AT4522" s="518"/>
      <c r="AU4522" s="518"/>
      <c r="AV4522" s="518"/>
      <c r="AW4522" s="518"/>
      <c r="AX4522" s="518"/>
      <c r="AY4522" s="518"/>
      <c r="AZ4522" s="518"/>
      <c r="BA4522" s="518"/>
      <c r="BB4522" s="518"/>
      <c r="BC4522" s="518"/>
      <c r="BD4522" s="518"/>
      <c r="BE4522" s="518"/>
      <c r="BF4522" s="518"/>
      <c r="BG4522" s="518"/>
      <c r="BH4522" s="518"/>
      <c r="BI4522" s="518"/>
      <c r="BJ4522" s="518"/>
      <c r="BK4522" s="518"/>
      <c r="BL4522" s="518"/>
      <c r="BM4522" s="518"/>
      <c r="BN4522" s="518"/>
    </row>
    <row r="4523" spans="1:66" s="527" customFormat="1" ht="50.1" customHeight="1">
      <c r="A4523" s="1224" t="s">
        <v>13702</v>
      </c>
      <c r="B4523" s="1305" t="s">
        <v>35</v>
      </c>
      <c r="C4523" s="1306" t="s">
        <v>8317</v>
      </c>
      <c r="D4523" s="1306" t="s">
        <v>8318</v>
      </c>
      <c r="E4523" s="1306" t="s">
        <v>6279</v>
      </c>
      <c r="F4523" s="1318" t="s">
        <v>8319</v>
      </c>
      <c r="G4523" s="1307" t="s">
        <v>39</v>
      </c>
      <c r="H4523" s="1308">
        <v>0</v>
      </c>
      <c r="I4523" s="1309">
        <v>590000000</v>
      </c>
      <c r="J4523" s="1310" t="s">
        <v>293</v>
      </c>
      <c r="K4523" s="1307" t="s">
        <v>13382</v>
      </c>
      <c r="L4523" s="1307" t="s">
        <v>189</v>
      </c>
      <c r="M4523" s="1311" t="s">
        <v>84</v>
      </c>
      <c r="N4523" s="1307" t="s">
        <v>5953</v>
      </c>
      <c r="O4523" s="1307" t="s">
        <v>542</v>
      </c>
      <c r="P4523" s="1312">
        <v>796</v>
      </c>
      <c r="Q4523" s="1307" t="s">
        <v>46</v>
      </c>
      <c r="R4523" s="1313">
        <v>12</v>
      </c>
      <c r="S4523" s="1314">
        <v>131000</v>
      </c>
      <c r="T4523" s="1315">
        <f t="shared" si="540"/>
        <v>1572000</v>
      </c>
      <c r="U4523" s="1315">
        <f t="shared" si="541"/>
        <v>1760640.0000000002</v>
      </c>
      <c r="V4523" s="1316"/>
      <c r="W4523" s="1310">
        <v>2017</v>
      </c>
      <c r="X4523" s="1307"/>
      <c r="Y4523" s="1317"/>
      <c r="Z4523" s="1165"/>
      <c r="AA4523" s="1166"/>
      <c r="AB4523" s="1165"/>
      <c r="AC4523" s="528"/>
      <c r="AD4523" s="528"/>
      <c r="AE4523" s="528"/>
      <c r="AF4523" s="528"/>
      <c r="AG4523" s="528"/>
      <c r="AH4523" s="528"/>
      <c r="AI4523" s="528"/>
      <c r="AJ4523" s="528"/>
      <c r="AK4523" s="528"/>
      <c r="AL4523" s="528"/>
      <c r="AM4523" s="528"/>
      <c r="AN4523" s="528"/>
      <c r="AO4523" s="528"/>
      <c r="AP4523" s="518"/>
      <c r="AQ4523" s="518"/>
      <c r="AR4523" s="518"/>
      <c r="AS4523" s="518"/>
      <c r="AT4523" s="518"/>
      <c r="AU4523" s="518"/>
      <c r="AV4523" s="518"/>
      <c r="AW4523" s="518"/>
      <c r="AX4523" s="518"/>
      <c r="AY4523" s="518"/>
      <c r="AZ4523" s="518"/>
      <c r="BA4523" s="518"/>
      <c r="BB4523" s="518"/>
      <c r="BC4523" s="518"/>
      <c r="BD4523" s="518"/>
      <c r="BE4523" s="518"/>
      <c r="BF4523" s="518"/>
      <c r="BG4523" s="518"/>
      <c r="BH4523" s="518"/>
      <c r="BI4523" s="518"/>
      <c r="BJ4523" s="518"/>
      <c r="BK4523" s="518"/>
      <c r="BL4523" s="518"/>
      <c r="BM4523" s="518"/>
      <c r="BN4523" s="518"/>
    </row>
    <row r="4524" spans="1:66" s="527" customFormat="1" ht="50.1" customHeight="1">
      <c r="A4524" s="1224" t="s">
        <v>13703</v>
      </c>
      <c r="B4524" s="1305" t="s">
        <v>35</v>
      </c>
      <c r="C4524" s="1319" t="s">
        <v>13704</v>
      </c>
      <c r="D4524" s="1319" t="s">
        <v>13705</v>
      </c>
      <c r="E4524" s="1306" t="s">
        <v>13706</v>
      </c>
      <c r="F4524" s="1306" t="s">
        <v>13707</v>
      </c>
      <c r="G4524" s="1307" t="s">
        <v>39</v>
      </c>
      <c r="H4524" s="1308">
        <v>0</v>
      </c>
      <c r="I4524" s="1309">
        <v>590000000</v>
      </c>
      <c r="J4524" s="1310" t="s">
        <v>293</v>
      </c>
      <c r="K4524" s="1307" t="s">
        <v>13382</v>
      </c>
      <c r="L4524" s="1307" t="s">
        <v>189</v>
      </c>
      <c r="M4524" s="1311" t="s">
        <v>84</v>
      </c>
      <c r="N4524" s="1307" t="s">
        <v>5953</v>
      </c>
      <c r="O4524" s="1307" t="s">
        <v>542</v>
      </c>
      <c r="P4524" s="1312">
        <v>796</v>
      </c>
      <c r="Q4524" s="1307" t="s">
        <v>46</v>
      </c>
      <c r="R4524" s="1313">
        <v>1</v>
      </c>
      <c r="S4524" s="1314">
        <v>28000</v>
      </c>
      <c r="T4524" s="1315">
        <f t="shared" si="540"/>
        <v>28000</v>
      </c>
      <c r="U4524" s="1315">
        <f t="shared" si="541"/>
        <v>31360.000000000004</v>
      </c>
      <c r="V4524" s="1316"/>
      <c r="W4524" s="1310">
        <v>2017</v>
      </c>
      <c r="X4524" s="1316"/>
      <c r="Y4524" s="1317"/>
      <c r="Z4524" s="1165"/>
      <c r="AA4524" s="1166"/>
      <c r="AB4524" s="1165"/>
      <c r="AC4524" s="528"/>
      <c r="AD4524" s="528"/>
      <c r="AE4524" s="528"/>
      <c r="AF4524" s="528"/>
      <c r="AG4524" s="528"/>
      <c r="AH4524" s="528"/>
      <c r="AI4524" s="528"/>
      <c r="AJ4524" s="528"/>
      <c r="AK4524" s="528"/>
      <c r="AL4524" s="528"/>
      <c r="AM4524" s="528"/>
      <c r="AN4524" s="528"/>
      <c r="AO4524" s="528"/>
      <c r="AP4524" s="518"/>
      <c r="AQ4524" s="518"/>
      <c r="AR4524" s="518"/>
      <c r="AS4524" s="518"/>
      <c r="AT4524" s="518"/>
      <c r="AU4524" s="518"/>
      <c r="AV4524" s="518"/>
      <c r="AW4524" s="518"/>
      <c r="AX4524" s="518"/>
      <c r="AY4524" s="518"/>
      <c r="AZ4524" s="518"/>
      <c r="BA4524" s="518"/>
      <c r="BB4524" s="518"/>
      <c r="BC4524" s="518"/>
      <c r="BD4524" s="518"/>
      <c r="BE4524" s="518"/>
      <c r="BF4524" s="518"/>
      <c r="BG4524" s="518"/>
      <c r="BH4524" s="518"/>
      <c r="BI4524" s="518"/>
      <c r="BJ4524" s="518"/>
      <c r="BK4524" s="518"/>
      <c r="BL4524" s="518"/>
      <c r="BM4524" s="518"/>
      <c r="BN4524" s="518"/>
    </row>
    <row r="4525" spans="1:66" s="527" customFormat="1" ht="50.1" customHeight="1">
      <c r="A4525" s="1224" t="s">
        <v>13708</v>
      </c>
      <c r="B4525" s="1305" t="s">
        <v>35</v>
      </c>
      <c r="C4525" s="1306" t="s">
        <v>8383</v>
      </c>
      <c r="D4525" s="1306" t="s">
        <v>57</v>
      </c>
      <c r="E4525" s="1306" t="s">
        <v>13709</v>
      </c>
      <c r="F4525" s="1318" t="s">
        <v>13710</v>
      </c>
      <c r="G4525" s="1307" t="s">
        <v>39</v>
      </c>
      <c r="H4525" s="1308">
        <v>0</v>
      </c>
      <c r="I4525" s="1309">
        <v>590000000</v>
      </c>
      <c r="J4525" s="1310" t="s">
        <v>293</v>
      </c>
      <c r="K4525" s="1307" t="s">
        <v>13382</v>
      </c>
      <c r="L4525" s="1307" t="s">
        <v>189</v>
      </c>
      <c r="M4525" s="1311" t="s">
        <v>84</v>
      </c>
      <c r="N4525" s="1307" t="s">
        <v>5953</v>
      </c>
      <c r="O4525" s="1307" t="s">
        <v>542</v>
      </c>
      <c r="P4525" s="1312">
        <v>796</v>
      </c>
      <c r="Q4525" s="1307" t="s">
        <v>46</v>
      </c>
      <c r="R4525" s="1313">
        <v>10</v>
      </c>
      <c r="S4525" s="1314">
        <v>4600</v>
      </c>
      <c r="T4525" s="1315">
        <f t="shared" si="540"/>
        <v>46000</v>
      </c>
      <c r="U4525" s="1315">
        <f t="shared" si="541"/>
        <v>51520.000000000007</v>
      </c>
      <c r="V4525" s="1316"/>
      <c r="W4525" s="1310">
        <v>2017</v>
      </c>
      <c r="X4525" s="1316"/>
      <c r="Y4525" s="1317"/>
      <c r="Z4525" s="1165"/>
      <c r="AA4525" s="1166"/>
      <c r="AB4525" s="1165"/>
      <c r="AC4525" s="528"/>
      <c r="AD4525" s="528"/>
      <c r="AE4525" s="528"/>
      <c r="AF4525" s="528"/>
      <c r="AG4525" s="528"/>
      <c r="AH4525" s="528"/>
      <c r="AI4525" s="528"/>
      <c r="AJ4525" s="528"/>
      <c r="AK4525" s="528"/>
      <c r="AL4525" s="528"/>
      <c r="AM4525" s="528"/>
      <c r="AN4525" s="528"/>
      <c r="AO4525" s="528"/>
      <c r="AP4525" s="518"/>
      <c r="AQ4525" s="518"/>
      <c r="AR4525" s="518"/>
      <c r="AS4525" s="518"/>
      <c r="AT4525" s="518"/>
      <c r="AU4525" s="518"/>
      <c r="AV4525" s="518"/>
      <c r="AW4525" s="518"/>
      <c r="AX4525" s="518"/>
      <c r="AY4525" s="518"/>
      <c r="AZ4525" s="518"/>
      <c r="BA4525" s="518"/>
      <c r="BB4525" s="518"/>
      <c r="BC4525" s="518"/>
      <c r="BD4525" s="518"/>
      <c r="BE4525" s="518"/>
      <c r="BF4525" s="518"/>
      <c r="BG4525" s="518"/>
      <c r="BH4525" s="518"/>
      <c r="BI4525" s="518"/>
      <c r="BJ4525" s="518"/>
      <c r="BK4525" s="518"/>
      <c r="BL4525" s="518"/>
      <c r="BM4525" s="518"/>
      <c r="BN4525" s="518"/>
    </row>
    <row r="4526" spans="1:66" s="527" customFormat="1" ht="50.1" customHeight="1">
      <c r="A4526" s="1224" t="s">
        <v>13711</v>
      </c>
      <c r="B4526" s="1305" t="s">
        <v>35</v>
      </c>
      <c r="C4526" s="1306" t="s">
        <v>8387</v>
      </c>
      <c r="D4526" s="1306" t="s">
        <v>57</v>
      </c>
      <c r="E4526" s="1306" t="s">
        <v>13712</v>
      </c>
      <c r="F4526" s="1306" t="s">
        <v>13713</v>
      </c>
      <c r="G4526" s="1307" t="s">
        <v>39</v>
      </c>
      <c r="H4526" s="1308">
        <v>0</v>
      </c>
      <c r="I4526" s="1309">
        <v>590000000</v>
      </c>
      <c r="J4526" s="1310" t="s">
        <v>293</v>
      </c>
      <c r="K4526" s="1307" t="s">
        <v>13382</v>
      </c>
      <c r="L4526" s="1307" t="s">
        <v>189</v>
      </c>
      <c r="M4526" s="1311" t="s">
        <v>84</v>
      </c>
      <c r="N4526" s="1307" t="s">
        <v>5953</v>
      </c>
      <c r="O4526" s="1307" t="s">
        <v>542</v>
      </c>
      <c r="P4526" s="1312">
        <v>796</v>
      </c>
      <c r="Q4526" s="1307" t="s">
        <v>46</v>
      </c>
      <c r="R4526" s="1313">
        <v>13</v>
      </c>
      <c r="S4526" s="1320">
        <v>3100</v>
      </c>
      <c r="T4526" s="1315">
        <f t="shared" si="540"/>
        <v>40300</v>
      </c>
      <c r="U4526" s="1315">
        <f t="shared" si="541"/>
        <v>45136.000000000007</v>
      </c>
      <c r="V4526" s="1316"/>
      <c r="W4526" s="1310">
        <v>2017</v>
      </c>
      <c r="X4526" s="1316"/>
      <c r="Y4526" s="1317"/>
      <c r="Z4526" s="1165"/>
      <c r="AA4526" s="1166"/>
      <c r="AB4526" s="1165"/>
      <c r="AC4526" s="528"/>
      <c r="AD4526" s="528"/>
      <c r="AE4526" s="528"/>
      <c r="AF4526" s="528"/>
      <c r="AG4526" s="528"/>
      <c r="AH4526" s="528"/>
      <c r="AI4526" s="528"/>
      <c r="AJ4526" s="528"/>
      <c r="AK4526" s="528"/>
      <c r="AL4526" s="528"/>
      <c r="AM4526" s="528"/>
      <c r="AN4526" s="528"/>
      <c r="AO4526" s="528"/>
      <c r="AP4526" s="518"/>
      <c r="AQ4526" s="518"/>
      <c r="AR4526" s="518"/>
      <c r="AS4526" s="518"/>
      <c r="AT4526" s="518"/>
      <c r="AU4526" s="518"/>
      <c r="AV4526" s="518"/>
      <c r="AW4526" s="518"/>
      <c r="AX4526" s="518"/>
      <c r="AY4526" s="518"/>
      <c r="AZ4526" s="518"/>
      <c r="BA4526" s="518"/>
      <c r="BB4526" s="518"/>
      <c r="BC4526" s="518"/>
      <c r="BD4526" s="518"/>
      <c r="BE4526" s="518"/>
      <c r="BF4526" s="518"/>
      <c r="BG4526" s="518"/>
      <c r="BH4526" s="518"/>
      <c r="BI4526" s="518"/>
      <c r="BJ4526" s="518"/>
      <c r="BK4526" s="518"/>
      <c r="BL4526" s="518"/>
      <c r="BM4526" s="518"/>
      <c r="BN4526" s="518"/>
    </row>
    <row r="4527" spans="1:66" s="527" customFormat="1" ht="50.1" customHeight="1">
      <c r="A4527" s="622" t="s">
        <v>13716</v>
      </c>
      <c r="B4527" s="58" t="s">
        <v>35</v>
      </c>
      <c r="C4527" s="50" t="s">
        <v>13717</v>
      </c>
      <c r="D4527" s="50" t="s">
        <v>5756</v>
      </c>
      <c r="E4527" s="50" t="s">
        <v>13718</v>
      </c>
      <c r="F4527" s="50" t="s">
        <v>13719</v>
      </c>
      <c r="G4527" s="49" t="s">
        <v>39</v>
      </c>
      <c r="H4527" s="105">
        <v>0</v>
      </c>
      <c r="I4527" s="80">
        <v>590000000</v>
      </c>
      <c r="J4527" s="51" t="s">
        <v>9304</v>
      </c>
      <c r="K4527" s="49" t="s">
        <v>13382</v>
      </c>
      <c r="L4527" s="46" t="s">
        <v>1042</v>
      </c>
      <c r="M4527" s="1302" t="s">
        <v>101</v>
      </c>
      <c r="N4527" s="49" t="s">
        <v>7055</v>
      </c>
      <c r="O4527" s="49" t="s">
        <v>1424</v>
      </c>
      <c r="P4527" s="49">
        <v>796</v>
      </c>
      <c r="Q4527" s="49" t="s">
        <v>46</v>
      </c>
      <c r="R4527" s="77">
        <v>225</v>
      </c>
      <c r="S4527" s="77">
        <v>1500</v>
      </c>
      <c r="T4527" s="343">
        <f t="shared" si="540"/>
        <v>337500</v>
      </c>
      <c r="U4527" s="343">
        <f t="shared" si="541"/>
        <v>378000.00000000006</v>
      </c>
      <c r="V4527" s="43"/>
      <c r="W4527" s="51">
        <v>2017</v>
      </c>
      <c r="X4527" s="43"/>
      <c r="Y4527" s="528"/>
      <c r="Z4527" s="1165"/>
      <c r="AA4527" s="1166"/>
      <c r="AB4527" s="1165"/>
      <c r="AC4527" s="528"/>
      <c r="AD4527" s="528"/>
      <c r="AE4527" s="528"/>
      <c r="AF4527" s="528"/>
      <c r="AG4527" s="528"/>
      <c r="AH4527" s="528"/>
      <c r="AI4527" s="528"/>
      <c r="AJ4527" s="528"/>
      <c r="AK4527" s="528"/>
      <c r="AL4527" s="528"/>
      <c r="AM4527" s="528"/>
      <c r="AN4527" s="528"/>
      <c r="AO4527" s="528"/>
      <c r="AP4527" s="518"/>
      <c r="AQ4527" s="518"/>
      <c r="AR4527" s="518"/>
      <c r="AS4527" s="518"/>
      <c r="AT4527" s="518"/>
      <c r="AU4527" s="518"/>
      <c r="AV4527" s="518"/>
      <c r="AW4527" s="518"/>
      <c r="AX4527" s="518"/>
      <c r="AY4527" s="518"/>
      <c r="AZ4527" s="518"/>
      <c r="BA4527" s="518"/>
      <c r="BB4527" s="518"/>
      <c r="BC4527" s="518"/>
      <c r="BD4527" s="518"/>
      <c r="BE4527" s="518"/>
      <c r="BF4527" s="518"/>
      <c r="BG4527" s="518"/>
      <c r="BH4527" s="518"/>
      <c r="BI4527" s="518"/>
      <c r="BJ4527" s="518"/>
      <c r="BK4527" s="518"/>
      <c r="BL4527" s="518"/>
      <c r="BM4527" s="518"/>
      <c r="BN4527" s="518"/>
    </row>
    <row r="4528" spans="1:66" s="527" customFormat="1" ht="50.1" customHeight="1">
      <c r="A4528" s="622" t="s">
        <v>13723</v>
      </c>
      <c r="B4528" s="987" t="s">
        <v>35</v>
      </c>
      <c r="C4528" s="1338" t="s">
        <v>13724</v>
      </c>
      <c r="D4528" s="1339" t="s">
        <v>4800</v>
      </c>
      <c r="E4528" s="1340" t="s">
        <v>13725</v>
      </c>
      <c r="F4528" s="1341" t="s">
        <v>4125</v>
      </c>
      <c r="G4528" s="1342" t="s">
        <v>196</v>
      </c>
      <c r="H4528" s="987">
        <v>0</v>
      </c>
      <c r="I4528" s="987">
        <v>590000000</v>
      </c>
      <c r="J4528" s="992" t="s">
        <v>40</v>
      </c>
      <c r="K4528" s="987" t="s">
        <v>1289</v>
      </c>
      <c r="L4528" s="992" t="s">
        <v>40</v>
      </c>
      <c r="M4528" s="1343" t="s">
        <v>61</v>
      </c>
      <c r="N4528" s="987" t="s">
        <v>328</v>
      </c>
      <c r="O4528" s="987" t="s">
        <v>7132</v>
      </c>
      <c r="P4528" s="1342">
        <v>796</v>
      </c>
      <c r="Q4528" s="994" t="s">
        <v>46</v>
      </c>
      <c r="R4528" s="993">
        <v>20</v>
      </c>
      <c r="S4528" s="993">
        <v>290</v>
      </c>
      <c r="T4528" s="1344">
        <f t="shared" ref="T4528:T4536" si="542">S4528*R4528</f>
        <v>5800</v>
      </c>
      <c r="U4528" s="1345">
        <f t="shared" ref="U4528:U4564" si="543">T4528*1.12</f>
        <v>6496.0000000000009</v>
      </c>
      <c r="V4528" s="992"/>
      <c r="W4528" s="988">
        <v>2017</v>
      </c>
      <c r="X4528" s="987"/>
      <c r="Y4528" s="1293"/>
      <c r="Z4528" s="1165"/>
      <c r="AA4528" s="1166"/>
      <c r="AB4528" s="1165"/>
      <c r="AC4528" s="528"/>
      <c r="AD4528" s="528"/>
      <c r="AE4528" s="528"/>
      <c r="AF4528" s="528"/>
      <c r="AG4528" s="528"/>
      <c r="AH4528" s="528"/>
      <c r="AI4528" s="528"/>
      <c r="AJ4528" s="528"/>
      <c r="AK4528" s="528"/>
      <c r="AL4528" s="528"/>
      <c r="AM4528" s="528"/>
      <c r="AN4528" s="528"/>
      <c r="AO4528" s="528"/>
      <c r="AP4528" s="518"/>
      <c r="AQ4528" s="518"/>
      <c r="AR4528" s="518"/>
      <c r="AS4528" s="518"/>
      <c r="AT4528" s="518"/>
      <c r="AU4528" s="518"/>
      <c r="AV4528" s="518"/>
      <c r="AW4528" s="518"/>
      <c r="AX4528" s="518"/>
      <c r="AY4528" s="518"/>
      <c r="AZ4528" s="518"/>
      <c r="BA4528" s="518"/>
      <c r="BB4528" s="518"/>
      <c r="BC4528" s="518"/>
      <c r="BD4528" s="518"/>
      <c r="BE4528" s="518"/>
      <c r="BF4528" s="518"/>
      <c r="BG4528" s="518"/>
      <c r="BH4528" s="518"/>
      <c r="BI4528" s="518"/>
      <c r="BJ4528" s="518"/>
      <c r="BK4528" s="518"/>
      <c r="BL4528" s="518"/>
      <c r="BM4528" s="518"/>
      <c r="BN4528" s="518"/>
    </row>
    <row r="4529" spans="1:66" s="527" customFormat="1" ht="50.1" customHeight="1">
      <c r="A4529" s="622" t="s">
        <v>13726</v>
      </c>
      <c r="B4529" s="987" t="s">
        <v>35</v>
      </c>
      <c r="C4529" s="1346" t="s">
        <v>13727</v>
      </c>
      <c r="D4529" s="1347" t="s">
        <v>4800</v>
      </c>
      <c r="E4529" s="1348" t="s">
        <v>13728</v>
      </c>
      <c r="F4529" s="1338" t="s">
        <v>13729</v>
      </c>
      <c r="G4529" s="1349" t="s">
        <v>196</v>
      </c>
      <c r="H4529" s="987">
        <v>0</v>
      </c>
      <c r="I4529" s="987">
        <v>590000000</v>
      </c>
      <c r="J4529" s="992" t="s">
        <v>40</v>
      </c>
      <c r="K4529" s="987" t="s">
        <v>1289</v>
      </c>
      <c r="L4529" s="992" t="s">
        <v>40</v>
      </c>
      <c r="M4529" s="1343" t="s">
        <v>61</v>
      </c>
      <c r="N4529" s="987" t="s">
        <v>328</v>
      </c>
      <c r="O4529" s="987" t="s">
        <v>7132</v>
      </c>
      <c r="P4529" s="1342">
        <v>796</v>
      </c>
      <c r="Q4529" s="994" t="s">
        <v>46</v>
      </c>
      <c r="R4529" s="993">
        <v>30</v>
      </c>
      <c r="S4529" s="993">
        <v>195</v>
      </c>
      <c r="T4529" s="1344">
        <f t="shared" si="542"/>
        <v>5850</v>
      </c>
      <c r="U4529" s="1345">
        <f t="shared" si="543"/>
        <v>6552.0000000000009</v>
      </c>
      <c r="V4529" s="992"/>
      <c r="W4529" s="988">
        <v>2017</v>
      </c>
      <c r="X4529" s="987"/>
      <c r="Y4529" s="1293"/>
      <c r="Z4529" s="1165"/>
      <c r="AA4529" s="1166"/>
      <c r="AB4529" s="1165"/>
      <c r="AC4529" s="528"/>
      <c r="AD4529" s="528"/>
      <c r="AE4529" s="528"/>
      <c r="AF4529" s="528"/>
      <c r="AG4529" s="528"/>
      <c r="AH4529" s="528"/>
      <c r="AI4529" s="528"/>
      <c r="AJ4529" s="528"/>
      <c r="AK4529" s="528"/>
      <c r="AL4529" s="528"/>
      <c r="AM4529" s="528"/>
      <c r="AN4529" s="528"/>
      <c r="AO4529" s="528"/>
      <c r="AP4529" s="518"/>
      <c r="AQ4529" s="518"/>
      <c r="AR4529" s="518"/>
      <c r="AS4529" s="518"/>
      <c r="AT4529" s="518"/>
      <c r="AU4529" s="518"/>
      <c r="AV4529" s="518"/>
      <c r="AW4529" s="518"/>
      <c r="AX4529" s="518"/>
      <c r="AY4529" s="518"/>
      <c r="AZ4529" s="518"/>
      <c r="BA4529" s="518"/>
      <c r="BB4529" s="518"/>
      <c r="BC4529" s="518"/>
      <c r="BD4529" s="518"/>
      <c r="BE4529" s="518"/>
      <c r="BF4529" s="518"/>
      <c r="BG4529" s="518"/>
      <c r="BH4529" s="518"/>
      <c r="BI4529" s="518"/>
      <c r="BJ4529" s="518"/>
      <c r="BK4529" s="518"/>
      <c r="BL4529" s="518"/>
      <c r="BM4529" s="518"/>
      <c r="BN4529" s="518"/>
    </row>
    <row r="4530" spans="1:66" s="527" customFormat="1" ht="50.1" customHeight="1">
      <c r="A4530" s="622" t="s">
        <v>13730</v>
      </c>
      <c r="B4530" s="987" t="s">
        <v>35</v>
      </c>
      <c r="C4530" s="1338" t="s">
        <v>13731</v>
      </c>
      <c r="D4530" s="1350" t="s">
        <v>4800</v>
      </c>
      <c r="E4530" s="1351" t="s">
        <v>13732</v>
      </c>
      <c r="F4530" s="1352" t="s">
        <v>4806</v>
      </c>
      <c r="G4530" s="1342" t="s">
        <v>196</v>
      </c>
      <c r="H4530" s="1342">
        <v>0</v>
      </c>
      <c r="I4530" s="1342">
        <v>590000000</v>
      </c>
      <c r="J4530" s="987" t="s">
        <v>40</v>
      </c>
      <c r="K4530" s="987" t="s">
        <v>1289</v>
      </c>
      <c r="L4530" s="992" t="s">
        <v>53</v>
      </c>
      <c r="M4530" s="1353" t="s">
        <v>61</v>
      </c>
      <c r="N4530" s="987" t="s">
        <v>328</v>
      </c>
      <c r="O4530" s="987" t="s">
        <v>7132</v>
      </c>
      <c r="P4530" s="1342">
        <v>796</v>
      </c>
      <c r="Q4530" s="994" t="s">
        <v>46</v>
      </c>
      <c r="R4530" s="993">
        <v>30</v>
      </c>
      <c r="S4530" s="993">
        <v>445</v>
      </c>
      <c r="T4530" s="1354">
        <f t="shared" si="542"/>
        <v>13350</v>
      </c>
      <c r="U4530" s="1355">
        <f t="shared" si="543"/>
        <v>14952.000000000002</v>
      </c>
      <c r="V4530" s="1342"/>
      <c r="W4530" s="1342">
        <v>2017</v>
      </c>
      <c r="X4530" s="987"/>
      <c r="Y4530" s="1293"/>
      <c r="Z4530" s="1165"/>
      <c r="AA4530" s="1166"/>
      <c r="AB4530" s="1165"/>
      <c r="AC4530" s="528"/>
      <c r="AD4530" s="528"/>
      <c r="AE4530" s="528"/>
      <c r="AF4530" s="528"/>
      <c r="AG4530" s="528"/>
      <c r="AH4530" s="528"/>
      <c r="AI4530" s="528"/>
      <c r="AJ4530" s="528"/>
      <c r="AK4530" s="528"/>
      <c r="AL4530" s="528"/>
      <c r="AM4530" s="528"/>
      <c r="AN4530" s="528"/>
      <c r="AO4530" s="528"/>
      <c r="AP4530" s="518"/>
      <c r="AQ4530" s="518"/>
      <c r="AR4530" s="518"/>
      <c r="AS4530" s="518"/>
      <c r="AT4530" s="518"/>
      <c r="AU4530" s="518"/>
      <c r="AV4530" s="518"/>
      <c r="AW4530" s="518"/>
      <c r="AX4530" s="518"/>
      <c r="AY4530" s="518"/>
      <c r="AZ4530" s="518"/>
      <c r="BA4530" s="518"/>
      <c r="BB4530" s="518"/>
      <c r="BC4530" s="518"/>
      <c r="BD4530" s="518"/>
      <c r="BE4530" s="518"/>
      <c r="BF4530" s="518"/>
      <c r="BG4530" s="518"/>
      <c r="BH4530" s="518"/>
      <c r="BI4530" s="518"/>
      <c r="BJ4530" s="518"/>
      <c r="BK4530" s="518"/>
      <c r="BL4530" s="518"/>
      <c r="BM4530" s="518"/>
      <c r="BN4530" s="518"/>
    </row>
    <row r="4531" spans="1:66" s="527" customFormat="1" ht="50.1" customHeight="1">
      <c r="A4531" s="622" t="s">
        <v>13733</v>
      </c>
      <c r="B4531" s="987" t="s">
        <v>35</v>
      </c>
      <c r="C4531" s="1338" t="s">
        <v>13734</v>
      </c>
      <c r="D4531" s="1350" t="s">
        <v>4800</v>
      </c>
      <c r="E4531" s="989" t="s">
        <v>13735</v>
      </c>
      <c r="F4531" s="1356" t="s">
        <v>13736</v>
      </c>
      <c r="G4531" s="1342" t="s">
        <v>196</v>
      </c>
      <c r="H4531" s="1342">
        <v>0</v>
      </c>
      <c r="I4531" s="1342">
        <v>590000000</v>
      </c>
      <c r="J4531" s="987" t="s">
        <v>40</v>
      </c>
      <c r="K4531" s="987" t="s">
        <v>1289</v>
      </c>
      <c r="L4531" s="992" t="s">
        <v>53</v>
      </c>
      <c r="M4531" s="1353" t="s">
        <v>61</v>
      </c>
      <c r="N4531" s="987" t="s">
        <v>328</v>
      </c>
      <c r="O4531" s="987" t="s">
        <v>7132</v>
      </c>
      <c r="P4531" s="1342">
        <v>796</v>
      </c>
      <c r="Q4531" s="994" t="s">
        <v>46</v>
      </c>
      <c r="R4531" s="993">
        <v>30</v>
      </c>
      <c r="S4531" s="993">
        <v>765</v>
      </c>
      <c r="T4531" s="1354">
        <f t="shared" si="542"/>
        <v>22950</v>
      </c>
      <c r="U4531" s="1355">
        <f t="shared" si="543"/>
        <v>25704.000000000004</v>
      </c>
      <c r="V4531" s="1342"/>
      <c r="W4531" s="1342">
        <v>2017</v>
      </c>
      <c r="X4531" s="987"/>
      <c r="Y4531" s="1293"/>
      <c r="Z4531" s="1165"/>
      <c r="AA4531" s="1166"/>
      <c r="AB4531" s="1165"/>
      <c r="AC4531" s="528"/>
      <c r="AD4531" s="528"/>
      <c r="AE4531" s="528"/>
      <c r="AF4531" s="528"/>
      <c r="AG4531" s="528"/>
      <c r="AH4531" s="528"/>
      <c r="AI4531" s="528"/>
      <c r="AJ4531" s="528"/>
      <c r="AK4531" s="528"/>
      <c r="AL4531" s="528"/>
      <c r="AM4531" s="528"/>
      <c r="AN4531" s="528"/>
      <c r="AO4531" s="528"/>
      <c r="AP4531" s="518"/>
      <c r="AQ4531" s="518"/>
      <c r="AR4531" s="518"/>
      <c r="AS4531" s="518"/>
      <c r="AT4531" s="518"/>
      <c r="AU4531" s="518"/>
      <c r="AV4531" s="518"/>
      <c r="AW4531" s="518"/>
      <c r="AX4531" s="518"/>
      <c r="AY4531" s="518"/>
      <c r="AZ4531" s="518"/>
      <c r="BA4531" s="518"/>
      <c r="BB4531" s="518"/>
      <c r="BC4531" s="518"/>
      <c r="BD4531" s="518"/>
      <c r="BE4531" s="518"/>
      <c r="BF4531" s="518"/>
      <c r="BG4531" s="518"/>
      <c r="BH4531" s="518"/>
      <c r="BI4531" s="518"/>
      <c r="BJ4531" s="518"/>
      <c r="BK4531" s="518"/>
      <c r="BL4531" s="518"/>
      <c r="BM4531" s="518"/>
      <c r="BN4531" s="518"/>
    </row>
    <row r="4532" spans="1:66" s="527" customFormat="1" ht="50.1" customHeight="1">
      <c r="A4532" s="622" t="s">
        <v>13737</v>
      </c>
      <c r="B4532" s="987" t="s">
        <v>35</v>
      </c>
      <c r="C4532" s="1338" t="s">
        <v>13738</v>
      </c>
      <c r="D4532" s="1350" t="s">
        <v>4800</v>
      </c>
      <c r="E4532" s="1351" t="s">
        <v>13739</v>
      </c>
      <c r="F4532" s="1356" t="s">
        <v>13740</v>
      </c>
      <c r="G4532" s="1342" t="s">
        <v>196</v>
      </c>
      <c r="H4532" s="1342">
        <v>0</v>
      </c>
      <c r="I4532" s="1342">
        <v>590000000</v>
      </c>
      <c r="J4532" s="987" t="s">
        <v>40</v>
      </c>
      <c r="K4532" s="987" t="s">
        <v>1289</v>
      </c>
      <c r="L4532" s="992" t="s">
        <v>53</v>
      </c>
      <c r="M4532" s="1353" t="s">
        <v>61</v>
      </c>
      <c r="N4532" s="987" t="s">
        <v>328</v>
      </c>
      <c r="O4532" s="987" t="s">
        <v>7132</v>
      </c>
      <c r="P4532" s="1342">
        <v>796</v>
      </c>
      <c r="Q4532" s="994" t="s">
        <v>46</v>
      </c>
      <c r="R4532" s="993">
        <v>25</v>
      </c>
      <c r="S4532" s="993">
        <v>530</v>
      </c>
      <c r="T4532" s="1354">
        <f t="shared" si="542"/>
        <v>13250</v>
      </c>
      <c r="U4532" s="1355">
        <f t="shared" si="543"/>
        <v>14840.000000000002</v>
      </c>
      <c r="V4532" s="1342"/>
      <c r="W4532" s="1342">
        <v>2017</v>
      </c>
      <c r="X4532" s="987"/>
      <c r="Y4532" s="1293"/>
      <c r="Z4532" s="1165"/>
      <c r="AA4532" s="1166"/>
      <c r="AB4532" s="1165"/>
      <c r="AC4532" s="528"/>
      <c r="AD4532" s="528"/>
      <c r="AE4532" s="528"/>
      <c r="AF4532" s="528"/>
      <c r="AG4532" s="528"/>
      <c r="AH4532" s="528"/>
      <c r="AI4532" s="528"/>
      <c r="AJ4532" s="528"/>
      <c r="AK4532" s="528"/>
      <c r="AL4532" s="528"/>
      <c r="AM4532" s="528"/>
      <c r="AN4532" s="528"/>
      <c r="AO4532" s="528"/>
      <c r="AP4532" s="518"/>
      <c r="AQ4532" s="518"/>
      <c r="AR4532" s="518"/>
      <c r="AS4532" s="518"/>
      <c r="AT4532" s="518"/>
      <c r="AU4532" s="518"/>
      <c r="AV4532" s="518"/>
      <c r="AW4532" s="518"/>
      <c r="AX4532" s="518"/>
      <c r="AY4532" s="518"/>
      <c r="AZ4532" s="518"/>
      <c r="BA4532" s="518"/>
      <c r="BB4532" s="518"/>
      <c r="BC4532" s="518"/>
      <c r="BD4532" s="518"/>
      <c r="BE4532" s="518"/>
      <c r="BF4532" s="518"/>
      <c r="BG4532" s="518"/>
      <c r="BH4532" s="518"/>
      <c r="BI4532" s="518"/>
      <c r="BJ4532" s="518"/>
      <c r="BK4532" s="518"/>
      <c r="BL4532" s="518"/>
      <c r="BM4532" s="518"/>
      <c r="BN4532" s="518"/>
    </row>
    <row r="4533" spans="1:66" s="527" customFormat="1" ht="50.1" customHeight="1">
      <c r="A4533" s="622" t="s">
        <v>13741</v>
      </c>
      <c r="B4533" s="987" t="s">
        <v>35</v>
      </c>
      <c r="C4533" s="1346" t="s">
        <v>13742</v>
      </c>
      <c r="D4533" s="1350" t="s">
        <v>4800</v>
      </c>
      <c r="E4533" s="989" t="s">
        <v>13743</v>
      </c>
      <c r="F4533" s="1356" t="s">
        <v>13744</v>
      </c>
      <c r="G4533" s="1342" t="s">
        <v>196</v>
      </c>
      <c r="H4533" s="1342">
        <v>0</v>
      </c>
      <c r="I4533" s="1342">
        <v>590000000</v>
      </c>
      <c r="J4533" s="987" t="s">
        <v>40</v>
      </c>
      <c r="K4533" s="987" t="s">
        <v>1289</v>
      </c>
      <c r="L4533" s="992" t="s">
        <v>53</v>
      </c>
      <c r="M4533" s="1353" t="s">
        <v>61</v>
      </c>
      <c r="N4533" s="987" t="s">
        <v>328</v>
      </c>
      <c r="O4533" s="987" t="s">
        <v>7132</v>
      </c>
      <c r="P4533" s="1342">
        <v>796</v>
      </c>
      <c r="Q4533" s="994" t="s">
        <v>46</v>
      </c>
      <c r="R4533" s="993">
        <v>20</v>
      </c>
      <c r="S4533" s="993">
        <v>740</v>
      </c>
      <c r="T4533" s="1354">
        <f t="shared" si="542"/>
        <v>14800</v>
      </c>
      <c r="U4533" s="1355">
        <f t="shared" si="543"/>
        <v>16576</v>
      </c>
      <c r="V4533" s="1342"/>
      <c r="W4533" s="1342">
        <v>2017</v>
      </c>
      <c r="X4533" s="987"/>
      <c r="Y4533" s="1293"/>
      <c r="Z4533" s="1165"/>
      <c r="AA4533" s="1166"/>
      <c r="AB4533" s="1165"/>
      <c r="AC4533" s="528"/>
      <c r="AD4533" s="528"/>
      <c r="AE4533" s="528"/>
      <c r="AF4533" s="528"/>
      <c r="AG4533" s="528"/>
      <c r="AH4533" s="528"/>
      <c r="AI4533" s="528"/>
      <c r="AJ4533" s="528"/>
      <c r="AK4533" s="528"/>
      <c r="AL4533" s="528"/>
      <c r="AM4533" s="528"/>
      <c r="AN4533" s="528"/>
      <c r="AO4533" s="528"/>
      <c r="AP4533" s="518"/>
      <c r="AQ4533" s="518"/>
      <c r="AR4533" s="518"/>
      <c r="AS4533" s="518"/>
      <c r="AT4533" s="518"/>
      <c r="AU4533" s="518"/>
      <c r="AV4533" s="518"/>
      <c r="AW4533" s="518"/>
      <c r="AX4533" s="518"/>
      <c r="AY4533" s="518"/>
      <c r="AZ4533" s="518"/>
      <c r="BA4533" s="518"/>
      <c r="BB4533" s="518"/>
      <c r="BC4533" s="518"/>
      <c r="BD4533" s="518"/>
      <c r="BE4533" s="518"/>
      <c r="BF4533" s="518"/>
      <c r="BG4533" s="518"/>
      <c r="BH4533" s="518"/>
      <c r="BI4533" s="518"/>
      <c r="BJ4533" s="518"/>
      <c r="BK4533" s="518"/>
      <c r="BL4533" s="518"/>
      <c r="BM4533" s="518"/>
      <c r="BN4533" s="518"/>
    </row>
    <row r="4534" spans="1:66" s="527" customFormat="1" ht="50.1" customHeight="1">
      <c r="A4534" s="622" t="s">
        <v>13745</v>
      </c>
      <c r="B4534" s="987" t="s">
        <v>35</v>
      </c>
      <c r="C4534" s="1338" t="s">
        <v>13746</v>
      </c>
      <c r="D4534" s="1350" t="s">
        <v>4800</v>
      </c>
      <c r="E4534" s="989" t="s">
        <v>13747</v>
      </c>
      <c r="F4534" s="1356" t="s">
        <v>13748</v>
      </c>
      <c r="G4534" s="1342" t="s">
        <v>196</v>
      </c>
      <c r="H4534" s="1342">
        <v>0</v>
      </c>
      <c r="I4534" s="1342">
        <v>590000000</v>
      </c>
      <c r="J4534" s="987" t="s">
        <v>40</v>
      </c>
      <c r="K4534" s="987" t="s">
        <v>1289</v>
      </c>
      <c r="L4534" s="992" t="s">
        <v>53</v>
      </c>
      <c r="M4534" s="1353" t="s">
        <v>61</v>
      </c>
      <c r="N4534" s="987" t="s">
        <v>328</v>
      </c>
      <c r="O4534" s="987" t="s">
        <v>7132</v>
      </c>
      <c r="P4534" s="1342">
        <v>796</v>
      </c>
      <c r="Q4534" s="994" t="s">
        <v>46</v>
      </c>
      <c r="R4534" s="993">
        <v>20</v>
      </c>
      <c r="S4534" s="993">
        <v>995</v>
      </c>
      <c r="T4534" s="1354">
        <f t="shared" si="542"/>
        <v>19900</v>
      </c>
      <c r="U4534" s="1355">
        <f t="shared" si="543"/>
        <v>22288.000000000004</v>
      </c>
      <c r="V4534" s="1342"/>
      <c r="W4534" s="1342">
        <v>2017</v>
      </c>
      <c r="X4534" s="987"/>
      <c r="Y4534" s="1293"/>
      <c r="Z4534" s="1165"/>
      <c r="AA4534" s="1166"/>
      <c r="AB4534" s="1165"/>
      <c r="AC4534" s="528"/>
      <c r="AD4534" s="528"/>
      <c r="AE4534" s="528"/>
      <c r="AF4534" s="528"/>
      <c r="AG4534" s="528"/>
      <c r="AH4534" s="528"/>
      <c r="AI4534" s="528"/>
      <c r="AJ4534" s="528"/>
      <c r="AK4534" s="528"/>
      <c r="AL4534" s="528"/>
      <c r="AM4534" s="528"/>
      <c r="AN4534" s="528"/>
      <c r="AO4534" s="528"/>
      <c r="AP4534" s="518"/>
      <c r="AQ4534" s="518"/>
      <c r="AR4534" s="518"/>
      <c r="AS4534" s="518"/>
      <c r="AT4534" s="518"/>
      <c r="AU4534" s="518"/>
      <c r="AV4534" s="518"/>
      <c r="AW4534" s="518"/>
      <c r="AX4534" s="518"/>
      <c r="AY4534" s="518"/>
      <c r="AZ4534" s="518"/>
      <c r="BA4534" s="518"/>
      <c r="BB4534" s="518"/>
      <c r="BC4534" s="518"/>
      <c r="BD4534" s="518"/>
      <c r="BE4534" s="518"/>
      <c r="BF4534" s="518"/>
      <c r="BG4534" s="518"/>
      <c r="BH4534" s="518"/>
      <c r="BI4534" s="518"/>
      <c r="BJ4534" s="518"/>
      <c r="BK4534" s="518"/>
      <c r="BL4534" s="518"/>
      <c r="BM4534" s="518"/>
      <c r="BN4534" s="518"/>
    </row>
    <row r="4535" spans="1:66" s="527" customFormat="1" ht="50.1" customHeight="1">
      <c r="A4535" s="622" t="s">
        <v>13749</v>
      </c>
      <c r="B4535" s="987" t="s">
        <v>35</v>
      </c>
      <c r="C4535" s="989" t="s">
        <v>13750</v>
      </c>
      <c r="D4535" s="1350" t="s">
        <v>4800</v>
      </c>
      <c r="E4535" s="989" t="s">
        <v>13751</v>
      </c>
      <c r="F4535" s="1356" t="s">
        <v>13752</v>
      </c>
      <c r="G4535" s="1342" t="s">
        <v>196</v>
      </c>
      <c r="H4535" s="1342">
        <v>0</v>
      </c>
      <c r="I4535" s="1342">
        <v>590000000</v>
      </c>
      <c r="J4535" s="987" t="s">
        <v>40</v>
      </c>
      <c r="K4535" s="987" t="s">
        <v>1289</v>
      </c>
      <c r="L4535" s="992" t="s">
        <v>53</v>
      </c>
      <c r="M4535" s="1353" t="s">
        <v>61</v>
      </c>
      <c r="N4535" s="987" t="s">
        <v>328</v>
      </c>
      <c r="O4535" s="987" t="s">
        <v>7132</v>
      </c>
      <c r="P4535" s="1342">
        <v>796</v>
      </c>
      <c r="Q4535" s="994" t="s">
        <v>46</v>
      </c>
      <c r="R4535" s="993">
        <v>15</v>
      </c>
      <c r="S4535" s="993">
        <v>1250</v>
      </c>
      <c r="T4535" s="1354">
        <f t="shared" si="542"/>
        <v>18750</v>
      </c>
      <c r="U4535" s="1355">
        <f t="shared" si="543"/>
        <v>21000.000000000004</v>
      </c>
      <c r="V4535" s="1342"/>
      <c r="W4535" s="1342">
        <v>2017</v>
      </c>
      <c r="X4535" s="987"/>
      <c r="Y4535" s="1293"/>
      <c r="Z4535" s="1165"/>
      <c r="AA4535" s="1166"/>
      <c r="AB4535" s="1165"/>
      <c r="AC4535" s="528"/>
      <c r="AD4535" s="528"/>
      <c r="AE4535" s="528"/>
      <c r="AF4535" s="528"/>
      <c r="AG4535" s="528"/>
      <c r="AH4535" s="528"/>
      <c r="AI4535" s="528"/>
      <c r="AJ4535" s="528"/>
      <c r="AK4535" s="528"/>
      <c r="AL4535" s="528"/>
      <c r="AM4535" s="528"/>
      <c r="AN4535" s="528"/>
      <c r="AO4535" s="528"/>
      <c r="AP4535" s="518"/>
      <c r="AQ4535" s="518"/>
      <c r="AR4535" s="518"/>
      <c r="AS4535" s="518"/>
      <c r="AT4535" s="518"/>
      <c r="AU4535" s="518"/>
      <c r="AV4535" s="518"/>
      <c r="AW4535" s="518"/>
      <c r="AX4535" s="518"/>
      <c r="AY4535" s="518"/>
      <c r="AZ4535" s="518"/>
      <c r="BA4535" s="518"/>
      <c r="BB4535" s="518"/>
      <c r="BC4535" s="518"/>
      <c r="BD4535" s="518"/>
      <c r="BE4535" s="518"/>
      <c r="BF4535" s="518"/>
      <c r="BG4535" s="518"/>
      <c r="BH4535" s="518"/>
      <c r="BI4535" s="518"/>
      <c r="BJ4535" s="518"/>
      <c r="BK4535" s="518"/>
      <c r="BL4535" s="518"/>
      <c r="BM4535" s="518"/>
      <c r="BN4535" s="518"/>
    </row>
    <row r="4536" spans="1:66" s="527" customFormat="1" ht="50.1" customHeight="1">
      <c r="A4536" s="622" t="s">
        <v>13753</v>
      </c>
      <c r="B4536" s="998" t="s">
        <v>35</v>
      </c>
      <c r="C4536" s="989" t="s">
        <v>13750</v>
      </c>
      <c r="D4536" s="1357" t="s">
        <v>4800</v>
      </c>
      <c r="E4536" s="989" t="s">
        <v>13751</v>
      </c>
      <c r="F4536" s="1356" t="s">
        <v>13754</v>
      </c>
      <c r="G4536" s="1342" t="s">
        <v>196</v>
      </c>
      <c r="H4536" s="1342">
        <v>0</v>
      </c>
      <c r="I4536" s="1342">
        <v>590000000</v>
      </c>
      <c r="J4536" s="987" t="s">
        <v>40</v>
      </c>
      <c r="K4536" s="987" t="s">
        <v>1289</v>
      </c>
      <c r="L4536" s="992" t="s">
        <v>53</v>
      </c>
      <c r="M4536" s="1353" t="s">
        <v>61</v>
      </c>
      <c r="N4536" s="987" t="s">
        <v>328</v>
      </c>
      <c r="O4536" s="987" t="s">
        <v>7132</v>
      </c>
      <c r="P4536" s="1342">
        <v>796</v>
      </c>
      <c r="Q4536" s="994" t="s">
        <v>46</v>
      </c>
      <c r="R4536" s="993">
        <v>15</v>
      </c>
      <c r="S4536" s="993">
        <v>1950</v>
      </c>
      <c r="T4536" s="1354">
        <f t="shared" si="542"/>
        <v>29250</v>
      </c>
      <c r="U4536" s="1355">
        <f t="shared" si="543"/>
        <v>32760.000000000004</v>
      </c>
      <c r="V4536" s="1342"/>
      <c r="W4536" s="1342">
        <v>2017</v>
      </c>
      <c r="X4536" s="987"/>
      <c r="Y4536" s="1293"/>
      <c r="Z4536" s="1165"/>
      <c r="AA4536" s="1166"/>
      <c r="AB4536" s="1165"/>
      <c r="AC4536" s="528"/>
      <c r="AD4536" s="528"/>
      <c r="AE4536" s="528"/>
      <c r="AF4536" s="528"/>
      <c r="AG4536" s="528"/>
      <c r="AH4536" s="528"/>
      <c r="AI4536" s="528"/>
      <c r="AJ4536" s="528"/>
      <c r="AK4536" s="528"/>
      <c r="AL4536" s="528"/>
      <c r="AM4536" s="528"/>
      <c r="AN4536" s="528"/>
      <c r="AO4536" s="528"/>
      <c r="AP4536" s="518"/>
      <c r="AQ4536" s="518"/>
      <c r="AR4536" s="518"/>
      <c r="AS4536" s="518"/>
      <c r="AT4536" s="518"/>
      <c r="AU4536" s="518"/>
      <c r="AV4536" s="518"/>
      <c r="AW4536" s="518"/>
      <c r="AX4536" s="518"/>
      <c r="AY4536" s="518"/>
      <c r="AZ4536" s="518"/>
      <c r="BA4536" s="518"/>
      <c r="BB4536" s="518"/>
      <c r="BC4536" s="518"/>
      <c r="BD4536" s="518"/>
      <c r="BE4536" s="518"/>
      <c r="BF4536" s="518"/>
      <c r="BG4536" s="518"/>
      <c r="BH4536" s="518"/>
      <c r="BI4536" s="518"/>
      <c r="BJ4536" s="518"/>
      <c r="BK4536" s="518"/>
      <c r="BL4536" s="518"/>
      <c r="BM4536" s="518"/>
      <c r="BN4536" s="518"/>
    </row>
    <row r="4537" spans="1:66" s="527" customFormat="1" ht="50.1" customHeight="1">
      <c r="A4537" s="622" t="s">
        <v>13755</v>
      </c>
      <c r="B4537" s="952" t="s">
        <v>35</v>
      </c>
      <c r="C4537" s="948" t="s">
        <v>13756</v>
      </c>
      <c r="D4537" s="948" t="s">
        <v>13757</v>
      </c>
      <c r="E4537" s="948" t="s">
        <v>13758</v>
      </c>
      <c r="F4537" s="948" t="s">
        <v>13759</v>
      </c>
      <c r="G4537" s="1230" t="s">
        <v>39</v>
      </c>
      <c r="H4537" s="1358">
        <v>0</v>
      </c>
      <c r="I4537" s="1359">
        <v>590000000</v>
      </c>
      <c r="J4537" s="1230" t="s">
        <v>225</v>
      </c>
      <c r="K4537" s="952" t="s">
        <v>13382</v>
      </c>
      <c r="L4537" s="1230" t="s">
        <v>42</v>
      </c>
      <c r="M4537" s="953" t="s">
        <v>43</v>
      </c>
      <c r="N4537" s="1230" t="s">
        <v>75</v>
      </c>
      <c r="O4537" s="1230" t="s">
        <v>503</v>
      </c>
      <c r="P4537" s="1230">
        <v>796</v>
      </c>
      <c r="Q4537" s="1230" t="s">
        <v>46</v>
      </c>
      <c r="R4537" s="1360">
        <v>1</v>
      </c>
      <c r="S4537" s="1360">
        <v>15200</v>
      </c>
      <c r="T4537" s="1360">
        <f>S4537*R4537</f>
        <v>15200</v>
      </c>
      <c r="U4537" s="1360">
        <f t="shared" si="543"/>
        <v>17024</v>
      </c>
      <c r="V4537" s="952"/>
      <c r="W4537" s="952">
        <v>2017</v>
      </c>
      <c r="X4537" s="1358"/>
      <c r="Y4537" s="1233"/>
      <c r="Z4537" s="1165"/>
      <c r="AA4537" s="1166"/>
      <c r="AB4537" s="1165"/>
      <c r="AC4537" s="528"/>
      <c r="AD4537" s="528"/>
      <c r="AE4537" s="528"/>
      <c r="AF4537" s="528"/>
      <c r="AG4537" s="528"/>
      <c r="AH4537" s="528"/>
      <c r="AI4537" s="528"/>
      <c r="AJ4537" s="528"/>
      <c r="AK4537" s="528"/>
      <c r="AL4537" s="528"/>
      <c r="AM4537" s="528"/>
      <c r="AN4537" s="528"/>
      <c r="AO4537" s="528"/>
      <c r="AP4537" s="518"/>
      <c r="AQ4537" s="518"/>
      <c r="AR4537" s="518"/>
      <c r="AS4537" s="518"/>
      <c r="AT4537" s="518"/>
      <c r="AU4537" s="518"/>
      <c r="AV4537" s="518"/>
      <c r="AW4537" s="518"/>
      <c r="AX4537" s="518"/>
      <c r="AY4537" s="518"/>
      <c r="AZ4537" s="518"/>
      <c r="BA4537" s="518"/>
      <c r="BB4537" s="518"/>
      <c r="BC4537" s="518"/>
      <c r="BD4537" s="518"/>
      <c r="BE4537" s="518"/>
      <c r="BF4537" s="518"/>
      <c r="BG4537" s="518"/>
      <c r="BH4537" s="518"/>
      <c r="BI4537" s="518"/>
      <c r="BJ4537" s="518"/>
      <c r="BK4537" s="518"/>
      <c r="BL4537" s="518"/>
      <c r="BM4537" s="518"/>
      <c r="BN4537" s="518"/>
    </row>
    <row r="4538" spans="1:66" s="527" customFormat="1" ht="50.1" customHeight="1">
      <c r="A4538" s="622" t="s">
        <v>13760</v>
      </c>
      <c r="B4538" s="952" t="s">
        <v>35</v>
      </c>
      <c r="C4538" s="948" t="s">
        <v>5668</v>
      </c>
      <c r="D4538" s="948" t="s">
        <v>5669</v>
      </c>
      <c r="E4538" s="948" t="s">
        <v>5670</v>
      </c>
      <c r="F4538" s="948" t="s">
        <v>5671</v>
      </c>
      <c r="G4538" s="1230" t="s">
        <v>39</v>
      </c>
      <c r="H4538" s="1358">
        <v>0</v>
      </c>
      <c r="I4538" s="1359">
        <v>590000000</v>
      </c>
      <c r="J4538" s="1230" t="s">
        <v>225</v>
      </c>
      <c r="K4538" s="952" t="s">
        <v>13382</v>
      </c>
      <c r="L4538" s="1230" t="s">
        <v>42</v>
      </c>
      <c r="M4538" s="953" t="s">
        <v>43</v>
      </c>
      <c r="N4538" s="1230" t="s">
        <v>75</v>
      </c>
      <c r="O4538" s="1230" t="s">
        <v>503</v>
      </c>
      <c r="P4538" s="1230">
        <v>796</v>
      </c>
      <c r="Q4538" s="1230" t="s">
        <v>46</v>
      </c>
      <c r="R4538" s="1360">
        <v>1</v>
      </c>
      <c r="S4538" s="1360">
        <v>3150</v>
      </c>
      <c r="T4538" s="1360">
        <f>S4538*R4538</f>
        <v>3150</v>
      </c>
      <c r="U4538" s="1360">
        <f t="shared" si="543"/>
        <v>3528.0000000000005</v>
      </c>
      <c r="V4538" s="952"/>
      <c r="W4538" s="952">
        <v>2017</v>
      </c>
      <c r="X4538" s="1358"/>
      <c r="Y4538" s="1233"/>
      <c r="Z4538" s="1165"/>
      <c r="AA4538" s="1166"/>
      <c r="AB4538" s="1165"/>
      <c r="AC4538" s="528"/>
      <c r="AD4538" s="528"/>
      <c r="AE4538" s="528"/>
      <c r="AF4538" s="528"/>
      <c r="AG4538" s="528"/>
      <c r="AH4538" s="528"/>
      <c r="AI4538" s="528"/>
      <c r="AJ4538" s="528"/>
      <c r="AK4538" s="528"/>
      <c r="AL4538" s="528"/>
      <c r="AM4538" s="528"/>
      <c r="AN4538" s="528"/>
      <c r="AO4538" s="528"/>
      <c r="AP4538" s="518"/>
      <c r="AQ4538" s="518"/>
      <c r="AR4538" s="518"/>
      <c r="AS4538" s="518"/>
      <c r="AT4538" s="518"/>
      <c r="AU4538" s="518"/>
      <c r="AV4538" s="518"/>
      <c r="AW4538" s="518"/>
      <c r="AX4538" s="518"/>
      <c r="AY4538" s="518"/>
      <c r="AZ4538" s="518"/>
      <c r="BA4538" s="518"/>
      <c r="BB4538" s="518"/>
      <c r="BC4538" s="518"/>
      <c r="BD4538" s="518"/>
      <c r="BE4538" s="518"/>
      <c r="BF4538" s="518"/>
      <c r="BG4538" s="518"/>
      <c r="BH4538" s="518"/>
      <c r="BI4538" s="518"/>
      <c r="BJ4538" s="518"/>
      <c r="BK4538" s="518"/>
      <c r="BL4538" s="518"/>
      <c r="BM4538" s="518"/>
      <c r="BN4538" s="518"/>
    </row>
    <row r="4539" spans="1:66" s="527" customFormat="1" ht="50.1" customHeight="1">
      <c r="A4539" s="622" t="s">
        <v>13761</v>
      </c>
      <c r="B4539" s="952" t="s">
        <v>35</v>
      </c>
      <c r="C4539" s="948" t="s">
        <v>5690</v>
      </c>
      <c r="D4539" s="948" t="s">
        <v>5664</v>
      </c>
      <c r="E4539" s="948" t="s">
        <v>5691</v>
      </c>
      <c r="F4539" s="948" t="s">
        <v>13762</v>
      </c>
      <c r="G4539" s="1230" t="s">
        <v>39</v>
      </c>
      <c r="H4539" s="1358">
        <v>0</v>
      </c>
      <c r="I4539" s="1359">
        <v>590000000</v>
      </c>
      <c r="J4539" s="1230" t="s">
        <v>225</v>
      </c>
      <c r="K4539" s="952" t="s">
        <v>13382</v>
      </c>
      <c r="L4539" s="1230" t="s">
        <v>42</v>
      </c>
      <c r="M4539" s="953" t="s">
        <v>43</v>
      </c>
      <c r="N4539" s="1230" t="s">
        <v>75</v>
      </c>
      <c r="O4539" s="1230" t="s">
        <v>503</v>
      </c>
      <c r="P4539" s="1230">
        <v>796</v>
      </c>
      <c r="Q4539" s="1230" t="s">
        <v>46</v>
      </c>
      <c r="R4539" s="1360">
        <v>1</v>
      </c>
      <c r="S4539" s="1360">
        <v>16800</v>
      </c>
      <c r="T4539" s="1360">
        <f>S4539*R4539</f>
        <v>16800</v>
      </c>
      <c r="U4539" s="1360">
        <f t="shared" si="543"/>
        <v>18816</v>
      </c>
      <c r="V4539" s="952"/>
      <c r="W4539" s="952">
        <v>2017</v>
      </c>
      <c r="X4539" s="1358"/>
      <c r="Y4539" s="1233"/>
      <c r="Z4539" s="1165"/>
      <c r="AA4539" s="1166"/>
      <c r="AB4539" s="1165"/>
      <c r="AC4539" s="528"/>
      <c r="AD4539" s="528"/>
      <c r="AE4539" s="528"/>
      <c r="AF4539" s="528"/>
      <c r="AG4539" s="528"/>
      <c r="AH4539" s="528"/>
      <c r="AI4539" s="528"/>
      <c r="AJ4539" s="528"/>
      <c r="AK4539" s="528"/>
      <c r="AL4539" s="528"/>
      <c r="AM4539" s="528"/>
      <c r="AN4539" s="528"/>
      <c r="AO4539" s="528"/>
      <c r="AP4539" s="518"/>
      <c r="AQ4539" s="518"/>
      <c r="AR4539" s="518"/>
      <c r="AS4539" s="518"/>
      <c r="AT4539" s="518"/>
      <c r="AU4539" s="518"/>
      <c r="AV4539" s="518"/>
      <c r="AW4539" s="518"/>
      <c r="AX4539" s="518"/>
      <c r="AY4539" s="518"/>
      <c r="AZ4539" s="518"/>
      <c r="BA4539" s="518"/>
      <c r="BB4539" s="518"/>
      <c r="BC4539" s="518"/>
      <c r="BD4539" s="518"/>
      <c r="BE4539" s="518"/>
      <c r="BF4539" s="518"/>
      <c r="BG4539" s="518"/>
      <c r="BH4539" s="518"/>
      <c r="BI4539" s="518"/>
      <c r="BJ4539" s="518"/>
      <c r="BK4539" s="518"/>
      <c r="BL4539" s="518"/>
      <c r="BM4539" s="518"/>
      <c r="BN4539" s="518"/>
    </row>
    <row r="4540" spans="1:66" s="527" customFormat="1" ht="50.1" customHeight="1">
      <c r="A4540" s="622" t="s">
        <v>13763</v>
      </c>
      <c r="B4540" s="952" t="s">
        <v>35</v>
      </c>
      <c r="C4540" s="948" t="s">
        <v>5699</v>
      </c>
      <c r="D4540" s="948" t="s">
        <v>5659</v>
      </c>
      <c r="E4540" s="948" t="s">
        <v>5700</v>
      </c>
      <c r="F4540" s="948" t="s">
        <v>13764</v>
      </c>
      <c r="G4540" s="1230" t="s">
        <v>39</v>
      </c>
      <c r="H4540" s="1358">
        <v>0</v>
      </c>
      <c r="I4540" s="1359">
        <v>590000000</v>
      </c>
      <c r="J4540" s="1230" t="s">
        <v>225</v>
      </c>
      <c r="K4540" s="952" t="s">
        <v>13382</v>
      </c>
      <c r="L4540" s="1230" t="s">
        <v>42</v>
      </c>
      <c r="M4540" s="953" t="s">
        <v>43</v>
      </c>
      <c r="N4540" s="1230" t="s">
        <v>75</v>
      </c>
      <c r="O4540" s="1230" t="s">
        <v>503</v>
      </c>
      <c r="P4540" s="1230">
        <v>796</v>
      </c>
      <c r="Q4540" s="1230" t="s">
        <v>46</v>
      </c>
      <c r="R4540" s="1360">
        <v>1</v>
      </c>
      <c r="S4540" s="1360">
        <v>13100</v>
      </c>
      <c r="T4540" s="1360">
        <f>S4540*R4540</f>
        <v>13100</v>
      </c>
      <c r="U4540" s="1360">
        <f t="shared" si="543"/>
        <v>14672.000000000002</v>
      </c>
      <c r="V4540" s="952"/>
      <c r="W4540" s="952">
        <v>2017</v>
      </c>
      <c r="X4540" s="1358"/>
      <c r="Y4540" s="1233"/>
      <c r="Z4540" s="1165"/>
      <c r="AA4540" s="1166"/>
      <c r="AB4540" s="1165"/>
      <c r="AC4540" s="528"/>
      <c r="AD4540" s="528"/>
      <c r="AE4540" s="528"/>
      <c r="AF4540" s="528"/>
      <c r="AG4540" s="528"/>
      <c r="AH4540" s="528"/>
      <c r="AI4540" s="528"/>
      <c r="AJ4540" s="528"/>
      <c r="AK4540" s="528"/>
      <c r="AL4540" s="528"/>
      <c r="AM4540" s="528"/>
      <c r="AN4540" s="528"/>
      <c r="AO4540" s="528"/>
      <c r="AP4540" s="518"/>
      <c r="AQ4540" s="518"/>
      <c r="AR4540" s="518"/>
      <c r="AS4540" s="518"/>
      <c r="AT4540" s="518"/>
      <c r="AU4540" s="518"/>
      <c r="AV4540" s="518"/>
      <c r="AW4540" s="518"/>
      <c r="AX4540" s="518"/>
      <c r="AY4540" s="518"/>
      <c r="AZ4540" s="518"/>
      <c r="BA4540" s="518"/>
      <c r="BB4540" s="518"/>
      <c r="BC4540" s="518"/>
      <c r="BD4540" s="518"/>
      <c r="BE4540" s="518"/>
      <c r="BF4540" s="518"/>
      <c r="BG4540" s="518"/>
      <c r="BH4540" s="518"/>
      <c r="BI4540" s="518"/>
      <c r="BJ4540" s="518"/>
      <c r="BK4540" s="518"/>
      <c r="BL4540" s="518"/>
      <c r="BM4540" s="518"/>
      <c r="BN4540" s="518"/>
    </row>
    <row r="4541" spans="1:66" s="527" customFormat="1" ht="50.1" customHeight="1">
      <c r="A4541" s="622" t="s">
        <v>13765</v>
      </c>
      <c r="B4541" s="952" t="s">
        <v>35</v>
      </c>
      <c r="C4541" s="948" t="s">
        <v>5703</v>
      </c>
      <c r="D4541" s="948" t="s">
        <v>5704</v>
      </c>
      <c r="E4541" s="948" t="s">
        <v>5705</v>
      </c>
      <c r="F4541" s="948" t="s">
        <v>13766</v>
      </c>
      <c r="G4541" s="1230" t="s">
        <v>39</v>
      </c>
      <c r="H4541" s="1358">
        <v>0</v>
      </c>
      <c r="I4541" s="1359">
        <v>590000000</v>
      </c>
      <c r="J4541" s="1230" t="s">
        <v>225</v>
      </c>
      <c r="K4541" s="952" t="s">
        <v>13382</v>
      </c>
      <c r="L4541" s="1230" t="s">
        <v>42</v>
      </c>
      <c r="M4541" s="953" t="s">
        <v>43</v>
      </c>
      <c r="N4541" s="1230" t="s">
        <v>75</v>
      </c>
      <c r="O4541" s="1230" t="s">
        <v>503</v>
      </c>
      <c r="P4541" s="1230">
        <v>796</v>
      </c>
      <c r="Q4541" s="1230" t="s">
        <v>46</v>
      </c>
      <c r="R4541" s="1360">
        <v>1</v>
      </c>
      <c r="S4541" s="1360">
        <v>23500</v>
      </c>
      <c r="T4541" s="1360">
        <f>R4541*S4541</f>
        <v>23500</v>
      </c>
      <c r="U4541" s="1360">
        <f t="shared" si="543"/>
        <v>26320.000000000004</v>
      </c>
      <c r="V4541" s="952"/>
      <c r="W4541" s="952">
        <v>2017</v>
      </c>
      <c r="X4541" s="1358"/>
      <c r="Y4541" s="1233"/>
      <c r="Z4541" s="1165"/>
      <c r="AA4541" s="1166"/>
      <c r="AB4541" s="1165"/>
      <c r="AC4541" s="528"/>
      <c r="AD4541" s="528"/>
      <c r="AE4541" s="528"/>
      <c r="AF4541" s="528"/>
      <c r="AG4541" s="528"/>
      <c r="AH4541" s="528"/>
      <c r="AI4541" s="528"/>
      <c r="AJ4541" s="528"/>
      <c r="AK4541" s="528"/>
      <c r="AL4541" s="528"/>
      <c r="AM4541" s="528"/>
      <c r="AN4541" s="528"/>
      <c r="AO4541" s="528"/>
      <c r="AP4541" s="518"/>
      <c r="AQ4541" s="518"/>
      <c r="AR4541" s="518"/>
      <c r="AS4541" s="518"/>
      <c r="AT4541" s="518"/>
      <c r="AU4541" s="518"/>
      <c r="AV4541" s="518"/>
      <c r="AW4541" s="518"/>
      <c r="AX4541" s="518"/>
      <c r="AY4541" s="518"/>
      <c r="AZ4541" s="518"/>
      <c r="BA4541" s="518"/>
      <c r="BB4541" s="518"/>
      <c r="BC4541" s="518"/>
      <c r="BD4541" s="518"/>
      <c r="BE4541" s="518"/>
      <c r="BF4541" s="518"/>
      <c r="BG4541" s="518"/>
      <c r="BH4541" s="518"/>
      <c r="BI4541" s="518"/>
      <c r="BJ4541" s="518"/>
      <c r="BK4541" s="518"/>
      <c r="BL4541" s="518"/>
      <c r="BM4541" s="518"/>
      <c r="BN4541" s="518"/>
    </row>
    <row r="4542" spans="1:66" s="527" customFormat="1" ht="50.1" customHeight="1">
      <c r="A4542" s="622" t="s">
        <v>13767</v>
      </c>
      <c r="B4542" s="952" t="s">
        <v>35</v>
      </c>
      <c r="C4542" s="948" t="s">
        <v>5694</v>
      </c>
      <c r="D4542" s="948" t="s">
        <v>5695</v>
      </c>
      <c r="E4542" s="948" t="s">
        <v>5696</v>
      </c>
      <c r="F4542" s="948" t="s">
        <v>13768</v>
      </c>
      <c r="G4542" s="1230" t="s">
        <v>39</v>
      </c>
      <c r="H4542" s="1358">
        <v>0</v>
      </c>
      <c r="I4542" s="1359">
        <v>590000000</v>
      </c>
      <c r="J4542" s="1230" t="s">
        <v>225</v>
      </c>
      <c r="K4542" s="952" t="s">
        <v>13382</v>
      </c>
      <c r="L4542" s="1230" t="s">
        <v>42</v>
      </c>
      <c r="M4542" s="953" t="s">
        <v>43</v>
      </c>
      <c r="N4542" s="1230" t="s">
        <v>75</v>
      </c>
      <c r="O4542" s="1230" t="s">
        <v>503</v>
      </c>
      <c r="P4542" s="1230">
        <v>796</v>
      </c>
      <c r="Q4542" s="1230" t="s">
        <v>46</v>
      </c>
      <c r="R4542" s="1360">
        <v>1</v>
      </c>
      <c r="S4542" s="1360">
        <v>19200</v>
      </c>
      <c r="T4542" s="1360">
        <f>R4542*S4542</f>
        <v>19200</v>
      </c>
      <c r="U4542" s="1360">
        <f t="shared" si="543"/>
        <v>21504.000000000004</v>
      </c>
      <c r="V4542" s="952"/>
      <c r="W4542" s="952">
        <v>2017</v>
      </c>
      <c r="X4542" s="1358"/>
      <c r="Y4542" s="1233"/>
      <c r="Z4542" s="1165"/>
      <c r="AA4542" s="1166"/>
      <c r="AB4542" s="1165"/>
      <c r="AC4542" s="528"/>
      <c r="AD4542" s="528"/>
      <c r="AE4542" s="528"/>
      <c r="AF4542" s="528"/>
      <c r="AG4542" s="528"/>
      <c r="AH4542" s="528"/>
      <c r="AI4542" s="528"/>
      <c r="AJ4542" s="528"/>
      <c r="AK4542" s="528"/>
      <c r="AL4542" s="528"/>
      <c r="AM4542" s="528"/>
      <c r="AN4542" s="528"/>
      <c r="AO4542" s="528"/>
      <c r="AP4542" s="518"/>
      <c r="AQ4542" s="518"/>
      <c r="AR4542" s="518"/>
      <c r="AS4542" s="518"/>
      <c r="AT4542" s="518"/>
      <c r="AU4542" s="518"/>
      <c r="AV4542" s="518"/>
      <c r="AW4542" s="518"/>
      <c r="AX4542" s="518"/>
      <c r="AY4542" s="518"/>
      <c r="AZ4542" s="518"/>
      <c r="BA4542" s="518"/>
      <c r="BB4542" s="518"/>
      <c r="BC4542" s="518"/>
      <c r="BD4542" s="518"/>
      <c r="BE4542" s="518"/>
      <c r="BF4542" s="518"/>
      <c r="BG4542" s="518"/>
      <c r="BH4542" s="518"/>
      <c r="BI4542" s="518"/>
      <c r="BJ4542" s="518"/>
      <c r="BK4542" s="518"/>
      <c r="BL4542" s="518"/>
      <c r="BM4542" s="518"/>
      <c r="BN4542" s="518"/>
    </row>
    <row r="4543" spans="1:66" s="527" customFormat="1" ht="50.1" customHeight="1">
      <c r="A4543" s="622" t="s">
        <v>13769</v>
      </c>
      <c r="B4543" s="952" t="s">
        <v>35</v>
      </c>
      <c r="C4543" s="948" t="s">
        <v>13770</v>
      </c>
      <c r="D4543" s="948" t="s">
        <v>13771</v>
      </c>
      <c r="E4543" s="948" t="s">
        <v>13772</v>
      </c>
      <c r="F4543" s="948" t="s">
        <v>13773</v>
      </c>
      <c r="G4543" s="1230" t="s">
        <v>39</v>
      </c>
      <c r="H4543" s="1358">
        <v>0</v>
      </c>
      <c r="I4543" s="1359">
        <v>590000000</v>
      </c>
      <c r="J4543" s="1230" t="s">
        <v>225</v>
      </c>
      <c r="K4543" s="952" t="s">
        <v>13382</v>
      </c>
      <c r="L4543" s="1230" t="s">
        <v>42</v>
      </c>
      <c r="M4543" s="953" t="s">
        <v>43</v>
      </c>
      <c r="N4543" s="1230" t="s">
        <v>75</v>
      </c>
      <c r="O4543" s="1230" t="s">
        <v>503</v>
      </c>
      <c r="P4543" s="1230">
        <v>796</v>
      </c>
      <c r="Q4543" s="1230" t="s">
        <v>46</v>
      </c>
      <c r="R4543" s="1360">
        <v>1</v>
      </c>
      <c r="S4543" s="1360">
        <v>5700</v>
      </c>
      <c r="T4543" s="1360">
        <f t="shared" ref="T4543:T4551" si="544">S4543*R4543</f>
        <v>5700</v>
      </c>
      <c r="U4543" s="1360">
        <f t="shared" si="543"/>
        <v>6384.0000000000009</v>
      </c>
      <c r="V4543" s="952"/>
      <c r="W4543" s="952">
        <v>2017</v>
      </c>
      <c r="X4543" s="1358"/>
      <c r="Y4543" s="1233"/>
      <c r="Z4543" s="1165"/>
      <c r="AA4543" s="1166"/>
      <c r="AB4543" s="1165"/>
      <c r="AC4543" s="528"/>
      <c r="AD4543" s="528"/>
      <c r="AE4543" s="528"/>
      <c r="AF4543" s="528"/>
      <c r="AG4543" s="528"/>
      <c r="AH4543" s="528"/>
      <c r="AI4543" s="528"/>
      <c r="AJ4543" s="528"/>
      <c r="AK4543" s="528"/>
      <c r="AL4543" s="528"/>
      <c r="AM4543" s="528"/>
      <c r="AN4543" s="528"/>
      <c r="AO4543" s="528"/>
      <c r="AP4543" s="518"/>
      <c r="AQ4543" s="518"/>
      <c r="AR4543" s="518"/>
      <c r="AS4543" s="518"/>
      <c r="AT4543" s="518"/>
      <c r="AU4543" s="518"/>
      <c r="AV4543" s="518"/>
      <c r="AW4543" s="518"/>
      <c r="AX4543" s="518"/>
      <c r="AY4543" s="518"/>
      <c r="AZ4543" s="518"/>
      <c r="BA4543" s="518"/>
      <c r="BB4543" s="518"/>
      <c r="BC4543" s="518"/>
      <c r="BD4543" s="518"/>
      <c r="BE4543" s="518"/>
      <c r="BF4543" s="518"/>
      <c r="BG4543" s="518"/>
      <c r="BH4543" s="518"/>
      <c r="BI4543" s="518"/>
      <c r="BJ4543" s="518"/>
      <c r="BK4543" s="518"/>
      <c r="BL4543" s="518"/>
      <c r="BM4543" s="518"/>
      <c r="BN4543" s="518"/>
    </row>
    <row r="4544" spans="1:66" s="527" customFormat="1" ht="50.1" customHeight="1">
      <c r="A4544" s="622" t="s">
        <v>13774</v>
      </c>
      <c r="B4544" s="952" t="s">
        <v>35</v>
      </c>
      <c r="C4544" s="948" t="s">
        <v>13775</v>
      </c>
      <c r="D4544" s="948" t="s">
        <v>6047</v>
      </c>
      <c r="E4544" s="948" t="s">
        <v>13776</v>
      </c>
      <c r="F4544" s="948" t="s">
        <v>13777</v>
      </c>
      <c r="G4544" s="1230" t="s">
        <v>39</v>
      </c>
      <c r="H4544" s="1358">
        <v>0</v>
      </c>
      <c r="I4544" s="1359">
        <v>590000000</v>
      </c>
      <c r="J4544" s="1230" t="s">
        <v>225</v>
      </c>
      <c r="K4544" s="952" t="s">
        <v>13382</v>
      </c>
      <c r="L4544" s="1230" t="s">
        <v>42</v>
      </c>
      <c r="M4544" s="953" t="s">
        <v>43</v>
      </c>
      <c r="N4544" s="1230" t="s">
        <v>75</v>
      </c>
      <c r="O4544" s="1230" t="s">
        <v>503</v>
      </c>
      <c r="P4544" s="1230">
        <v>796</v>
      </c>
      <c r="Q4544" s="1230" t="s">
        <v>46</v>
      </c>
      <c r="R4544" s="1360">
        <v>1</v>
      </c>
      <c r="S4544" s="1360">
        <v>12100</v>
      </c>
      <c r="T4544" s="1360">
        <f t="shared" si="544"/>
        <v>12100</v>
      </c>
      <c r="U4544" s="1360">
        <f t="shared" si="543"/>
        <v>13552.000000000002</v>
      </c>
      <c r="V4544" s="952"/>
      <c r="W4544" s="952">
        <v>2017</v>
      </c>
      <c r="X4544" s="1358"/>
      <c r="Y4544" s="1233"/>
      <c r="Z4544" s="1165"/>
      <c r="AA4544" s="1166"/>
      <c r="AB4544" s="1165"/>
      <c r="AC4544" s="528"/>
      <c r="AD4544" s="528"/>
      <c r="AE4544" s="528"/>
      <c r="AF4544" s="528"/>
      <c r="AG4544" s="528"/>
      <c r="AH4544" s="528"/>
      <c r="AI4544" s="528"/>
      <c r="AJ4544" s="528"/>
      <c r="AK4544" s="528"/>
      <c r="AL4544" s="528"/>
      <c r="AM4544" s="528"/>
      <c r="AN4544" s="528"/>
      <c r="AO4544" s="528"/>
      <c r="AP4544" s="518"/>
      <c r="AQ4544" s="518"/>
      <c r="AR4544" s="518"/>
      <c r="AS4544" s="518"/>
      <c r="AT4544" s="518"/>
      <c r="AU4544" s="518"/>
      <c r="AV4544" s="518"/>
      <c r="AW4544" s="518"/>
      <c r="AX4544" s="518"/>
      <c r="AY4544" s="518"/>
      <c r="AZ4544" s="518"/>
      <c r="BA4544" s="518"/>
      <c r="BB4544" s="518"/>
      <c r="BC4544" s="518"/>
      <c r="BD4544" s="518"/>
      <c r="BE4544" s="518"/>
      <c r="BF4544" s="518"/>
      <c r="BG4544" s="518"/>
      <c r="BH4544" s="518"/>
      <c r="BI4544" s="518"/>
      <c r="BJ4544" s="518"/>
      <c r="BK4544" s="518"/>
      <c r="BL4544" s="518"/>
      <c r="BM4544" s="518"/>
      <c r="BN4544" s="518"/>
    </row>
    <row r="4545" spans="1:66" s="527" customFormat="1" ht="50.1" customHeight="1">
      <c r="A4545" s="622" t="s">
        <v>13778</v>
      </c>
      <c r="B4545" s="952" t="s">
        <v>35</v>
      </c>
      <c r="C4545" s="948" t="s">
        <v>13779</v>
      </c>
      <c r="D4545" s="948" t="s">
        <v>13780</v>
      </c>
      <c r="E4545" s="948" t="s">
        <v>13781</v>
      </c>
      <c r="F4545" s="948" t="s">
        <v>13780</v>
      </c>
      <c r="G4545" s="1230" t="s">
        <v>39</v>
      </c>
      <c r="H4545" s="1358">
        <v>0</v>
      </c>
      <c r="I4545" s="1359">
        <v>590000000</v>
      </c>
      <c r="J4545" s="1230" t="s">
        <v>225</v>
      </c>
      <c r="K4545" s="952" t="s">
        <v>13382</v>
      </c>
      <c r="L4545" s="1230" t="s">
        <v>42</v>
      </c>
      <c r="M4545" s="953" t="s">
        <v>43</v>
      </c>
      <c r="N4545" s="1230" t="s">
        <v>75</v>
      </c>
      <c r="O4545" s="1230" t="s">
        <v>503</v>
      </c>
      <c r="P4545" s="1230">
        <v>796</v>
      </c>
      <c r="Q4545" s="1230" t="s">
        <v>46</v>
      </c>
      <c r="R4545" s="1360">
        <v>1</v>
      </c>
      <c r="S4545" s="1360">
        <v>3000</v>
      </c>
      <c r="T4545" s="1360">
        <f t="shared" si="544"/>
        <v>3000</v>
      </c>
      <c r="U4545" s="1360">
        <f t="shared" si="543"/>
        <v>3360.0000000000005</v>
      </c>
      <c r="V4545" s="952"/>
      <c r="W4545" s="952">
        <v>2017</v>
      </c>
      <c r="X4545" s="1358"/>
      <c r="Y4545" s="1233"/>
      <c r="Z4545" s="1165"/>
      <c r="AA4545" s="1166"/>
      <c r="AB4545" s="1165"/>
      <c r="AC4545" s="528"/>
      <c r="AD4545" s="528"/>
      <c r="AE4545" s="528"/>
      <c r="AF4545" s="528"/>
      <c r="AG4545" s="528"/>
      <c r="AH4545" s="528"/>
      <c r="AI4545" s="528"/>
      <c r="AJ4545" s="528"/>
      <c r="AK4545" s="528"/>
      <c r="AL4545" s="528"/>
      <c r="AM4545" s="528"/>
      <c r="AN4545" s="528"/>
      <c r="AO4545" s="528"/>
      <c r="AP4545" s="518"/>
      <c r="AQ4545" s="518"/>
      <c r="AR4545" s="518"/>
      <c r="AS4545" s="518"/>
      <c r="AT4545" s="518"/>
      <c r="AU4545" s="518"/>
      <c r="AV4545" s="518"/>
      <c r="AW4545" s="518"/>
      <c r="AX4545" s="518"/>
      <c r="AY4545" s="518"/>
      <c r="AZ4545" s="518"/>
      <c r="BA4545" s="518"/>
      <c r="BB4545" s="518"/>
      <c r="BC4545" s="518"/>
      <c r="BD4545" s="518"/>
      <c r="BE4545" s="518"/>
      <c r="BF4545" s="518"/>
      <c r="BG4545" s="518"/>
      <c r="BH4545" s="518"/>
      <c r="BI4545" s="518"/>
      <c r="BJ4545" s="518"/>
      <c r="BK4545" s="518"/>
      <c r="BL4545" s="518"/>
      <c r="BM4545" s="518"/>
      <c r="BN4545" s="518"/>
    </row>
    <row r="4546" spans="1:66" s="527" customFormat="1" ht="50.1" customHeight="1">
      <c r="A4546" s="622" t="s">
        <v>13782</v>
      </c>
      <c r="B4546" s="952" t="s">
        <v>35</v>
      </c>
      <c r="C4546" s="948" t="s">
        <v>13783</v>
      </c>
      <c r="D4546" s="948" t="s">
        <v>5674</v>
      </c>
      <c r="E4546" s="948" t="s">
        <v>13784</v>
      </c>
      <c r="F4546" s="948" t="s">
        <v>13785</v>
      </c>
      <c r="G4546" s="1230" t="s">
        <v>39</v>
      </c>
      <c r="H4546" s="1358">
        <v>0</v>
      </c>
      <c r="I4546" s="1359">
        <v>590000000</v>
      </c>
      <c r="J4546" s="1230" t="s">
        <v>225</v>
      </c>
      <c r="K4546" s="952" t="s">
        <v>13382</v>
      </c>
      <c r="L4546" s="1230" t="s">
        <v>42</v>
      </c>
      <c r="M4546" s="953" t="s">
        <v>43</v>
      </c>
      <c r="N4546" s="1230" t="s">
        <v>75</v>
      </c>
      <c r="O4546" s="1230" t="s">
        <v>503</v>
      </c>
      <c r="P4546" s="1230">
        <v>796</v>
      </c>
      <c r="Q4546" s="1230" t="s">
        <v>46</v>
      </c>
      <c r="R4546" s="1360">
        <v>1</v>
      </c>
      <c r="S4546" s="1360">
        <v>1400</v>
      </c>
      <c r="T4546" s="1360">
        <f t="shared" si="544"/>
        <v>1400</v>
      </c>
      <c r="U4546" s="1360">
        <f t="shared" si="543"/>
        <v>1568.0000000000002</v>
      </c>
      <c r="V4546" s="952"/>
      <c r="W4546" s="952">
        <v>2017</v>
      </c>
      <c r="X4546" s="1358"/>
      <c r="Y4546" s="1233"/>
      <c r="Z4546" s="1165"/>
      <c r="AA4546" s="1166"/>
      <c r="AB4546" s="1165"/>
      <c r="AC4546" s="528"/>
      <c r="AD4546" s="528"/>
      <c r="AE4546" s="528"/>
      <c r="AF4546" s="528"/>
      <c r="AG4546" s="528"/>
      <c r="AH4546" s="528"/>
      <c r="AI4546" s="528"/>
      <c r="AJ4546" s="528"/>
      <c r="AK4546" s="528"/>
      <c r="AL4546" s="528"/>
      <c r="AM4546" s="528"/>
      <c r="AN4546" s="528"/>
      <c r="AO4546" s="528"/>
      <c r="AP4546" s="518"/>
      <c r="AQ4546" s="518"/>
      <c r="AR4546" s="518"/>
      <c r="AS4546" s="518"/>
      <c r="AT4546" s="518"/>
      <c r="AU4546" s="518"/>
      <c r="AV4546" s="518"/>
      <c r="AW4546" s="518"/>
      <c r="AX4546" s="518"/>
      <c r="AY4546" s="518"/>
      <c r="AZ4546" s="518"/>
      <c r="BA4546" s="518"/>
      <c r="BB4546" s="518"/>
      <c r="BC4546" s="518"/>
      <c r="BD4546" s="518"/>
      <c r="BE4546" s="518"/>
      <c r="BF4546" s="518"/>
      <c r="BG4546" s="518"/>
      <c r="BH4546" s="518"/>
      <c r="BI4546" s="518"/>
      <c r="BJ4546" s="518"/>
      <c r="BK4546" s="518"/>
      <c r="BL4546" s="518"/>
      <c r="BM4546" s="518"/>
      <c r="BN4546" s="518"/>
    </row>
    <row r="4547" spans="1:66" s="527" customFormat="1" ht="50.1" customHeight="1">
      <c r="A4547" s="622" t="s">
        <v>13786</v>
      </c>
      <c r="B4547" s="952" t="s">
        <v>35</v>
      </c>
      <c r="C4547" s="948" t="s">
        <v>13787</v>
      </c>
      <c r="D4547" s="948" t="s">
        <v>4719</v>
      </c>
      <c r="E4547" s="948" t="s">
        <v>13788</v>
      </c>
      <c r="F4547" s="948" t="s">
        <v>13789</v>
      </c>
      <c r="G4547" s="1230" t="s">
        <v>39</v>
      </c>
      <c r="H4547" s="1358">
        <v>0</v>
      </c>
      <c r="I4547" s="1359">
        <v>590000000</v>
      </c>
      <c r="J4547" s="1230" t="s">
        <v>225</v>
      </c>
      <c r="K4547" s="952" t="s">
        <v>13382</v>
      </c>
      <c r="L4547" s="1230" t="s">
        <v>42</v>
      </c>
      <c r="M4547" s="953" t="s">
        <v>43</v>
      </c>
      <c r="N4547" s="1230" t="s">
        <v>75</v>
      </c>
      <c r="O4547" s="1230" t="s">
        <v>503</v>
      </c>
      <c r="P4547" s="1230">
        <v>796</v>
      </c>
      <c r="Q4547" s="1230" t="s">
        <v>46</v>
      </c>
      <c r="R4547" s="1360">
        <v>1</v>
      </c>
      <c r="S4547" s="1360">
        <v>1800</v>
      </c>
      <c r="T4547" s="1360">
        <f t="shared" si="544"/>
        <v>1800</v>
      </c>
      <c r="U4547" s="1360">
        <f t="shared" si="543"/>
        <v>2016.0000000000002</v>
      </c>
      <c r="V4547" s="952"/>
      <c r="W4547" s="952">
        <v>2017</v>
      </c>
      <c r="X4547" s="1358"/>
      <c r="Y4547" s="1233"/>
      <c r="Z4547" s="1165"/>
      <c r="AA4547" s="1166"/>
      <c r="AB4547" s="1165"/>
      <c r="AC4547" s="528"/>
      <c r="AD4547" s="528"/>
      <c r="AE4547" s="528"/>
      <c r="AF4547" s="528"/>
      <c r="AG4547" s="528"/>
      <c r="AH4547" s="528"/>
      <c r="AI4547" s="528"/>
      <c r="AJ4547" s="528"/>
      <c r="AK4547" s="528"/>
      <c r="AL4547" s="528"/>
      <c r="AM4547" s="528"/>
      <c r="AN4547" s="528"/>
      <c r="AO4547" s="528"/>
      <c r="AP4547" s="518"/>
      <c r="AQ4547" s="518"/>
      <c r="AR4547" s="518"/>
      <c r="AS4547" s="518"/>
      <c r="AT4547" s="518"/>
      <c r="AU4547" s="518"/>
      <c r="AV4547" s="518"/>
      <c r="AW4547" s="518"/>
      <c r="AX4547" s="518"/>
      <c r="AY4547" s="518"/>
      <c r="AZ4547" s="518"/>
      <c r="BA4547" s="518"/>
      <c r="BB4547" s="518"/>
      <c r="BC4547" s="518"/>
      <c r="BD4547" s="518"/>
      <c r="BE4547" s="518"/>
      <c r="BF4547" s="518"/>
      <c r="BG4547" s="518"/>
      <c r="BH4547" s="518"/>
      <c r="BI4547" s="518"/>
      <c r="BJ4547" s="518"/>
      <c r="BK4547" s="518"/>
      <c r="BL4547" s="518"/>
      <c r="BM4547" s="518"/>
      <c r="BN4547" s="518"/>
    </row>
    <row r="4548" spans="1:66" s="527" customFormat="1" ht="50.1" customHeight="1">
      <c r="A4548" s="622" t="s">
        <v>13790</v>
      </c>
      <c r="B4548" s="952" t="s">
        <v>35</v>
      </c>
      <c r="C4548" s="948" t="s">
        <v>13791</v>
      </c>
      <c r="D4548" s="948" t="s">
        <v>8423</v>
      </c>
      <c r="E4548" s="948" t="s">
        <v>13792</v>
      </c>
      <c r="F4548" s="948" t="s">
        <v>13793</v>
      </c>
      <c r="G4548" s="1230" t="s">
        <v>39</v>
      </c>
      <c r="H4548" s="1358">
        <v>0</v>
      </c>
      <c r="I4548" s="1359">
        <v>590000000</v>
      </c>
      <c r="J4548" s="1230" t="s">
        <v>225</v>
      </c>
      <c r="K4548" s="952" t="s">
        <v>13382</v>
      </c>
      <c r="L4548" s="1230" t="s">
        <v>42</v>
      </c>
      <c r="M4548" s="953" t="s">
        <v>43</v>
      </c>
      <c r="N4548" s="1230" t="s">
        <v>75</v>
      </c>
      <c r="O4548" s="1230" t="s">
        <v>503</v>
      </c>
      <c r="P4548" s="1230">
        <v>796</v>
      </c>
      <c r="Q4548" s="1230" t="s">
        <v>46</v>
      </c>
      <c r="R4548" s="1360">
        <v>1</v>
      </c>
      <c r="S4548" s="1360">
        <v>28200</v>
      </c>
      <c r="T4548" s="1360">
        <f t="shared" si="544"/>
        <v>28200</v>
      </c>
      <c r="U4548" s="1360">
        <f t="shared" si="543"/>
        <v>31584.000000000004</v>
      </c>
      <c r="V4548" s="952"/>
      <c r="W4548" s="952">
        <v>2017</v>
      </c>
      <c r="X4548" s="1358"/>
      <c r="Y4548" s="1233"/>
      <c r="Z4548" s="1165"/>
      <c r="AA4548" s="1166"/>
      <c r="AB4548" s="1165"/>
      <c r="AC4548" s="528"/>
      <c r="AD4548" s="528"/>
      <c r="AE4548" s="528"/>
      <c r="AF4548" s="528"/>
      <c r="AG4548" s="528"/>
      <c r="AH4548" s="528"/>
      <c r="AI4548" s="528"/>
      <c r="AJ4548" s="528"/>
      <c r="AK4548" s="528"/>
      <c r="AL4548" s="528"/>
      <c r="AM4548" s="528"/>
      <c r="AN4548" s="528"/>
      <c r="AO4548" s="528"/>
      <c r="AP4548" s="518"/>
      <c r="AQ4548" s="518"/>
      <c r="AR4548" s="518"/>
      <c r="AS4548" s="518"/>
      <c r="AT4548" s="518"/>
      <c r="AU4548" s="518"/>
      <c r="AV4548" s="518"/>
      <c r="AW4548" s="518"/>
      <c r="AX4548" s="518"/>
      <c r="AY4548" s="518"/>
      <c r="AZ4548" s="518"/>
      <c r="BA4548" s="518"/>
      <c r="BB4548" s="518"/>
      <c r="BC4548" s="518"/>
      <c r="BD4548" s="518"/>
      <c r="BE4548" s="518"/>
      <c r="BF4548" s="518"/>
      <c r="BG4548" s="518"/>
      <c r="BH4548" s="518"/>
      <c r="BI4548" s="518"/>
      <c r="BJ4548" s="518"/>
      <c r="BK4548" s="518"/>
      <c r="BL4548" s="518"/>
      <c r="BM4548" s="518"/>
      <c r="BN4548" s="518"/>
    </row>
    <row r="4549" spans="1:66" s="527" customFormat="1" ht="50.1" customHeight="1">
      <c r="A4549" s="622" t="s">
        <v>13794</v>
      </c>
      <c r="B4549" s="952" t="s">
        <v>35</v>
      </c>
      <c r="C4549" s="948" t="s">
        <v>5685</v>
      </c>
      <c r="D4549" s="948" t="s">
        <v>5686</v>
      </c>
      <c r="E4549" s="948" t="s">
        <v>5687</v>
      </c>
      <c r="F4549" s="948" t="s">
        <v>13795</v>
      </c>
      <c r="G4549" s="1230" t="s">
        <v>39</v>
      </c>
      <c r="H4549" s="1358">
        <v>0</v>
      </c>
      <c r="I4549" s="1359">
        <v>590000000</v>
      </c>
      <c r="J4549" s="1230" t="s">
        <v>225</v>
      </c>
      <c r="K4549" s="952" t="s">
        <v>13382</v>
      </c>
      <c r="L4549" s="1230" t="s">
        <v>42</v>
      </c>
      <c r="M4549" s="953" t="s">
        <v>43</v>
      </c>
      <c r="N4549" s="1230" t="s">
        <v>75</v>
      </c>
      <c r="O4549" s="1230" t="s">
        <v>503</v>
      </c>
      <c r="P4549" s="1230">
        <v>796</v>
      </c>
      <c r="Q4549" s="1230" t="s">
        <v>46</v>
      </c>
      <c r="R4549" s="1360">
        <v>1</v>
      </c>
      <c r="S4549" s="1360">
        <v>12700</v>
      </c>
      <c r="T4549" s="1360">
        <f t="shared" si="544"/>
        <v>12700</v>
      </c>
      <c r="U4549" s="1360">
        <f t="shared" si="543"/>
        <v>14224.000000000002</v>
      </c>
      <c r="V4549" s="952"/>
      <c r="W4549" s="952">
        <v>2017</v>
      </c>
      <c r="X4549" s="1358"/>
      <c r="Y4549" s="1233"/>
      <c r="Z4549" s="1165"/>
      <c r="AA4549" s="1166"/>
      <c r="AB4549" s="1165"/>
      <c r="AC4549" s="528"/>
      <c r="AD4549" s="528"/>
      <c r="AE4549" s="528"/>
      <c r="AF4549" s="528"/>
      <c r="AG4549" s="528"/>
      <c r="AH4549" s="528"/>
      <c r="AI4549" s="528"/>
      <c r="AJ4549" s="528"/>
      <c r="AK4549" s="528"/>
      <c r="AL4549" s="528"/>
      <c r="AM4549" s="528"/>
      <c r="AN4549" s="528"/>
      <c r="AO4549" s="528"/>
      <c r="AP4549" s="518"/>
      <c r="AQ4549" s="518"/>
      <c r="AR4549" s="518"/>
      <c r="AS4549" s="518"/>
      <c r="AT4549" s="518"/>
      <c r="AU4549" s="518"/>
      <c r="AV4549" s="518"/>
      <c r="AW4549" s="518"/>
      <c r="AX4549" s="518"/>
      <c r="AY4549" s="518"/>
      <c r="AZ4549" s="518"/>
      <c r="BA4549" s="518"/>
      <c r="BB4549" s="518"/>
      <c r="BC4549" s="518"/>
      <c r="BD4549" s="518"/>
      <c r="BE4549" s="518"/>
      <c r="BF4549" s="518"/>
      <c r="BG4549" s="518"/>
      <c r="BH4549" s="518"/>
      <c r="BI4549" s="518"/>
      <c r="BJ4549" s="518"/>
      <c r="BK4549" s="518"/>
      <c r="BL4549" s="518"/>
      <c r="BM4549" s="518"/>
      <c r="BN4549" s="518"/>
    </row>
    <row r="4550" spans="1:66" s="527" customFormat="1" ht="50.1" customHeight="1">
      <c r="A4550" s="622" t="s">
        <v>13796</v>
      </c>
      <c r="B4550" s="952" t="s">
        <v>35</v>
      </c>
      <c r="C4550" s="948" t="s">
        <v>13797</v>
      </c>
      <c r="D4550" s="948" t="s">
        <v>862</v>
      </c>
      <c r="E4550" s="948" t="s">
        <v>13798</v>
      </c>
      <c r="F4550" s="948" t="s">
        <v>13799</v>
      </c>
      <c r="G4550" s="1230" t="s">
        <v>39</v>
      </c>
      <c r="H4550" s="1358">
        <v>0</v>
      </c>
      <c r="I4550" s="1359">
        <v>590000000</v>
      </c>
      <c r="J4550" s="1230" t="s">
        <v>225</v>
      </c>
      <c r="K4550" s="952" t="s">
        <v>13382</v>
      </c>
      <c r="L4550" s="1230" t="s">
        <v>42</v>
      </c>
      <c r="M4550" s="953" t="s">
        <v>43</v>
      </c>
      <c r="N4550" s="1230" t="s">
        <v>75</v>
      </c>
      <c r="O4550" s="1230" t="s">
        <v>503</v>
      </c>
      <c r="P4550" s="1230">
        <v>796</v>
      </c>
      <c r="Q4550" s="1230" t="s">
        <v>46</v>
      </c>
      <c r="R4550" s="1360">
        <v>1</v>
      </c>
      <c r="S4550" s="1360">
        <v>650</v>
      </c>
      <c r="T4550" s="1360">
        <f t="shared" si="544"/>
        <v>650</v>
      </c>
      <c r="U4550" s="1360">
        <f t="shared" si="543"/>
        <v>728.00000000000011</v>
      </c>
      <c r="V4550" s="952"/>
      <c r="W4550" s="952">
        <v>2017</v>
      </c>
      <c r="X4550" s="1358"/>
      <c r="Y4550" s="1233"/>
      <c r="Z4550" s="1165"/>
      <c r="AA4550" s="1166"/>
      <c r="AB4550" s="1165"/>
      <c r="AC4550" s="528"/>
      <c r="AD4550" s="528"/>
      <c r="AE4550" s="528"/>
      <c r="AF4550" s="528"/>
      <c r="AG4550" s="528"/>
      <c r="AH4550" s="528"/>
      <c r="AI4550" s="528"/>
      <c r="AJ4550" s="528"/>
      <c r="AK4550" s="528"/>
      <c r="AL4550" s="528"/>
      <c r="AM4550" s="528"/>
      <c r="AN4550" s="528"/>
      <c r="AO4550" s="528"/>
      <c r="AP4550" s="518"/>
      <c r="AQ4550" s="518"/>
      <c r="AR4550" s="518"/>
      <c r="AS4550" s="518"/>
      <c r="AT4550" s="518"/>
      <c r="AU4550" s="518"/>
      <c r="AV4550" s="518"/>
      <c r="AW4550" s="518"/>
      <c r="AX4550" s="518"/>
      <c r="AY4550" s="518"/>
      <c r="AZ4550" s="518"/>
      <c r="BA4550" s="518"/>
      <c r="BB4550" s="518"/>
      <c r="BC4550" s="518"/>
      <c r="BD4550" s="518"/>
      <c r="BE4550" s="518"/>
      <c r="BF4550" s="518"/>
      <c r="BG4550" s="518"/>
      <c r="BH4550" s="518"/>
      <c r="BI4550" s="518"/>
      <c r="BJ4550" s="518"/>
      <c r="BK4550" s="518"/>
      <c r="BL4550" s="518"/>
      <c r="BM4550" s="518"/>
      <c r="BN4550" s="518"/>
    </row>
    <row r="4551" spans="1:66" s="527" customFormat="1" ht="50.1" customHeight="1">
      <c r="A4551" s="622" t="s">
        <v>13800</v>
      </c>
      <c r="B4551" s="952" t="s">
        <v>35</v>
      </c>
      <c r="C4551" s="948" t="s">
        <v>6582</v>
      </c>
      <c r="D4551" s="948" t="s">
        <v>6583</v>
      </c>
      <c r="E4551" s="948" t="s">
        <v>6584</v>
      </c>
      <c r="F4551" s="948" t="s">
        <v>13801</v>
      </c>
      <c r="G4551" s="1230" t="s">
        <v>39</v>
      </c>
      <c r="H4551" s="1358">
        <v>0</v>
      </c>
      <c r="I4551" s="1359">
        <v>590000000</v>
      </c>
      <c r="J4551" s="1230" t="s">
        <v>225</v>
      </c>
      <c r="K4551" s="952" t="s">
        <v>13382</v>
      </c>
      <c r="L4551" s="1230" t="s">
        <v>42</v>
      </c>
      <c r="M4551" s="953" t="s">
        <v>43</v>
      </c>
      <c r="N4551" s="1230" t="s">
        <v>75</v>
      </c>
      <c r="O4551" s="1230" t="s">
        <v>503</v>
      </c>
      <c r="P4551" s="1230">
        <v>796</v>
      </c>
      <c r="Q4551" s="1230" t="s">
        <v>46</v>
      </c>
      <c r="R4551" s="1360">
        <v>1</v>
      </c>
      <c r="S4551" s="1360">
        <v>5050</v>
      </c>
      <c r="T4551" s="1360">
        <f t="shared" si="544"/>
        <v>5050</v>
      </c>
      <c r="U4551" s="1360">
        <f t="shared" si="543"/>
        <v>5656.0000000000009</v>
      </c>
      <c r="V4551" s="952"/>
      <c r="W4551" s="952">
        <v>2017</v>
      </c>
      <c r="X4551" s="1358"/>
      <c r="Y4551" s="1233"/>
      <c r="Z4551" s="1165"/>
      <c r="AA4551" s="1166"/>
      <c r="AB4551" s="1165"/>
      <c r="AC4551" s="528"/>
      <c r="AD4551" s="528"/>
      <c r="AE4551" s="528"/>
      <c r="AF4551" s="528"/>
      <c r="AG4551" s="528"/>
      <c r="AH4551" s="528"/>
      <c r="AI4551" s="528"/>
      <c r="AJ4551" s="528"/>
      <c r="AK4551" s="528"/>
      <c r="AL4551" s="528"/>
      <c r="AM4551" s="528"/>
      <c r="AN4551" s="528"/>
      <c r="AO4551" s="528"/>
      <c r="AP4551" s="518"/>
      <c r="AQ4551" s="518"/>
      <c r="AR4551" s="518"/>
      <c r="AS4551" s="518"/>
      <c r="AT4551" s="518"/>
      <c r="AU4551" s="518"/>
      <c r="AV4551" s="518"/>
      <c r="AW4551" s="518"/>
      <c r="AX4551" s="518"/>
      <c r="AY4551" s="518"/>
      <c r="AZ4551" s="518"/>
      <c r="BA4551" s="518"/>
      <c r="BB4551" s="518"/>
      <c r="BC4551" s="518"/>
      <c r="BD4551" s="518"/>
      <c r="BE4551" s="518"/>
      <c r="BF4551" s="518"/>
      <c r="BG4551" s="518"/>
      <c r="BH4551" s="518"/>
      <c r="BI4551" s="518"/>
      <c r="BJ4551" s="518"/>
      <c r="BK4551" s="518"/>
      <c r="BL4551" s="518"/>
      <c r="BM4551" s="518"/>
      <c r="BN4551" s="518"/>
    </row>
    <row r="4552" spans="1:66" s="527" customFormat="1" ht="50.1" customHeight="1">
      <c r="A4552" s="844" t="s">
        <v>13802</v>
      </c>
      <c r="B4552" s="896" t="s">
        <v>35</v>
      </c>
      <c r="C4552" s="1361" t="s">
        <v>13803</v>
      </c>
      <c r="D4552" s="1362" t="s">
        <v>4800</v>
      </c>
      <c r="E4552" s="1362" t="s">
        <v>13804</v>
      </c>
      <c r="F4552" s="1363" t="s">
        <v>13805</v>
      </c>
      <c r="G4552" s="900" t="s">
        <v>196</v>
      </c>
      <c r="H4552" s="896">
        <v>0</v>
      </c>
      <c r="I4552" s="896">
        <v>590000000</v>
      </c>
      <c r="J4552" s="901" t="s">
        <v>40</v>
      </c>
      <c r="K4552" s="900" t="s">
        <v>13382</v>
      </c>
      <c r="L4552" s="901" t="s">
        <v>40</v>
      </c>
      <c r="M4552" s="902" t="s">
        <v>84</v>
      </c>
      <c r="N4552" s="900" t="s">
        <v>328</v>
      </c>
      <c r="O4552" s="903" t="s">
        <v>503</v>
      </c>
      <c r="P4552" s="904">
        <v>796</v>
      </c>
      <c r="Q4552" s="904" t="s">
        <v>46</v>
      </c>
      <c r="R4552" s="1364">
        <v>10</v>
      </c>
      <c r="S4552" s="1365">
        <v>5840</v>
      </c>
      <c r="T4552" s="1366">
        <f t="shared" ref="T4552:T4558" si="545">R4552*S4552</f>
        <v>58400</v>
      </c>
      <c r="U4552" s="1367">
        <f t="shared" si="543"/>
        <v>65408.000000000007</v>
      </c>
      <c r="V4552" s="901"/>
      <c r="W4552" s="903">
        <v>2017</v>
      </c>
      <c r="X4552" s="896"/>
      <c r="Y4552" s="1368"/>
      <c r="Z4552" s="1165"/>
      <c r="AA4552" s="1166"/>
      <c r="AB4552" s="1165"/>
      <c r="AC4552" s="528"/>
      <c r="AD4552" s="528"/>
      <c r="AE4552" s="528"/>
      <c r="AF4552" s="528"/>
      <c r="AG4552" s="528"/>
      <c r="AH4552" s="528"/>
      <c r="AI4552" s="528"/>
      <c r="AJ4552" s="528"/>
      <c r="AK4552" s="528"/>
      <c r="AL4552" s="528"/>
      <c r="AM4552" s="528"/>
      <c r="AN4552" s="528"/>
      <c r="AO4552" s="528"/>
      <c r="AP4552" s="518"/>
      <c r="AQ4552" s="518"/>
      <c r="AR4552" s="518"/>
      <c r="AS4552" s="518"/>
      <c r="AT4552" s="518"/>
      <c r="AU4552" s="518"/>
      <c r="AV4552" s="518"/>
      <c r="AW4552" s="518"/>
      <c r="AX4552" s="518"/>
      <c r="AY4552" s="518"/>
      <c r="AZ4552" s="518"/>
      <c r="BA4552" s="518"/>
      <c r="BB4552" s="518"/>
      <c r="BC4552" s="518"/>
      <c r="BD4552" s="518"/>
      <c r="BE4552" s="518"/>
      <c r="BF4552" s="518"/>
      <c r="BG4552" s="518"/>
      <c r="BH4552" s="518"/>
      <c r="BI4552" s="518"/>
      <c r="BJ4552" s="518"/>
      <c r="BK4552" s="518"/>
      <c r="BL4552" s="518"/>
      <c r="BM4552" s="518"/>
      <c r="BN4552" s="518"/>
    </row>
    <row r="4553" spans="1:66" s="527" customFormat="1" ht="50.1" customHeight="1">
      <c r="A4553" s="844" t="s">
        <v>13806</v>
      </c>
      <c r="B4553" s="896" t="s">
        <v>35</v>
      </c>
      <c r="C4553" s="1361" t="s">
        <v>13807</v>
      </c>
      <c r="D4553" s="1362" t="s">
        <v>4800</v>
      </c>
      <c r="E4553" s="1362" t="s">
        <v>13808</v>
      </c>
      <c r="F4553" s="1363" t="s">
        <v>13809</v>
      </c>
      <c r="G4553" s="900" t="s">
        <v>196</v>
      </c>
      <c r="H4553" s="896">
        <v>0</v>
      </c>
      <c r="I4553" s="896">
        <v>590000000</v>
      </c>
      <c r="J4553" s="901" t="s">
        <v>40</v>
      </c>
      <c r="K4553" s="900" t="s">
        <v>13382</v>
      </c>
      <c r="L4553" s="901" t="s">
        <v>40</v>
      </c>
      <c r="M4553" s="902" t="s">
        <v>84</v>
      </c>
      <c r="N4553" s="900" t="s">
        <v>328</v>
      </c>
      <c r="O4553" s="903" t="s">
        <v>503</v>
      </c>
      <c r="P4553" s="904">
        <v>796</v>
      </c>
      <c r="Q4553" s="904" t="s">
        <v>46</v>
      </c>
      <c r="R4553" s="1364">
        <v>10</v>
      </c>
      <c r="S4553" s="1364">
        <v>8400</v>
      </c>
      <c r="T4553" s="1366">
        <f t="shared" si="545"/>
        <v>84000</v>
      </c>
      <c r="U4553" s="1367">
        <f t="shared" si="543"/>
        <v>94080.000000000015</v>
      </c>
      <c r="V4553" s="1369"/>
      <c r="W4553" s="903">
        <v>2017</v>
      </c>
      <c r="X4553" s="900"/>
      <c r="Y4553" s="1368"/>
      <c r="Z4553" s="1165"/>
      <c r="AA4553" s="1166"/>
      <c r="AB4553" s="1165"/>
      <c r="AC4553" s="528"/>
      <c r="AD4553" s="528"/>
      <c r="AE4553" s="528"/>
      <c r="AF4553" s="528"/>
      <c r="AG4553" s="528"/>
      <c r="AH4553" s="528"/>
      <c r="AI4553" s="528"/>
      <c r="AJ4553" s="528"/>
      <c r="AK4553" s="528"/>
      <c r="AL4553" s="528"/>
      <c r="AM4553" s="528"/>
      <c r="AN4553" s="528"/>
      <c r="AO4553" s="528"/>
      <c r="AP4553" s="518"/>
      <c r="AQ4553" s="518"/>
      <c r="AR4553" s="518"/>
      <c r="AS4553" s="518"/>
      <c r="AT4553" s="518"/>
      <c r="AU4553" s="518"/>
      <c r="AV4553" s="518"/>
      <c r="AW4553" s="518"/>
      <c r="AX4553" s="518"/>
      <c r="AY4553" s="518"/>
      <c r="AZ4553" s="518"/>
      <c r="BA4553" s="518"/>
      <c r="BB4553" s="518"/>
      <c r="BC4553" s="518"/>
      <c r="BD4553" s="518"/>
      <c r="BE4553" s="518"/>
      <c r="BF4553" s="518"/>
      <c r="BG4553" s="518"/>
      <c r="BH4553" s="518"/>
      <c r="BI4553" s="518"/>
      <c r="BJ4553" s="518"/>
      <c r="BK4553" s="518"/>
      <c r="BL4553" s="518"/>
      <c r="BM4553" s="518"/>
      <c r="BN4553" s="518"/>
    </row>
    <row r="4554" spans="1:66" s="527" customFormat="1" ht="50.1" customHeight="1">
      <c r="A4554" s="844" t="s">
        <v>13810</v>
      </c>
      <c r="B4554" s="896" t="s">
        <v>35</v>
      </c>
      <c r="C4554" s="1361" t="s">
        <v>13811</v>
      </c>
      <c r="D4554" s="1362" t="s">
        <v>4800</v>
      </c>
      <c r="E4554" s="1361" t="s">
        <v>13812</v>
      </c>
      <c r="F4554" s="1361" t="s">
        <v>13813</v>
      </c>
      <c r="G4554" s="900" t="s">
        <v>196</v>
      </c>
      <c r="H4554" s="896">
        <v>0</v>
      </c>
      <c r="I4554" s="896">
        <v>590000000</v>
      </c>
      <c r="J4554" s="901" t="s">
        <v>40</v>
      </c>
      <c r="K4554" s="900" t="s">
        <v>13382</v>
      </c>
      <c r="L4554" s="901" t="s">
        <v>40</v>
      </c>
      <c r="M4554" s="902" t="s">
        <v>84</v>
      </c>
      <c r="N4554" s="900" t="s">
        <v>328</v>
      </c>
      <c r="O4554" s="903" t="s">
        <v>503</v>
      </c>
      <c r="P4554" s="904">
        <v>796</v>
      </c>
      <c r="Q4554" s="904" t="s">
        <v>46</v>
      </c>
      <c r="R4554" s="1364">
        <v>10</v>
      </c>
      <c r="S4554" s="1364">
        <v>29310</v>
      </c>
      <c r="T4554" s="1366">
        <f t="shared" si="545"/>
        <v>293100</v>
      </c>
      <c r="U4554" s="1367">
        <f t="shared" si="543"/>
        <v>328272.00000000006</v>
      </c>
      <c r="V4554" s="1369"/>
      <c r="W4554" s="903">
        <v>2017</v>
      </c>
      <c r="X4554" s="900"/>
      <c r="Y4554" s="1368"/>
      <c r="Z4554" s="1165"/>
      <c r="AA4554" s="1166"/>
      <c r="AB4554" s="1165"/>
      <c r="AC4554" s="528"/>
      <c r="AD4554" s="528"/>
      <c r="AE4554" s="528"/>
      <c r="AF4554" s="528"/>
      <c r="AG4554" s="528"/>
      <c r="AH4554" s="528"/>
      <c r="AI4554" s="528"/>
      <c r="AJ4554" s="528"/>
      <c r="AK4554" s="528"/>
      <c r="AL4554" s="528"/>
      <c r="AM4554" s="528"/>
      <c r="AN4554" s="528"/>
      <c r="AO4554" s="528"/>
      <c r="AP4554" s="518"/>
      <c r="AQ4554" s="518"/>
      <c r="AR4554" s="518"/>
      <c r="AS4554" s="518"/>
      <c r="AT4554" s="518"/>
      <c r="AU4554" s="518"/>
      <c r="AV4554" s="518"/>
      <c r="AW4554" s="518"/>
      <c r="AX4554" s="518"/>
      <c r="AY4554" s="518"/>
      <c r="AZ4554" s="518"/>
      <c r="BA4554" s="518"/>
      <c r="BB4554" s="518"/>
      <c r="BC4554" s="518"/>
      <c r="BD4554" s="518"/>
      <c r="BE4554" s="518"/>
      <c r="BF4554" s="518"/>
      <c r="BG4554" s="518"/>
      <c r="BH4554" s="518"/>
      <c r="BI4554" s="518"/>
      <c r="BJ4554" s="518"/>
      <c r="BK4554" s="518"/>
      <c r="BL4554" s="518"/>
      <c r="BM4554" s="518"/>
      <c r="BN4554" s="518"/>
    </row>
    <row r="4555" spans="1:66" s="527" customFormat="1" ht="50.1" customHeight="1">
      <c r="A4555" s="844" t="s">
        <v>13814</v>
      </c>
      <c r="B4555" s="896" t="s">
        <v>35</v>
      </c>
      <c r="C4555" s="1361" t="s">
        <v>13811</v>
      </c>
      <c r="D4555" s="1362" t="s">
        <v>4800</v>
      </c>
      <c r="E4555" s="1361" t="s">
        <v>13812</v>
      </c>
      <c r="F4555" s="1361" t="s">
        <v>13815</v>
      </c>
      <c r="G4555" s="900" t="s">
        <v>196</v>
      </c>
      <c r="H4555" s="896">
        <v>0</v>
      </c>
      <c r="I4555" s="896">
        <v>590000000</v>
      </c>
      <c r="J4555" s="901" t="s">
        <v>40</v>
      </c>
      <c r="K4555" s="900" t="s">
        <v>13382</v>
      </c>
      <c r="L4555" s="901" t="s">
        <v>40</v>
      </c>
      <c r="M4555" s="902" t="s">
        <v>84</v>
      </c>
      <c r="N4555" s="900" t="s">
        <v>328</v>
      </c>
      <c r="O4555" s="903" t="s">
        <v>503</v>
      </c>
      <c r="P4555" s="904">
        <v>796</v>
      </c>
      <c r="Q4555" s="904" t="s">
        <v>46</v>
      </c>
      <c r="R4555" s="1364">
        <v>10</v>
      </c>
      <c r="S4555" s="1364">
        <v>36500</v>
      </c>
      <c r="T4555" s="1366">
        <f t="shared" si="545"/>
        <v>365000</v>
      </c>
      <c r="U4555" s="1367">
        <f t="shared" si="543"/>
        <v>408800.00000000006</v>
      </c>
      <c r="V4555" s="1369"/>
      <c r="W4555" s="903">
        <v>2017</v>
      </c>
      <c r="X4555" s="900"/>
      <c r="Y4555" s="1368"/>
      <c r="Z4555" s="1165"/>
      <c r="AA4555" s="1166"/>
      <c r="AB4555" s="1165"/>
      <c r="AC4555" s="528"/>
      <c r="AD4555" s="528"/>
      <c r="AE4555" s="528"/>
      <c r="AF4555" s="528"/>
      <c r="AG4555" s="528"/>
      <c r="AH4555" s="528"/>
      <c r="AI4555" s="528"/>
      <c r="AJ4555" s="528"/>
      <c r="AK4555" s="528"/>
      <c r="AL4555" s="528"/>
      <c r="AM4555" s="528"/>
      <c r="AN4555" s="528"/>
      <c r="AO4555" s="528"/>
      <c r="AP4555" s="518"/>
      <c r="AQ4555" s="518"/>
      <c r="AR4555" s="518"/>
      <c r="AS4555" s="518"/>
      <c r="AT4555" s="518"/>
      <c r="AU4555" s="518"/>
      <c r="AV4555" s="518"/>
      <c r="AW4555" s="518"/>
      <c r="AX4555" s="518"/>
      <c r="AY4555" s="518"/>
      <c r="AZ4555" s="518"/>
      <c r="BA4555" s="518"/>
      <c r="BB4555" s="518"/>
      <c r="BC4555" s="518"/>
      <c r="BD4555" s="518"/>
      <c r="BE4555" s="518"/>
      <c r="BF4555" s="518"/>
      <c r="BG4555" s="518"/>
      <c r="BH4555" s="518"/>
      <c r="BI4555" s="518"/>
      <c r="BJ4555" s="518"/>
      <c r="BK4555" s="518"/>
      <c r="BL4555" s="518"/>
      <c r="BM4555" s="518"/>
      <c r="BN4555" s="518"/>
    </row>
    <row r="4556" spans="1:66" s="527" customFormat="1" ht="50.1" customHeight="1">
      <c r="A4556" s="844" t="s">
        <v>13816</v>
      </c>
      <c r="B4556" s="896" t="s">
        <v>35</v>
      </c>
      <c r="C4556" s="1361" t="s">
        <v>13817</v>
      </c>
      <c r="D4556" s="1362" t="s">
        <v>4800</v>
      </c>
      <c r="E4556" s="1361" t="s">
        <v>13818</v>
      </c>
      <c r="F4556" s="1361" t="s">
        <v>13819</v>
      </c>
      <c r="G4556" s="900" t="s">
        <v>196</v>
      </c>
      <c r="H4556" s="896">
        <v>0</v>
      </c>
      <c r="I4556" s="896">
        <v>590000000</v>
      </c>
      <c r="J4556" s="901" t="s">
        <v>40</v>
      </c>
      <c r="K4556" s="900" t="s">
        <v>13382</v>
      </c>
      <c r="L4556" s="901" t="s">
        <v>40</v>
      </c>
      <c r="M4556" s="902" t="s">
        <v>84</v>
      </c>
      <c r="N4556" s="900" t="s">
        <v>328</v>
      </c>
      <c r="O4556" s="903" t="s">
        <v>503</v>
      </c>
      <c r="P4556" s="904">
        <v>796</v>
      </c>
      <c r="Q4556" s="904" t="s">
        <v>46</v>
      </c>
      <c r="R4556" s="1364">
        <v>10</v>
      </c>
      <c r="S4556" s="1364">
        <v>51500</v>
      </c>
      <c r="T4556" s="1366">
        <f t="shared" si="545"/>
        <v>515000</v>
      </c>
      <c r="U4556" s="1367">
        <f t="shared" si="543"/>
        <v>576800</v>
      </c>
      <c r="V4556" s="1369"/>
      <c r="W4556" s="903">
        <v>2017</v>
      </c>
      <c r="X4556" s="900"/>
      <c r="Y4556" s="1368"/>
      <c r="Z4556" s="1165"/>
      <c r="AA4556" s="1166"/>
      <c r="AB4556" s="1165"/>
      <c r="AC4556" s="528"/>
      <c r="AD4556" s="528"/>
      <c r="AE4556" s="528"/>
      <c r="AF4556" s="528"/>
      <c r="AG4556" s="528"/>
      <c r="AH4556" s="528"/>
      <c r="AI4556" s="528"/>
      <c r="AJ4556" s="528"/>
      <c r="AK4556" s="528"/>
      <c r="AL4556" s="528"/>
      <c r="AM4556" s="528"/>
      <c r="AN4556" s="528"/>
      <c r="AO4556" s="528"/>
      <c r="AP4556" s="518"/>
      <c r="AQ4556" s="518"/>
      <c r="AR4556" s="518"/>
      <c r="AS4556" s="518"/>
      <c r="AT4556" s="518"/>
      <c r="AU4556" s="518"/>
      <c r="AV4556" s="518"/>
      <c r="AW4556" s="518"/>
      <c r="AX4556" s="518"/>
      <c r="AY4556" s="518"/>
      <c r="AZ4556" s="518"/>
      <c r="BA4556" s="518"/>
      <c r="BB4556" s="518"/>
      <c r="BC4556" s="518"/>
      <c r="BD4556" s="518"/>
      <c r="BE4556" s="518"/>
      <c r="BF4556" s="518"/>
      <c r="BG4556" s="518"/>
      <c r="BH4556" s="518"/>
      <c r="BI4556" s="518"/>
      <c r="BJ4556" s="518"/>
      <c r="BK4556" s="518"/>
      <c r="BL4556" s="518"/>
      <c r="BM4556" s="518"/>
      <c r="BN4556" s="518"/>
    </row>
    <row r="4557" spans="1:66" s="527" customFormat="1" ht="50.1" customHeight="1">
      <c r="A4557" s="844" t="s">
        <v>13820</v>
      </c>
      <c r="B4557" s="58" t="s">
        <v>35</v>
      </c>
      <c r="C4557" s="1370" t="s">
        <v>13821</v>
      </c>
      <c r="D4557" s="1370" t="s">
        <v>5978</v>
      </c>
      <c r="E4557" s="1370" t="s">
        <v>9414</v>
      </c>
      <c r="F4557" s="212" t="s">
        <v>13822</v>
      </c>
      <c r="G4557" s="49" t="s">
        <v>39</v>
      </c>
      <c r="H4557" s="105">
        <v>0</v>
      </c>
      <c r="I4557" s="80">
        <v>590000000</v>
      </c>
      <c r="J4557" s="51" t="s">
        <v>293</v>
      </c>
      <c r="K4557" s="49" t="s">
        <v>13382</v>
      </c>
      <c r="L4557" s="49" t="s">
        <v>189</v>
      </c>
      <c r="M4557" s="790" t="s">
        <v>84</v>
      </c>
      <c r="N4557" s="49" t="s">
        <v>102</v>
      </c>
      <c r="O4557" s="49" t="s">
        <v>503</v>
      </c>
      <c r="P4557" s="43">
        <v>796</v>
      </c>
      <c r="Q4557" s="49" t="s">
        <v>46</v>
      </c>
      <c r="R4557" s="77">
        <v>25</v>
      </c>
      <c r="S4557" s="77">
        <v>19000</v>
      </c>
      <c r="T4557" s="77">
        <f t="shared" si="545"/>
        <v>475000</v>
      </c>
      <c r="U4557" s="77">
        <f t="shared" si="543"/>
        <v>532000</v>
      </c>
      <c r="V4557" s="1229"/>
      <c r="W4557" s="51">
        <v>2017</v>
      </c>
      <c r="X4557" s="211"/>
      <c r="Y4557" s="528"/>
      <c r="Z4557" s="1165"/>
      <c r="AA4557" s="1166"/>
      <c r="AB4557" s="1165"/>
      <c r="AC4557" s="528"/>
      <c r="AD4557" s="528"/>
      <c r="AE4557" s="528"/>
      <c r="AF4557" s="528"/>
      <c r="AG4557" s="528"/>
      <c r="AH4557" s="528"/>
      <c r="AI4557" s="528"/>
      <c r="AJ4557" s="528"/>
      <c r="AK4557" s="528"/>
      <c r="AL4557" s="528"/>
      <c r="AM4557" s="528"/>
      <c r="AN4557" s="528"/>
      <c r="AO4557" s="528"/>
      <c r="AP4557" s="518"/>
      <c r="AQ4557" s="518"/>
      <c r="AR4557" s="518"/>
      <c r="AS4557" s="518"/>
      <c r="AT4557" s="518"/>
      <c r="AU4557" s="518"/>
      <c r="AV4557" s="518"/>
      <c r="AW4557" s="518"/>
      <c r="AX4557" s="518"/>
      <c r="AY4557" s="518"/>
      <c r="AZ4557" s="518"/>
      <c r="BA4557" s="518"/>
      <c r="BB4557" s="518"/>
      <c r="BC4557" s="518"/>
      <c r="BD4557" s="518"/>
      <c r="BE4557" s="518"/>
      <c r="BF4557" s="518"/>
      <c r="BG4557" s="518"/>
      <c r="BH4557" s="518"/>
      <c r="BI4557" s="518"/>
      <c r="BJ4557" s="518"/>
      <c r="BK4557" s="518"/>
      <c r="BL4557" s="518"/>
      <c r="BM4557" s="518"/>
      <c r="BN4557" s="518"/>
    </row>
    <row r="4558" spans="1:66" s="527" customFormat="1" ht="50.1" customHeight="1">
      <c r="A4558" s="844" t="s">
        <v>13823</v>
      </c>
      <c r="B4558" s="987" t="s">
        <v>35</v>
      </c>
      <c r="C4558" s="989" t="s">
        <v>13824</v>
      </c>
      <c r="D4558" s="989" t="s">
        <v>13825</v>
      </c>
      <c r="E4558" s="989" t="s">
        <v>13826</v>
      </c>
      <c r="F4558" s="989" t="s">
        <v>13827</v>
      </c>
      <c r="G4558" s="1288" t="s">
        <v>39</v>
      </c>
      <c r="H4558" s="1288">
        <v>0</v>
      </c>
      <c r="I4558" s="1371">
        <v>590000000</v>
      </c>
      <c r="J4558" s="1288" t="s">
        <v>53</v>
      </c>
      <c r="K4558" s="1288" t="s">
        <v>13382</v>
      </c>
      <c r="L4558" s="1288" t="s">
        <v>1042</v>
      </c>
      <c r="M4558" s="1289" t="s">
        <v>101</v>
      </c>
      <c r="N4558" s="1288" t="s">
        <v>44</v>
      </c>
      <c r="O4558" s="992" t="s">
        <v>227</v>
      </c>
      <c r="P4558" s="987">
        <v>166</v>
      </c>
      <c r="Q4558" s="988" t="s">
        <v>103</v>
      </c>
      <c r="R4558" s="1372">
        <v>15</v>
      </c>
      <c r="S4558" s="993">
        <v>13850</v>
      </c>
      <c r="T4558" s="993">
        <f t="shared" si="545"/>
        <v>207750</v>
      </c>
      <c r="U4558" s="993">
        <f t="shared" si="543"/>
        <v>232680.00000000003</v>
      </c>
      <c r="V4558" s="1373"/>
      <c r="W4558" s="987">
        <v>2017</v>
      </c>
      <c r="X4558" s="1374"/>
      <c r="Y4558" s="1293"/>
      <c r="Z4558" s="1165"/>
      <c r="AA4558" s="1166"/>
      <c r="AB4558" s="1165"/>
      <c r="AC4558" s="528"/>
      <c r="AD4558" s="528"/>
      <c r="AE4558" s="528"/>
      <c r="AF4558" s="528"/>
      <c r="AG4558" s="528"/>
      <c r="AH4558" s="528"/>
      <c r="AI4558" s="528"/>
      <c r="AJ4558" s="528"/>
      <c r="AK4558" s="528"/>
      <c r="AL4558" s="528"/>
      <c r="AM4558" s="528"/>
      <c r="AN4558" s="528"/>
      <c r="AO4558" s="528"/>
      <c r="AP4558" s="518"/>
      <c r="AQ4558" s="518"/>
      <c r="AR4558" s="518"/>
      <c r="AS4558" s="518"/>
      <c r="AT4558" s="518"/>
      <c r="AU4558" s="518"/>
      <c r="AV4558" s="518"/>
      <c r="AW4558" s="518"/>
      <c r="AX4558" s="518"/>
      <c r="AY4558" s="518"/>
      <c r="AZ4558" s="518"/>
      <c r="BA4558" s="518"/>
      <c r="BB4558" s="518"/>
      <c r="BC4558" s="518"/>
      <c r="BD4558" s="518"/>
      <c r="BE4558" s="518"/>
      <c r="BF4558" s="518"/>
      <c r="BG4558" s="518"/>
      <c r="BH4558" s="518"/>
      <c r="BI4558" s="518"/>
      <c r="BJ4558" s="518"/>
      <c r="BK4558" s="518"/>
      <c r="BL4558" s="518"/>
      <c r="BM4558" s="518"/>
      <c r="BN4558" s="518"/>
    </row>
    <row r="4559" spans="1:66" s="527" customFormat="1" ht="50.1" customHeight="1">
      <c r="A4559" s="844" t="s">
        <v>13828</v>
      </c>
      <c r="B4559" s="781" t="s">
        <v>35</v>
      </c>
      <c r="C4559" s="819" t="s">
        <v>13829</v>
      </c>
      <c r="D4559" s="819" t="s">
        <v>2728</v>
      </c>
      <c r="E4559" s="819" t="s">
        <v>13830</v>
      </c>
      <c r="F4559" s="819" t="s">
        <v>13831</v>
      </c>
      <c r="G4559" s="775" t="s">
        <v>39</v>
      </c>
      <c r="H4559" s="778">
        <v>0</v>
      </c>
      <c r="I4559" s="778">
        <v>590000000</v>
      </c>
      <c r="J4559" s="778" t="s">
        <v>40</v>
      </c>
      <c r="K4559" s="779" t="s">
        <v>13382</v>
      </c>
      <c r="L4559" s="778" t="s">
        <v>53</v>
      </c>
      <c r="M4559" s="796" t="s">
        <v>84</v>
      </c>
      <c r="N4559" s="779" t="s">
        <v>143</v>
      </c>
      <c r="O4559" s="1375" t="s">
        <v>227</v>
      </c>
      <c r="P4559" s="1376">
        <v>166</v>
      </c>
      <c r="Q4559" s="779" t="s">
        <v>103</v>
      </c>
      <c r="R4559" s="1377">
        <v>50</v>
      </c>
      <c r="S4559" s="1377">
        <v>1100</v>
      </c>
      <c r="T4559" s="776">
        <f t="shared" ref="T4559:T4564" si="546">S4559*R4559</f>
        <v>55000</v>
      </c>
      <c r="U4559" s="776">
        <f t="shared" si="543"/>
        <v>61600.000000000007</v>
      </c>
      <c r="V4559" s="774"/>
      <c r="W4559" s="1376">
        <v>2017</v>
      </c>
      <c r="X4559" s="774"/>
      <c r="Y4559" s="1378"/>
      <c r="Z4559" s="1165"/>
      <c r="AA4559" s="1166"/>
      <c r="AB4559" s="1165"/>
      <c r="AC4559" s="528"/>
      <c r="AD4559" s="528"/>
      <c r="AE4559" s="528"/>
      <c r="AF4559" s="528"/>
      <c r="AG4559" s="528"/>
      <c r="AH4559" s="528"/>
      <c r="AI4559" s="528"/>
      <c r="AJ4559" s="528"/>
      <c r="AK4559" s="528"/>
      <c r="AL4559" s="528"/>
      <c r="AM4559" s="528"/>
      <c r="AN4559" s="528"/>
      <c r="AO4559" s="528"/>
      <c r="AP4559" s="518"/>
      <c r="AQ4559" s="518"/>
      <c r="AR4559" s="518"/>
      <c r="AS4559" s="518"/>
      <c r="AT4559" s="518"/>
      <c r="AU4559" s="518"/>
      <c r="AV4559" s="518"/>
      <c r="AW4559" s="518"/>
      <c r="AX4559" s="518"/>
      <c r="AY4559" s="518"/>
      <c r="AZ4559" s="518"/>
      <c r="BA4559" s="518"/>
      <c r="BB4559" s="518"/>
      <c r="BC4559" s="518"/>
      <c r="BD4559" s="518"/>
      <c r="BE4559" s="518"/>
      <c r="BF4559" s="518"/>
      <c r="BG4559" s="518"/>
      <c r="BH4559" s="518"/>
      <c r="BI4559" s="518"/>
      <c r="BJ4559" s="518"/>
      <c r="BK4559" s="518"/>
      <c r="BL4559" s="518"/>
      <c r="BM4559" s="518"/>
      <c r="BN4559" s="518"/>
    </row>
    <row r="4560" spans="1:66" s="527" customFormat="1" ht="50.1" customHeight="1">
      <c r="A4560" s="844" t="s">
        <v>13832</v>
      </c>
      <c r="B4560" s="781" t="s">
        <v>35</v>
      </c>
      <c r="C4560" s="819" t="s">
        <v>13833</v>
      </c>
      <c r="D4560" s="819" t="s">
        <v>2728</v>
      </c>
      <c r="E4560" s="792" t="s">
        <v>13834</v>
      </c>
      <c r="F4560" s="819" t="s">
        <v>10357</v>
      </c>
      <c r="G4560" s="775" t="s">
        <v>39</v>
      </c>
      <c r="H4560" s="778">
        <v>0</v>
      </c>
      <c r="I4560" s="778">
        <v>590000000</v>
      </c>
      <c r="J4560" s="778" t="s">
        <v>40</v>
      </c>
      <c r="K4560" s="779" t="s">
        <v>13382</v>
      </c>
      <c r="L4560" s="778" t="s">
        <v>53</v>
      </c>
      <c r="M4560" s="796" t="s">
        <v>84</v>
      </c>
      <c r="N4560" s="779" t="s">
        <v>143</v>
      </c>
      <c r="O4560" s="1375" t="s">
        <v>227</v>
      </c>
      <c r="P4560" s="1376">
        <v>166</v>
      </c>
      <c r="Q4560" s="779" t="s">
        <v>103</v>
      </c>
      <c r="R4560" s="1377">
        <v>80</v>
      </c>
      <c r="S4560" s="1377">
        <v>900</v>
      </c>
      <c r="T4560" s="776">
        <f t="shared" si="546"/>
        <v>72000</v>
      </c>
      <c r="U4560" s="776">
        <f t="shared" si="543"/>
        <v>80640.000000000015</v>
      </c>
      <c r="V4560" s="774"/>
      <c r="W4560" s="1376">
        <v>2017</v>
      </c>
      <c r="X4560" s="774"/>
      <c r="Y4560" s="1378"/>
      <c r="Z4560" s="1165"/>
      <c r="AA4560" s="1166"/>
      <c r="AB4560" s="1165"/>
      <c r="AC4560" s="528"/>
      <c r="AD4560" s="528"/>
      <c r="AE4560" s="528"/>
      <c r="AF4560" s="528"/>
      <c r="AG4560" s="528"/>
      <c r="AH4560" s="528"/>
      <c r="AI4560" s="528"/>
      <c r="AJ4560" s="528"/>
      <c r="AK4560" s="528"/>
      <c r="AL4560" s="528"/>
      <c r="AM4560" s="528"/>
      <c r="AN4560" s="528"/>
      <c r="AO4560" s="528"/>
      <c r="AP4560" s="518"/>
      <c r="AQ4560" s="518"/>
      <c r="AR4560" s="518"/>
      <c r="AS4560" s="518"/>
      <c r="AT4560" s="518"/>
      <c r="AU4560" s="518"/>
      <c r="AV4560" s="518"/>
      <c r="AW4560" s="518"/>
      <c r="AX4560" s="518"/>
      <c r="AY4560" s="518"/>
      <c r="AZ4560" s="518"/>
      <c r="BA4560" s="518"/>
      <c r="BB4560" s="518"/>
      <c r="BC4560" s="518"/>
      <c r="BD4560" s="518"/>
      <c r="BE4560" s="518"/>
      <c r="BF4560" s="518"/>
      <c r="BG4560" s="518"/>
      <c r="BH4560" s="518"/>
      <c r="BI4560" s="518"/>
      <c r="BJ4560" s="518"/>
      <c r="BK4560" s="518"/>
      <c r="BL4560" s="518"/>
      <c r="BM4560" s="518"/>
      <c r="BN4560" s="518"/>
    </row>
    <row r="4561" spans="1:66" s="527" customFormat="1" ht="50.1" customHeight="1">
      <c r="A4561" s="844" t="s">
        <v>13835</v>
      </c>
      <c r="B4561" s="781" t="s">
        <v>35</v>
      </c>
      <c r="C4561" s="819" t="s">
        <v>13836</v>
      </c>
      <c r="D4561" s="819" t="s">
        <v>2728</v>
      </c>
      <c r="E4561" s="819" t="s">
        <v>13837</v>
      </c>
      <c r="F4561" s="819" t="s">
        <v>13838</v>
      </c>
      <c r="G4561" s="775" t="s">
        <v>39</v>
      </c>
      <c r="H4561" s="778">
        <v>0</v>
      </c>
      <c r="I4561" s="778">
        <v>590000000</v>
      </c>
      <c r="J4561" s="778" t="s">
        <v>40</v>
      </c>
      <c r="K4561" s="779" t="s">
        <v>13382</v>
      </c>
      <c r="L4561" s="778" t="s">
        <v>53</v>
      </c>
      <c r="M4561" s="796" t="s">
        <v>84</v>
      </c>
      <c r="N4561" s="779" t="s">
        <v>143</v>
      </c>
      <c r="O4561" s="1375" t="s">
        <v>227</v>
      </c>
      <c r="P4561" s="1376">
        <v>166</v>
      </c>
      <c r="Q4561" s="779" t="s">
        <v>103</v>
      </c>
      <c r="R4561" s="1377">
        <v>110</v>
      </c>
      <c r="S4561" s="1377">
        <v>900</v>
      </c>
      <c r="T4561" s="776">
        <f t="shared" si="546"/>
        <v>99000</v>
      </c>
      <c r="U4561" s="776">
        <f t="shared" si="543"/>
        <v>110880.00000000001</v>
      </c>
      <c r="V4561" s="774"/>
      <c r="W4561" s="1376">
        <v>2017</v>
      </c>
      <c r="X4561" s="774"/>
      <c r="Y4561" s="1378"/>
      <c r="Z4561" s="1165"/>
      <c r="AA4561" s="1166"/>
      <c r="AB4561" s="1165"/>
      <c r="AC4561" s="528"/>
      <c r="AD4561" s="528"/>
      <c r="AE4561" s="528"/>
      <c r="AF4561" s="528"/>
      <c r="AG4561" s="528"/>
      <c r="AH4561" s="528"/>
      <c r="AI4561" s="528"/>
      <c r="AJ4561" s="528"/>
      <c r="AK4561" s="528"/>
      <c r="AL4561" s="528"/>
      <c r="AM4561" s="528"/>
      <c r="AN4561" s="528"/>
      <c r="AO4561" s="528"/>
      <c r="AP4561" s="518"/>
      <c r="AQ4561" s="518"/>
      <c r="AR4561" s="518"/>
      <c r="AS4561" s="518"/>
      <c r="AT4561" s="518"/>
      <c r="AU4561" s="518"/>
      <c r="AV4561" s="518"/>
      <c r="AW4561" s="518"/>
      <c r="AX4561" s="518"/>
      <c r="AY4561" s="518"/>
      <c r="AZ4561" s="518"/>
      <c r="BA4561" s="518"/>
      <c r="BB4561" s="518"/>
      <c r="BC4561" s="518"/>
      <c r="BD4561" s="518"/>
      <c r="BE4561" s="518"/>
      <c r="BF4561" s="518"/>
      <c r="BG4561" s="518"/>
      <c r="BH4561" s="518"/>
      <c r="BI4561" s="518"/>
      <c r="BJ4561" s="518"/>
      <c r="BK4561" s="518"/>
      <c r="BL4561" s="518"/>
      <c r="BM4561" s="518"/>
      <c r="BN4561" s="518"/>
    </row>
    <row r="4562" spans="1:66" s="527" customFormat="1" ht="50.1" customHeight="1">
      <c r="A4562" s="844" t="s">
        <v>13839</v>
      </c>
      <c r="B4562" s="781" t="s">
        <v>35</v>
      </c>
      <c r="C4562" s="819" t="s">
        <v>13840</v>
      </c>
      <c r="D4562" s="819" t="s">
        <v>2728</v>
      </c>
      <c r="E4562" s="792" t="s">
        <v>13841</v>
      </c>
      <c r="F4562" s="819" t="s">
        <v>13831</v>
      </c>
      <c r="G4562" s="775" t="s">
        <v>39</v>
      </c>
      <c r="H4562" s="778">
        <v>0</v>
      </c>
      <c r="I4562" s="778">
        <v>590000000</v>
      </c>
      <c r="J4562" s="778" t="s">
        <v>40</v>
      </c>
      <c r="K4562" s="779" t="s">
        <v>13382</v>
      </c>
      <c r="L4562" s="778" t="s">
        <v>53</v>
      </c>
      <c r="M4562" s="796" t="s">
        <v>84</v>
      </c>
      <c r="N4562" s="779" t="s">
        <v>143</v>
      </c>
      <c r="O4562" s="1375" t="s">
        <v>227</v>
      </c>
      <c r="P4562" s="1376">
        <v>166</v>
      </c>
      <c r="Q4562" s="779" t="s">
        <v>103</v>
      </c>
      <c r="R4562" s="1377">
        <v>50</v>
      </c>
      <c r="S4562" s="1377">
        <v>1100</v>
      </c>
      <c r="T4562" s="776">
        <f t="shared" si="546"/>
        <v>55000</v>
      </c>
      <c r="U4562" s="776">
        <f t="shared" si="543"/>
        <v>61600.000000000007</v>
      </c>
      <c r="V4562" s="774"/>
      <c r="W4562" s="1376">
        <v>2017</v>
      </c>
      <c r="X4562" s="774"/>
      <c r="Y4562" s="1378"/>
      <c r="Z4562" s="1165"/>
      <c r="AA4562" s="1166"/>
      <c r="AB4562" s="1165"/>
      <c r="AC4562" s="528"/>
      <c r="AD4562" s="528"/>
      <c r="AE4562" s="528"/>
      <c r="AF4562" s="528"/>
      <c r="AG4562" s="528"/>
      <c r="AH4562" s="528"/>
      <c r="AI4562" s="528"/>
      <c r="AJ4562" s="528"/>
      <c r="AK4562" s="528"/>
      <c r="AL4562" s="528"/>
      <c r="AM4562" s="528"/>
      <c r="AN4562" s="528"/>
      <c r="AO4562" s="528"/>
      <c r="AP4562" s="518"/>
      <c r="AQ4562" s="518"/>
      <c r="AR4562" s="518"/>
      <c r="AS4562" s="518"/>
      <c r="AT4562" s="518"/>
      <c r="AU4562" s="518"/>
      <c r="AV4562" s="518"/>
      <c r="AW4562" s="518"/>
      <c r="AX4562" s="518"/>
      <c r="AY4562" s="518"/>
      <c r="AZ4562" s="518"/>
      <c r="BA4562" s="518"/>
      <c r="BB4562" s="518"/>
      <c r="BC4562" s="518"/>
      <c r="BD4562" s="518"/>
      <c r="BE4562" s="518"/>
      <c r="BF4562" s="518"/>
      <c r="BG4562" s="518"/>
      <c r="BH4562" s="518"/>
      <c r="BI4562" s="518"/>
      <c r="BJ4562" s="518"/>
      <c r="BK4562" s="518"/>
      <c r="BL4562" s="518"/>
      <c r="BM4562" s="518"/>
      <c r="BN4562" s="518"/>
    </row>
    <row r="4563" spans="1:66" s="527" customFormat="1" ht="50.1" customHeight="1">
      <c r="A4563" s="844" t="s">
        <v>13842</v>
      </c>
      <c r="B4563" s="781" t="s">
        <v>35</v>
      </c>
      <c r="C4563" s="819" t="s">
        <v>13843</v>
      </c>
      <c r="D4563" s="819" t="s">
        <v>2728</v>
      </c>
      <c r="E4563" s="792" t="s">
        <v>13844</v>
      </c>
      <c r="F4563" s="819" t="s">
        <v>10357</v>
      </c>
      <c r="G4563" s="775" t="s">
        <v>39</v>
      </c>
      <c r="H4563" s="778">
        <v>0</v>
      </c>
      <c r="I4563" s="778">
        <v>590000000</v>
      </c>
      <c r="J4563" s="778" t="s">
        <v>40</v>
      </c>
      <c r="K4563" s="779" t="s">
        <v>13382</v>
      </c>
      <c r="L4563" s="778" t="s">
        <v>53</v>
      </c>
      <c r="M4563" s="796" t="s">
        <v>84</v>
      </c>
      <c r="N4563" s="779" t="s">
        <v>143</v>
      </c>
      <c r="O4563" s="1375" t="s">
        <v>227</v>
      </c>
      <c r="P4563" s="1376">
        <v>166</v>
      </c>
      <c r="Q4563" s="779" t="s">
        <v>103</v>
      </c>
      <c r="R4563" s="1377">
        <v>80</v>
      </c>
      <c r="S4563" s="1377">
        <v>900</v>
      </c>
      <c r="T4563" s="776">
        <f t="shared" si="546"/>
        <v>72000</v>
      </c>
      <c r="U4563" s="776">
        <f t="shared" si="543"/>
        <v>80640.000000000015</v>
      </c>
      <c r="V4563" s="774"/>
      <c r="W4563" s="1376">
        <v>2017</v>
      </c>
      <c r="X4563" s="774"/>
      <c r="Y4563" s="1378"/>
      <c r="Z4563" s="1165"/>
      <c r="AA4563" s="1166"/>
      <c r="AB4563" s="1165"/>
      <c r="AC4563" s="528"/>
      <c r="AD4563" s="528"/>
      <c r="AE4563" s="528"/>
      <c r="AF4563" s="528"/>
      <c r="AG4563" s="528"/>
      <c r="AH4563" s="528"/>
      <c r="AI4563" s="528"/>
      <c r="AJ4563" s="528"/>
      <c r="AK4563" s="528"/>
      <c r="AL4563" s="528"/>
      <c r="AM4563" s="528"/>
      <c r="AN4563" s="528"/>
      <c r="AO4563" s="528"/>
      <c r="AP4563" s="518"/>
      <c r="AQ4563" s="518"/>
      <c r="AR4563" s="518"/>
      <c r="AS4563" s="518"/>
      <c r="AT4563" s="518"/>
      <c r="AU4563" s="518"/>
      <c r="AV4563" s="518"/>
      <c r="AW4563" s="518"/>
      <c r="AX4563" s="518"/>
      <c r="AY4563" s="518"/>
      <c r="AZ4563" s="518"/>
      <c r="BA4563" s="518"/>
      <c r="BB4563" s="518"/>
      <c r="BC4563" s="518"/>
      <c r="BD4563" s="518"/>
      <c r="BE4563" s="518"/>
      <c r="BF4563" s="518"/>
      <c r="BG4563" s="518"/>
      <c r="BH4563" s="518"/>
      <c r="BI4563" s="518"/>
      <c r="BJ4563" s="518"/>
      <c r="BK4563" s="518"/>
      <c r="BL4563" s="518"/>
      <c r="BM4563" s="518"/>
      <c r="BN4563" s="518"/>
    </row>
    <row r="4564" spans="1:66" s="527" customFormat="1" ht="50.1" customHeight="1">
      <c r="A4564" s="844" t="s">
        <v>13845</v>
      </c>
      <c r="B4564" s="781" t="s">
        <v>35</v>
      </c>
      <c r="C4564" s="819" t="s">
        <v>13846</v>
      </c>
      <c r="D4564" s="819" t="s">
        <v>2728</v>
      </c>
      <c r="E4564" s="792" t="s">
        <v>13847</v>
      </c>
      <c r="F4564" s="819" t="s">
        <v>13838</v>
      </c>
      <c r="G4564" s="775" t="s">
        <v>39</v>
      </c>
      <c r="H4564" s="778">
        <v>0</v>
      </c>
      <c r="I4564" s="778">
        <v>590000000</v>
      </c>
      <c r="J4564" s="778" t="s">
        <v>40</v>
      </c>
      <c r="K4564" s="779" t="s">
        <v>13382</v>
      </c>
      <c r="L4564" s="778" t="s">
        <v>53</v>
      </c>
      <c r="M4564" s="796" t="s">
        <v>84</v>
      </c>
      <c r="N4564" s="779" t="s">
        <v>143</v>
      </c>
      <c r="O4564" s="1375" t="s">
        <v>227</v>
      </c>
      <c r="P4564" s="1376">
        <v>166</v>
      </c>
      <c r="Q4564" s="779" t="s">
        <v>103</v>
      </c>
      <c r="R4564" s="1377">
        <v>110</v>
      </c>
      <c r="S4564" s="1377">
        <v>900</v>
      </c>
      <c r="T4564" s="776">
        <f t="shared" si="546"/>
        <v>99000</v>
      </c>
      <c r="U4564" s="776">
        <f t="shared" si="543"/>
        <v>110880.00000000001</v>
      </c>
      <c r="V4564" s="774"/>
      <c r="W4564" s="1376">
        <v>2017</v>
      </c>
      <c r="X4564" s="774"/>
      <c r="Y4564" s="1378"/>
      <c r="Z4564" s="1165"/>
      <c r="AA4564" s="1166"/>
      <c r="AB4564" s="1165"/>
      <c r="AC4564" s="528"/>
      <c r="AD4564" s="528"/>
      <c r="AE4564" s="528"/>
      <c r="AF4564" s="528"/>
      <c r="AG4564" s="528"/>
      <c r="AH4564" s="528"/>
      <c r="AI4564" s="528"/>
      <c r="AJ4564" s="528"/>
      <c r="AK4564" s="528"/>
      <c r="AL4564" s="528"/>
      <c r="AM4564" s="528"/>
      <c r="AN4564" s="528"/>
      <c r="AO4564" s="528"/>
      <c r="AP4564" s="518"/>
      <c r="AQ4564" s="518"/>
      <c r="AR4564" s="518"/>
      <c r="AS4564" s="518"/>
      <c r="AT4564" s="518"/>
      <c r="AU4564" s="518"/>
      <c r="AV4564" s="518"/>
      <c r="AW4564" s="518"/>
      <c r="AX4564" s="518"/>
      <c r="AY4564" s="518"/>
      <c r="AZ4564" s="518"/>
      <c r="BA4564" s="518"/>
      <c r="BB4564" s="518"/>
      <c r="BC4564" s="518"/>
      <c r="BD4564" s="518"/>
      <c r="BE4564" s="518"/>
      <c r="BF4564" s="518"/>
      <c r="BG4564" s="518"/>
      <c r="BH4564" s="518"/>
      <c r="BI4564" s="518"/>
      <c r="BJ4564" s="518"/>
      <c r="BK4564" s="518"/>
      <c r="BL4564" s="518"/>
      <c r="BM4564" s="518"/>
      <c r="BN4564" s="518"/>
    </row>
    <row r="4565" spans="1:66" s="527" customFormat="1" ht="50.1" customHeight="1">
      <c r="A4565" s="1387" t="s">
        <v>13852</v>
      </c>
      <c r="B4565" s="1388" t="s">
        <v>35</v>
      </c>
      <c r="C4565" s="465" t="s">
        <v>13853</v>
      </c>
      <c r="D4565" s="308" t="s">
        <v>13854</v>
      </c>
      <c r="E4565" s="50" t="s">
        <v>13855</v>
      </c>
      <c r="F4565" s="1370" t="s">
        <v>13856</v>
      </c>
      <c r="G4565" s="58" t="s">
        <v>39</v>
      </c>
      <c r="H4565" s="49">
        <v>0</v>
      </c>
      <c r="I4565" s="52">
        <v>590000000</v>
      </c>
      <c r="J4565" s="51" t="s">
        <v>53</v>
      </c>
      <c r="K4565" s="51" t="s">
        <v>13382</v>
      </c>
      <c r="L4565" s="51" t="s">
        <v>53</v>
      </c>
      <c r="M4565" s="790" t="s">
        <v>61</v>
      </c>
      <c r="N4565" s="83" t="s">
        <v>405</v>
      </c>
      <c r="O4565" s="114" t="s">
        <v>1424</v>
      </c>
      <c r="P4565" s="364">
        <v>796</v>
      </c>
      <c r="Q4565" s="46" t="s">
        <v>46</v>
      </c>
      <c r="R4565" s="77">
        <v>1</v>
      </c>
      <c r="S4565" s="573">
        <v>1950000</v>
      </c>
      <c r="T4565" s="344">
        <f>R4565*S4565</f>
        <v>1950000</v>
      </c>
      <c r="U4565" s="344">
        <f>T4565*1.12</f>
        <v>2184000</v>
      </c>
      <c r="V4565" s="1389"/>
      <c r="W4565" s="49">
        <v>2017</v>
      </c>
      <c r="X4565" s="38"/>
      <c r="Y4565" s="528"/>
      <c r="Z4565" s="1165"/>
      <c r="AA4565" s="1166"/>
      <c r="AB4565" s="1165"/>
      <c r="AC4565" s="528"/>
      <c r="AD4565" s="528"/>
      <c r="AE4565" s="528"/>
      <c r="AF4565" s="528"/>
      <c r="AG4565" s="528"/>
      <c r="AH4565" s="528"/>
      <c r="AI4565" s="528"/>
      <c r="AJ4565" s="528"/>
      <c r="AK4565" s="528"/>
      <c r="AL4565" s="528"/>
      <c r="AM4565" s="528"/>
      <c r="AN4565" s="528"/>
      <c r="AO4565" s="528"/>
      <c r="AP4565" s="518"/>
      <c r="AQ4565" s="518"/>
      <c r="AR4565" s="518"/>
      <c r="AS4565" s="518"/>
      <c r="AT4565" s="518"/>
      <c r="AU4565" s="518"/>
      <c r="AV4565" s="518"/>
      <c r="AW4565" s="518"/>
      <c r="AX4565" s="518"/>
      <c r="AY4565" s="518"/>
      <c r="AZ4565" s="518"/>
      <c r="BA4565" s="518"/>
      <c r="BB4565" s="518"/>
      <c r="BC4565" s="518"/>
      <c r="BD4565" s="518"/>
      <c r="BE4565" s="518"/>
      <c r="BF4565" s="518"/>
      <c r="BG4565" s="518"/>
      <c r="BH4565" s="518"/>
      <c r="BI4565" s="518"/>
      <c r="BJ4565" s="518"/>
      <c r="BK4565" s="518"/>
      <c r="BL4565" s="518"/>
      <c r="BM4565" s="518"/>
      <c r="BN4565" s="518"/>
    </row>
    <row r="4566" spans="1:66" s="527" customFormat="1" ht="50.1" customHeight="1">
      <c r="A4566" s="1387" t="s">
        <v>13857</v>
      </c>
      <c r="B4566" s="1388" t="s">
        <v>35</v>
      </c>
      <c r="C4566" s="465" t="s">
        <v>13858</v>
      </c>
      <c r="D4566" s="308" t="s">
        <v>13859</v>
      </c>
      <c r="E4566" s="1370" t="s">
        <v>13860</v>
      </c>
      <c r="F4566" s="308" t="s">
        <v>13859</v>
      </c>
      <c r="G4566" s="58" t="s">
        <v>39</v>
      </c>
      <c r="H4566" s="49">
        <v>0</v>
      </c>
      <c r="I4566" s="52">
        <v>590000000</v>
      </c>
      <c r="J4566" s="51" t="s">
        <v>53</v>
      </c>
      <c r="K4566" s="51" t="s">
        <v>13382</v>
      </c>
      <c r="L4566" s="51" t="s">
        <v>53</v>
      </c>
      <c r="M4566" s="790" t="s">
        <v>61</v>
      </c>
      <c r="N4566" s="83" t="s">
        <v>405</v>
      </c>
      <c r="O4566" s="114" t="s">
        <v>1424</v>
      </c>
      <c r="P4566" s="364">
        <v>796</v>
      </c>
      <c r="Q4566" s="46" t="s">
        <v>46</v>
      </c>
      <c r="R4566" s="77">
        <v>1</v>
      </c>
      <c r="S4566" s="573">
        <v>550000</v>
      </c>
      <c r="T4566" s="344">
        <f>R4566*S4566</f>
        <v>550000</v>
      </c>
      <c r="U4566" s="344">
        <f>T4566*1.12</f>
        <v>616000.00000000012</v>
      </c>
      <c r="V4566" s="1389"/>
      <c r="W4566" s="49">
        <v>2017</v>
      </c>
      <c r="X4566" s="38"/>
      <c r="Y4566" s="528"/>
      <c r="Z4566" s="1165"/>
      <c r="AA4566" s="1166"/>
      <c r="AB4566" s="1165"/>
      <c r="AC4566" s="528"/>
      <c r="AD4566" s="528"/>
      <c r="AE4566" s="528"/>
      <c r="AF4566" s="528"/>
      <c r="AG4566" s="528"/>
      <c r="AH4566" s="528"/>
      <c r="AI4566" s="528"/>
      <c r="AJ4566" s="528"/>
      <c r="AK4566" s="528"/>
      <c r="AL4566" s="528"/>
      <c r="AM4566" s="528"/>
      <c r="AN4566" s="528"/>
      <c r="AO4566" s="528"/>
      <c r="AP4566" s="518"/>
      <c r="AQ4566" s="518"/>
      <c r="AR4566" s="518"/>
      <c r="AS4566" s="518"/>
      <c r="AT4566" s="518"/>
      <c r="AU4566" s="518"/>
      <c r="AV4566" s="518"/>
      <c r="AW4566" s="518"/>
      <c r="AX4566" s="518"/>
      <c r="AY4566" s="518"/>
      <c r="AZ4566" s="518"/>
      <c r="BA4566" s="518"/>
      <c r="BB4566" s="518"/>
      <c r="BC4566" s="518"/>
      <c r="BD4566" s="518"/>
      <c r="BE4566" s="518"/>
      <c r="BF4566" s="518"/>
      <c r="BG4566" s="518"/>
      <c r="BH4566" s="518"/>
      <c r="BI4566" s="518"/>
      <c r="BJ4566" s="518"/>
      <c r="BK4566" s="518"/>
      <c r="BL4566" s="518"/>
      <c r="BM4566" s="518"/>
      <c r="BN4566" s="518"/>
    </row>
    <row r="4567" spans="1:66" s="527" customFormat="1" ht="50.1" customHeight="1">
      <c r="A4567" s="1387" t="s">
        <v>13861</v>
      </c>
      <c r="B4567" s="1390" t="s">
        <v>35</v>
      </c>
      <c r="C4567" s="802" t="s">
        <v>7537</v>
      </c>
      <c r="D4567" s="802" t="s">
        <v>5064</v>
      </c>
      <c r="E4567" s="802" t="s">
        <v>7538</v>
      </c>
      <c r="F4567" s="802" t="s">
        <v>7539</v>
      </c>
      <c r="G4567" s="803" t="s">
        <v>196</v>
      </c>
      <c r="H4567" s="859">
        <v>0</v>
      </c>
      <c r="I4567" s="859">
        <v>590000000</v>
      </c>
      <c r="J4567" s="859" t="s">
        <v>40</v>
      </c>
      <c r="K4567" s="803" t="s">
        <v>1289</v>
      </c>
      <c r="L4567" s="859" t="s">
        <v>53</v>
      </c>
      <c r="M4567" s="807" t="s">
        <v>84</v>
      </c>
      <c r="N4567" s="803" t="s">
        <v>44</v>
      </c>
      <c r="O4567" s="1000" t="s">
        <v>2052</v>
      </c>
      <c r="P4567" s="858" t="s">
        <v>865</v>
      </c>
      <c r="Q4567" s="858" t="s">
        <v>866</v>
      </c>
      <c r="R4567" s="861">
        <v>10</v>
      </c>
      <c r="S4567" s="861">
        <v>446</v>
      </c>
      <c r="T4567" s="861">
        <f>S4567*R4567</f>
        <v>4460</v>
      </c>
      <c r="U4567" s="861">
        <f>T4567*1.12</f>
        <v>4995.2000000000007</v>
      </c>
      <c r="V4567" s="1391"/>
      <c r="W4567" s="811">
        <v>2017</v>
      </c>
      <c r="X4567" s="1391"/>
      <c r="Y4567" s="1392"/>
      <c r="Z4567" s="1165"/>
      <c r="AA4567" s="1166"/>
      <c r="AB4567" s="1165"/>
      <c r="AC4567" s="528"/>
      <c r="AD4567" s="528"/>
      <c r="AE4567" s="528"/>
      <c r="AF4567" s="528"/>
      <c r="AG4567" s="528"/>
      <c r="AH4567" s="528"/>
      <c r="AI4567" s="528"/>
      <c r="AJ4567" s="528"/>
      <c r="AK4567" s="528"/>
      <c r="AL4567" s="528"/>
      <c r="AM4567" s="528"/>
      <c r="AN4567" s="528"/>
      <c r="AO4567" s="528"/>
      <c r="AP4567" s="518"/>
      <c r="AQ4567" s="518"/>
      <c r="AR4567" s="518"/>
      <c r="AS4567" s="518"/>
      <c r="AT4567" s="518"/>
      <c r="AU4567" s="518"/>
      <c r="AV4567" s="518"/>
      <c r="AW4567" s="518"/>
      <c r="AX4567" s="518"/>
      <c r="AY4567" s="518"/>
      <c r="AZ4567" s="518"/>
      <c r="BA4567" s="518"/>
      <c r="BB4567" s="518"/>
      <c r="BC4567" s="518"/>
      <c r="BD4567" s="518"/>
      <c r="BE4567" s="518"/>
      <c r="BF4567" s="518"/>
      <c r="BG4567" s="518"/>
      <c r="BH4567" s="518"/>
      <c r="BI4567" s="518"/>
      <c r="BJ4567" s="518"/>
      <c r="BK4567" s="518"/>
      <c r="BL4567" s="518"/>
      <c r="BM4567" s="518"/>
      <c r="BN4567" s="518"/>
    </row>
    <row r="4568" spans="1:66" s="527" customFormat="1" ht="50.1" customHeight="1">
      <c r="A4568" s="1387" t="s">
        <v>13862</v>
      </c>
      <c r="B4568" s="1390" t="s">
        <v>35</v>
      </c>
      <c r="C4568" s="802" t="s">
        <v>7549</v>
      </c>
      <c r="D4568" s="802" t="s">
        <v>5940</v>
      </c>
      <c r="E4568" s="802" t="s">
        <v>7550</v>
      </c>
      <c r="F4568" s="802" t="s">
        <v>12332</v>
      </c>
      <c r="G4568" s="803" t="s">
        <v>196</v>
      </c>
      <c r="H4568" s="859">
        <v>0</v>
      </c>
      <c r="I4568" s="859">
        <v>590000000</v>
      </c>
      <c r="J4568" s="859" t="s">
        <v>40</v>
      </c>
      <c r="K4568" s="803" t="s">
        <v>1289</v>
      </c>
      <c r="L4568" s="859" t="s">
        <v>53</v>
      </c>
      <c r="M4568" s="807" t="s">
        <v>84</v>
      </c>
      <c r="N4568" s="803" t="s">
        <v>44</v>
      </c>
      <c r="O4568" s="1000" t="s">
        <v>2052</v>
      </c>
      <c r="P4568" s="1393" t="s">
        <v>865</v>
      </c>
      <c r="Q4568" s="811" t="s">
        <v>866</v>
      </c>
      <c r="R4568" s="861">
        <v>50</v>
      </c>
      <c r="S4568" s="861">
        <v>2375</v>
      </c>
      <c r="T4568" s="861">
        <f>S4568*R4568</f>
        <v>118750</v>
      </c>
      <c r="U4568" s="861">
        <f>T4568*1.12</f>
        <v>133000</v>
      </c>
      <c r="V4568" s="814"/>
      <c r="W4568" s="811">
        <v>2017</v>
      </c>
      <c r="X4568" s="814"/>
      <c r="Y4568" s="1392"/>
      <c r="Z4568" s="1165"/>
      <c r="AA4568" s="1166"/>
      <c r="AB4568" s="1165"/>
      <c r="AC4568" s="528"/>
      <c r="AD4568" s="528"/>
      <c r="AE4568" s="528"/>
      <c r="AF4568" s="528"/>
      <c r="AG4568" s="528"/>
      <c r="AH4568" s="528"/>
      <c r="AI4568" s="528"/>
      <c r="AJ4568" s="528"/>
      <c r="AK4568" s="528"/>
      <c r="AL4568" s="528"/>
      <c r="AM4568" s="528"/>
      <c r="AN4568" s="528"/>
      <c r="AO4568" s="528"/>
      <c r="AP4568" s="518"/>
      <c r="AQ4568" s="518"/>
      <c r="AR4568" s="518"/>
      <c r="AS4568" s="518"/>
      <c r="AT4568" s="518"/>
      <c r="AU4568" s="518"/>
      <c r="AV4568" s="518"/>
      <c r="AW4568" s="518"/>
      <c r="AX4568" s="518"/>
      <c r="AY4568" s="518"/>
      <c r="AZ4568" s="518"/>
      <c r="BA4568" s="518"/>
      <c r="BB4568" s="518"/>
      <c r="BC4568" s="518"/>
      <c r="BD4568" s="518"/>
      <c r="BE4568" s="518"/>
      <c r="BF4568" s="518"/>
      <c r="BG4568" s="518"/>
      <c r="BH4568" s="518"/>
      <c r="BI4568" s="518"/>
      <c r="BJ4568" s="518"/>
      <c r="BK4568" s="518"/>
      <c r="BL4568" s="518"/>
      <c r="BM4568" s="518"/>
      <c r="BN4568" s="518"/>
    </row>
    <row r="4569" spans="1:66" s="527" customFormat="1" ht="50.1" customHeight="1">
      <c r="A4569" s="1387" t="s">
        <v>13863</v>
      </c>
      <c r="B4569" s="1390" t="s">
        <v>35</v>
      </c>
      <c r="C4569" s="802" t="s">
        <v>7553</v>
      </c>
      <c r="D4569" s="802" t="s">
        <v>5064</v>
      </c>
      <c r="E4569" s="802" t="s">
        <v>7554</v>
      </c>
      <c r="F4569" s="802" t="s">
        <v>7555</v>
      </c>
      <c r="G4569" s="803" t="s">
        <v>196</v>
      </c>
      <c r="H4569" s="859">
        <v>0</v>
      </c>
      <c r="I4569" s="859">
        <v>590000000</v>
      </c>
      <c r="J4569" s="859" t="s">
        <v>40</v>
      </c>
      <c r="K4569" s="803" t="s">
        <v>1289</v>
      </c>
      <c r="L4569" s="859" t="s">
        <v>53</v>
      </c>
      <c r="M4569" s="807" t="s">
        <v>84</v>
      </c>
      <c r="N4569" s="803" t="s">
        <v>44</v>
      </c>
      <c r="O4569" s="1000" t="s">
        <v>2052</v>
      </c>
      <c r="P4569" s="811">
        <v>166</v>
      </c>
      <c r="Q4569" s="803" t="s">
        <v>103</v>
      </c>
      <c r="R4569" s="861">
        <v>8</v>
      </c>
      <c r="S4569" s="861">
        <v>1710</v>
      </c>
      <c r="T4569" s="861">
        <f>S4569*R4569</f>
        <v>13680</v>
      </c>
      <c r="U4569" s="861">
        <f t="shared" ref="U4569:U4578" si="547">T4569*1.12</f>
        <v>15321.600000000002</v>
      </c>
      <c r="V4569" s="814"/>
      <c r="W4569" s="811">
        <v>2017</v>
      </c>
      <c r="X4569" s="814"/>
      <c r="Y4569" s="1392"/>
      <c r="Z4569" s="1165"/>
      <c r="AA4569" s="1166"/>
      <c r="AB4569" s="1165"/>
      <c r="AC4569" s="528"/>
      <c r="AD4569" s="528"/>
      <c r="AE4569" s="528"/>
      <c r="AF4569" s="528"/>
      <c r="AG4569" s="528"/>
      <c r="AH4569" s="528"/>
      <c r="AI4569" s="528"/>
      <c r="AJ4569" s="528"/>
      <c r="AK4569" s="528"/>
      <c r="AL4569" s="528"/>
      <c r="AM4569" s="528"/>
      <c r="AN4569" s="528"/>
      <c r="AO4569" s="528"/>
      <c r="AP4569" s="518"/>
      <c r="AQ4569" s="518"/>
      <c r="AR4569" s="518"/>
      <c r="AS4569" s="518"/>
      <c r="AT4569" s="518"/>
      <c r="AU4569" s="518"/>
      <c r="AV4569" s="518"/>
      <c r="AW4569" s="518"/>
      <c r="AX4569" s="518"/>
      <c r="AY4569" s="518"/>
      <c r="AZ4569" s="518"/>
      <c r="BA4569" s="518"/>
      <c r="BB4569" s="518"/>
      <c r="BC4569" s="518"/>
      <c r="BD4569" s="518"/>
      <c r="BE4569" s="518"/>
      <c r="BF4569" s="518"/>
      <c r="BG4569" s="518"/>
      <c r="BH4569" s="518"/>
      <c r="BI4569" s="518"/>
      <c r="BJ4569" s="518"/>
      <c r="BK4569" s="518"/>
      <c r="BL4569" s="518"/>
      <c r="BM4569" s="518"/>
      <c r="BN4569" s="518"/>
    </row>
    <row r="4570" spans="1:66" s="527" customFormat="1" ht="50.1" customHeight="1">
      <c r="A4570" s="1387" t="s">
        <v>13864</v>
      </c>
      <c r="B4570" s="1390" t="s">
        <v>35</v>
      </c>
      <c r="C4570" s="802" t="s">
        <v>12345</v>
      </c>
      <c r="D4570" s="802" t="s">
        <v>7566</v>
      </c>
      <c r="E4570" s="802" t="s">
        <v>12346</v>
      </c>
      <c r="F4570" s="802" t="s">
        <v>13865</v>
      </c>
      <c r="G4570" s="803" t="s">
        <v>196</v>
      </c>
      <c r="H4570" s="859">
        <v>0</v>
      </c>
      <c r="I4570" s="859">
        <v>590000000</v>
      </c>
      <c r="J4570" s="859" t="s">
        <v>40</v>
      </c>
      <c r="K4570" s="803" t="s">
        <v>1289</v>
      </c>
      <c r="L4570" s="859" t="s">
        <v>53</v>
      </c>
      <c r="M4570" s="807" t="s">
        <v>84</v>
      </c>
      <c r="N4570" s="803" t="s">
        <v>44</v>
      </c>
      <c r="O4570" s="1000" t="s">
        <v>2052</v>
      </c>
      <c r="P4570" s="1393" t="s">
        <v>865</v>
      </c>
      <c r="Q4570" s="803" t="s">
        <v>866</v>
      </c>
      <c r="R4570" s="861">
        <v>18</v>
      </c>
      <c r="S4570" s="861">
        <v>5208</v>
      </c>
      <c r="T4570" s="861">
        <f>S4570*R4570</f>
        <v>93744</v>
      </c>
      <c r="U4570" s="861">
        <f t="shared" si="547"/>
        <v>104993.28000000001</v>
      </c>
      <c r="V4570" s="814"/>
      <c r="W4570" s="811">
        <v>2017</v>
      </c>
      <c r="X4570" s="814"/>
      <c r="Y4570" s="1392"/>
      <c r="Z4570" s="1165"/>
      <c r="AA4570" s="1166"/>
      <c r="AB4570" s="1165"/>
      <c r="AC4570" s="528"/>
      <c r="AD4570" s="528"/>
      <c r="AE4570" s="528"/>
      <c r="AF4570" s="528"/>
      <c r="AG4570" s="528"/>
      <c r="AH4570" s="528"/>
      <c r="AI4570" s="528"/>
      <c r="AJ4570" s="528"/>
      <c r="AK4570" s="528"/>
      <c r="AL4570" s="528"/>
      <c r="AM4570" s="528"/>
      <c r="AN4570" s="528"/>
      <c r="AO4570" s="528"/>
      <c r="AP4570" s="518"/>
      <c r="AQ4570" s="518"/>
      <c r="AR4570" s="518"/>
      <c r="AS4570" s="518"/>
      <c r="AT4570" s="518"/>
      <c r="AU4570" s="518"/>
      <c r="AV4570" s="518"/>
      <c r="AW4570" s="518"/>
      <c r="AX4570" s="518"/>
      <c r="AY4570" s="518"/>
      <c r="AZ4570" s="518"/>
      <c r="BA4570" s="518"/>
      <c r="BB4570" s="518"/>
      <c r="BC4570" s="518"/>
      <c r="BD4570" s="518"/>
      <c r="BE4570" s="518"/>
      <c r="BF4570" s="518"/>
      <c r="BG4570" s="518"/>
      <c r="BH4570" s="518"/>
      <c r="BI4570" s="518"/>
      <c r="BJ4570" s="518"/>
      <c r="BK4570" s="518"/>
      <c r="BL4570" s="518"/>
      <c r="BM4570" s="518"/>
      <c r="BN4570" s="518"/>
    </row>
    <row r="4571" spans="1:66" s="527" customFormat="1" ht="50.1" customHeight="1">
      <c r="A4571" s="1387" t="s">
        <v>13866</v>
      </c>
      <c r="B4571" s="1390" t="s">
        <v>35</v>
      </c>
      <c r="C4571" s="802" t="s">
        <v>12349</v>
      </c>
      <c r="D4571" s="802" t="s">
        <v>5064</v>
      </c>
      <c r="E4571" s="802" t="s">
        <v>12350</v>
      </c>
      <c r="F4571" s="802" t="s">
        <v>12351</v>
      </c>
      <c r="G4571" s="803" t="s">
        <v>196</v>
      </c>
      <c r="H4571" s="859">
        <v>0</v>
      </c>
      <c r="I4571" s="859">
        <v>590000000</v>
      </c>
      <c r="J4571" s="859" t="s">
        <v>40</v>
      </c>
      <c r="K4571" s="803" t="s">
        <v>1289</v>
      </c>
      <c r="L4571" s="859" t="s">
        <v>53</v>
      </c>
      <c r="M4571" s="807" t="s">
        <v>84</v>
      </c>
      <c r="N4571" s="803" t="s">
        <v>44</v>
      </c>
      <c r="O4571" s="1000" t="s">
        <v>2052</v>
      </c>
      <c r="P4571" s="858" t="s">
        <v>865</v>
      </c>
      <c r="Q4571" s="858" t="s">
        <v>866</v>
      </c>
      <c r="R4571" s="861">
        <v>46</v>
      </c>
      <c r="S4571" s="861">
        <v>465</v>
      </c>
      <c r="T4571" s="861">
        <f>S4571*R4571</f>
        <v>21390</v>
      </c>
      <c r="U4571" s="861">
        <f t="shared" si="547"/>
        <v>23956.800000000003</v>
      </c>
      <c r="V4571" s="814"/>
      <c r="W4571" s="811">
        <v>2017</v>
      </c>
      <c r="X4571" s="814"/>
      <c r="Y4571" s="1392"/>
      <c r="Z4571" s="1165"/>
      <c r="AA4571" s="1166"/>
      <c r="AB4571" s="1165"/>
      <c r="AC4571" s="528"/>
      <c r="AD4571" s="528"/>
      <c r="AE4571" s="528"/>
      <c r="AF4571" s="528"/>
      <c r="AG4571" s="528"/>
      <c r="AH4571" s="528"/>
      <c r="AI4571" s="528"/>
      <c r="AJ4571" s="528"/>
      <c r="AK4571" s="528"/>
      <c r="AL4571" s="528"/>
      <c r="AM4571" s="528"/>
      <c r="AN4571" s="528"/>
      <c r="AO4571" s="528"/>
      <c r="AP4571" s="518"/>
      <c r="AQ4571" s="518"/>
      <c r="AR4571" s="518"/>
      <c r="AS4571" s="518"/>
      <c r="AT4571" s="518"/>
      <c r="AU4571" s="518"/>
      <c r="AV4571" s="518"/>
      <c r="AW4571" s="518"/>
      <c r="AX4571" s="518"/>
      <c r="AY4571" s="518"/>
      <c r="AZ4571" s="518"/>
      <c r="BA4571" s="518"/>
      <c r="BB4571" s="518"/>
      <c r="BC4571" s="518"/>
      <c r="BD4571" s="518"/>
      <c r="BE4571" s="518"/>
      <c r="BF4571" s="518"/>
      <c r="BG4571" s="518"/>
      <c r="BH4571" s="518"/>
      <c r="BI4571" s="518"/>
      <c r="BJ4571" s="518"/>
      <c r="BK4571" s="518"/>
      <c r="BL4571" s="518"/>
      <c r="BM4571" s="518"/>
      <c r="BN4571" s="518"/>
    </row>
    <row r="4572" spans="1:66" s="527" customFormat="1" ht="50.1" customHeight="1">
      <c r="A4572" s="1387" t="s">
        <v>13867</v>
      </c>
      <c r="B4572" s="1390" t="s">
        <v>35</v>
      </c>
      <c r="C4572" s="802" t="s">
        <v>12341</v>
      </c>
      <c r="D4572" s="802" t="s">
        <v>7566</v>
      </c>
      <c r="E4572" s="802" t="s">
        <v>12342</v>
      </c>
      <c r="F4572" s="802" t="s">
        <v>13868</v>
      </c>
      <c r="G4572" s="803" t="s">
        <v>196</v>
      </c>
      <c r="H4572" s="859">
        <v>0</v>
      </c>
      <c r="I4572" s="859">
        <v>590000000</v>
      </c>
      <c r="J4572" s="859" t="s">
        <v>40</v>
      </c>
      <c r="K4572" s="803" t="s">
        <v>1289</v>
      </c>
      <c r="L4572" s="859" t="s">
        <v>53</v>
      </c>
      <c r="M4572" s="807" t="s">
        <v>84</v>
      </c>
      <c r="N4572" s="803" t="s">
        <v>44</v>
      </c>
      <c r="O4572" s="1000" t="s">
        <v>2052</v>
      </c>
      <c r="P4572" s="1393" t="s">
        <v>865</v>
      </c>
      <c r="Q4572" s="803" t="s">
        <v>866</v>
      </c>
      <c r="R4572" s="861">
        <v>3</v>
      </c>
      <c r="S4572" s="861">
        <v>3627</v>
      </c>
      <c r="T4572" s="861">
        <f t="shared" ref="T4572:T4578" si="548">S4572*R4572</f>
        <v>10881</v>
      </c>
      <c r="U4572" s="861">
        <f t="shared" si="547"/>
        <v>12186.720000000001</v>
      </c>
      <c r="V4572" s="814"/>
      <c r="W4572" s="811">
        <v>2017</v>
      </c>
      <c r="X4572" s="814"/>
      <c r="Y4572" s="1392"/>
      <c r="Z4572" s="1165"/>
      <c r="AA4572" s="1166"/>
      <c r="AB4572" s="1165"/>
      <c r="AC4572" s="528"/>
      <c r="AD4572" s="528"/>
      <c r="AE4572" s="528"/>
      <c r="AF4572" s="528"/>
      <c r="AG4572" s="528"/>
      <c r="AH4572" s="528"/>
      <c r="AI4572" s="528"/>
      <c r="AJ4572" s="528"/>
      <c r="AK4572" s="528"/>
      <c r="AL4572" s="528"/>
      <c r="AM4572" s="528"/>
      <c r="AN4572" s="528"/>
      <c r="AO4572" s="528"/>
      <c r="AP4572" s="518"/>
      <c r="AQ4572" s="518"/>
      <c r="AR4572" s="518"/>
      <c r="AS4572" s="518"/>
      <c r="AT4572" s="518"/>
      <c r="AU4572" s="518"/>
      <c r="AV4572" s="518"/>
      <c r="AW4572" s="518"/>
      <c r="AX4572" s="518"/>
      <c r="AY4572" s="518"/>
      <c r="AZ4572" s="518"/>
      <c r="BA4572" s="518"/>
      <c r="BB4572" s="518"/>
      <c r="BC4572" s="518"/>
      <c r="BD4572" s="518"/>
      <c r="BE4572" s="518"/>
      <c r="BF4572" s="518"/>
      <c r="BG4572" s="518"/>
      <c r="BH4572" s="518"/>
      <c r="BI4572" s="518"/>
      <c r="BJ4572" s="518"/>
      <c r="BK4572" s="518"/>
      <c r="BL4572" s="518"/>
      <c r="BM4572" s="518"/>
      <c r="BN4572" s="518"/>
    </row>
    <row r="4573" spans="1:66" s="527" customFormat="1" ht="50.1" customHeight="1">
      <c r="A4573" s="1387" t="s">
        <v>13869</v>
      </c>
      <c r="B4573" s="1390" t="s">
        <v>35</v>
      </c>
      <c r="C4573" s="802" t="s">
        <v>11732</v>
      </c>
      <c r="D4573" s="802" t="s">
        <v>5940</v>
      </c>
      <c r="E4573" s="1394" t="s">
        <v>11733</v>
      </c>
      <c r="F4573" s="802" t="s">
        <v>11734</v>
      </c>
      <c r="G4573" s="803" t="s">
        <v>196</v>
      </c>
      <c r="H4573" s="859">
        <v>0</v>
      </c>
      <c r="I4573" s="859">
        <v>590000000</v>
      </c>
      <c r="J4573" s="859" t="s">
        <v>40</v>
      </c>
      <c r="K4573" s="803" t="s">
        <v>1289</v>
      </c>
      <c r="L4573" s="859" t="s">
        <v>53</v>
      </c>
      <c r="M4573" s="807" t="s">
        <v>84</v>
      </c>
      <c r="N4573" s="803" t="s">
        <v>44</v>
      </c>
      <c r="O4573" s="1000" t="s">
        <v>2052</v>
      </c>
      <c r="P4573" s="859">
        <v>796</v>
      </c>
      <c r="Q4573" s="858" t="s">
        <v>46</v>
      </c>
      <c r="R4573" s="861">
        <v>2</v>
      </c>
      <c r="S4573" s="861">
        <v>4374</v>
      </c>
      <c r="T4573" s="861">
        <f t="shared" si="548"/>
        <v>8748</v>
      </c>
      <c r="U4573" s="861">
        <f t="shared" si="547"/>
        <v>9797.76</v>
      </c>
      <c r="V4573" s="814"/>
      <c r="W4573" s="811">
        <v>2017</v>
      </c>
      <c r="X4573" s="814"/>
      <c r="Y4573" s="1392"/>
      <c r="Z4573" s="1165"/>
      <c r="AA4573" s="1166"/>
      <c r="AB4573" s="1165"/>
      <c r="AC4573" s="528"/>
      <c r="AD4573" s="528"/>
      <c r="AE4573" s="528"/>
      <c r="AF4573" s="528"/>
      <c r="AG4573" s="528"/>
      <c r="AH4573" s="528"/>
      <c r="AI4573" s="528"/>
      <c r="AJ4573" s="528"/>
      <c r="AK4573" s="528"/>
      <c r="AL4573" s="528"/>
      <c r="AM4573" s="528"/>
      <c r="AN4573" s="528"/>
      <c r="AO4573" s="528"/>
      <c r="AP4573" s="518"/>
      <c r="AQ4573" s="518"/>
      <c r="AR4573" s="518"/>
      <c r="AS4573" s="518"/>
      <c r="AT4573" s="518"/>
      <c r="AU4573" s="518"/>
      <c r="AV4573" s="518"/>
      <c r="AW4573" s="518"/>
      <c r="AX4573" s="518"/>
      <c r="AY4573" s="518"/>
      <c r="AZ4573" s="518"/>
      <c r="BA4573" s="518"/>
      <c r="BB4573" s="518"/>
      <c r="BC4573" s="518"/>
      <c r="BD4573" s="518"/>
      <c r="BE4573" s="518"/>
      <c r="BF4573" s="518"/>
      <c r="BG4573" s="518"/>
      <c r="BH4573" s="518"/>
      <c r="BI4573" s="518"/>
      <c r="BJ4573" s="518"/>
      <c r="BK4573" s="518"/>
      <c r="BL4573" s="518"/>
      <c r="BM4573" s="518"/>
      <c r="BN4573" s="518"/>
    </row>
    <row r="4574" spans="1:66" s="527" customFormat="1" ht="50.1" customHeight="1">
      <c r="A4574" s="1387" t="s">
        <v>13870</v>
      </c>
      <c r="B4574" s="1390" t="s">
        <v>35</v>
      </c>
      <c r="C4574" s="802" t="s">
        <v>11726</v>
      </c>
      <c r="D4574" s="802" t="s">
        <v>5940</v>
      </c>
      <c r="E4574" s="1394" t="s">
        <v>11727</v>
      </c>
      <c r="F4574" s="802" t="s">
        <v>11738</v>
      </c>
      <c r="G4574" s="803" t="s">
        <v>196</v>
      </c>
      <c r="H4574" s="859">
        <v>0</v>
      </c>
      <c r="I4574" s="859">
        <v>590000000</v>
      </c>
      <c r="J4574" s="859" t="s">
        <v>40</v>
      </c>
      <c r="K4574" s="803" t="s">
        <v>1289</v>
      </c>
      <c r="L4574" s="859" t="s">
        <v>53</v>
      </c>
      <c r="M4574" s="807" t="s">
        <v>84</v>
      </c>
      <c r="N4574" s="803" t="s">
        <v>44</v>
      </c>
      <c r="O4574" s="1000" t="s">
        <v>2052</v>
      </c>
      <c r="P4574" s="859">
        <v>796</v>
      </c>
      <c r="Q4574" s="858" t="s">
        <v>46</v>
      </c>
      <c r="R4574" s="861">
        <v>60</v>
      </c>
      <c r="S4574" s="861">
        <v>1985</v>
      </c>
      <c r="T4574" s="861">
        <f t="shared" si="548"/>
        <v>119100</v>
      </c>
      <c r="U4574" s="861">
        <f t="shared" si="547"/>
        <v>133392</v>
      </c>
      <c r="V4574" s="814"/>
      <c r="W4574" s="811">
        <v>2017</v>
      </c>
      <c r="X4574" s="814"/>
      <c r="Y4574" s="1392"/>
      <c r="Z4574" s="1165"/>
      <c r="AA4574" s="1166"/>
      <c r="AB4574" s="1165"/>
      <c r="AC4574" s="528"/>
      <c r="AD4574" s="528"/>
      <c r="AE4574" s="528"/>
      <c r="AF4574" s="528"/>
      <c r="AG4574" s="528"/>
      <c r="AH4574" s="528"/>
      <c r="AI4574" s="528"/>
      <c r="AJ4574" s="528"/>
      <c r="AK4574" s="528"/>
      <c r="AL4574" s="528"/>
      <c r="AM4574" s="528"/>
      <c r="AN4574" s="528"/>
      <c r="AO4574" s="528"/>
      <c r="AP4574" s="518"/>
      <c r="AQ4574" s="518"/>
      <c r="AR4574" s="518"/>
      <c r="AS4574" s="518"/>
      <c r="AT4574" s="518"/>
      <c r="AU4574" s="518"/>
      <c r="AV4574" s="518"/>
      <c r="AW4574" s="518"/>
      <c r="AX4574" s="518"/>
      <c r="AY4574" s="518"/>
      <c r="AZ4574" s="518"/>
      <c r="BA4574" s="518"/>
      <c r="BB4574" s="518"/>
      <c r="BC4574" s="518"/>
      <c r="BD4574" s="518"/>
      <c r="BE4574" s="518"/>
      <c r="BF4574" s="518"/>
      <c r="BG4574" s="518"/>
      <c r="BH4574" s="518"/>
      <c r="BI4574" s="518"/>
      <c r="BJ4574" s="518"/>
      <c r="BK4574" s="518"/>
      <c r="BL4574" s="518"/>
      <c r="BM4574" s="518"/>
      <c r="BN4574" s="518"/>
    </row>
    <row r="4575" spans="1:66" s="527" customFormat="1" ht="50.1" customHeight="1">
      <c r="A4575" s="1387" t="s">
        <v>13871</v>
      </c>
      <c r="B4575" s="1390" t="s">
        <v>35</v>
      </c>
      <c r="C4575" s="802" t="s">
        <v>13872</v>
      </c>
      <c r="D4575" s="802" t="s">
        <v>5940</v>
      </c>
      <c r="E4575" s="1394" t="s">
        <v>13873</v>
      </c>
      <c r="F4575" s="802" t="s">
        <v>11742</v>
      </c>
      <c r="G4575" s="803" t="s">
        <v>196</v>
      </c>
      <c r="H4575" s="859">
        <v>0</v>
      </c>
      <c r="I4575" s="859">
        <v>590000000</v>
      </c>
      <c r="J4575" s="859" t="s">
        <v>40</v>
      </c>
      <c r="K4575" s="803" t="s">
        <v>1289</v>
      </c>
      <c r="L4575" s="859" t="s">
        <v>53</v>
      </c>
      <c r="M4575" s="807" t="s">
        <v>84</v>
      </c>
      <c r="N4575" s="803" t="s">
        <v>44</v>
      </c>
      <c r="O4575" s="1000" t="s">
        <v>2052</v>
      </c>
      <c r="P4575" s="859">
        <v>796</v>
      </c>
      <c r="Q4575" s="858" t="s">
        <v>46</v>
      </c>
      <c r="R4575" s="861">
        <v>20</v>
      </c>
      <c r="S4575" s="861">
        <v>9192.85</v>
      </c>
      <c r="T4575" s="861">
        <f t="shared" si="548"/>
        <v>183857</v>
      </c>
      <c r="U4575" s="861">
        <f t="shared" si="547"/>
        <v>205919.84000000003</v>
      </c>
      <c r="V4575" s="814"/>
      <c r="W4575" s="811">
        <v>2017</v>
      </c>
      <c r="X4575" s="814"/>
      <c r="Y4575" s="1392"/>
      <c r="Z4575" s="1165"/>
      <c r="AA4575" s="1166"/>
      <c r="AB4575" s="1165"/>
      <c r="AC4575" s="528"/>
      <c r="AD4575" s="528"/>
      <c r="AE4575" s="528"/>
      <c r="AF4575" s="528"/>
      <c r="AG4575" s="528"/>
      <c r="AH4575" s="528"/>
      <c r="AI4575" s="528"/>
      <c r="AJ4575" s="528"/>
      <c r="AK4575" s="528"/>
      <c r="AL4575" s="528"/>
      <c r="AM4575" s="528"/>
      <c r="AN4575" s="528"/>
      <c r="AO4575" s="528"/>
      <c r="AP4575" s="518"/>
      <c r="AQ4575" s="518"/>
      <c r="AR4575" s="518"/>
      <c r="AS4575" s="518"/>
      <c r="AT4575" s="518"/>
      <c r="AU4575" s="518"/>
      <c r="AV4575" s="518"/>
      <c r="AW4575" s="518"/>
      <c r="AX4575" s="518"/>
      <c r="AY4575" s="518"/>
      <c r="AZ4575" s="518"/>
      <c r="BA4575" s="518"/>
      <c r="BB4575" s="518"/>
      <c r="BC4575" s="518"/>
      <c r="BD4575" s="518"/>
      <c r="BE4575" s="518"/>
      <c r="BF4575" s="518"/>
      <c r="BG4575" s="518"/>
      <c r="BH4575" s="518"/>
      <c r="BI4575" s="518"/>
      <c r="BJ4575" s="518"/>
      <c r="BK4575" s="518"/>
      <c r="BL4575" s="518"/>
      <c r="BM4575" s="518"/>
      <c r="BN4575" s="518"/>
    </row>
    <row r="4576" spans="1:66" s="527" customFormat="1" ht="50.1" customHeight="1">
      <c r="A4576" s="1387" t="s">
        <v>13874</v>
      </c>
      <c r="B4576" s="1390" t="s">
        <v>35</v>
      </c>
      <c r="C4576" s="802" t="s">
        <v>13872</v>
      </c>
      <c r="D4576" s="802" t="s">
        <v>5940</v>
      </c>
      <c r="E4576" s="1394" t="s">
        <v>13873</v>
      </c>
      <c r="F4576" s="802" t="s">
        <v>11744</v>
      </c>
      <c r="G4576" s="803" t="s">
        <v>196</v>
      </c>
      <c r="H4576" s="859">
        <v>0</v>
      </c>
      <c r="I4576" s="859">
        <v>590000000</v>
      </c>
      <c r="J4576" s="859" t="s">
        <v>40</v>
      </c>
      <c r="K4576" s="803" t="s">
        <v>1289</v>
      </c>
      <c r="L4576" s="859" t="s">
        <v>53</v>
      </c>
      <c r="M4576" s="807" t="s">
        <v>84</v>
      </c>
      <c r="N4576" s="803" t="s">
        <v>44</v>
      </c>
      <c r="O4576" s="1000" t="s">
        <v>2052</v>
      </c>
      <c r="P4576" s="859">
        <v>796</v>
      </c>
      <c r="Q4576" s="858" t="s">
        <v>46</v>
      </c>
      <c r="R4576" s="861">
        <v>10</v>
      </c>
      <c r="S4576" s="861">
        <v>5038.3900000000003</v>
      </c>
      <c r="T4576" s="861">
        <f t="shared" si="548"/>
        <v>50383.9</v>
      </c>
      <c r="U4576" s="861">
        <f t="shared" si="547"/>
        <v>56429.968000000008</v>
      </c>
      <c r="V4576" s="814"/>
      <c r="W4576" s="811">
        <v>2017</v>
      </c>
      <c r="X4576" s="814"/>
      <c r="Y4576" s="1392"/>
      <c r="Z4576" s="1165"/>
      <c r="AA4576" s="1166"/>
      <c r="AB4576" s="1165"/>
      <c r="AC4576" s="528"/>
      <c r="AD4576" s="528"/>
      <c r="AE4576" s="528"/>
      <c r="AF4576" s="528"/>
      <c r="AG4576" s="528"/>
      <c r="AH4576" s="528"/>
      <c r="AI4576" s="528"/>
      <c r="AJ4576" s="528"/>
      <c r="AK4576" s="528"/>
      <c r="AL4576" s="528"/>
      <c r="AM4576" s="528"/>
      <c r="AN4576" s="528"/>
      <c r="AO4576" s="528"/>
      <c r="AP4576" s="518"/>
      <c r="AQ4576" s="518"/>
      <c r="AR4576" s="518"/>
      <c r="AS4576" s="518"/>
      <c r="AT4576" s="518"/>
      <c r="AU4576" s="518"/>
      <c r="AV4576" s="518"/>
      <c r="AW4576" s="518"/>
      <c r="AX4576" s="518"/>
      <c r="AY4576" s="518"/>
      <c r="AZ4576" s="518"/>
      <c r="BA4576" s="518"/>
      <c r="BB4576" s="518"/>
      <c r="BC4576" s="518"/>
      <c r="BD4576" s="518"/>
      <c r="BE4576" s="518"/>
      <c r="BF4576" s="518"/>
      <c r="BG4576" s="518"/>
      <c r="BH4576" s="518"/>
      <c r="BI4576" s="518"/>
      <c r="BJ4576" s="518"/>
      <c r="BK4576" s="518"/>
      <c r="BL4576" s="518"/>
      <c r="BM4576" s="518"/>
      <c r="BN4576" s="518"/>
    </row>
    <row r="4577" spans="1:66" s="527" customFormat="1" ht="50.1" customHeight="1">
      <c r="A4577" s="1387" t="s">
        <v>13875</v>
      </c>
      <c r="B4577" s="1390" t="s">
        <v>35</v>
      </c>
      <c r="C4577" s="802" t="s">
        <v>11732</v>
      </c>
      <c r="D4577" s="802" t="s">
        <v>5940</v>
      </c>
      <c r="E4577" s="1394" t="s">
        <v>11733</v>
      </c>
      <c r="F4577" s="802" t="s">
        <v>11746</v>
      </c>
      <c r="G4577" s="803" t="s">
        <v>196</v>
      </c>
      <c r="H4577" s="859">
        <v>0</v>
      </c>
      <c r="I4577" s="859">
        <v>590000000</v>
      </c>
      <c r="J4577" s="859" t="s">
        <v>40</v>
      </c>
      <c r="K4577" s="803" t="s">
        <v>1289</v>
      </c>
      <c r="L4577" s="859" t="s">
        <v>53</v>
      </c>
      <c r="M4577" s="807" t="s">
        <v>84</v>
      </c>
      <c r="N4577" s="803" t="s">
        <v>44</v>
      </c>
      <c r="O4577" s="1000" t="s">
        <v>2052</v>
      </c>
      <c r="P4577" s="859">
        <v>796</v>
      </c>
      <c r="Q4577" s="858" t="s">
        <v>46</v>
      </c>
      <c r="R4577" s="861">
        <v>10</v>
      </c>
      <c r="S4577" s="861">
        <v>2673</v>
      </c>
      <c r="T4577" s="861">
        <f t="shared" si="548"/>
        <v>26730</v>
      </c>
      <c r="U4577" s="861">
        <f t="shared" si="547"/>
        <v>29937.600000000002</v>
      </c>
      <c r="V4577" s="814"/>
      <c r="W4577" s="811">
        <v>2017</v>
      </c>
      <c r="X4577" s="814"/>
      <c r="Y4577" s="1392"/>
      <c r="Z4577" s="1165"/>
      <c r="AA4577" s="1166"/>
      <c r="AB4577" s="1165"/>
      <c r="AC4577" s="528"/>
      <c r="AD4577" s="528"/>
      <c r="AE4577" s="528"/>
      <c r="AF4577" s="528"/>
      <c r="AG4577" s="528"/>
      <c r="AH4577" s="528"/>
      <c r="AI4577" s="528"/>
      <c r="AJ4577" s="528"/>
      <c r="AK4577" s="528"/>
      <c r="AL4577" s="528"/>
      <c r="AM4577" s="528"/>
      <c r="AN4577" s="528"/>
      <c r="AO4577" s="528"/>
      <c r="AP4577" s="518"/>
      <c r="AQ4577" s="518"/>
      <c r="AR4577" s="518"/>
      <c r="AS4577" s="518"/>
      <c r="AT4577" s="518"/>
      <c r="AU4577" s="518"/>
      <c r="AV4577" s="518"/>
      <c r="AW4577" s="518"/>
      <c r="AX4577" s="518"/>
      <c r="AY4577" s="518"/>
      <c r="AZ4577" s="518"/>
      <c r="BA4577" s="518"/>
      <c r="BB4577" s="518"/>
      <c r="BC4577" s="518"/>
      <c r="BD4577" s="518"/>
      <c r="BE4577" s="518"/>
      <c r="BF4577" s="518"/>
      <c r="BG4577" s="518"/>
      <c r="BH4577" s="518"/>
      <c r="BI4577" s="518"/>
      <c r="BJ4577" s="518"/>
      <c r="BK4577" s="518"/>
      <c r="BL4577" s="518"/>
      <c r="BM4577" s="518"/>
      <c r="BN4577" s="518"/>
    </row>
    <row r="4578" spans="1:66" s="527" customFormat="1" ht="50.1" customHeight="1">
      <c r="A4578" s="1395" t="s">
        <v>13876</v>
      </c>
      <c r="B4578" s="35" t="s">
        <v>35</v>
      </c>
      <c r="C4578" s="50" t="s">
        <v>5930</v>
      </c>
      <c r="D4578" s="50" t="s">
        <v>206</v>
      </c>
      <c r="E4578" s="50" t="s">
        <v>5931</v>
      </c>
      <c r="F4578" s="50" t="s">
        <v>5932</v>
      </c>
      <c r="G4578" s="51" t="s">
        <v>39</v>
      </c>
      <c r="H4578" s="51">
        <v>0</v>
      </c>
      <c r="I4578" s="125">
        <v>590000000</v>
      </c>
      <c r="J4578" s="51" t="s">
        <v>53</v>
      </c>
      <c r="K4578" s="51" t="s">
        <v>13382</v>
      </c>
      <c r="L4578" s="51" t="s">
        <v>53</v>
      </c>
      <c r="M4578" s="623" t="s">
        <v>43</v>
      </c>
      <c r="N4578" s="51" t="s">
        <v>44</v>
      </c>
      <c r="O4578" s="46" t="s">
        <v>503</v>
      </c>
      <c r="P4578" s="51">
        <v>5111</v>
      </c>
      <c r="Q4578" s="49" t="s">
        <v>210</v>
      </c>
      <c r="R4578" s="237">
        <v>15</v>
      </c>
      <c r="S4578" s="237">
        <v>1050</v>
      </c>
      <c r="T4578" s="62">
        <f t="shared" si="548"/>
        <v>15750</v>
      </c>
      <c r="U4578" s="237">
        <f t="shared" si="547"/>
        <v>17640</v>
      </c>
      <c r="V4578" s="193"/>
      <c r="W4578" s="35">
        <v>2017</v>
      </c>
      <c r="X4578" s="156"/>
      <c r="Y4578" s="528"/>
      <c r="Z4578" s="1165"/>
      <c r="AA4578" s="1166"/>
      <c r="AB4578" s="1165"/>
      <c r="AC4578" s="528"/>
      <c r="AD4578" s="528"/>
      <c r="AE4578" s="528"/>
      <c r="AF4578" s="528"/>
      <c r="AG4578" s="528"/>
      <c r="AH4578" s="528"/>
      <c r="AI4578" s="528"/>
      <c r="AJ4578" s="528"/>
      <c r="AK4578" s="528"/>
      <c r="AL4578" s="528"/>
      <c r="AM4578" s="528"/>
      <c r="AN4578" s="528"/>
      <c r="AO4578" s="528"/>
      <c r="AP4578" s="518"/>
      <c r="AQ4578" s="518"/>
      <c r="AR4578" s="518"/>
      <c r="AS4578" s="518"/>
      <c r="AT4578" s="518"/>
      <c r="AU4578" s="518"/>
      <c r="AV4578" s="518"/>
      <c r="AW4578" s="518"/>
      <c r="AX4578" s="518"/>
      <c r="AY4578" s="518"/>
      <c r="AZ4578" s="518"/>
      <c r="BA4578" s="518"/>
      <c r="BB4578" s="518"/>
      <c r="BC4578" s="518"/>
      <c r="BD4578" s="518"/>
      <c r="BE4578" s="518"/>
      <c r="BF4578" s="518"/>
      <c r="BG4578" s="518"/>
      <c r="BH4578" s="518"/>
      <c r="BI4578" s="518"/>
      <c r="BJ4578" s="518"/>
      <c r="BK4578" s="518"/>
      <c r="BL4578" s="518"/>
      <c r="BM4578" s="518"/>
      <c r="BN4578" s="518"/>
    </row>
    <row r="4579" spans="1:66" s="527" customFormat="1" ht="50.1" customHeight="1">
      <c r="A4579" s="1395" t="s">
        <v>13877</v>
      </c>
      <c r="B4579" s="1396" t="s">
        <v>35</v>
      </c>
      <c r="C4579" s="1216" t="s">
        <v>9499</v>
      </c>
      <c r="D4579" s="1397" t="s">
        <v>1516</v>
      </c>
      <c r="E4579" s="1216" t="s">
        <v>1839</v>
      </c>
      <c r="F4579" s="1216" t="s">
        <v>47</v>
      </c>
      <c r="G4579" s="747" t="s">
        <v>39</v>
      </c>
      <c r="H4579" s="1398">
        <v>0</v>
      </c>
      <c r="I4579" s="1399">
        <v>590000000</v>
      </c>
      <c r="J4579" s="1213" t="s">
        <v>40</v>
      </c>
      <c r="K4579" s="744" t="s">
        <v>13168</v>
      </c>
      <c r="L4579" s="1213" t="s">
        <v>42</v>
      </c>
      <c r="M4579" s="1400" t="s">
        <v>61</v>
      </c>
      <c r="N4579" s="747" t="s">
        <v>4548</v>
      </c>
      <c r="O4579" s="1213" t="s">
        <v>2052</v>
      </c>
      <c r="P4579" s="1401">
        <v>168</v>
      </c>
      <c r="Q4579" s="747" t="s">
        <v>117</v>
      </c>
      <c r="R4579" s="1402">
        <v>65.099999999999994</v>
      </c>
      <c r="S4579" s="1214">
        <v>291500</v>
      </c>
      <c r="T4579" s="746">
        <f>R4579*S4579</f>
        <v>18976650</v>
      </c>
      <c r="U4579" s="1403">
        <f>T4579*1.12</f>
        <v>21253848.000000004</v>
      </c>
      <c r="V4579" s="1404"/>
      <c r="W4579" s="744">
        <v>2017</v>
      </c>
      <c r="X4579" s="1396" t="s">
        <v>47</v>
      </c>
      <c r="Y4579" s="1405"/>
      <c r="Z4579" s="1165"/>
      <c r="AA4579" s="1166"/>
      <c r="AB4579" s="1165"/>
      <c r="AC4579" s="528"/>
      <c r="AD4579" s="528"/>
      <c r="AE4579" s="528"/>
      <c r="AF4579" s="528"/>
      <c r="AG4579" s="528"/>
      <c r="AH4579" s="528"/>
      <c r="AI4579" s="528"/>
      <c r="AJ4579" s="528"/>
      <c r="AK4579" s="528"/>
      <c r="AL4579" s="528"/>
      <c r="AM4579" s="528"/>
      <c r="AN4579" s="528"/>
      <c r="AO4579" s="528"/>
      <c r="AP4579" s="518"/>
      <c r="AQ4579" s="518"/>
      <c r="AR4579" s="518"/>
      <c r="AS4579" s="518"/>
      <c r="AT4579" s="518"/>
      <c r="AU4579" s="518"/>
      <c r="AV4579" s="518"/>
      <c r="AW4579" s="518"/>
      <c r="AX4579" s="518"/>
      <c r="AY4579" s="518"/>
      <c r="AZ4579" s="518"/>
      <c r="BA4579" s="518"/>
      <c r="BB4579" s="518"/>
      <c r="BC4579" s="518"/>
      <c r="BD4579" s="518"/>
      <c r="BE4579" s="518"/>
      <c r="BF4579" s="518"/>
      <c r="BG4579" s="518"/>
      <c r="BH4579" s="518"/>
      <c r="BI4579" s="518"/>
      <c r="BJ4579" s="518"/>
      <c r="BK4579" s="518"/>
      <c r="BL4579" s="518"/>
      <c r="BM4579" s="518"/>
      <c r="BN4579" s="518"/>
    </row>
    <row r="4580" spans="1:66" s="527" customFormat="1" ht="50.1" customHeight="1">
      <c r="A4580" s="1395" t="s">
        <v>13883</v>
      </c>
      <c r="B4580" s="1411" t="s">
        <v>35</v>
      </c>
      <c r="C4580" s="1412" t="s">
        <v>5339</v>
      </c>
      <c r="D4580" s="1412" t="s">
        <v>5340</v>
      </c>
      <c r="E4580" s="1412" t="s">
        <v>5341</v>
      </c>
      <c r="F4580" s="1413"/>
      <c r="G4580" s="1414" t="s">
        <v>39</v>
      </c>
      <c r="H4580" s="1414">
        <v>0</v>
      </c>
      <c r="I4580" s="1415">
        <v>590000000</v>
      </c>
      <c r="J4580" s="1414" t="s">
        <v>225</v>
      </c>
      <c r="K4580" s="1414" t="s">
        <v>13382</v>
      </c>
      <c r="L4580" s="1414" t="s">
        <v>225</v>
      </c>
      <c r="M4580" s="1414" t="s">
        <v>61</v>
      </c>
      <c r="N4580" s="1414" t="s">
        <v>44</v>
      </c>
      <c r="O4580" s="1416" t="s">
        <v>2052</v>
      </c>
      <c r="P4580" s="1411">
        <v>166</v>
      </c>
      <c r="Q4580" s="1417" t="s">
        <v>103</v>
      </c>
      <c r="R4580" s="1418">
        <v>361</v>
      </c>
      <c r="S4580" s="1418">
        <v>1200</v>
      </c>
      <c r="T4580" s="1418">
        <f t="shared" ref="T4580" si="549">S4580*R4580</f>
        <v>433200</v>
      </c>
      <c r="U4580" s="1418">
        <f t="shared" ref="U4580" si="550">T4580*1.12</f>
        <v>485184.00000000006</v>
      </c>
      <c r="V4580" s="1419"/>
      <c r="W4580" s="1411">
        <v>2017</v>
      </c>
      <c r="X4580" s="1420"/>
      <c r="Y4580" s="1421"/>
      <c r="Z4580" s="1165"/>
      <c r="AA4580" s="1166"/>
      <c r="AB4580" s="1165"/>
      <c r="AC4580" s="528"/>
      <c r="AD4580" s="528"/>
      <c r="AE4580" s="528"/>
      <c r="AF4580" s="528"/>
      <c r="AG4580" s="528"/>
      <c r="AH4580" s="528"/>
      <c r="AI4580" s="528"/>
      <c r="AJ4580" s="528"/>
      <c r="AK4580" s="528"/>
      <c r="AL4580" s="528"/>
      <c r="AM4580" s="528"/>
      <c r="AN4580" s="528"/>
      <c r="AO4580" s="528"/>
      <c r="AP4580" s="518"/>
      <c r="AQ4580" s="518"/>
      <c r="AR4580" s="518"/>
      <c r="AS4580" s="518"/>
      <c r="AT4580" s="518"/>
      <c r="AU4580" s="518"/>
      <c r="AV4580" s="518"/>
      <c r="AW4580" s="518"/>
      <c r="AX4580" s="518"/>
      <c r="AY4580" s="518"/>
      <c r="AZ4580" s="518"/>
      <c r="BA4580" s="518"/>
      <c r="BB4580" s="518"/>
      <c r="BC4580" s="518"/>
      <c r="BD4580" s="518"/>
      <c r="BE4580" s="518"/>
      <c r="BF4580" s="518"/>
      <c r="BG4580" s="518"/>
      <c r="BH4580" s="518"/>
      <c r="BI4580" s="518"/>
      <c r="BJ4580" s="518"/>
      <c r="BK4580" s="518"/>
      <c r="BL4580" s="518"/>
      <c r="BM4580" s="518"/>
      <c r="BN4580" s="518"/>
    </row>
    <row r="4581" spans="1:66" s="527" customFormat="1" ht="50.1" customHeight="1">
      <c r="A4581" s="1395" t="s">
        <v>13884</v>
      </c>
      <c r="B4581" s="58" t="s">
        <v>35</v>
      </c>
      <c r="C4581" s="50" t="s">
        <v>13885</v>
      </c>
      <c r="D4581" s="50" t="s">
        <v>13886</v>
      </c>
      <c r="E4581" s="50" t="s">
        <v>13887</v>
      </c>
      <c r="F4581" s="101" t="s">
        <v>13888</v>
      </c>
      <c r="G4581" s="49" t="s">
        <v>39</v>
      </c>
      <c r="H4581" s="105">
        <v>0</v>
      </c>
      <c r="I4581" s="80">
        <v>590000000</v>
      </c>
      <c r="J4581" s="51" t="s">
        <v>9304</v>
      </c>
      <c r="K4581" s="49" t="s">
        <v>13382</v>
      </c>
      <c r="L4581" s="49" t="s">
        <v>189</v>
      </c>
      <c r="M4581" s="49" t="s">
        <v>84</v>
      </c>
      <c r="N4581" s="49" t="s">
        <v>4449</v>
      </c>
      <c r="O4581" s="49" t="s">
        <v>542</v>
      </c>
      <c r="P4581" s="43">
        <v>796</v>
      </c>
      <c r="Q4581" s="49" t="s">
        <v>46</v>
      </c>
      <c r="R4581" s="816">
        <v>1</v>
      </c>
      <c r="S4581" s="816">
        <v>390000</v>
      </c>
      <c r="T4581" s="816">
        <f>R4581*S4581</f>
        <v>390000</v>
      </c>
      <c r="U4581" s="1422">
        <f>T4581*1.12</f>
        <v>436800.00000000006</v>
      </c>
      <c r="V4581" s="791"/>
      <c r="W4581" s="51">
        <v>2017</v>
      </c>
      <c r="X4581" s="857"/>
      <c r="Y4581" s="528"/>
      <c r="Z4581" s="1165"/>
      <c r="AA4581" s="1166"/>
      <c r="AB4581" s="1165"/>
      <c r="AC4581" s="528"/>
      <c r="AD4581" s="528"/>
      <c r="AE4581" s="528"/>
      <c r="AF4581" s="528"/>
      <c r="AG4581" s="528"/>
      <c r="AH4581" s="528"/>
      <c r="AI4581" s="528"/>
      <c r="AJ4581" s="528"/>
      <c r="AK4581" s="528"/>
      <c r="AL4581" s="528"/>
      <c r="AM4581" s="528"/>
      <c r="AN4581" s="528"/>
      <c r="AO4581" s="528"/>
      <c r="AP4581" s="518"/>
      <c r="AQ4581" s="518"/>
      <c r="AR4581" s="518"/>
      <c r="AS4581" s="518"/>
      <c r="AT4581" s="518"/>
      <c r="AU4581" s="518"/>
      <c r="AV4581" s="518"/>
      <c r="AW4581" s="518"/>
      <c r="AX4581" s="518"/>
      <c r="AY4581" s="518"/>
      <c r="AZ4581" s="518"/>
      <c r="BA4581" s="518"/>
      <c r="BB4581" s="518"/>
      <c r="BC4581" s="518"/>
      <c r="BD4581" s="518"/>
      <c r="BE4581" s="518"/>
      <c r="BF4581" s="518"/>
      <c r="BG4581" s="518"/>
      <c r="BH4581" s="518"/>
      <c r="BI4581" s="518"/>
      <c r="BJ4581" s="518"/>
      <c r="BK4581" s="518"/>
      <c r="BL4581" s="518"/>
      <c r="BM4581" s="518"/>
      <c r="BN4581" s="518"/>
    </row>
    <row r="4582" spans="1:66" s="527" customFormat="1" ht="50.1" customHeight="1">
      <c r="A4582" s="840" t="s">
        <v>13889</v>
      </c>
      <c r="B4582" s="1213" t="s">
        <v>35</v>
      </c>
      <c r="C4582" s="1216" t="s">
        <v>13890</v>
      </c>
      <c r="D4582" s="1216" t="s">
        <v>4569</v>
      </c>
      <c r="E4582" s="1216" t="s">
        <v>13891</v>
      </c>
      <c r="F4582" s="1216" t="s">
        <v>13892</v>
      </c>
      <c r="G4582" s="1213" t="s">
        <v>39</v>
      </c>
      <c r="H4582" s="1213">
        <v>0</v>
      </c>
      <c r="I4582" s="1213">
        <v>590000000</v>
      </c>
      <c r="J4582" s="1213" t="s">
        <v>225</v>
      </c>
      <c r="K4582" s="1213" t="s">
        <v>13382</v>
      </c>
      <c r="L4582" s="744" t="s">
        <v>225</v>
      </c>
      <c r="M4582" s="744" t="s">
        <v>43</v>
      </c>
      <c r="N4582" s="744" t="s">
        <v>5312</v>
      </c>
      <c r="O4582" s="1213" t="s">
        <v>2052</v>
      </c>
      <c r="P4582" s="1396" t="s">
        <v>865</v>
      </c>
      <c r="Q4582" s="1213" t="s">
        <v>866</v>
      </c>
      <c r="R4582" s="1214">
        <v>75</v>
      </c>
      <c r="S4582" s="1214">
        <v>230</v>
      </c>
      <c r="T4582" s="745">
        <f>R4582*S4582</f>
        <v>17250</v>
      </c>
      <c r="U4582" s="745">
        <f t="shared" ref="U4582:U4586" si="551">T4582*1.12</f>
        <v>19320.000000000004</v>
      </c>
      <c r="V4582" s="1213"/>
      <c r="W4582" s="1213">
        <v>2017</v>
      </c>
      <c r="X4582" s="1423"/>
      <c r="Y4582" s="1405"/>
      <c r="Z4582" s="1165"/>
      <c r="AA4582" s="1166"/>
      <c r="AB4582" s="1165"/>
      <c r="AC4582" s="528"/>
      <c r="AD4582" s="528"/>
      <c r="AE4582" s="528"/>
      <c r="AF4582" s="528"/>
      <c r="AG4582" s="528"/>
      <c r="AH4582" s="528"/>
      <c r="AI4582" s="528"/>
      <c r="AJ4582" s="528"/>
      <c r="AK4582" s="528"/>
      <c r="AL4582" s="528"/>
      <c r="AM4582" s="528"/>
      <c r="AN4582" s="528"/>
      <c r="AO4582" s="528"/>
      <c r="AP4582" s="518"/>
      <c r="AQ4582" s="518"/>
      <c r="AR4582" s="518"/>
      <c r="AS4582" s="518"/>
      <c r="AT4582" s="518"/>
      <c r="AU4582" s="518"/>
      <c r="AV4582" s="518"/>
      <c r="AW4582" s="518"/>
      <c r="AX4582" s="518"/>
      <c r="AY4582" s="518"/>
      <c r="AZ4582" s="518"/>
      <c r="BA4582" s="518"/>
      <c r="BB4582" s="518"/>
      <c r="BC4582" s="518"/>
      <c r="BD4582" s="518"/>
      <c r="BE4582" s="518"/>
      <c r="BF4582" s="518"/>
      <c r="BG4582" s="518"/>
      <c r="BH4582" s="518"/>
      <c r="BI4582" s="518"/>
      <c r="BJ4582" s="518"/>
      <c r="BK4582" s="518"/>
      <c r="BL4582" s="518"/>
      <c r="BM4582" s="518"/>
      <c r="BN4582" s="518"/>
    </row>
    <row r="4583" spans="1:66" s="527" customFormat="1" ht="50.1" customHeight="1">
      <c r="A4583" s="840" t="s">
        <v>13893</v>
      </c>
      <c r="B4583" s="1213" t="s">
        <v>35</v>
      </c>
      <c r="C4583" s="1216" t="s">
        <v>13890</v>
      </c>
      <c r="D4583" s="1216" t="s">
        <v>4569</v>
      </c>
      <c r="E4583" s="1216" t="s">
        <v>13891</v>
      </c>
      <c r="F4583" s="1216" t="s">
        <v>13894</v>
      </c>
      <c r="G4583" s="1213" t="s">
        <v>39</v>
      </c>
      <c r="H4583" s="1213">
        <v>0</v>
      </c>
      <c r="I4583" s="1213">
        <v>590000000</v>
      </c>
      <c r="J4583" s="1213" t="s">
        <v>225</v>
      </c>
      <c r="K4583" s="1213" t="s">
        <v>13382</v>
      </c>
      <c r="L4583" s="744" t="s">
        <v>225</v>
      </c>
      <c r="M4583" s="744" t="s">
        <v>43</v>
      </c>
      <c r="N4583" s="744" t="s">
        <v>5312</v>
      </c>
      <c r="O4583" s="1213" t="s">
        <v>2052</v>
      </c>
      <c r="P4583" s="1396" t="s">
        <v>865</v>
      </c>
      <c r="Q4583" s="1213" t="s">
        <v>866</v>
      </c>
      <c r="R4583" s="1214">
        <v>40</v>
      </c>
      <c r="S4583" s="1214">
        <v>110</v>
      </c>
      <c r="T4583" s="1214">
        <f>R4583*S4583</f>
        <v>4400</v>
      </c>
      <c r="U4583" s="1214">
        <f t="shared" si="551"/>
        <v>4928.0000000000009</v>
      </c>
      <c r="V4583" s="747"/>
      <c r="W4583" s="1213">
        <v>2017</v>
      </c>
      <c r="X4583" s="1424"/>
      <c r="Y4583" s="1405"/>
      <c r="Z4583" s="1165"/>
      <c r="AA4583" s="1166"/>
      <c r="AB4583" s="1165"/>
      <c r="AC4583" s="528"/>
      <c r="AD4583" s="528"/>
      <c r="AE4583" s="528"/>
      <c r="AF4583" s="528"/>
      <c r="AG4583" s="528"/>
      <c r="AH4583" s="528"/>
      <c r="AI4583" s="528"/>
      <c r="AJ4583" s="528"/>
      <c r="AK4583" s="528"/>
      <c r="AL4583" s="528"/>
      <c r="AM4583" s="528"/>
      <c r="AN4583" s="528"/>
      <c r="AO4583" s="528"/>
      <c r="AP4583" s="518"/>
      <c r="AQ4583" s="518"/>
      <c r="AR4583" s="518"/>
      <c r="AS4583" s="518"/>
      <c r="AT4583" s="518"/>
      <c r="AU4583" s="518"/>
      <c r="AV4583" s="518"/>
      <c r="AW4583" s="518"/>
      <c r="AX4583" s="518"/>
      <c r="AY4583" s="518"/>
      <c r="AZ4583" s="518"/>
      <c r="BA4583" s="518"/>
      <c r="BB4583" s="518"/>
      <c r="BC4583" s="518"/>
      <c r="BD4583" s="518"/>
      <c r="BE4583" s="518"/>
      <c r="BF4583" s="518"/>
      <c r="BG4583" s="518"/>
      <c r="BH4583" s="518"/>
      <c r="BI4583" s="518"/>
      <c r="BJ4583" s="518"/>
      <c r="BK4583" s="518"/>
      <c r="BL4583" s="518"/>
      <c r="BM4583" s="518"/>
      <c r="BN4583" s="518"/>
    </row>
    <row r="4584" spans="1:66" s="527" customFormat="1" ht="50.1" customHeight="1">
      <c r="A4584" s="840" t="s">
        <v>13895</v>
      </c>
      <c r="B4584" s="1213" t="s">
        <v>35</v>
      </c>
      <c r="C4584" s="1216" t="s">
        <v>13890</v>
      </c>
      <c r="D4584" s="1216" t="s">
        <v>4569</v>
      </c>
      <c r="E4584" s="1216" t="s">
        <v>13891</v>
      </c>
      <c r="F4584" s="1216" t="s">
        <v>13896</v>
      </c>
      <c r="G4584" s="1213" t="s">
        <v>39</v>
      </c>
      <c r="H4584" s="1213">
        <v>0</v>
      </c>
      <c r="I4584" s="1213">
        <v>590000000</v>
      </c>
      <c r="J4584" s="1213" t="s">
        <v>225</v>
      </c>
      <c r="K4584" s="1213" t="s">
        <v>13382</v>
      </c>
      <c r="L4584" s="744" t="s">
        <v>225</v>
      </c>
      <c r="M4584" s="744" t="s">
        <v>43</v>
      </c>
      <c r="N4584" s="744" t="s">
        <v>5312</v>
      </c>
      <c r="O4584" s="1213" t="s">
        <v>2052</v>
      </c>
      <c r="P4584" s="1396" t="s">
        <v>865</v>
      </c>
      <c r="Q4584" s="1213" t="s">
        <v>866</v>
      </c>
      <c r="R4584" s="1214">
        <v>30</v>
      </c>
      <c r="S4584" s="1214">
        <v>85</v>
      </c>
      <c r="T4584" s="1214">
        <f>S4584*R4584</f>
        <v>2550</v>
      </c>
      <c r="U4584" s="1214">
        <f t="shared" si="551"/>
        <v>2856.0000000000005</v>
      </c>
      <c r="V4584" s="747"/>
      <c r="W4584" s="1213">
        <v>2017</v>
      </c>
      <c r="X4584" s="1404"/>
      <c r="Y4584" s="1405"/>
      <c r="Z4584" s="1165"/>
      <c r="AA4584" s="1166"/>
      <c r="AB4584" s="1165"/>
      <c r="AC4584" s="528"/>
      <c r="AD4584" s="528"/>
      <c r="AE4584" s="528"/>
      <c r="AF4584" s="528"/>
      <c r="AG4584" s="528"/>
      <c r="AH4584" s="528"/>
      <c r="AI4584" s="528"/>
      <c r="AJ4584" s="528"/>
      <c r="AK4584" s="528"/>
      <c r="AL4584" s="528"/>
      <c r="AM4584" s="528"/>
      <c r="AN4584" s="528"/>
      <c r="AO4584" s="528"/>
      <c r="AP4584" s="518"/>
      <c r="AQ4584" s="518"/>
      <c r="AR4584" s="518"/>
      <c r="AS4584" s="518"/>
      <c r="AT4584" s="518"/>
      <c r="AU4584" s="518"/>
      <c r="AV4584" s="518"/>
      <c r="AW4584" s="518"/>
      <c r="AX4584" s="518"/>
      <c r="AY4584" s="518"/>
      <c r="AZ4584" s="518"/>
      <c r="BA4584" s="518"/>
      <c r="BB4584" s="518"/>
      <c r="BC4584" s="518"/>
      <c r="BD4584" s="518"/>
      <c r="BE4584" s="518"/>
      <c r="BF4584" s="518"/>
      <c r="BG4584" s="518"/>
      <c r="BH4584" s="518"/>
      <c r="BI4584" s="518"/>
      <c r="BJ4584" s="518"/>
      <c r="BK4584" s="518"/>
      <c r="BL4584" s="518"/>
      <c r="BM4584" s="518"/>
      <c r="BN4584" s="518"/>
    </row>
    <row r="4585" spans="1:66" s="527" customFormat="1" ht="50.1" customHeight="1">
      <c r="A4585" s="840" t="s">
        <v>13897</v>
      </c>
      <c r="B4585" s="1213" t="s">
        <v>35</v>
      </c>
      <c r="C4585" s="1216" t="s">
        <v>13890</v>
      </c>
      <c r="D4585" s="1216" t="s">
        <v>4569</v>
      </c>
      <c r="E4585" s="1216" t="s">
        <v>13891</v>
      </c>
      <c r="F4585" s="1216" t="s">
        <v>13898</v>
      </c>
      <c r="G4585" s="1213" t="s">
        <v>39</v>
      </c>
      <c r="H4585" s="1213">
        <v>0</v>
      </c>
      <c r="I4585" s="1213">
        <v>590000000</v>
      </c>
      <c r="J4585" s="1213" t="s">
        <v>225</v>
      </c>
      <c r="K4585" s="1213" t="s">
        <v>13382</v>
      </c>
      <c r="L4585" s="744" t="s">
        <v>225</v>
      </c>
      <c r="M4585" s="744" t="s">
        <v>43</v>
      </c>
      <c r="N4585" s="744" t="s">
        <v>5312</v>
      </c>
      <c r="O4585" s="1213" t="s">
        <v>2052</v>
      </c>
      <c r="P4585" s="1396" t="s">
        <v>865</v>
      </c>
      <c r="Q4585" s="1213" t="s">
        <v>866</v>
      </c>
      <c r="R4585" s="1214">
        <v>40</v>
      </c>
      <c r="S4585" s="1214">
        <v>110</v>
      </c>
      <c r="T4585" s="1214">
        <f>S4585*R4585</f>
        <v>4400</v>
      </c>
      <c r="U4585" s="1214">
        <f t="shared" si="551"/>
        <v>4928.0000000000009</v>
      </c>
      <c r="V4585" s="1425"/>
      <c r="W4585" s="1213">
        <v>2017</v>
      </c>
      <c r="X4585" s="1404"/>
      <c r="Y4585" s="1405"/>
      <c r="Z4585" s="1165"/>
      <c r="AA4585" s="1166"/>
      <c r="AB4585" s="1165"/>
      <c r="AC4585" s="528"/>
      <c r="AD4585" s="528"/>
      <c r="AE4585" s="528"/>
      <c r="AF4585" s="528"/>
      <c r="AG4585" s="528"/>
      <c r="AH4585" s="528"/>
      <c r="AI4585" s="528"/>
      <c r="AJ4585" s="528"/>
      <c r="AK4585" s="528"/>
      <c r="AL4585" s="528"/>
      <c r="AM4585" s="528"/>
      <c r="AN4585" s="528"/>
      <c r="AO4585" s="528"/>
      <c r="AP4585" s="518"/>
      <c r="AQ4585" s="518"/>
      <c r="AR4585" s="518"/>
      <c r="AS4585" s="518"/>
      <c r="AT4585" s="518"/>
      <c r="AU4585" s="518"/>
      <c r="AV4585" s="518"/>
      <c r="AW4585" s="518"/>
      <c r="AX4585" s="518"/>
      <c r="AY4585" s="518"/>
      <c r="AZ4585" s="518"/>
      <c r="BA4585" s="518"/>
      <c r="BB4585" s="518"/>
      <c r="BC4585" s="518"/>
      <c r="BD4585" s="518"/>
      <c r="BE4585" s="518"/>
      <c r="BF4585" s="518"/>
      <c r="BG4585" s="518"/>
      <c r="BH4585" s="518"/>
      <c r="BI4585" s="518"/>
      <c r="BJ4585" s="518"/>
      <c r="BK4585" s="518"/>
      <c r="BL4585" s="518"/>
      <c r="BM4585" s="518"/>
      <c r="BN4585" s="518"/>
    </row>
    <row r="4586" spans="1:66" s="527" customFormat="1" ht="50.1" customHeight="1">
      <c r="A4586" s="840" t="s">
        <v>13899</v>
      </c>
      <c r="B4586" s="1213" t="s">
        <v>35</v>
      </c>
      <c r="C4586" s="1216" t="s">
        <v>13890</v>
      </c>
      <c r="D4586" s="1216" t="s">
        <v>4569</v>
      </c>
      <c r="E4586" s="1216" t="s">
        <v>13891</v>
      </c>
      <c r="F4586" s="1216" t="s">
        <v>13900</v>
      </c>
      <c r="G4586" s="1213" t="s">
        <v>39</v>
      </c>
      <c r="H4586" s="1213">
        <v>0</v>
      </c>
      <c r="I4586" s="1213">
        <v>590000000</v>
      </c>
      <c r="J4586" s="1213" t="s">
        <v>225</v>
      </c>
      <c r="K4586" s="1213" t="s">
        <v>13382</v>
      </c>
      <c r="L4586" s="744" t="s">
        <v>225</v>
      </c>
      <c r="M4586" s="744" t="s">
        <v>43</v>
      </c>
      <c r="N4586" s="744" t="s">
        <v>5312</v>
      </c>
      <c r="O4586" s="1213" t="s">
        <v>2052</v>
      </c>
      <c r="P4586" s="1396" t="s">
        <v>865</v>
      </c>
      <c r="Q4586" s="1213" t="s">
        <v>866</v>
      </c>
      <c r="R4586" s="1214">
        <v>70</v>
      </c>
      <c r="S4586" s="1214">
        <v>125</v>
      </c>
      <c r="T4586" s="1214">
        <f>S4586*R4586</f>
        <v>8750</v>
      </c>
      <c r="U4586" s="1214">
        <f t="shared" si="551"/>
        <v>9800.0000000000018</v>
      </c>
      <c r="V4586" s="1426"/>
      <c r="W4586" s="1213">
        <v>2017</v>
      </c>
      <c r="X4586" s="1404"/>
      <c r="Y4586" s="1405"/>
      <c r="Z4586" s="1165"/>
      <c r="AA4586" s="1166"/>
      <c r="AB4586" s="1165"/>
      <c r="AC4586" s="528"/>
      <c r="AD4586" s="528"/>
      <c r="AE4586" s="528"/>
      <c r="AF4586" s="528"/>
      <c r="AG4586" s="528"/>
      <c r="AH4586" s="528"/>
      <c r="AI4586" s="528"/>
      <c r="AJ4586" s="528"/>
      <c r="AK4586" s="528"/>
      <c r="AL4586" s="528"/>
      <c r="AM4586" s="528"/>
      <c r="AN4586" s="528"/>
      <c r="AO4586" s="528"/>
      <c r="AP4586" s="518"/>
      <c r="AQ4586" s="518"/>
      <c r="AR4586" s="518"/>
      <c r="AS4586" s="518"/>
      <c r="AT4586" s="518"/>
      <c r="AU4586" s="518"/>
      <c r="AV4586" s="518"/>
      <c r="AW4586" s="518"/>
      <c r="AX4586" s="518"/>
      <c r="AY4586" s="518"/>
      <c r="AZ4586" s="518"/>
      <c r="BA4586" s="518"/>
      <c r="BB4586" s="518"/>
      <c r="BC4586" s="518"/>
      <c r="BD4586" s="518"/>
      <c r="BE4586" s="518"/>
      <c r="BF4586" s="518"/>
      <c r="BG4586" s="518"/>
      <c r="BH4586" s="518"/>
      <c r="BI4586" s="518"/>
      <c r="BJ4586" s="518"/>
      <c r="BK4586" s="518"/>
      <c r="BL4586" s="518"/>
      <c r="BM4586" s="518"/>
      <c r="BN4586" s="518"/>
    </row>
    <row r="4587" spans="1:66" s="527" customFormat="1" ht="50.1" customHeight="1">
      <c r="A4587" s="840" t="s">
        <v>13901</v>
      </c>
      <c r="B4587" s="1197" t="s">
        <v>35</v>
      </c>
      <c r="C4587" s="1427" t="s">
        <v>13902</v>
      </c>
      <c r="D4587" s="1428" t="s">
        <v>13903</v>
      </c>
      <c r="E4587" s="1428" t="s">
        <v>13904</v>
      </c>
      <c r="F4587" s="1429" t="s">
        <v>13905</v>
      </c>
      <c r="G4587" s="1197" t="s">
        <v>39</v>
      </c>
      <c r="H4587" s="1197">
        <v>0</v>
      </c>
      <c r="I4587" s="1197">
        <v>590000000</v>
      </c>
      <c r="J4587" s="1197" t="s">
        <v>53</v>
      </c>
      <c r="K4587" s="1197" t="s">
        <v>13382</v>
      </c>
      <c r="L4587" s="1203" t="s">
        <v>1042</v>
      </c>
      <c r="M4587" s="1430" t="s">
        <v>101</v>
      </c>
      <c r="N4587" s="1197" t="s">
        <v>13906</v>
      </c>
      <c r="O4587" s="1200" t="s">
        <v>11035</v>
      </c>
      <c r="P4587" s="1197">
        <v>796</v>
      </c>
      <c r="Q4587" s="1197" t="s">
        <v>46</v>
      </c>
      <c r="R4587" s="1431">
        <v>6</v>
      </c>
      <c r="S4587" s="1431">
        <v>9300000</v>
      </c>
      <c r="T4587" s="1431">
        <f>R4587*S4587</f>
        <v>55800000</v>
      </c>
      <c r="U4587" s="1432">
        <f>T4587*1.12</f>
        <v>62496000.000000007</v>
      </c>
      <c r="V4587" s="1296"/>
      <c r="W4587" s="1197">
        <v>2017</v>
      </c>
      <c r="X4587" s="1197"/>
      <c r="Y4587" s="1295"/>
      <c r="Z4587" s="1165"/>
      <c r="AA4587" s="1166"/>
      <c r="AB4587" s="1165"/>
      <c r="AC4587" s="528"/>
      <c r="AD4587" s="528"/>
      <c r="AE4587" s="528"/>
      <c r="AF4587" s="528"/>
      <c r="AG4587" s="528"/>
      <c r="AH4587" s="528"/>
      <c r="AI4587" s="528"/>
      <c r="AJ4587" s="528"/>
      <c r="AK4587" s="528"/>
      <c r="AL4587" s="528"/>
      <c r="AM4587" s="528"/>
      <c r="AN4587" s="528"/>
      <c r="AO4587" s="528"/>
      <c r="AP4587" s="518"/>
      <c r="AQ4587" s="518"/>
      <c r="AR4587" s="518"/>
      <c r="AS4587" s="518"/>
      <c r="AT4587" s="518"/>
      <c r="AU4587" s="518"/>
      <c r="AV4587" s="518"/>
      <c r="AW4587" s="518"/>
      <c r="AX4587" s="518"/>
      <c r="AY4587" s="518"/>
      <c r="AZ4587" s="518"/>
      <c r="BA4587" s="518"/>
      <c r="BB4587" s="518"/>
      <c r="BC4587" s="518"/>
      <c r="BD4587" s="518"/>
      <c r="BE4587" s="518"/>
      <c r="BF4587" s="518"/>
      <c r="BG4587" s="518"/>
      <c r="BH4587" s="518"/>
      <c r="BI4587" s="518"/>
      <c r="BJ4587" s="518"/>
      <c r="BK4587" s="518"/>
      <c r="BL4587" s="518"/>
      <c r="BM4587" s="518"/>
      <c r="BN4587" s="518"/>
    </row>
    <row r="4588" spans="1:66" s="527" customFormat="1" ht="50.1" customHeight="1">
      <c r="A4588" s="840" t="s">
        <v>13907</v>
      </c>
      <c r="B4588" s="1197" t="s">
        <v>35</v>
      </c>
      <c r="C4588" s="1427" t="s">
        <v>13908</v>
      </c>
      <c r="D4588" s="1428" t="s">
        <v>6304</v>
      </c>
      <c r="E4588" s="1428" t="s">
        <v>13909</v>
      </c>
      <c r="F4588" s="1429" t="s">
        <v>13910</v>
      </c>
      <c r="G4588" s="1197" t="s">
        <v>39</v>
      </c>
      <c r="H4588" s="1197">
        <v>0</v>
      </c>
      <c r="I4588" s="1197">
        <v>590000000</v>
      </c>
      <c r="J4588" s="1197" t="s">
        <v>53</v>
      </c>
      <c r="K4588" s="1197" t="s">
        <v>13382</v>
      </c>
      <c r="L4588" s="1203" t="s">
        <v>1042</v>
      </c>
      <c r="M4588" s="1430" t="s">
        <v>101</v>
      </c>
      <c r="N4588" s="1197" t="s">
        <v>13906</v>
      </c>
      <c r="O4588" s="1200" t="s">
        <v>11035</v>
      </c>
      <c r="P4588" s="1197">
        <v>796</v>
      </c>
      <c r="Q4588" s="1197" t="s">
        <v>46</v>
      </c>
      <c r="R4588" s="1431">
        <v>6</v>
      </c>
      <c r="S4588" s="1431">
        <v>5280000</v>
      </c>
      <c r="T4588" s="1431">
        <f t="shared" ref="T4588:T4590" si="552">R4588*S4588</f>
        <v>31680000</v>
      </c>
      <c r="U4588" s="1432">
        <f t="shared" ref="U4588:U4590" si="553">T4588*1.12</f>
        <v>35481600</v>
      </c>
      <c r="V4588" s="1296"/>
      <c r="W4588" s="1197">
        <v>2017</v>
      </c>
      <c r="X4588" s="1197"/>
      <c r="Y4588" s="1295"/>
      <c r="Z4588" s="1165"/>
      <c r="AA4588" s="1166"/>
      <c r="AB4588" s="1165"/>
      <c r="AC4588" s="528"/>
      <c r="AD4588" s="528"/>
      <c r="AE4588" s="528"/>
      <c r="AF4588" s="528"/>
      <c r="AG4588" s="528"/>
      <c r="AH4588" s="528"/>
      <c r="AI4588" s="528"/>
      <c r="AJ4588" s="528"/>
      <c r="AK4588" s="528"/>
      <c r="AL4588" s="528"/>
      <c r="AM4588" s="528"/>
      <c r="AN4588" s="528"/>
      <c r="AO4588" s="528"/>
      <c r="AP4588" s="518"/>
      <c r="AQ4588" s="518"/>
      <c r="AR4588" s="518"/>
      <c r="AS4588" s="518"/>
      <c r="AT4588" s="518"/>
      <c r="AU4588" s="518"/>
      <c r="AV4588" s="518"/>
      <c r="AW4588" s="518"/>
      <c r="AX4588" s="518"/>
      <c r="AY4588" s="518"/>
      <c r="AZ4588" s="518"/>
      <c r="BA4588" s="518"/>
      <c r="BB4588" s="518"/>
      <c r="BC4588" s="518"/>
      <c r="BD4588" s="518"/>
      <c r="BE4588" s="518"/>
      <c r="BF4588" s="518"/>
      <c r="BG4588" s="518"/>
      <c r="BH4588" s="518"/>
      <c r="BI4588" s="518"/>
      <c r="BJ4588" s="518"/>
      <c r="BK4588" s="518"/>
      <c r="BL4588" s="518"/>
      <c r="BM4588" s="518"/>
      <c r="BN4588" s="518"/>
    </row>
    <row r="4589" spans="1:66" s="527" customFormat="1" ht="50.1" customHeight="1">
      <c r="A4589" s="840" t="s">
        <v>13911</v>
      </c>
      <c r="B4589" s="1197" t="s">
        <v>35</v>
      </c>
      <c r="C4589" s="1427" t="s">
        <v>13912</v>
      </c>
      <c r="D4589" s="1428" t="s">
        <v>13913</v>
      </c>
      <c r="E4589" s="1428" t="s">
        <v>13914</v>
      </c>
      <c r="F4589" s="1429" t="s">
        <v>13915</v>
      </c>
      <c r="G4589" s="1197" t="s">
        <v>39</v>
      </c>
      <c r="H4589" s="1197">
        <v>0</v>
      </c>
      <c r="I4589" s="1197">
        <v>590000000</v>
      </c>
      <c r="J4589" s="1197" t="s">
        <v>53</v>
      </c>
      <c r="K4589" s="1197" t="s">
        <v>13382</v>
      </c>
      <c r="L4589" s="1203" t="s">
        <v>1042</v>
      </c>
      <c r="M4589" s="1430" t="s">
        <v>101</v>
      </c>
      <c r="N4589" s="1197" t="s">
        <v>13906</v>
      </c>
      <c r="O4589" s="1200" t="s">
        <v>11035</v>
      </c>
      <c r="P4589" s="1197">
        <v>839</v>
      </c>
      <c r="Q4589" s="1197" t="s">
        <v>612</v>
      </c>
      <c r="R4589" s="1431">
        <v>6</v>
      </c>
      <c r="S4589" s="1431">
        <v>1620000</v>
      </c>
      <c r="T4589" s="1431">
        <f t="shared" si="552"/>
        <v>9720000</v>
      </c>
      <c r="U4589" s="1432">
        <f t="shared" si="553"/>
        <v>10886400.000000002</v>
      </c>
      <c r="V4589" s="1296"/>
      <c r="W4589" s="1197">
        <v>2017</v>
      </c>
      <c r="X4589" s="1197"/>
      <c r="Y4589" s="1295"/>
      <c r="Z4589" s="1165"/>
      <c r="AA4589" s="1166"/>
      <c r="AB4589" s="1165"/>
      <c r="AC4589" s="528"/>
      <c r="AD4589" s="528"/>
      <c r="AE4589" s="528"/>
      <c r="AF4589" s="528"/>
      <c r="AG4589" s="528"/>
      <c r="AH4589" s="528"/>
      <c r="AI4589" s="528"/>
      <c r="AJ4589" s="528"/>
      <c r="AK4589" s="528"/>
      <c r="AL4589" s="528"/>
      <c r="AM4589" s="528"/>
      <c r="AN4589" s="528"/>
      <c r="AO4589" s="528"/>
      <c r="AP4589" s="518"/>
      <c r="AQ4589" s="518"/>
      <c r="AR4589" s="518"/>
      <c r="AS4589" s="518"/>
      <c r="AT4589" s="518"/>
      <c r="AU4589" s="518"/>
      <c r="AV4589" s="518"/>
      <c r="AW4589" s="518"/>
      <c r="AX4589" s="518"/>
      <c r="AY4589" s="518"/>
      <c r="AZ4589" s="518"/>
      <c r="BA4589" s="518"/>
      <c r="BB4589" s="518"/>
      <c r="BC4589" s="518"/>
      <c r="BD4589" s="518"/>
      <c r="BE4589" s="518"/>
      <c r="BF4589" s="518"/>
      <c r="BG4589" s="518"/>
      <c r="BH4589" s="518"/>
      <c r="BI4589" s="518"/>
      <c r="BJ4589" s="518"/>
      <c r="BK4589" s="518"/>
      <c r="BL4589" s="518"/>
      <c r="BM4589" s="518"/>
      <c r="BN4589" s="518"/>
    </row>
    <row r="4590" spans="1:66" s="527" customFormat="1" ht="50.1" customHeight="1">
      <c r="A4590" s="840" t="s">
        <v>13916</v>
      </c>
      <c r="B4590" s="1197" t="s">
        <v>35</v>
      </c>
      <c r="C4590" s="1427" t="s">
        <v>13917</v>
      </c>
      <c r="D4590" s="1428" t="s">
        <v>8679</v>
      </c>
      <c r="E4590" s="1428" t="s">
        <v>13918</v>
      </c>
      <c r="F4590" s="1429" t="s">
        <v>13919</v>
      </c>
      <c r="G4590" s="1197" t="s">
        <v>39</v>
      </c>
      <c r="H4590" s="1197">
        <v>0</v>
      </c>
      <c r="I4590" s="1197">
        <v>590000000</v>
      </c>
      <c r="J4590" s="1197" t="s">
        <v>53</v>
      </c>
      <c r="K4590" s="1197" t="s">
        <v>13382</v>
      </c>
      <c r="L4590" s="1203" t="s">
        <v>1042</v>
      </c>
      <c r="M4590" s="1430" t="s">
        <v>101</v>
      </c>
      <c r="N4590" s="1197" t="s">
        <v>13906</v>
      </c>
      <c r="O4590" s="1200" t="s">
        <v>11035</v>
      </c>
      <c r="P4590" s="1197">
        <v>796</v>
      </c>
      <c r="Q4590" s="1197" t="s">
        <v>46</v>
      </c>
      <c r="R4590" s="1431">
        <v>6</v>
      </c>
      <c r="S4590" s="1431">
        <v>1110000</v>
      </c>
      <c r="T4590" s="1431">
        <f t="shared" si="552"/>
        <v>6660000</v>
      </c>
      <c r="U4590" s="1432">
        <f t="shared" si="553"/>
        <v>7459200.0000000009</v>
      </c>
      <c r="V4590" s="1296"/>
      <c r="W4590" s="1197">
        <v>2017</v>
      </c>
      <c r="X4590" s="1197"/>
      <c r="Y4590" s="1295"/>
      <c r="Z4590" s="1165"/>
      <c r="AA4590" s="1166"/>
      <c r="AB4590" s="1165"/>
      <c r="AC4590" s="528"/>
      <c r="AD4590" s="528"/>
      <c r="AE4590" s="528"/>
      <c r="AF4590" s="528"/>
      <c r="AG4590" s="528"/>
      <c r="AH4590" s="528"/>
      <c r="AI4590" s="528"/>
      <c r="AJ4590" s="528"/>
      <c r="AK4590" s="528"/>
      <c r="AL4590" s="528"/>
      <c r="AM4590" s="528"/>
      <c r="AN4590" s="528"/>
      <c r="AO4590" s="528"/>
      <c r="AP4590" s="518"/>
      <c r="AQ4590" s="518"/>
      <c r="AR4590" s="518"/>
      <c r="AS4590" s="518"/>
      <c r="AT4590" s="518"/>
      <c r="AU4590" s="518"/>
      <c r="AV4590" s="518"/>
      <c r="AW4590" s="518"/>
      <c r="AX4590" s="518"/>
      <c r="AY4590" s="518"/>
      <c r="AZ4590" s="518"/>
      <c r="BA4590" s="518"/>
      <c r="BB4590" s="518"/>
      <c r="BC4590" s="518"/>
      <c r="BD4590" s="518"/>
      <c r="BE4590" s="518"/>
      <c r="BF4590" s="518"/>
      <c r="BG4590" s="518"/>
      <c r="BH4590" s="518"/>
      <c r="BI4590" s="518"/>
      <c r="BJ4590" s="518"/>
      <c r="BK4590" s="518"/>
      <c r="BL4590" s="518"/>
      <c r="BM4590" s="518"/>
      <c r="BN4590" s="518"/>
    </row>
    <row r="4591" spans="1:66" s="527" customFormat="1" ht="50.1" customHeight="1">
      <c r="A4591" s="840" t="s">
        <v>13920</v>
      </c>
      <c r="B4591" s="58" t="s">
        <v>35</v>
      </c>
      <c r="C4591" s="465" t="s">
        <v>10237</v>
      </c>
      <c r="D4591" s="66" t="s">
        <v>10238</v>
      </c>
      <c r="E4591" s="66" t="s">
        <v>10239</v>
      </c>
      <c r="F4591" s="78" t="s">
        <v>13921</v>
      </c>
      <c r="G4591" s="49" t="s">
        <v>39</v>
      </c>
      <c r="H4591" s="105">
        <v>0</v>
      </c>
      <c r="I4591" s="80">
        <v>590000000</v>
      </c>
      <c r="J4591" s="51" t="s">
        <v>293</v>
      </c>
      <c r="K4591" s="211" t="s">
        <v>13382</v>
      </c>
      <c r="L4591" s="49" t="s">
        <v>189</v>
      </c>
      <c r="M4591" s="790" t="s">
        <v>61</v>
      </c>
      <c r="N4591" s="49" t="s">
        <v>85</v>
      </c>
      <c r="O4591" s="49" t="s">
        <v>2052</v>
      </c>
      <c r="P4591" s="43">
        <v>839</v>
      </c>
      <c r="Q4591" s="49" t="s">
        <v>612</v>
      </c>
      <c r="R4591" s="100">
        <v>1</v>
      </c>
      <c r="S4591" s="100">
        <v>15300</v>
      </c>
      <c r="T4591" s="62">
        <f>S4591*R4591</f>
        <v>15300</v>
      </c>
      <c r="U4591" s="62">
        <f>T4591*1.12</f>
        <v>17136</v>
      </c>
      <c r="V4591" s="791"/>
      <c r="W4591" s="51">
        <v>2017</v>
      </c>
      <c r="X4591" s="49"/>
      <c r="Y4591" s="528"/>
      <c r="Z4591" s="1165"/>
      <c r="AA4591" s="1166"/>
      <c r="AB4591" s="1165"/>
      <c r="AC4591" s="528"/>
      <c r="AD4591" s="528"/>
      <c r="AE4591" s="528"/>
      <c r="AF4591" s="528"/>
      <c r="AG4591" s="528"/>
      <c r="AH4591" s="528"/>
      <c r="AI4591" s="528"/>
      <c r="AJ4591" s="528"/>
      <c r="AK4591" s="528"/>
      <c r="AL4591" s="528"/>
      <c r="AM4591" s="528"/>
      <c r="AN4591" s="528"/>
      <c r="AO4591" s="528"/>
      <c r="AP4591" s="518"/>
      <c r="AQ4591" s="518"/>
      <c r="AR4591" s="518"/>
      <c r="AS4591" s="518"/>
      <c r="AT4591" s="518"/>
      <c r="AU4591" s="518"/>
      <c r="AV4591" s="518"/>
      <c r="AW4591" s="518"/>
      <c r="AX4591" s="518"/>
      <c r="AY4591" s="518"/>
      <c r="AZ4591" s="518"/>
      <c r="BA4591" s="518"/>
      <c r="BB4591" s="518"/>
      <c r="BC4591" s="518"/>
      <c r="BD4591" s="518"/>
      <c r="BE4591" s="518"/>
      <c r="BF4591" s="518"/>
      <c r="BG4591" s="518"/>
      <c r="BH4591" s="518"/>
      <c r="BI4591" s="518"/>
      <c r="BJ4591" s="518"/>
      <c r="BK4591" s="518"/>
      <c r="BL4591" s="518"/>
      <c r="BM4591" s="518"/>
      <c r="BN4591" s="518"/>
    </row>
    <row r="4592" spans="1:66" s="527" customFormat="1" ht="50.1" customHeight="1">
      <c r="A4592" s="840" t="s">
        <v>13922</v>
      </c>
      <c r="B4592" s="1094" t="s">
        <v>35</v>
      </c>
      <c r="C4592" s="1433" t="s">
        <v>7375</v>
      </c>
      <c r="D4592" s="732" t="s">
        <v>7376</v>
      </c>
      <c r="E4592" s="732" t="s">
        <v>7377</v>
      </c>
      <c r="F4592" s="732" t="s">
        <v>7378</v>
      </c>
      <c r="G4592" s="727" t="s">
        <v>39</v>
      </c>
      <c r="H4592" s="1434">
        <v>0</v>
      </c>
      <c r="I4592" s="1435">
        <v>590000000</v>
      </c>
      <c r="J4592" s="728" t="s">
        <v>293</v>
      </c>
      <c r="K4592" s="727" t="s">
        <v>13382</v>
      </c>
      <c r="L4592" s="727" t="s">
        <v>189</v>
      </c>
      <c r="M4592" s="1093" t="s">
        <v>84</v>
      </c>
      <c r="N4592" s="727" t="s">
        <v>9547</v>
      </c>
      <c r="O4592" s="727" t="s">
        <v>542</v>
      </c>
      <c r="P4592" s="1436">
        <v>796</v>
      </c>
      <c r="Q4592" s="727" t="s">
        <v>46</v>
      </c>
      <c r="R4592" s="1437">
        <v>4</v>
      </c>
      <c r="S4592" s="1438">
        <v>35500</v>
      </c>
      <c r="T4592" s="1439">
        <f>R4592*S4592</f>
        <v>142000</v>
      </c>
      <c r="U4592" s="1440">
        <f>T4592*1.12</f>
        <v>159040.00000000003</v>
      </c>
      <c r="V4592" s="1441"/>
      <c r="W4592" s="728">
        <v>2017</v>
      </c>
      <c r="X4592" s="727"/>
      <c r="Y4592" s="529"/>
      <c r="Z4592" s="1165"/>
      <c r="AA4592" s="1166"/>
      <c r="AB4592" s="1165"/>
      <c r="AC4592" s="528"/>
      <c r="AD4592" s="528"/>
      <c r="AE4592" s="528"/>
      <c r="AF4592" s="528"/>
      <c r="AG4592" s="528"/>
      <c r="AH4592" s="528"/>
      <c r="AI4592" s="528"/>
      <c r="AJ4592" s="528"/>
      <c r="AK4592" s="528"/>
      <c r="AL4592" s="528"/>
      <c r="AM4592" s="528"/>
      <c r="AN4592" s="528"/>
      <c r="AO4592" s="528"/>
      <c r="AP4592" s="518"/>
      <c r="AQ4592" s="518"/>
      <c r="AR4592" s="518"/>
      <c r="AS4592" s="518"/>
      <c r="AT4592" s="518"/>
      <c r="AU4592" s="518"/>
      <c r="AV4592" s="518"/>
      <c r="AW4592" s="518"/>
      <c r="AX4592" s="518"/>
      <c r="AY4592" s="518"/>
      <c r="AZ4592" s="518"/>
      <c r="BA4592" s="518"/>
      <c r="BB4592" s="518"/>
      <c r="BC4592" s="518"/>
      <c r="BD4592" s="518"/>
      <c r="BE4592" s="518"/>
      <c r="BF4592" s="518"/>
      <c r="BG4592" s="518"/>
      <c r="BH4592" s="518"/>
      <c r="BI4592" s="518"/>
      <c r="BJ4592" s="518"/>
      <c r="BK4592" s="518"/>
      <c r="BL4592" s="518"/>
      <c r="BM4592" s="518"/>
      <c r="BN4592" s="518"/>
    </row>
    <row r="4593" spans="1:66" s="527" customFormat="1" ht="50.1" customHeight="1">
      <c r="A4593" s="840" t="s">
        <v>13923</v>
      </c>
      <c r="B4593" s="1094" t="s">
        <v>35</v>
      </c>
      <c r="C4593" s="1433" t="s">
        <v>7375</v>
      </c>
      <c r="D4593" s="732" t="s">
        <v>7376</v>
      </c>
      <c r="E4593" s="732" t="s">
        <v>7377</v>
      </c>
      <c r="F4593" s="732" t="s">
        <v>7380</v>
      </c>
      <c r="G4593" s="727" t="s">
        <v>39</v>
      </c>
      <c r="H4593" s="1434">
        <v>0</v>
      </c>
      <c r="I4593" s="1435">
        <v>590000000</v>
      </c>
      <c r="J4593" s="728" t="s">
        <v>293</v>
      </c>
      <c r="K4593" s="727" t="s">
        <v>13382</v>
      </c>
      <c r="L4593" s="727" t="s">
        <v>189</v>
      </c>
      <c r="M4593" s="1093" t="s">
        <v>84</v>
      </c>
      <c r="N4593" s="727" t="s">
        <v>9547</v>
      </c>
      <c r="O4593" s="727" t="s">
        <v>542</v>
      </c>
      <c r="P4593" s="1436">
        <v>796</v>
      </c>
      <c r="Q4593" s="727" t="s">
        <v>46</v>
      </c>
      <c r="R4593" s="1437">
        <v>6</v>
      </c>
      <c r="S4593" s="1438">
        <v>42000</v>
      </c>
      <c r="T4593" s="1439">
        <f t="shared" ref="T4593:T4598" si="554">R4593*S4593</f>
        <v>252000</v>
      </c>
      <c r="U4593" s="1440">
        <f t="shared" ref="U4593:U4598" si="555">T4593*1.12</f>
        <v>282240</v>
      </c>
      <c r="V4593" s="1441"/>
      <c r="W4593" s="728">
        <v>2017</v>
      </c>
      <c r="X4593" s="727"/>
      <c r="Y4593" s="529"/>
      <c r="Z4593" s="1165"/>
      <c r="AA4593" s="1166"/>
      <c r="AB4593" s="1165"/>
      <c r="AC4593" s="528"/>
      <c r="AD4593" s="528"/>
      <c r="AE4593" s="528"/>
      <c r="AF4593" s="528"/>
      <c r="AG4593" s="528"/>
      <c r="AH4593" s="528"/>
      <c r="AI4593" s="528"/>
      <c r="AJ4593" s="528"/>
      <c r="AK4593" s="528"/>
      <c r="AL4593" s="528"/>
      <c r="AM4593" s="528"/>
      <c r="AN4593" s="528"/>
      <c r="AO4593" s="528"/>
      <c r="AP4593" s="518"/>
      <c r="AQ4593" s="518"/>
      <c r="AR4593" s="518"/>
      <c r="AS4593" s="518"/>
      <c r="AT4593" s="518"/>
      <c r="AU4593" s="518"/>
      <c r="AV4593" s="518"/>
      <c r="AW4593" s="518"/>
      <c r="AX4593" s="518"/>
      <c r="AY4593" s="518"/>
      <c r="AZ4593" s="518"/>
      <c r="BA4593" s="518"/>
      <c r="BB4593" s="518"/>
      <c r="BC4593" s="518"/>
      <c r="BD4593" s="518"/>
      <c r="BE4593" s="518"/>
      <c r="BF4593" s="518"/>
      <c r="BG4593" s="518"/>
      <c r="BH4593" s="518"/>
      <c r="BI4593" s="518"/>
      <c r="BJ4593" s="518"/>
      <c r="BK4593" s="518"/>
      <c r="BL4593" s="518"/>
      <c r="BM4593" s="518"/>
      <c r="BN4593" s="518"/>
    </row>
    <row r="4594" spans="1:66" s="527" customFormat="1" ht="50.1" customHeight="1">
      <c r="A4594" s="840" t="s">
        <v>13924</v>
      </c>
      <c r="B4594" s="1094" t="s">
        <v>35</v>
      </c>
      <c r="C4594" s="1433" t="s">
        <v>7375</v>
      </c>
      <c r="D4594" s="732" t="s">
        <v>7376</v>
      </c>
      <c r="E4594" s="732" t="s">
        <v>7377</v>
      </c>
      <c r="F4594" s="732" t="s">
        <v>7382</v>
      </c>
      <c r="G4594" s="727" t="s">
        <v>39</v>
      </c>
      <c r="H4594" s="1434">
        <v>0</v>
      </c>
      <c r="I4594" s="1435">
        <v>590000000</v>
      </c>
      <c r="J4594" s="728" t="s">
        <v>293</v>
      </c>
      <c r="K4594" s="727" t="s">
        <v>13382</v>
      </c>
      <c r="L4594" s="727" t="s">
        <v>189</v>
      </c>
      <c r="M4594" s="1093" t="s">
        <v>84</v>
      </c>
      <c r="N4594" s="727" t="s">
        <v>9547</v>
      </c>
      <c r="O4594" s="727" t="s">
        <v>542</v>
      </c>
      <c r="P4594" s="1436">
        <v>796</v>
      </c>
      <c r="Q4594" s="727" t="s">
        <v>46</v>
      </c>
      <c r="R4594" s="1437">
        <v>2</v>
      </c>
      <c r="S4594" s="1438">
        <v>70000</v>
      </c>
      <c r="T4594" s="1439">
        <f t="shared" si="554"/>
        <v>140000</v>
      </c>
      <c r="U4594" s="1440">
        <f t="shared" si="555"/>
        <v>156800.00000000003</v>
      </c>
      <c r="V4594" s="1441"/>
      <c r="W4594" s="728">
        <v>2017</v>
      </c>
      <c r="X4594" s="727"/>
      <c r="Y4594" s="529"/>
      <c r="Z4594" s="1165"/>
      <c r="AA4594" s="1166"/>
      <c r="AB4594" s="1165"/>
      <c r="AC4594" s="528"/>
      <c r="AD4594" s="528"/>
      <c r="AE4594" s="528"/>
      <c r="AF4594" s="528"/>
      <c r="AG4594" s="528"/>
      <c r="AH4594" s="528"/>
      <c r="AI4594" s="528"/>
      <c r="AJ4594" s="528"/>
      <c r="AK4594" s="528"/>
      <c r="AL4594" s="528"/>
      <c r="AM4594" s="528"/>
      <c r="AN4594" s="528"/>
      <c r="AO4594" s="528"/>
      <c r="AP4594" s="518"/>
      <c r="AQ4594" s="518"/>
      <c r="AR4594" s="518"/>
      <c r="AS4594" s="518"/>
      <c r="AT4594" s="518"/>
      <c r="AU4594" s="518"/>
      <c r="AV4594" s="518"/>
      <c r="AW4594" s="518"/>
      <c r="AX4594" s="518"/>
      <c r="AY4594" s="518"/>
      <c r="AZ4594" s="518"/>
      <c r="BA4594" s="518"/>
      <c r="BB4594" s="518"/>
      <c r="BC4594" s="518"/>
      <c r="BD4594" s="518"/>
      <c r="BE4594" s="518"/>
      <c r="BF4594" s="518"/>
      <c r="BG4594" s="518"/>
      <c r="BH4594" s="518"/>
      <c r="BI4594" s="518"/>
      <c r="BJ4594" s="518"/>
      <c r="BK4594" s="518"/>
      <c r="BL4594" s="518"/>
      <c r="BM4594" s="518"/>
      <c r="BN4594" s="518"/>
    </row>
    <row r="4595" spans="1:66" s="527" customFormat="1" ht="50.1" customHeight="1">
      <c r="A4595" s="840" t="s">
        <v>13925</v>
      </c>
      <c r="B4595" s="1094" t="s">
        <v>35</v>
      </c>
      <c r="C4595" s="1433" t="s">
        <v>7375</v>
      </c>
      <c r="D4595" s="732" t="s">
        <v>7376</v>
      </c>
      <c r="E4595" s="732" t="s">
        <v>7377</v>
      </c>
      <c r="F4595" s="732" t="s">
        <v>7384</v>
      </c>
      <c r="G4595" s="727" t="s">
        <v>39</v>
      </c>
      <c r="H4595" s="1434">
        <v>0</v>
      </c>
      <c r="I4595" s="1435">
        <v>590000000</v>
      </c>
      <c r="J4595" s="728" t="s">
        <v>293</v>
      </c>
      <c r="K4595" s="727" t="s">
        <v>13382</v>
      </c>
      <c r="L4595" s="727" t="s">
        <v>189</v>
      </c>
      <c r="M4595" s="1093" t="s">
        <v>84</v>
      </c>
      <c r="N4595" s="727" t="s">
        <v>9547</v>
      </c>
      <c r="O4595" s="727" t="s">
        <v>542</v>
      </c>
      <c r="P4595" s="1436">
        <v>796</v>
      </c>
      <c r="Q4595" s="727" t="s">
        <v>46</v>
      </c>
      <c r="R4595" s="1437">
        <v>1</v>
      </c>
      <c r="S4595" s="1438">
        <v>217000</v>
      </c>
      <c r="T4595" s="1439">
        <f t="shared" si="554"/>
        <v>217000</v>
      </c>
      <c r="U4595" s="1440">
        <f t="shared" si="555"/>
        <v>243040.00000000003</v>
      </c>
      <c r="V4595" s="1441"/>
      <c r="W4595" s="728">
        <v>2017</v>
      </c>
      <c r="X4595" s="727"/>
      <c r="Y4595" s="529"/>
      <c r="Z4595" s="1165"/>
      <c r="AA4595" s="1166"/>
      <c r="AB4595" s="1165"/>
      <c r="AC4595" s="528"/>
      <c r="AD4595" s="528"/>
      <c r="AE4595" s="528"/>
      <c r="AF4595" s="528"/>
      <c r="AG4595" s="528"/>
      <c r="AH4595" s="528"/>
      <c r="AI4595" s="528"/>
      <c r="AJ4595" s="528"/>
      <c r="AK4595" s="528"/>
      <c r="AL4595" s="528"/>
      <c r="AM4595" s="528"/>
      <c r="AN4595" s="528"/>
      <c r="AO4595" s="528"/>
      <c r="AP4595" s="518"/>
      <c r="AQ4595" s="518"/>
      <c r="AR4595" s="518"/>
      <c r="AS4595" s="518"/>
      <c r="AT4595" s="518"/>
      <c r="AU4595" s="518"/>
      <c r="AV4595" s="518"/>
      <c r="AW4595" s="518"/>
      <c r="AX4595" s="518"/>
      <c r="AY4595" s="518"/>
      <c r="AZ4595" s="518"/>
      <c r="BA4595" s="518"/>
      <c r="BB4595" s="518"/>
      <c r="BC4595" s="518"/>
      <c r="BD4595" s="518"/>
      <c r="BE4595" s="518"/>
      <c r="BF4595" s="518"/>
      <c r="BG4595" s="518"/>
      <c r="BH4595" s="518"/>
      <c r="BI4595" s="518"/>
      <c r="BJ4595" s="518"/>
      <c r="BK4595" s="518"/>
      <c r="BL4595" s="518"/>
      <c r="BM4595" s="518"/>
      <c r="BN4595" s="518"/>
    </row>
    <row r="4596" spans="1:66" s="527" customFormat="1" ht="50.1" customHeight="1">
      <c r="A4596" s="840" t="s">
        <v>13926</v>
      </c>
      <c r="B4596" s="1094" t="s">
        <v>35</v>
      </c>
      <c r="C4596" s="1433" t="s">
        <v>7393</v>
      </c>
      <c r="D4596" s="732" t="s">
        <v>7394</v>
      </c>
      <c r="E4596" s="732" t="s">
        <v>7395</v>
      </c>
      <c r="F4596" s="732" t="s">
        <v>7396</v>
      </c>
      <c r="G4596" s="727" t="s">
        <v>39</v>
      </c>
      <c r="H4596" s="1434">
        <v>0</v>
      </c>
      <c r="I4596" s="1435">
        <v>590000000</v>
      </c>
      <c r="J4596" s="728" t="s">
        <v>293</v>
      </c>
      <c r="K4596" s="727" t="s">
        <v>13382</v>
      </c>
      <c r="L4596" s="727" t="s">
        <v>189</v>
      </c>
      <c r="M4596" s="1093" t="s">
        <v>84</v>
      </c>
      <c r="N4596" s="727" t="s">
        <v>9547</v>
      </c>
      <c r="O4596" s="727" t="s">
        <v>542</v>
      </c>
      <c r="P4596" s="1436">
        <v>796</v>
      </c>
      <c r="Q4596" s="727" t="s">
        <v>46</v>
      </c>
      <c r="R4596" s="1437">
        <v>1</v>
      </c>
      <c r="S4596" s="1438">
        <v>350000</v>
      </c>
      <c r="T4596" s="1439">
        <f t="shared" si="554"/>
        <v>350000</v>
      </c>
      <c r="U4596" s="1440">
        <f t="shared" si="555"/>
        <v>392000.00000000006</v>
      </c>
      <c r="V4596" s="1441"/>
      <c r="W4596" s="728">
        <v>2017</v>
      </c>
      <c r="X4596" s="727"/>
      <c r="Y4596" s="529"/>
      <c r="Z4596" s="1165"/>
      <c r="AA4596" s="1166"/>
      <c r="AB4596" s="1165"/>
      <c r="AC4596" s="528"/>
      <c r="AD4596" s="528"/>
      <c r="AE4596" s="528"/>
      <c r="AF4596" s="528"/>
      <c r="AG4596" s="528"/>
      <c r="AH4596" s="528"/>
      <c r="AI4596" s="528"/>
      <c r="AJ4596" s="528"/>
      <c r="AK4596" s="528"/>
      <c r="AL4596" s="528"/>
      <c r="AM4596" s="528"/>
      <c r="AN4596" s="528"/>
      <c r="AO4596" s="528"/>
      <c r="AP4596" s="518"/>
      <c r="AQ4596" s="518"/>
      <c r="AR4596" s="518"/>
      <c r="AS4596" s="518"/>
      <c r="AT4596" s="518"/>
      <c r="AU4596" s="518"/>
      <c r="AV4596" s="518"/>
      <c r="AW4596" s="518"/>
      <c r="AX4596" s="518"/>
      <c r="AY4596" s="518"/>
      <c r="AZ4596" s="518"/>
      <c r="BA4596" s="518"/>
      <c r="BB4596" s="518"/>
      <c r="BC4596" s="518"/>
      <c r="BD4596" s="518"/>
      <c r="BE4596" s="518"/>
      <c r="BF4596" s="518"/>
      <c r="BG4596" s="518"/>
      <c r="BH4596" s="518"/>
      <c r="BI4596" s="518"/>
      <c r="BJ4596" s="518"/>
      <c r="BK4596" s="518"/>
      <c r="BL4596" s="518"/>
      <c r="BM4596" s="518"/>
      <c r="BN4596" s="518"/>
    </row>
    <row r="4597" spans="1:66" s="527" customFormat="1" ht="50.1" customHeight="1">
      <c r="A4597" s="840" t="s">
        <v>13927</v>
      </c>
      <c r="B4597" s="1094" t="s">
        <v>35</v>
      </c>
      <c r="C4597" s="732" t="s">
        <v>8881</v>
      </c>
      <c r="D4597" s="732" t="s">
        <v>6578</v>
      </c>
      <c r="E4597" s="732" t="s">
        <v>8882</v>
      </c>
      <c r="F4597" s="1442" t="s">
        <v>8883</v>
      </c>
      <c r="G4597" s="727" t="s">
        <v>39</v>
      </c>
      <c r="H4597" s="1434">
        <v>0</v>
      </c>
      <c r="I4597" s="1435">
        <v>590000000</v>
      </c>
      <c r="J4597" s="728" t="s">
        <v>293</v>
      </c>
      <c r="K4597" s="727" t="s">
        <v>13382</v>
      </c>
      <c r="L4597" s="727" t="s">
        <v>189</v>
      </c>
      <c r="M4597" s="1093" t="s">
        <v>84</v>
      </c>
      <c r="N4597" s="727" t="s">
        <v>9547</v>
      </c>
      <c r="O4597" s="727" t="s">
        <v>542</v>
      </c>
      <c r="P4597" s="1436">
        <v>796</v>
      </c>
      <c r="Q4597" s="727" t="s">
        <v>46</v>
      </c>
      <c r="R4597" s="726">
        <v>12</v>
      </c>
      <c r="S4597" s="726">
        <v>5000</v>
      </c>
      <c r="T4597" s="1443">
        <f t="shared" si="554"/>
        <v>60000</v>
      </c>
      <c r="U4597" s="1443">
        <f t="shared" si="555"/>
        <v>67200</v>
      </c>
      <c r="V4597" s="1441"/>
      <c r="W4597" s="728">
        <v>2017</v>
      </c>
      <c r="X4597" s="727"/>
      <c r="Y4597" s="529"/>
      <c r="Z4597" s="1165"/>
      <c r="AA4597" s="1166"/>
      <c r="AB4597" s="1165"/>
      <c r="AC4597" s="528"/>
      <c r="AD4597" s="528"/>
      <c r="AE4597" s="528"/>
      <c r="AF4597" s="528"/>
      <c r="AG4597" s="528"/>
      <c r="AH4597" s="528"/>
      <c r="AI4597" s="528"/>
      <c r="AJ4597" s="528"/>
      <c r="AK4597" s="528"/>
      <c r="AL4597" s="528"/>
      <c r="AM4597" s="528"/>
      <c r="AN4597" s="528"/>
      <c r="AO4597" s="528"/>
      <c r="AP4597" s="518"/>
      <c r="AQ4597" s="518"/>
      <c r="AR4597" s="518"/>
      <c r="AS4597" s="518"/>
      <c r="AT4597" s="518"/>
      <c r="AU4597" s="518"/>
      <c r="AV4597" s="518"/>
      <c r="AW4597" s="518"/>
      <c r="AX4597" s="518"/>
      <c r="AY4597" s="518"/>
      <c r="AZ4597" s="518"/>
      <c r="BA4597" s="518"/>
      <c r="BB4597" s="518"/>
      <c r="BC4597" s="518"/>
      <c r="BD4597" s="518"/>
      <c r="BE4597" s="518"/>
      <c r="BF4597" s="518"/>
      <c r="BG4597" s="518"/>
      <c r="BH4597" s="518"/>
      <c r="BI4597" s="518"/>
      <c r="BJ4597" s="518"/>
      <c r="BK4597" s="518"/>
      <c r="BL4597" s="518"/>
      <c r="BM4597" s="518"/>
      <c r="BN4597" s="518"/>
    </row>
    <row r="4598" spans="1:66" s="527" customFormat="1" ht="50.1" customHeight="1">
      <c r="A4598" s="840" t="s">
        <v>13928</v>
      </c>
      <c r="B4598" s="1094" t="s">
        <v>35</v>
      </c>
      <c r="C4598" s="1433" t="s">
        <v>7406</v>
      </c>
      <c r="D4598" s="732" t="s">
        <v>5664</v>
      </c>
      <c r="E4598" s="732" t="s">
        <v>7407</v>
      </c>
      <c r="F4598" s="732" t="s">
        <v>7408</v>
      </c>
      <c r="G4598" s="727" t="s">
        <v>39</v>
      </c>
      <c r="H4598" s="1434">
        <v>0</v>
      </c>
      <c r="I4598" s="1435">
        <v>590000000</v>
      </c>
      <c r="J4598" s="728" t="s">
        <v>293</v>
      </c>
      <c r="K4598" s="727" t="s">
        <v>13382</v>
      </c>
      <c r="L4598" s="727" t="s">
        <v>189</v>
      </c>
      <c r="M4598" s="1093" t="s">
        <v>84</v>
      </c>
      <c r="N4598" s="727" t="s">
        <v>9547</v>
      </c>
      <c r="O4598" s="727" t="s">
        <v>542</v>
      </c>
      <c r="P4598" s="1436">
        <v>796</v>
      </c>
      <c r="Q4598" s="727" t="s">
        <v>46</v>
      </c>
      <c r="R4598" s="1437">
        <v>1</v>
      </c>
      <c r="S4598" s="1438">
        <v>92000</v>
      </c>
      <c r="T4598" s="1439">
        <f t="shared" si="554"/>
        <v>92000</v>
      </c>
      <c r="U4598" s="1440">
        <f t="shared" si="555"/>
        <v>103040.00000000001</v>
      </c>
      <c r="V4598" s="1441"/>
      <c r="W4598" s="728">
        <v>2017</v>
      </c>
      <c r="X4598" s="727"/>
      <c r="Y4598" s="529"/>
      <c r="Z4598" s="1165"/>
      <c r="AA4598" s="1166"/>
      <c r="AB4598" s="1165"/>
      <c r="AC4598" s="528"/>
      <c r="AD4598" s="528"/>
      <c r="AE4598" s="528"/>
      <c r="AF4598" s="528"/>
      <c r="AG4598" s="528"/>
      <c r="AH4598" s="528"/>
      <c r="AI4598" s="528"/>
      <c r="AJ4598" s="528"/>
      <c r="AK4598" s="528"/>
      <c r="AL4598" s="528"/>
      <c r="AM4598" s="528"/>
      <c r="AN4598" s="528"/>
      <c r="AO4598" s="528"/>
      <c r="AP4598" s="518"/>
      <c r="AQ4598" s="518"/>
      <c r="AR4598" s="518"/>
      <c r="AS4598" s="518"/>
      <c r="AT4598" s="518"/>
      <c r="AU4598" s="518"/>
      <c r="AV4598" s="518"/>
      <c r="AW4598" s="518"/>
      <c r="AX4598" s="518"/>
      <c r="AY4598" s="518"/>
      <c r="AZ4598" s="518"/>
      <c r="BA4598" s="518"/>
      <c r="BB4598" s="518"/>
      <c r="BC4598" s="518"/>
      <c r="BD4598" s="518"/>
      <c r="BE4598" s="518"/>
      <c r="BF4598" s="518"/>
      <c r="BG4598" s="518"/>
      <c r="BH4598" s="518"/>
      <c r="BI4598" s="518"/>
      <c r="BJ4598" s="518"/>
      <c r="BK4598" s="518"/>
      <c r="BL4598" s="518"/>
      <c r="BM4598" s="518"/>
      <c r="BN4598" s="518"/>
    </row>
    <row r="4599" spans="1:66" s="527" customFormat="1" ht="50.1" customHeight="1">
      <c r="A4599" s="1444" t="s">
        <v>13929</v>
      </c>
      <c r="B4599" s="1094" t="s">
        <v>35</v>
      </c>
      <c r="C4599" s="1445" t="s">
        <v>13930</v>
      </c>
      <c r="D4599" s="1445" t="s">
        <v>37</v>
      </c>
      <c r="E4599" s="1445" t="s">
        <v>38</v>
      </c>
      <c r="F4599" s="1445" t="s">
        <v>13931</v>
      </c>
      <c r="G4599" s="727" t="s">
        <v>39</v>
      </c>
      <c r="H4599" s="1446">
        <v>0</v>
      </c>
      <c r="I4599" s="1446">
        <v>590000000</v>
      </c>
      <c r="J4599" s="1446" t="s">
        <v>40</v>
      </c>
      <c r="K4599" s="1447" t="s">
        <v>13382</v>
      </c>
      <c r="L4599" s="1446" t="s">
        <v>53</v>
      </c>
      <c r="M4599" s="1448" t="s">
        <v>43</v>
      </c>
      <c r="N4599" s="1447" t="s">
        <v>44</v>
      </c>
      <c r="O4599" s="1449" t="s">
        <v>2052</v>
      </c>
      <c r="P4599" s="1445">
        <v>166</v>
      </c>
      <c r="Q4599" s="1445" t="s">
        <v>103</v>
      </c>
      <c r="R4599" s="1445">
        <v>9.61</v>
      </c>
      <c r="S4599" s="1450">
        <v>5483.87</v>
      </c>
      <c r="T4599" s="1451">
        <f>S4599*R4599</f>
        <v>52699.990699999995</v>
      </c>
      <c r="U4599" s="1451">
        <f>T4599*1.12</f>
        <v>59023.989584000003</v>
      </c>
      <c r="V4599" s="1452"/>
      <c r="W4599" s="728">
        <v>2017</v>
      </c>
      <c r="X4599" s="1452"/>
      <c r="Y4599" s="529"/>
      <c r="Z4599" s="1165"/>
      <c r="AA4599" s="1166"/>
      <c r="AB4599" s="1165"/>
      <c r="AC4599" s="528"/>
      <c r="AD4599" s="528"/>
      <c r="AE4599" s="528"/>
      <c r="AF4599" s="528"/>
      <c r="AG4599" s="528"/>
      <c r="AH4599" s="528"/>
      <c r="AI4599" s="528"/>
      <c r="AJ4599" s="528"/>
      <c r="AK4599" s="528"/>
      <c r="AL4599" s="528"/>
      <c r="AM4599" s="528"/>
      <c r="AN4599" s="528"/>
      <c r="AO4599" s="528"/>
      <c r="AP4599" s="518"/>
      <c r="AQ4599" s="518"/>
      <c r="AR4599" s="518"/>
      <c r="AS4599" s="518"/>
      <c r="AT4599" s="518"/>
      <c r="AU4599" s="518"/>
      <c r="AV4599" s="518"/>
      <c r="AW4599" s="518"/>
      <c r="AX4599" s="518"/>
      <c r="AY4599" s="518"/>
      <c r="AZ4599" s="518"/>
      <c r="BA4599" s="518"/>
      <c r="BB4599" s="518"/>
      <c r="BC4599" s="518"/>
      <c r="BD4599" s="518"/>
      <c r="BE4599" s="518"/>
      <c r="BF4599" s="518"/>
      <c r="BG4599" s="518"/>
      <c r="BH4599" s="518"/>
      <c r="BI4599" s="518"/>
      <c r="BJ4599" s="518"/>
      <c r="BK4599" s="518"/>
      <c r="BL4599" s="518"/>
      <c r="BM4599" s="518"/>
      <c r="BN4599" s="518"/>
    </row>
    <row r="4600" spans="1:66" s="527" customFormat="1" ht="50.1" customHeight="1">
      <c r="A4600" s="844" t="s">
        <v>13932</v>
      </c>
      <c r="B4600" s="49" t="s">
        <v>35</v>
      </c>
      <c r="C4600" s="50" t="s">
        <v>12362</v>
      </c>
      <c r="D4600" s="50" t="s">
        <v>57</v>
      </c>
      <c r="E4600" s="50" t="s">
        <v>12363</v>
      </c>
      <c r="F4600" s="50" t="s">
        <v>13933</v>
      </c>
      <c r="G4600" s="35" t="s">
        <v>39</v>
      </c>
      <c r="H4600" s="59">
        <v>0</v>
      </c>
      <c r="I4600" s="52">
        <v>590000000</v>
      </c>
      <c r="J4600" s="35" t="s">
        <v>225</v>
      </c>
      <c r="K4600" s="49" t="s">
        <v>13382</v>
      </c>
      <c r="L4600" s="35" t="s">
        <v>42</v>
      </c>
      <c r="M4600" s="790" t="s">
        <v>43</v>
      </c>
      <c r="N4600" s="35" t="s">
        <v>75</v>
      </c>
      <c r="O4600" s="35" t="s">
        <v>503</v>
      </c>
      <c r="P4600" s="35">
        <v>796</v>
      </c>
      <c r="Q4600" s="35" t="s">
        <v>46</v>
      </c>
      <c r="R4600" s="153">
        <v>4</v>
      </c>
      <c r="S4600" s="153">
        <v>5750</v>
      </c>
      <c r="T4600" s="153">
        <f t="shared" ref="T4600:T4605" si="556">S4600*R4600</f>
        <v>23000</v>
      </c>
      <c r="U4600" s="153">
        <f t="shared" ref="U4600:U4605" si="557">T4600*1.12</f>
        <v>25760.000000000004</v>
      </c>
      <c r="V4600" s="49"/>
      <c r="W4600" s="49">
        <v>2017</v>
      </c>
      <c r="X4600" s="59"/>
      <c r="Y4600" s="528"/>
      <c r="Z4600" s="1165"/>
      <c r="AA4600" s="1166"/>
      <c r="AB4600" s="1165"/>
      <c r="AC4600" s="528"/>
      <c r="AD4600" s="528"/>
      <c r="AE4600" s="528"/>
      <c r="AF4600" s="528"/>
      <c r="AG4600" s="528"/>
      <c r="AH4600" s="528"/>
      <c r="AI4600" s="528"/>
      <c r="AJ4600" s="528"/>
      <c r="AK4600" s="528"/>
      <c r="AL4600" s="528"/>
      <c r="AM4600" s="528"/>
      <c r="AN4600" s="528"/>
      <c r="AO4600" s="528"/>
      <c r="AP4600" s="518"/>
      <c r="AQ4600" s="518"/>
      <c r="AR4600" s="518"/>
      <c r="AS4600" s="518"/>
      <c r="AT4600" s="518"/>
      <c r="AU4600" s="518"/>
      <c r="AV4600" s="518"/>
      <c r="AW4600" s="518"/>
      <c r="AX4600" s="518"/>
      <c r="AY4600" s="518"/>
      <c r="AZ4600" s="518"/>
      <c r="BA4600" s="518"/>
      <c r="BB4600" s="518"/>
      <c r="BC4600" s="518"/>
      <c r="BD4600" s="518"/>
      <c r="BE4600" s="518"/>
      <c r="BF4600" s="518"/>
      <c r="BG4600" s="518"/>
      <c r="BH4600" s="518"/>
      <c r="BI4600" s="518"/>
      <c r="BJ4600" s="518"/>
      <c r="BK4600" s="518"/>
      <c r="BL4600" s="518"/>
      <c r="BM4600" s="518"/>
      <c r="BN4600" s="518"/>
    </row>
    <row r="4601" spans="1:66" s="527" customFormat="1" ht="50.1" customHeight="1">
      <c r="A4601" s="844" t="s">
        <v>13934</v>
      </c>
      <c r="B4601" s="49" t="s">
        <v>35</v>
      </c>
      <c r="C4601" s="50" t="s">
        <v>5694</v>
      </c>
      <c r="D4601" s="50" t="s">
        <v>5695</v>
      </c>
      <c r="E4601" s="50" t="s">
        <v>5696</v>
      </c>
      <c r="F4601" s="50" t="s">
        <v>13935</v>
      </c>
      <c r="G4601" s="35" t="s">
        <v>39</v>
      </c>
      <c r="H4601" s="59">
        <v>0</v>
      </c>
      <c r="I4601" s="52">
        <v>590000000</v>
      </c>
      <c r="J4601" s="35" t="s">
        <v>225</v>
      </c>
      <c r="K4601" s="49" t="s">
        <v>13382</v>
      </c>
      <c r="L4601" s="35" t="s">
        <v>42</v>
      </c>
      <c r="M4601" s="790" t="s">
        <v>43</v>
      </c>
      <c r="N4601" s="35" t="s">
        <v>75</v>
      </c>
      <c r="O4601" s="35" t="s">
        <v>503</v>
      </c>
      <c r="P4601" s="35">
        <v>796</v>
      </c>
      <c r="Q4601" s="35" t="s">
        <v>46</v>
      </c>
      <c r="R4601" s="153">
        <v>4</v>
      </c>
      <c r="S4601" s="153">
        <v>19200</v>
      </c>
      <c r="T4601" s="153">
        <f t="shared" si="556"/>
        <v>76800</v>
      </c>
      <c r="U4601" s="153">
        <f t="shared" si="557"/>
        <v>86016.000000000015</v>
      </c>
      <c r="V4601" s="49"/>
      <c r="W4601" s="49">
        <v>2017</v>
      </c>
      <c r="X4601" s="59"/>
      <c r="Y4601" s="528"/>
      <c r="Z4601" s="1165"/>
      <c r="AA4601" s="1166"/>
      <c r="AB4601" s="1165"/>
      <c r="AC4601" s="528"/>
      <c r="AD4601" s="528"/>
      <c r="AE4601" s="528"/>
      <c r="AF4601" s="528"/>
      <c r="AG4601" s="528"/>
      <c r="AH4601" s="528"/>
      <c r="AI4601" s="528"/>
      <c r="AJ4601" s="528"/>
      <c r="AK4601" s="528"/>
      <c r="AL4601" s="528"/>
      <c r="AM4601" s="528"/>
      <c r="AN4601" s="528"/>
      <c r="AO4601" s="528"/>
      <c r="AP4601" s="518"/>
      <c r="AQ4601" s="518"/>
      <c r="AR4601" s="518"/>
      <c r="AS4601" s="518"/>
      <c r="AT4601" s="518"/>
      <c r="AU4601" s="518"/>
      <c r="AV4601" s="518"/>
      <c r="AW4601" s="518"/>
      <c r="AX4601" s="518"/>
      <c r="AY4601" s="518"/>
      <c r="AZ4601" s="518"/>
      <c r="BA4601" s="518"/>
      <c r="BB4601" s="518"/>
      <c r="BC4601" s="518"/>
      <c r="BD4601" s="518"/>
      <c r="BE4601" s="518"/>
      <c r="BF4601" s="518"/>
      <c r="BG4601" s="518"/>
      <c r="BH4601" s="518"/>
      <c r="BI4601" s="518"/>
      <c r="BJ4601" s="518"/>
      <c r="BK4601" s="518"/>
      <c r="BL4601" s="518"/>
      <c r="BM4601" s="518"/>
      <c r="BN4601" s="518"/>
    </row>
    <row r="4602" spans="1:66" s="527" customFormat="1" ht="50.1" customHeight="1">
      <c r="A4602" s="844" t="s">
        <v>13936</v>
      </c>
      <c r="B4602" s="49" t="s">
        <v>35</v>
      </c>
      <c r="C4602" s="50" t="s">
        <v>5673</v>
      </c>
      <c r="D4602" s="50" t="s">
        <v>5674</v>
      </c>
      <c r="E4602" s="50" t="s">
        <v>5675</v>
      </c>
      <c r="F4602" s="50" t="s">
        <v>13937</v>
      </c>
      <c r="G4602" s="35" t="s">
        <v>39</v>
      </c>
      <c r="H4602" s="59">
        <v>0</v>
      </c>
      <c r="I4602" s="52">
        <v>590000000</v>
      </c>
      <c r="J4602" s="35" t="s">
        <v>225</v>
      </c>
      <c r="K4602" s="49" t="s">
        <v>13382</v>
      </c>
      <c r="L4602" s="35" t="s">
        <v>42</v>
      </c>
      <c r="M4602" s="790" t="s">
        <v>43</v>
      </c>
      <c r="N4602" s="35" t="s">
        <v>75</v>
      </c>
      <c r="O4602" s="35" t="s">
        <v>503</v>
      </c>
      <c r="P4602" s="35">
        <v>796</v>
      </c>
      <c r="Q4602" s="35" t="s">
        <v>46</v>
      </c>
      <c r="R4602" s="153">
        <v>4</v>
      </c>
      <c r="S4602" s="153">
        <v>2350</v>
      </c>
      <c r="T4602" s="153">
        <f t="shared" si="556"/>
        <v>9400</v>
      </c>
      <c r="U4602" s="153">
        <f t="shared" si="557"/>
        <v>10528.000000000002</v>
      </c>
      <c r="V4602" s="49"/>
      <c r="W4602" s="49">
        <v>2017</v>
      </c>
      <c r="X4602" s="59"/>
      <c r="Y4602" s="528"/>
      <c r="Z4602" s="1165"/>
      <c r="AA4602" s="1166"/>
      <c r="AB4602" s="1165"/>
      <c r="AC4602" s="528"/>
      <c r="AD4602" s="528"/>
      <c r="AE4602" s="528"/>
      <c r="AF4602" s="528"/>
      <c r="AG4602" s="528"/>
      <c r="AH4602" s="528"/>
      <c r="AI4602" s="528"/>
      <c r="AJ4602" s="528"/>
      <c r="AK4602" s="528"/>
      <c r="AL4602" s="528"/>
      <c r="AM4602" s="528"/>
      <c r="AN4602" s="528"/>
      <c r="AO4602" s="528"/>
      <c r="AP4602" s="518"/>
      <c r="AQ4602" s="518"/>
      <c r="AR4602" s="518"/>
      <c r="AS4602" s="518"/>
      <c r="AT4602" s="518"/>
      <c r="AU4602" s="518"/>
      <c r="AV4602" s="518"/>
      <c r="AW4602" s="518"/>
      <c r="AX4602" s="518"/>
      <c r="AY4602" s="518"/>
      <c r="AZ4602" s="518"/>
      <c r="BA4602" s="518"/>
      <c r="BB4602" s="518"/>
      <c r="BC4602" s="518"/>
      <c r="BD4602" s="518"/>
      <c r="BE4602" s="518"/>
      <c r="BF4602" s="518"/>
      <c r="BG4602" s="518"/>
      <c r="BH4602" s="518"/>
      <c r="BI4602" s="518"/>
      <c r="BJ4602" s="518"/>
      <c r="BK4602" s="518"/>
      <c r="BL4602" s="518"/>
      <c r="BM4602" s="518"/>
      <c r="BN4602" s="518"/>
    </row>
    <row r="4603" spans="1:66" s="527" customFormat="1" ht="50.1" customHeight="1">
      <c r="A4603" s="844" t="s">
        <v>13938</v>
      </c>
      <c r="B4603" s="49" t="s">
        <v>35</v>
      </c>
      <c r="C4603" s="50" t="s">
        <v>10164</v>
      </c>
      <c r="D4603" s="50" t="s">
        <v>5659</v>
      </c>
      <c r="E4603" s="50" t="s">
        <v>10165</v>
      </c>
      <c r="F4603" s="50" t="s">
        <v>12360</v>
      </c>
      <c r="G4603" s="35" t="s">
        <v>39</v>
      </c>
      <c r="H4603" s="59">
        <v>0</v>
      </c>
      <c r="I4603" s="52">
        <v>590000000</v>
      </c>
      <c r="J4603" s="35" t="s">
        <v>225</v>
      </c>
      <c r="K4603" s="49" t="s">
        <v>13382</v>
      </c>
      <c r="L4603" s="35" t="s">
        <v>42</v>
      </c>
      <c r="M4603" s="790" t="s">
        <v>43</v>
      </c>
      <c r="N4603" s="35" t="s">
        <v>75</v>
      </c>
      <c r="O4603" s="35" t="s">
        <v>503</v>
      </c>
      <c r="P4603" s="35">
        <v>796</v>
      </c>
      <c r="Q4603" s="35" t="s">
        <v>46</v>
      </c>
      <c r="R4603" s="153">
        <v>1</v>
      </c>
      <c r="S4603" s="153">
        <v>8900</v>
      </c>
      <c r="T4603" s="153">
        <f t="shared" si="556"/>
        <v>8900</v>
      </c>
      <c r="U4603" s="153">
        <f t="shared" si="557"/>
        <v>9968.0000000000018</v>
      </c>
      <c r="V4603" s="49"/>
      <c r="W4603" s="49">
        <v>2017</v>
      </c>
      <c r="X4603" s="59"/>
      <c r="Y4603" s="528"/>
      <c r="Z4603" s="1165"/>
      <c r="AA4603" s="1166"/>
      <c r="AB4603" s="1165"/>
      <c r="AC4603" s="528"/>
      <c r="AD4603" s="528"/>
      <c r="AE4603" s="528"/>
      <c r="AF4603" s="528"/>
      <c r="AG4603" s="528"/>
      <c r="AH4603" s="528"/>
      <c r="AI4603" s="528"/>
      <c r="AJ4603" s="528"/>
      <c r="AK4603" s="528"/>
      <c r="AL4603" s="528"/>
      <c r="AM4603" s="528"/>
      <c r="AN4603" s="528"/>
      <c r="AO4603" s="528"/>
      <c r="AP4603" s="518"/>
      <c r="AQ4603" s="518"/>
      <c r="AR4603" s="518"/>
      <c r="AS4603" s="518"/>
      <c r="AT4603" s="518"/>
      <c r="AU4603" s="518"/>
      <c r="AV4603" s="518"/>
      <c r="AW4603" s="518"/>
      <c r="AX4603" s="518"/>
      <c r="AY4603" s="518"/>
      <c r="AZ4603" s="518"/>
      <c r="BA4603" s="518"/>
      <c r="BB4603" s="518"/>
      <c r="BC4603" s="518"/>
      <c r="BD4603" s="518"/>
      <c r="BE4603" s="518"/>
      <c r="BF4603" s="518"/>
      <c r="BG4603" s="518"/>
      <c r="BH4603" s="518"/>
      <c r="BI4603" s="518"/>
      <c r="BJ4603" s="518"/>
      <c r="BK4603" s="518"/>
      <c r="BL4603" s="518"/>
      <c r="BM4603" s="518"/>
      <c r="BN4603" s="518"/>
    </row>
    <row r="4604" spans="1:66" s="527" customFormat="1" ht="50.1" customHeight="1">
      <c r="A4604" s="844" t="s">
        <v>13939</v>
      </c>
      <c r="B4604" s="49" t="s">
        <v>35</v>
      </c>
      <c r="C4604" s="50" t="s">
        <v>5668</v>
      </c>
      <c r="D4604" s="50" t="s">
        <v>5669</v>
      </c>
      <c r="E4604" s="50" t="s">
        <v>5670</v>
      </c>
      <c r="F4604" s="50" t="s">
        <v>13940</v>
      </c>
      <c r="G4604" s="35" t="s">
        <v>39</v>
      </c>
      <c r="H4604" s="59">
        <v>0</v>
      </c>
      <c r="I4604" s="52">
        <v>590000000</v>
      </c>
      <c r="J4604" s="35" t="s">
        <v>225</v>
      </c>
      <c r="K4604" s="49" t="s">
        <v>13382</v>
      </c>
      <c r="L4604" s="35" t="s">
        <v>42</v>
      </c>
      <c r="M4604" s="790" t="s">
        <v>43</v>
      </c>
      <c r="N4604" s="35" t="s">
        <v>75</v>
      </c>
      <c r="O4604" s="35" t="s">
        <v>503</v>
      </c>
      <c r="P4604" s="35">
        <v>796</v>
      </c>
      <c r="Q4604" s="35" t="s">
        <v>46</v>
      </c>
      <c r="R4604" s="153">
        <v>3</v>
      </c>
      <c r="S4604" s="153">
        <v>750</v>
      </c>
      <c r="T4604" s="153">
        <f t="shared" si="556"/>
        <v>2250</v>
      </c>
      <c r="U4604" s="153">
        <f t="shared" si="557"/>
        <v>2520.0000000000005</v>
      </c>
      <c r="V4604" s="49"/>
      <c r="W4604" s="49">
        <v>2017</v>
      </c>
      <c r="X4604" s="59"/>
      <c r="Y4604" s="528"/>
      <c r="Z4604" s="1165"/>
      <c r="AA4604" s="1166"/>
      <c r="AB4604" s="1165"/>
      <c r="AC4604" s="528"/>
      <c r="AD4604" s="528"/>
      <c r="AE4604" s="528"/>
      <c r="AF4604" s="528"/>
      <c r="AG4604" s="528"/>
      <c r="AH4604" s="528"/>
      <c r="AI4604" s="528"/>
      <c r="AJ4604" s="528"/>
      <c r="AK4604" s="528"/>
      <c r="AL4604" s="528"/>
      <c r="AM4604" s="528"/>
      <c r="AN4604" s="528"/>
      <c r="AO4604" s="528"/>
      <c r="AP4604" s="518"/>
      <c r="AQ4604" s="518"/>
      <c r="AR4604" s="518"/>
      <c r="AS4604" s="518"/>
      <c r="AT4604" s="518"/>
      <c r="AU4604" s="518"/>
      <c r="AV4604" s="518"/>
      <c r="AW4604" s="518"/>
      <c r="AX4604" s="518"/>
      <c r="AY4604" s="518"/>
      <c r="AZ4604" s="518"/>
      <c r="BA4604" s="518"/>
      <c r="BB4604" s="518"/>
      <c r="BC4604" s="518"/>
      <c r="BD4604" s="518"/>
      <c r="BE4604" s="518"/>
      <c r="BF4604" s="518"/>
      <c r="BG4604" s="518"/>
      <c r="BH4604" s="518"/>
      <c r="BI4604" s="518"/>
      <c r="BJ4604" s="518"/>
      <c r="BK4604" s="518"/>
      <c r="BL4604" s="518"/>
      <c r="BM4604" s="518"/>
      <c r="BN4604" s="518"/>
    </row>
    <row r="4605" spans="1:66" s="527" customFormat="1" ht="50.1" customHeight="1">
      <c r="A4605" s="844" t="s">
        <v>13941</v>
      </c>
      <c r="B4605" s="49" t="s">
        <v>35</v>
      </c>
      <c r="C4605" s="50" t="s">
        <v>13942</v>
      </c>
      <c r="D4605" s="50" t="s">
        <v>5669</v>
      </c>
      <c r="E4605" s="50" t="s">
        <v>13943</v>
      </c>
      <c r="F4605" s="50" t="s">
        <v>13944</v>
      </c>
      <c r="G4605" s="35" t="s">
        <v>39</v>
      </c>
      <c r="H4605" s="59">
        <v>0</v>
      </c>
      <c r="I4605" s="52">
        <v>590000000</v>
      </c>
      <c r="J4605" s="35" t="s">
        <v>225</v>
      </c>
      <c r="K4605" s="49" t="s">
        <v>13382</v>
      </c>
      <c r="L4605" s="35" t="s">
        <v>42</v>
      </c>
      <c r="M4605" s="790" t="s">
        <v>43</v>
      </c>
      <c r="N4605" s="35" t="s">
        <v>75</v>
      </c>
      <c r="O4605" s="35" t="s">
        <v>503</v>
      </c>
      <c r="P4605" s="35">
        <v>796</v>
      </c>
      <c r="Q4605" s="35" t="s">
        <v>46</v>
      </c>
      <c r="R4605" s="153">
        <v>4</v>
      </c>
      <c r="S4605" s="153">
        <v>850</v>
      </c>
      <c r="T4605" s="153">
        <f t="shared" si="556"/>
        <v>3400</v>
      </c>
      <c r="U4605" s="153">
        <f t="shared" si="557"/>
        <v>3808.0000000000005</v>
      </c>
      <c r="V4605" s="49"/>
      <c r="W4605" s="49">
        <v>2017</v>
      </c>
      <c r="X4605" s="49"/>
      <c r="Y4605" s="528"/>
      <c r="Z4605" s="1165"/>
      <c r="AA4605" s="1166"/>
      <c r="AB4605" s="1165"/>
      <c r="AC4605" s="528"/>
      <c r="AD4605" s="528"/>
      <c r="AE4605" s="528"/>
      <c r="AF4605" s="528"/>
      <c r="AG4605" s="528"/>
      <c r="AH4605" s="528"/>
      <c r="AI4605" s="528"/>
      <c r="AJ4605" s="528"/>
      <c r="AK4605" s="528"/>
      <c r="AL4605" s="528"/>
      <c r="AM4605" s="528"/>
      <c r="AN4605" s="528"/>
      <c r="AO4605" s="528"/>
      <c r="AP4605" s="518"/>
      <c r="AQ4605" s="518"/>
      <c r="AR4605" s="518"/>
      <c r="AS4605" s="518"/>
      <c r="AT4605" s="518"/>
      <c r="AU4605" s="518"/>
      <c r="AV4605" s="518"/>
      <c r="AW4605" s="518"/>
      <c r="AX4605" s="518"/>
      <c r="AY4605" s="518"/>
      <c r="AZ4605" s="518"/>
      <c r="BA4605" s="518"/>
      <c r="BB4605" s="518"/>
      <c r="BC4605" s="518"/>
      <c r="BD4605" s="518"/>
      <c r="BE4605" s="518"/>
      <c r="BF4605" s="518"/>
      <c r="BG4605" s="518"/>
      <c r="BH4605" s="518"/>
      <c r="BI4605" s="518"/>
      <c r="BJ4605" s="518"/>
      <c r="BK4605" s="518"/>
      <c r="BL4605" s="518"/>
      <c r="BM4605" s="518"/>
      <c r="BN4605" s="518"/>
    </row>
    <row r="4606" spans="1:66" s="527" customFormat="1" ht="50.1" customHeight="1">
      <c r="A4606" s="844" t="s">
        <v>13948</v>
      </c>
      <c r="B4606" s="1470" t="s">
        <v>35</v>
      </c>
      <c r="C4606" s="1191" t="s">
        <v>13949</v>
      </c>
      <c r="D4606" s="962" t="s">
        <v>13950</v>
      </c>
      <c r="E4606" s="962" t="s">
        <v>13951</v>
      </c>
      <c r="F4606" s="962" t="s">
        <v>13952</v>
      </c>
      <c r="G4606" s="1471" t="s">
        <v>39</v>
      </c>
      <c r="H4606" s="1472">
        <v>0</v>
      </c>
      <c r="I4606" s="1473">
        <v>590000000</v>
      </c>
      <c r="J4606" s="1474" t="s">
        <v>53</v>
      </c>
      <c r="K4606" s="1471" t="s">
        <v>13382</v>
      </c>
      <c r="L4606" s="1474" t="s">
        <v>53</v>
      </c>
      <c r="M4606" s="1475" t="s">
        <v>43</v>
      </c>
      <c r="N4606" s="1471" t="s">
        <v>5378</v>
      </c>
      <c r="O4606" s="1474" t="s">
        <v>1424</v>
      </c>
      <c r="P4606" s="1474">
        <v>796</v>
      </c>
      <c r="Q4606" s="1471" t="s">
        <v>46</v>
      </c>
      <c r="R4606" s="1476">
        <v>34</v>
      </c>
      <c r="S4606" s="1476">
        <v>8500</v>
      </c>
      <c r="T4606" s="1476">
        <f t="shared" ref="T4606:T4607" si="558">R4606*S4606</f>
        <v>289000</v>
      </c>
      <c r="U4606" s="1476">
        <f t="shared" ref="U4606:U4607" si="559">T4606*1.12</f>
        <v>323680.00000000006</v>
      </c>
      <c r="V4606" s="1470"/>
      <c r="W4606" s="1470">
        <v>2017</v>
      </c>
      <c r="X4606" s="1477"/>
      <c r="Y4606" s="1478"/>
      <c r="Z4606" s="1165"/>
      <c r="AA4606" s="1166"/>
      <c r="AB4606" s="1165"/>
      <c r="AC4606" s="528"/>
      <c r="AD4606" s="528"/>
      <c r="AE4606" s="528"/>
      <c r="AF4606" s="528"/>
      <c r="AG4606" s="528"/>
      <c r="AH4606" s="528"/>
      <c r="AI4606" s="528"/>
      <c r="AJ4606" s="528"/>
      <c r="AK4606" s="528"/>
      <c r="AL4606" s="528"/>
      <c r="AM4606" s="528"/>
      <c r="AN4606" s="528"/>
      <c r="AO4606" s="528"/>
      <c r="AP4606" s="518"/>
      <c r="AQ4606" s="518"/>
      <c r="AR4606" s="518"/>
      <c r="AS4606" s="518"/>
      <c r="AT4606" s="518"/>
      <c r="AU4606" s="518"/>
      <c r="AV4606" s="518"/>
      <c r="AW4606" s="518"/>
      <c r="AX4606" s="518"/>
      <c r="AY4606" s="518"/>
      <c r="AZ4606" s="518"/>
      <c r="BA4606" s="518"/>
      <c r="BB4606" s="518"/>
      <c r="BC4606" s="518"/>
      <c r="BD4606" s="518"/>
      <c r="BE4606" s="518"/>
      <c r="BF4606" s="518"/>
      <c r="BG4606" s="518"/>
      <c r="BH4606" s="518"/>
      <c r="BI4606" s="518"/>
      <c r="BJ4606" s="518"/>
      <c r="BK4606" s="518"/>
      <c r="BL4606" s="518"/>
      <c r="BM4606" s="518"/>
      <c r="BN4606" s="518"/>
    </row>
    <row r="4607" spans="1:66" s="527" customFormat="1" ht="50.1" customHeight="1">
      <c r="A4607" s="844" t="s">
        <v>13953</v>
      </c>
      <c r="B4607" s="1470" t="s">
        <v>35</v>
      </c>
      <c r="C4607" s="1191" t="s">
        <v>13954</v>
      </c>
      <c r="D4607" s="962" t="s">
        <v>9375</v>
      </c>
      <c r="E4607" s="962" t="s">
        <v>13955</v>
      </c>
      <c r="F4607" s="962" t="s">
        <v>13956</v>
      </c>
      <c r="G4607" s="1471" t="s">
        <v>39</v>
      </c>
      <c r="H4607" s="1472">
        <v>0</v>
      </c>
      <c r="I4607" s="1473">
        <v>590000000</v>
      </c>
      <c r="J4607" s="1474" t="s">
        <v>53</v>
      </c>
      <c r="K4607" s="1471" t="s">
        <v>13382</v>
      </c>
      <c r="L4607" s="1474" t="s">
        <v>53</v>
      </c>
      <c r="M4607" s="1475" t="s">
        <v>43</v>
      </c>
      <c r="N4607" s="1471" t="s">
        <v>5378</v>
      </c>
      <c r="O4607" s="1474" t="s">
        <v>1424</v>
      </c>
      <c r="P4607" s="1474">
        <v>796</v>
      </c>
      <c r="Q4607" s="1471" t="s">
        <v>46</v>
      </c>
      <c r="R4607" s="1476">
        <v>1</v>
      </c>
      <c r="S4607" s="1476">
        <v>36000</v>
      </c>
      <c r="T4607" s="1476">
        <f t="shared" si="558"/>
        <v>36000</v>
      </c>
      <c r="U4607" s="1476">
        <f t="shared" si="559"/>
        <v>40320.000000000007</v>
      </c>
      <c r="V4607" s="1470"/>
      <c r="W4607" s="1470">
        <v>2017</v>
      </c>
      <c r="X4607" s="1477"/>
      <c r="Y4607" s="1478"/>
      <c r="Z4607" s="1165"/>
      <c r="AA4607" s="1166"/>
      <c r="AB4607" s="1165"/>
      <c r="AC4607" s="528"/>
      <c r="AD4607" s="528"/>
      <c r="AE4607" s="528"/>
      <c r="AF4607" s="528"/>
      <c r="AG4607" s="528"/>
      <c r="AH4607" s="528"/>
      <c r="AI4607" s="528"/>
      <c r="AJ4607" s="528"/>
      <c r="AK4607" s="528"/>
      <c r="AL4607" s="528"/>
      <c r="AM4607" s="528"/>
      <c r="AN4607" s="528"/>
      <c r="AO4607" s="528"/>
      <c r="AP4607" s="518"/>
      <c r="AQ4607" s="518"/>
      <c r="AR4607" s="518"/>
      <c r="AS4607" s="518"/>
      <c r="AT4607" s="518"/>
      <c r="AU4607" s="518"/>
      <c r="AV4607" s="518"/>
      <c r="AW4607" s="518"/>
      <c r="AX4607" s="518"/>
      <c r="AY4607" s="518"/>
      <c r="AZ4607" s="518"/>
      <c r="BA4607" s="518"/>
      <c r="BB4607" s="518"/>
      <c r="BC4607" s="518"/>
      <c r="BD4607" s="518"/>
      <c r="BE4607" s="518"/>
      <c r="BF4607" s="518"/>
      <c r="BG4607" s="518"/>
      <c r="BH4607" s="518"/>
      <c r="BI4607" s="518"/>
      <c r="BJ4607" s="518"/>
      <c r="BK4607" s="518"/>
      <c r="BL4607" s="518"/>
      <c r="BM4607" s="518"/>
      <c r="BN4607" s="518"/>
    </row>
    <row r="4608" spans="1:66" s="527" customFormat="1" ht="50.1" customHeight="1">
      <c r="A4608" s="683" t="s">
        <v>13974</v>
      </c>
      <c r="B4608" s="46" t="s">
        <v>35</v>
      </c>
      <c r="C4608" s="1490" t="s">
        <v>13975</v>
      </c>
      <c r="D4608" s="181" t="s">
        <v>4465</v>
      </c>
      <c r="E4608" s="1490" t="s">
        <v>13976</v>
      </c>
      <c r="F4608" s="50" t="s">
        <v>47</v>
      </c>
      <c r="G4608" s="49" t="s">
        <v>39</v>
      </c>
      <c r="H4608" s="52">
        <v>0</v>
      </c>
      <c r="I4608" s="301">
        <v>590000000</v>
      </c>
      <c r="J4608" s="35" t="s">
        <v>40</v>
      </c>
      <c r="K4608" s="51" t="s">
        <v>13382</v>
      </c>
      <c r="L4608" s="35" t="s">
        <v>42</v>
      </c>
      <c r="M4608" s="760" t="s">
        <v>61</v>
      </c>
      <c r="N4608" s="49" t="s">
        <v>13977</v>
      </c>
      <c r="O4608" s="35" t="s">
        <v>503</v>
      </c>
      <c r="P4608" s="125">
        <v>168</v>
      </c>
      <c r="Q4608" s="49" t="s">
        <v>117</v>
      </c>
      <c r="R4608" s="153">
        <v>4.6500000000000004</v>
      </c>
      <c r="S4608" s="77">
        <v>2930000</v>
      </c>
      <c r="T4608" s="100">
        <f>R4608*S4608</f>
        <v>13624500.000000002</v>
      </c>
      <c r="U4608" s="147">
        <f t="shared" ref="U4608:U4637" si="560">T4608*1.12</f>
        <v>15259440.000000004</v>
      </c>
      <c r="V4608" s="46" t="s">
        <v>47</v>
      </c>
      <c r="W4608" s="51">
        <v>2017</v>
      </c>
      <c r="X4608" s="791"/>
      <c r="Y4608" s="528"/>
      <c r="Z4608" s="1165"/>
      <c r="AA4608" s="1166"/>
      <c r="AB4608" s="1165"/>
      <c r="AC4608" s="528"/>
      <c r="AD4608" s="528"/>
      <c r="AE4608" s="528"/>
      <c r="AF4608" s="528"/>
      <c r="AG4608" s="528"/>
      <c r="AH4608" s="528"/>
      <c r="AI4608" s="528"/>
      <c r="AJ4608" s="528"/>
      <c r="AK4608" s="528"/>
      <c r="AL4608" s="528"/>
      <c r="AM4608" s="528"/>
      <c r="AN4608" s="528"/>
      <c r="AO4608" s="528"/>
      <c r="AP4608" s="518"/>
      <c r="AQ4608" s="518"/>
      <c r="AR4608" s="518"/>
      <c r="AS4608" s="518"/>
      <c r="AT4608" s="518"/>
      <c r="AU4608" s="518"/>
      <c r="AV4608" s="518"/>
      <c r="AW4608" s="518"/>
      <c r="AX4608" s="518"/>
      <c r="AY4608" s="518"/>
      <c r="AZ4608" s="518"/>
      <c r="BA4608" s="518"/>
      <c r="BB4608" s="518"/>
      <c r="BC4608" s="518"/>
      <c r="BD4608" s="518"/>
      <c r="BE4608" s="518"/>
      <c r="BF4608" s="518"/>
      <c r="BG4608" s="518"/>
      <c r="BH4608" s="518"/>
      <c r="BI4608" s="518"/>
      <c r="BJ4608" s="518"/>
      <c r="BK4608" s="518"/>
      <c r="BL4608" s="518"/>
      <c r="BM4608" s="518"/>
      <c r="BN4608" s="518"/>
    </row>
    <row r="4609" spans="1:66" s="527" customFormat="1" ht="50.1" customHeight="1">
      <c r="A4609" s="683" t="s">
        <v>13978</v>
      </c>
      <c r="B4609" s="768" t="s">
        <v>35</v>
      </c>
      <c r="C4609" s="1491" t="s">
        <v>13979</v>
      </c>
      <c r="D4609" s="1491" t="s">
        <v>2905</v>
      </c>
      <c r="E4609" s="1491" t="s">
        <v>13980</v>
      </c>
      <c r="F4609" s="1492" t="s">
        <v>13981</v>
      </c>
      <c r="G4609" s="1493" t="s">
        <v>39</v>
      </c>
      <c r="H4609" s="769">
        <v>0</v>
      </c>
      <c r="I4609" s="769">
        <v>590000000</v>
      </c>
      <c r="J4609" s="768" t="s">
        <v>40</v>
      </c>
      <c r="K4609" s="1493" t="s">
        <v>13382</v>
      </c>
      <c r="L4609" s="768" t="s">
        <v>40</v>
      </c>
      <c r="M4609" s="1494" t="s">
        <v>61</v>
      </c>
      <c r="N4609" s="1493" t="s">
        <v>5525</v>
      </c>
      <c r="O4609" s="770" t="s">
        <v>2052</v>
      </c>
      <c r="P4609" s="1495">
        <v>796</v>
      </c>
      <c r="Q4609" s="1495" t="s">
        <v>46</v>
      </c>
      <c r="R4609" s="767">
        <v>3</v>
      </c>
      <c r="S4609" s="767">
        <v>1280</v>
      </c>
      <c r="T4609" s="1496">
        <f>R4609*S4609</f>
        <v>3840</v>
      </c>
      <c r="U4609" s="1497">
        <f t="shared" si="560"/>
        <v>4300.8</v>
      </c>
      <c r="V4609" s="768"/>
      <c r="W4609" s="770">
        <v>2017</v>
      </c>
      <c r="X4609" s="769"/>
      <c r="Y4609" s="1498"/>
      <c r="Z4609" s="1165"/>
      <c r="AA4609" s="1166"/>
      <c r="AB4609" s="1165"/>
      <c r="AC4609" s="528"/>
      <c r="AD4609" s="528"/>
      <c r="AE4609" s="528"/>
      <c r="AF4609" s="528"/>
      <c r="AG4609" s="528"/>
      <c r="AH4609" s="528"/>
      <c r="AI4609" s="528"/>
      <c r="AJ4609" s="528"/>
      <c r="AK4609" s="528"/>
      <c r="AL4609" s="528"/>
      <c r="AM4609" s="528"/>
      <c r="AN4609" s="528"/>
      <c r="AO4609" s="528"/>
      <c r="AP4609" s="518"/>
      <c r="AQ4609" s="518"/>
      <c r="AR4609" s="518"/>
      <c r="AS4609" s="518"/>
      <c r="AT4609" s="518"/>
      <c r="AU4609" s="518"/>
      <c r="AV4609" s="518"/>
      <c r="AW4609" s="518"/>
      <c r="AX4609" s="518"/>
      <c r="AY4609" s="518"/>
      <c r="AZ4609" s="518"/>
      <c r="BA4609" s="518"/>
      <c r="BB4609" s="518"/>
      <c r="BC4609" s="518"/>
      <c r="BD4609" s="518"/>
      <c r="BE4609" s="518"/>
      <c r="BF4609" s="518"/>
      <c r="BG4609" s="518"/>
      <c r="BH4609" s="518"/>
      <c r="BI4609" s="518"/>
      <c r="BJ4609" s="518"/>
      <c r="BK4609" s="518"/>
      <c r="BL4609" s="518"/>
      <c r="BM4609" s="518"/>
      <c r="BN4609" s="518"/>
    </row>
    <row r="4610" spans="1:66" s="527" customFormat="1" ht="50.1" customHeight="1">
      <c r="A4610" s="683" t="s">
        <v>13982</v>
      </c>
      <c r="B4610" s="768" t="s">
        <v>35</v>
      </c>
      <c r="C4610" s="1491" t="s">
        <v>13983</v>
      </c>
      <c r="D4610" s="1491" t="s">
        <v>2905</v>
      </c>
      <c r="E4610" s="1491" t="s">
        <v>13984</v>
      </c>
      <c r="F4610" s="1492" t="s">
        <v>13985</v>
      </c>
      <c r="G4610" s="1493" t="s">
        <v>39</v>
      </c>
      <c r="H4610" s="769">
        <v>0</v>
      </c>
      <c r="I4610" s="769">
        <v>590000000</v>
      </c>
      <c r="J4610" s="768" t="s">
        <v>40</v>
      </c>
      <c r="K4610" s="1493" t="s">
        <v>13382</v>
      </c>
      <c r="L4610" s="768" t="s">
        <v>40</v>
      </c>
      <c r="M4610" s="1494" t="s">
        <v>61</v>
      </c>
      <c r="N4610" s="1493" t="s">
        <v>5525</v>
      </c>
      <c r="O4610" s="770" t="s">
        <v>2052</v>
      </c>
      <c r="P4610" s="1495">
        <v>796</v>
      </c>
      <c r="Q4610" s="1495" t="s">
        <v>46</v>
      </c>
      <c r="R4610" s="767">
        <v>3</v>
      </c>
      <c r="S4610" s="767">
        <v>360</v>
      </c>
      <c r="T4610" s="1496">
        <f>R4610*S4610</f>
        <v>1080</v>
      </c>
      <c r="U4610" s="1497">
        <f t="shared" si="560"/>
        <v>1209.6000000000001</v>
      </c>
      <c r="V4610" s="768"/>
      <c r="W4610" s="770">
        <v>2017</v>
      </c>
      <c r="X4610" s="769"/>
      <c r="Y4610" s="1498"/>
      <c r="Z4610" s="1165"/>
      <c r="AA4610" s="1166"/>
      <c r="AB4610" s="1165"/>
      <c r="AC4610" s="528"/>
      <c r="AD4610" s="528"/>
      <c r="AE4610" s="528"/>
      <c r="AF4610" s="528"/>
      <c r="AG4610" s="528"/>
      <c r="AH4610" s="528"/>
      <c r="AI4610" s="528"/>
      <c r="AJ4610" s="528"/>
      <c r="AK4610" s="528"/>
      <c r="AL4610" s="528"/>
      <c r="AM4610" s="528"/>
      <c r="AN4610" s="528"/>
      <c r="AO4610" s="528"/>
      <c r="AP4610" s="518"/>
      <c r="AQ4610" s="518"/>
      <c r="AR4610" s="518"/>
      <c r="AS4610" s="518"/>
      <c r="AT4610" s="518"/>
      <c r="AU4610" s="518"/>
      <c r="AV4610" s="518"/>
      <c r="AW4610" s="518"/>
      <c r="AX4610" s="518"/>
      <c r="AY4610" s="518"/>
      <c r="AZ4610" s="518"/>
      <c r="BA4610" s="518"/>
      <c r="BB4610" s="518"/>
      <c r="BC4610" s="518"/>
      <c r="BD4610" s="518"/>
      <c r="BE4610" s="518"/>
      <c r="BF4610" s="518"/>
      <c r="BG4610" s="518"/>
      <c r="BH4610" s="518"/>
      <c r="BI4610" s="518"/>
      <c r="BJ4610" s="518"/>
      <c r="BK4610" s="518"/>
      <c r="BL4610" s="518"/>
      <c r="BM4610" s="518"/>
      <c r="BN4610" s="518"/>
    </row>
    <row r="4611" spans="1:66" s="527" customFormat="1" ht="50.1" customHeight="1">
      <c r="A4611" s="683" t="s">
        <v>13988</v>
      </c>
      <c r="B4611" s="1503" t="s">
        <v>35</v>
      </c>
      <c r="C4611" s="1504" t="s">
        <v>1783</v>
      </c>
      <c r="D4611" s="1504" t="s">
        <v>1516</v>
      </c>
      <c r="E4611" s="1504" t="s">
        <v>1784</v>
      </c>
      <c r="F4611" s="1504" t="s">
        <v>47</v>
      </c>
      <c r="G4611" s="1505" t="s">
        <v>39</v>
      </c>
      <c r="H4611" s="1502">
        <v>0</v>
      </c>
      <c r="I4611" s="1502">
        <v>590000000</v>
      </c>
      <c r="J4611" s="1503" t="s">
        <v>40</v>
      </c>
      <c r="K4611" s="1506" t="s">
        <v>13382</v>
      </c>
      <c r="L4611" s="1503" t="s">
        <v>42</v>
      </c>
      <c r="M4611" s="1502" t="s">
        <v>61</v>
      </c>
      <c r="N4611" s="1503" t="s">
        <v>109</v>
      </c>
      <c r="O4611" s="1503" t="s">
        <v>110</v>
      </c>
      <c r="P4611" s="1507">
        <v>168</v>
      </c>
      <c r="Q4611" s="1503" t="s">
        <v>117</v>
      </c>
      <c r="R4611" s="1508">
        <v>0.67800000000000005</v>
      </c>
      <c r="S4611" s="1521">
        <v>322000</v>
      </c>
      <c r="T4611" s="1509">
        <f t="shared" ref="T4611:T4637" si="561">R4611*S4611</f>
        <v>218316.00000000003</v>
      </c>
      <c r="U4611" s="1509">
        <f t="shared" si="560"/>
        <v>244513.92000000004</v>
      </c>
      <c r="V4611" s="1510"/>
      <c r="W4611" s="1506">
        <v>2017</v>
      </c>
      <c r="X4611" s="1502" t="s">
        <v>47</v>
      </c>
      <c r="Y4611" s="1501"/>
      <c r="Z4611" s="1165"/>
      <c r="AA4611" s="1166"/>
      <c r="AB4611" s="1165"/>
      <c r="AC4611" s="528"/>
      <c r="AD4611" s="528"/>
      <c r="AE4611" s="528"/>
      <c r="AF4611" s="528"/>
      <c r="AG4611" s="528"/>
      <c r="AH4611" s="528"/>
      <c r="AI4611" s="528"/>
      <c r="AJ4611" s="528"/>
      <c r="AK4611" s="528"/>
      <c r="AL4611" s="528"/>
      <c r="AM4611" s="528"/>
      <c r="AN4611" s="528"/>
      <c r="AO4611" s="528"/>
      <c r="AP4611" s="518"/>
      <c r="AQ4611" s="518"/>
      <c r="AR4611" s="518"/>
      <c r="AS4611" s="518"/>
      <c r="AT4611" s="518"/>
      <c r="AU4611" s="518"/>
      <c r="AV4611" s="518"/>
      <c r="AW4611" s="518"/>
      <c r="AX4611" s="518"/>
      <c r="AY4611" s="518"/>
      <c r="AZ4611" s="518"/>
      <c r="BA4611" s="518"/>
      <c r="BB4611" s="518"/>
      <c r="BC4611" s="518"/>
      <c r="BD4611" s="518"/>
      <c r="BE4611" s="518"/>
      <c r="BF4611" s="518"/>
      <c r="BG4611" s="518"/>
      <c r="BH4611" s="518"/>
      <c r="BI4611" s="518"/>
      <c r="BJ4611" s="518"/>
      <c r="BK4611" s="518"/>
      <c r="BL4611" s="518"/>
      <c r="BM4611" s="518"/>
      <c r="BN4611" s="518"/>
    </row>
    <row r="4612" spans="1:66" s="527" customFormat="1" ht="50.1" customHeight="1">
      <c r="A4612" s="683" t="s">
        <v>13989</v>
      </c>
      <c r="B4612" s="1503" t="s">
        <v>35</v>
      </c>
      <c r="C4612" s="1504" t="s">
        <v>1900</v>
      </c>
      <c r="D4612" s="1504" t="s">
        <v>1516</v>
      </c>
      <c r="E4612" s="1504" t="s">
        <v>1901</v>
      </c>
      <c r="F4612" s="1523" t="s">
        <v>13990</v>
      </c>
      <c r="G4612" s="1505" t="s">
        <v>39</v>
      </c>
      <c r="H4612" s="1502">
        <v>0</v>
      </c>
      <c r="I4612" s="1502">
        <v>590000000</v>
      </c>
      <c r="J4612" s="1503" t="s">
        <v>40</v>
      </c>
      <c r="K4612" s="1506" t="s">
        <v>13382</v>
      </c>
      <c r="L4612" s="1503" t="s">
        <v>42</v>
      </c>
      <c r="M4612" s="1502" t="s">
        <v>61</v>
      </c>
      <c r="N4612" s="1503" t="s">
        <v>109</v>
      </c>
      <c r="O4612" s="1503" t="s">
        <v>110</v>
      </c>
      <c r="P4612" s="1507">
        <v>168</v>
      </c>
      <c r="Q4612" s="1503" t="s">
        <v>117</v>
      </c>
      <c r="R4612" s="1508">
        <v>0.249</v>
      </c>
      <c r="S4612" s="1509">
        <v>420000</v>
      </c>
      <c r="T4612" s="1509">
        <f t="shared" si="561"/>
        <v>104580</v>
      </c>
      <c r="U4612" s="1509">
        <f t="shared" si="560"/>
        <v>117129.60000000001</v>
      </c>
      <c r="V4612" s="1510"/>
      <c r="W4612" s="1506">
        <v>2017</v>
      </c>
      <c r="X4612" s="1502" t="s">
        <v>47</v>
      </c>
      <c r="Y4612" s="1501"/>
      <c r="Z4612" s="1165"/>
      <c r="AA4612" s="1166"/>
      <c r="AB4612" s="1165"/>
      <c r="AC4612" s="528"/>
      <c r="AD4612" s="528"/>
      <c r="AE4612" s="528"/>
      <c r="AF4612" s="528"/>
      <c r="AG4612" s="528"/>
      <c r="AH4612" s="528"/>
      <c r="AI4612" s="528"/>
      <c r="AJ4612" s="528"/>
      <c r="AK4612" s="528"/>
      <c r="AL4612" s="528"/>
      <c r="AM4612" s="528"/>
      <c r="AN4612" s="528"/>
      <c r="AO4612" s="528"/>
      <c r="AP4612" s="518"/>
      <c r="AQ4612" s="518"/>
      <c r="AR4612" s="518"/>
      <c r="AS4612" s="518"/>
      <c r="AT4612" s="518"/>
      <c r="AU4612" s="518"/>
      <c r="AV4612" s="518"/>
      <c r="AW4612" s="518"/>
      <c r="AX4612" s="518"/>
      <c r="AY4612" s="518"/>
      <c r="AZ4612" s="518"/>
      <c r="BA4612" s="518"/>
      <c r="BB4612" s="518"/>
      <c r="BC4612" s="518"/>
      <c r="BD4612" s="518"/>
      <c r="BE4612" s="518"/>
      <c r="BF4612" s="518"/>
      <c r="BG4612" s="518"/>
      <c r="BH4612" s="518"/>
      <c r="BI4612" s="518"/>
      <c r="BJ4612" s="518"/>
      <c r="BK4612" s="518"/>
      <c r="BL4612" s="518"/>
      <c r="BM4612" s="518"/>
      <c r="BN4612" s="518"/>
    </row>
    <row r="4613" spans="1:66" s="527" customFormat="1" ht="50.1" customHeight="1">
      <c r="A4613" s="683" t="s">
        <v>13991</v>
      </c>
      <c r="B4613" s="1524" t="s">
        <v>35</v>
      </c>
      <c r="C4613" s="1525" t="s">
        <v>1795</v>
      </c>
      <c r="D4613" s="1526" t="s">
        <v>1516</v>
      </c>
      <c r="E4613" s="1525" t="s">
        <v>1796</v>
      </c>
      <c r="F4613" s="1525" t="s">
        <v>47</v>
      </c>
      <c r="G4613" s="1505" t="s">
        <v>39</v>
      </c>
      <c r="H4613" s="1527">
        <v>0</v>
      </c>
      <c r="I4613" s="1528">
        <v>590000000</v>
      </c>
      <c r="J4613" s="1503" t="s">
        <v>40</v>
      </c>
      <c r="K4613" s="1506" t="s">
        <v>13382</v>
      </c>
      <c r="L4613" s="1503" t="s">
        <v>42</v>
      </c>
      <c r="M4613" s="1524" t="s">
        <v>61</v>
      </c>
      <c r="N4613" s="1505" t="s">
        <v>109</v>
      </c>
      <c r="O4613" s="1503" t="s">
        <v>110</v>
      </c>
      <c r="P4613" s="1507">
        <v>168</v>
      </c>
      <c r="Q4613" s="1505" t="s">
        <v>117</v>
      </c>
      <c r="R4613" s="1520">
        <v>1.429</v>
      </c>
      <c r="S4613" s="1521">
        <v>322000</v>
      </c>
      <c r="T4613" s="1509">
        <f t="shared" si="561"/>
        <v>460138</v>
      </c>
      <c r="U4613" s="1509">
        <f t="shared" si="560"/>
        <v>515354.56000000006</v>
      </c>
      <c r="V4613" s="1510"/>
      <c r="W4613" s="1506">
        <v>2017</v>
      </c>
      <c r="X4613" s="1524" t="s">
        <v>47</v>
      </c>
      <c r="Y4613" s="1501"/>
      <c r="Z4613" s="1165"/>
      <c r="AA4613" s="1166"/>
      <c r="AB4613" s="1165"/>
      <c r="AC4613" s="528"/>
      <c r="AD4613" s="528"/>
      <c r="AE4613" s="528"/>
      <c r="AF4613" s="528"/>
      <c r="AG4613" s="528"/>
      <c r="AH4613" s="528"/>
      <c r="AI4613" s="528"/>
      <c r="AJ4613" s="528"/>
      <c r="AK4613" s="528"/>
      <c r="AL4613" s="528"/>
      <c r="AM4613" s="528"/>
      <c r="AN4613" s="528"/>
      <c r="AO4613" s="528"/>
      <c r="AP4613" s="518"/>
      <c r="AQ4613" s="518"/>
      <c r="AR4613" s="518"/>
      <c r="AS4613" s="518"/>
      <c r="AT4613" s="518"/>
      <c r="AU4613" s="518"/>
      <c r="AV4613" s="518"/>
      <c r="AW4613" s="518"/>
      <c r="AX4613" s="518"/>
      <c r="AY4613" s="518"/>
      <c r="AZ4613" s="518"/>
      <c r="BA4613" s="518"/>
      <c r="BB4613" s="518"/>
      <c r="BC4613" s="518"/>
      <c r="BD4613" s="518"/>
      <c r="BE4613" s="518"/>
      <c r="BF4613" s="518"/>
      <c r="BG4613" s="518"/>
      <c r="BH4613" s="518"/>
      <c r="BI4613" s="518"/>
      <c r="BJ4613" s="518"/>
      <c r="BK4613" s="518"/>
      <c r="BL4613" s="518"/>
      <c r="BM4613" s="518"/>
      <c r="BN4613" s="518"/>
    </row>
    <row r="4614" spans="1:66" s="527" customFormat="1" ht="50.1" customHeight="1">
      <c r="A4614" s="683" t="s">
        <v>13992</v>
      </c>
      <c r="B4614" s="1503" t="s">
        <v>35</v>
      </c>
      <c r="C4614" s="1504" t="s">
        <v>1643</v>
      </c>
      <c r="D4614" s="1504" t="s">
        <v>1516</v>
      </c>
      <c r="E4614" s="1504" t="s">
        <v>1644</v>
      </c>
      <c r="F4614" s="1504" t="s">
        <v>47</v>
      </c>
      <c r="G4614" s="1505" t="s">
        <v>39</v>
      </c>
      <c r="H4614" s="1503">
        <v>0</v>
      </c>
      <c r="I4614" s="1503">
        <v>590000000</v>
      </c>
      <c r="J4614" s="1503" t="s">
        <v>40</v>
      </c>
      <c r="K4614" s="1506" t="s">
        <v>13382</v>
      </c>
      <c r="L4614" s="1503" t="s">
        <v>42</v>
      </c>
      <c r="M4614" s="1503" t="s">
        <v>61</v>
      </c>
      <c r="N4614" s="1503" t="s">
        <v>109</v>
      </c>
      <c r="O4614" s="1503" t="s">
        <v>110</v>
      </c>
      <c r="P4614" s="1507">
        <v>168</v>
      </c>
      <c r="Q4614" s="1503" t="s">
        <v>117</v>
      </c>
      <c r="R4614" s="1520">
        <v>0.622</v>
      </c>
      <c r="S4614" s="1521">
        <v>306000</v>
      </c>
      <c r="T4614" s="1509">
        <f t="shared" si="561"/>
        <v>190332</v>
      </c>
      <c r="U4614" s="1509">
        <f t="shared" si="560"/>
        <v>213171.84000000003</v>
      </c>
      <c r="V4614" s="1510"/>
      <c r="W4614" s="1506">
        <v>2017</v>
      </c>
      <c r="X4614" s="1503" t="s">
        <v>47</v>
      </c>
      <c r="Y4614" s="1501"/>
      <c r="Z4614" s="1165"/>
      <c r="AA4614" s="1166"/>
      <c r="AB4614" s="1165"/>
      <c r="AC4614" s="528"/>
      <c r="AD4614" s="528"/>
      <c r="AE4614" s="528"/>
      <c r="AF4614" s="528"/>
      <c r="AG4614" s="528"/>
      <c r="AH4614" s="528"/>
      <c r="AI4614" s="528"/>
      <c r="AJ4614" s="528"/>
      <c r="AK4614" s="528"/>
      <c r="AL4614" s="528"/>
      <c r="AM4614" s="528"/>
      <c r="AN4614" s="528"/>
      <c r="AO4614" s="528"/>
      <c r="AP4614" s="518"/>
      <c r="AQ4614" s="518"/>
      <c r="AR4614" s="518"/>
      <c r="AS4614" s="518"/>
      <c r="AT4614" s="518"/>
      <c r="AU4614" s="518"/>
      <c r="AV4614" s="518"/>
      <c r="AW4614" s="518"/>
      <c r="AX4614" s="518"/>
      <c r="AY4614" s="518"/>
      <c r="AZ4614" s="518"/>
      <c r="BA4614" s="518"/>
      <c r="BB4614" s="518"/>
      <c r="BC4614" s="518"/>
      <c r="BD4614" s="518"/>
      <c r="BE4614" s="518"/>
      <c r="BF4614" s="518"/>
      <c r="BG4614" s="518"/>
      <c r="BH4614" s="518"/>
      <c r="BI4614" s="518"/>
      <c r="BJ4614" s="518"/>
      <c r="BK4614" s="518"/>
      <c r="BL4614" s="518"/>
      <c r="BM4614" s="518"/>
      <c r="BN4614" s="518"/>
    </row>
    <row r="4615" spans="1:66" s="527" customFormat="1" ht="50.1" customHeight="1">
      <c r="A4615" s="683" t="s">
        <v>13993</v>
      </c>
      <c r="B4615" s="1503" t="s">
        <v>35</v>
      </c>
      <c r="C4615" s="1504" t="s">
        <v>1900</v>
      </c>
      <c r="D4615" s="1504" t="s">
        <v>1516</v>
      </c>
      <c r="E4615" s="1504" t="s">
        <v>1901</v>
      </c>
      <c r="F4615" s="1523"/>
      <c r="G4615" s="1505" t="s">
        <v>39</v>
      </c>
      <c r="H4615" s="1502">
        <v>0</v>
      </c>
      <c r="I4615" s="1502">
        <v>590000000</v>
      </c>
      <c r="J4615" s="1503" t="s">
        <v>40</v>
      </c>
      <c r="K4615" s="1506" t="s">
        <v>13382</v>
      </c>
      <c r="L4615" s="1503" t="s">
        <v>42</v>
      </c>
      <c r="M4615" s="1502" t="s">
        <v>61</v>
      </c>
      <c r="N4615" s="1503" t="s">
        <v>109</v>
      </c>
      <c r="O4615" s="1503" t="s">
        <v>110</v>
      </c>
      <c r="P4615" s="1507">
        <v>168</v>
      </c>
      <c r="Q4615" s="1503" t="s">
        <v>117</v>
      </c>
      <c r="R4615" s="1508">
        <v>0.3</v>
      </c>
      <c r="S4615" s="1509">
        <v>331000</v>
      </c>
      <c r="T4615" s="1509">
        <f t="shared" si="561"/>
        <v>99300</v>
      </c>
      <c r="U4615" s="1509">
        <f t="shared" si="560"/>
        <v>111216.00000000001</v>
      </c>
      <c r="V4615" s="1510"/>
      <c r="W4615" s="1506">
        <v>2017</v>
      </c>
      <c r="X4615" s="1502" t="s">
        <v>47</v>
      </c>
      <c r="Y4615" s="1501"/>
      <c r="Z4615" s="1165"/>
      <c r="AA4615" s="1166"/>
      <c r="AB4615" s="1165"/>
      <c r="AC4615" s="528"/>
      <c r="AD4615" s="528"/>
      <c r="AE4615" s="528"/>
      <c r="AF4615" s="528"/>
      <c r="AG4615" s="528"/>
      <c r="AH4615" s="528"/>
      <c r="AI4615" s="528"/>
      <c r="AJ4615" s="528"/>
      <c r="AK4615" s="528"/>
      <c r="AL4615" s="528"/>
      <c r="AM4615" s="528"/>
      <c r="AN4615" s="528"/>
      <c r="AO4615" s="528"/>
      <c r="AP4615" s="518"/>
      <c r="AQ4615" s="518"/>
      <c r="AR4615" s="518"/>
      <c r="AS4615" s="518"/>
      <c r="AT4615" s="518"/>
      <c r="AU4615" s="518"/>
      <c r="AV4615" s="518"/>
      <c r="AW4615" s="518"/>
      <c r="AX4615" s="518"/>
      <c r="AY4615" s="518"/>
      <c r="AZ4615" s="518"/>
      <c r="BA4615" s="518"/>
      <c r="BB4615" s="518"/>
      <c r="BC4615" s="518"/>
      <c r="BD4615" s="518"/>
      <c r="BE4615" s="518"/>
      <c r="BF4615" s="518"/>
      <c r="BG4615" s="518"/>
      <c r="BH4615" s="518"/>
      <c r="BI4615" s="518"/>
      <c r="BJ4615" s="518"/>
      <c r="BK4615" s="518"/>
      <c r="BL4615" s="518"/>
      <c r="BM4615" s="518"/>
      <c r="BN4615" s="518"/>
    </row>
    <row r="4616" spans="1:66" s="527" customFormat="1" ht="50.1" customHeight="1">
      <c r="A4616" s="683" t="s">
        <v>13994</v>
      </c>
      <c r="B4616" s="1503" t="s">
        <v>35</v>
      </c>
      <c r="C4616" s="1504" t="s">
        <v>1892</v>
      </c>
      <c r="D4616" s="1504" t="s">
        <v>1516</v>
      </c>
      <c r="E4616" s="1504" t="s">
        <v>1893</v>
      </c>
      <c r="F4616" s="1504"/>
      <c r="G4616" s="1525" t="s">
        <v>39</v>
      </c>
      <c r="H4616" s="1502">
        <v>0</v>
      </c>
      <c r="I4616" s="1502">
        <v>590000000</v>
      </c>
      <c r="J4616" s="1503" t="s">
        <v>40</v>
      </c>
      <c r="K4616" s="1506" t="s">
        <v>13382</v>
      </c>
      <c r="L4616" s="1503" t="s">
        <v>42</v>
      </c>
      <c r="M4616" s="1529" t="s">
        <v>61</v>
      </c>
      <c r="N4616" s="1503" t="s">
        <v>109</v>
      </c>
      <c r="O4616" s="1503" t="s">
        <v>110</v>
      </c>
      <c r="P4616" s="1507">
        <v>168</v>
      </c>
      <c r="Q4616" s="1503" t="s">
        <v>117</v>
      </c>
      <c r="R4616" s="1508">
        <v>0.08</v>
      </c>
      <c r="S4616" s="1521">
        <v>304000</v>
      </c>
      <c r="T4616" s="1509">
        <f t="shared" si="561"/>
        <v>24320</v>
      </c>
      <c r="U4616" s="1509">
        <f t="shared" si="560"/>
        <v>27238.400000000001</v>
      </c>
      <c r="V4616" s="1510"/>
      <c r="W4616" s="1506">
        <v>2017</v>
      </c>
      <c r="X4616" s="1502"/>
      <c r="Y4616" s="1501"/>
      <c r="Z4616" s="1165"/>
      <c r="AA4616" s="1166"/>
      <c r="AB4616" s="1165"/>
      <c r="AC4616" s="528"/>
      <c r="AD4616" s="528"/>
      <c r="AE4616" s="528"/>
      <c r="AF4616" s="528"/>
      <c r="AG4616" s="528"/>
      <c r="AH4616" s="528"/>
      <c r="AI4616" s="528"/>
      <c r="AJ4616" s="528"/>
      <c r="AK4616" s="528"/>
      <c r="AL4616" s="528"/>
      <c r="AM4616" s="528"/>
      <c r="AN4616" s="528"/>
      <c r="AO4616" s="528"/>
      <c r="AP4616" s="518"/>
      <c r="AQ4616" s="518"/>
      <c r="AR4616" s="518"/>
      <c r="AS4616" s="518"/>
      <c r="AT4616" s="518"/>
      <c r="AU4616" s="518"/>
      <c r="AV4616" s="518"/>
      <c r="AW4616" s="518"/>
      <c r="AX4616" s="518"/>
      <c r="AY4616" s="518"/>
      <c r="AZ4616" s="518"/>
      <c r="BA4616" s="518"/>
      <c r="BB4616" s="518"/>
      <c r="BC4616" s="518"/>
      <c r="BD4616" s="518"/>
      <c r="BE4616" s="518"/>
      <c r="BF4616" s="518"/>
      <c r="BG4616" s="518"/>
      <c r="BH4616" s="518"/>
      <c r="BI4616" s="518"/>
      <c r="BJ4616" s="518"/>
      <c r="BK4616" s="518"/>
      <c r="BL4616" s="518"/>
      <c r="BM4616" s="518"/>
      <c r="BN4616" s="518"/>
    </row>
    <row r="4617" spans="1:66" s="527" customFormat="1" ht="50.1" customHeight="1">
      <c r="A4617" s="683" t="s">
        <v>13995</v>
      </c>
      <c r="B4617" s="1503" t="s">
        <v>35</v>
      </c>
      <c r="C4617" s="1504" t="s">
        <v>2107</v>
      </c>
      <c r="D4617" s="1504" t="s">
        <v>2086</v>
      </c>
      <c r="E4617" s="1504" t="s">
        <v>2108</v>
      </c>
      <c r="F4617" s="1504" t="s">
        <v>13996</v>
      </c>
      <c r="G4617" s="1505" t="s">
        <v>39</v>
      </c>
      <c r="H4617" s="1502">
        <v>0</v>
      </c>
      <c r="I4617" s="1502">
        <v>590000000</v>
      </c>
      <c r="J4617" s="1503" t="s">
        <v>40</v>
      </c>
      <c r="K4617" s="1506" t="s">
        <v>13382</v>
      </c>
      <c r="L4617" s="1503" t="s">
        <v>42</v>
      </c>
      <c r="M4617" s="1502" t="s">
        <v>61</v>
      </c>
      <c r="N4617" s="1503" t="s">
        <v>109</v>
      </c>
      <c r="O4617" s="1503" t="s">
        <v>110</v>
      </c>
      <c r="P4617" s="1507">
        <v>168</v>
      </c>
      <c r="Q4617" s="1503" t="s">
        <v>117</v>
      </c>
      <c r="R4617" s="1508">
        <v>0.7</v>
      </c>
      <c r="S4617" s="1521">
        <v>219000</v>
      </c>
      <c r="T4617" s="1509">
        <f t="shared" si="561"/>
        <v>153300</v>
      </c>
      <c r="U4617" s="1509">
        <f t="shared" si="560"/>
        <v>171696.00000000003</v>
      </c>
      <c r="V4617" s="1510"/>
      <c r="W4617" s="1506">
        <v>2017</v>
      </c>
      <c r="X4617" s="1502" t="s">
        <v>47</v>
      </c>
      <c r="Y4617" s="1501"/>
      <c r="Z4617" s="1165"/>
      <c r="AA4617" s="1166"/>
      <c r="AB4617" s="1165"/>
      <c r="AC4617" s="528"/>
      <c r="AD4617" s="528"/>
      <c r="AE4617" s="528"/>
      <c r="AF4617" s="528"/>
      <c r="AG4617" s="528"/>
      <c r="AH4617" s="528"/>
      <c r="AI4617" s="528"/>
      <c r="AJ4617" s="528"/>
      <c r="AK4617" s="528"/>
      <c r="AL4617" s="528"/>
      <c r="AM4617" s="528"/>
      <c r="AN4617" s="528"/>
      <c r="AO4617" s="528"/>
      <c r="AP4617" s="518"/>
      <c r="AQ4617" s="518"/>
      <c r="AR4617" s="518"/>
      <c r="AS4617" s="518"/>
      <c r="AT4617" s="518"/>
      <c r="AU4617" s="518"/>
      <c r="AV4617" s="518"/>
      <c r="AW4617" s="518"/>
      <c r="AX4617" s="518"/>
      <c r="AY4617" s="518"/>
      <c r="AZ4617" s="518"/>
      <c r="BA4617" s="518"/>
      <c r="BB4617" s="518"/>
      <c r="BC4617" s="518"/>
      <c r="BD4617" s="518"/>
      <c r="BE4617" s="518"/>
      <c r="BF4617" s="518"/>
      <c r="BG4617" s="518"/>
      <c r="BH4617" s="518"/>
      <c r="BI4617" s="518"/>
      <c r="BJ4617" s="518"/>
      <c r="BK4617" s="518"/>
      <c r="BL4617" s="518"/>
      <c r="BM4617" s="518"/>
      <c r="BN4617" s="518"/>
    </row>
    <row r="4618" spans="1:66" s="527" customFormat="1" ht="50.1" customHeight="1">
      <c r="A4618" s="683" t="s">
        <v>13997</v>
      </c>
      <c r="B4618" s="1524" t="s">
        <v>35</v>
      </c>
      <c r="C4618" s="1525" t="s">
        <v>2094</v>
      </c>
      <c r="D4618" s="1526" t="s">
        <v>2086</v>
      </c>
      <c r="E4618" s="1525" t="s">
        <v>2095</v>
      </c>
      <c r="F4618" s="1525" t="s">
        <v>2096</v>
      </c>
      <c r="G4618" s="1505" t="s">
        <v>39</v>
      </c>
      <c r="H4618" s="1527">
        <v>0</v>
      </c>
      <c r="I4618" s="1528">
        <v>590000000</v>
      </c>
      <c r="J4618" s="1503" t="s">
        <v>40</v>
      </c>
      <c r="K4618" s="1506" t="s">
        <v>13382</v>
      </c>
      <c r="L4618" s="1503" t="s">
        <v>42</v>
      </c>
      <c r="M4618" s="1524" t="s">
        <v>61</v>
      </c>
      <c r="N4618" s="1505" t="s">
        <v>109</v>
      </c>
      <c r="O4618" s="1503" t="s">
        <v>110</v>
      </c>
      <c r="P4618" s="1503">
        <v>166</v>
      </c>
      <c r="Q4618" s="1505" t="s">
        <v>103</v>
      </c>
      <c r="R4618" s="1520">
        <v>1137</v>
      </c>
      <c r="S4618" s="1521">
        <v>251</v>
      </c>
      <c r="T4618" s="1509">
        <f t="shared" si="561"/>
        <v>285387</v>
      </c>
      <c r="U4618" s="1509">
        <f t="shared" si="560"/>
        <v>319633.44</v>
      </c>
      <c r="V4618" s="1510"/>
      <c r="W4618" s="1506">
        <v>2017</v>
      </c>
      <c r="X4618" s="1524" t="s">
        <v>47</v>
      </c>
      <c r="Y4618" s="1501"/>
      <c r="Z4618" s="1165"/>
      <c r="AA4618" s="1166"/>
      <c r="AB4618" s="1165"/>
      <c r="AC4618" s="528"/>
      <c r="AD4618" s="528"/>
      <c r="AE4618" s="528"/>
      <c r="AF4618" s="528"/>
      <c r="AG4618" s="528"/>
      <c r="AH4618" s="528"/>
      <c r="AI4618" s="528"/>
      <c r="AJ4618" s="528"/>
      <c r="AK4618" s="528"/>
      <c r="AL4618" s="528"/>
      <c r="AM4618" s="528"/>
      <c r="AN4618" s="528"/>
      <c r="AO4618" s="528"/>
      <c r="AP4618" s="518"/>
      <c r="AQ4618" s="518"/>
      <c r="AR4618" s="518"/>
      <c r="AS4618" s="518"/>
      <c r="AT4618" s="518"/>
      <c r="AU4618" s="518"/>
      <c r="AV4618" s="518"/>
      <c r="AW4618" s="518"/>
      <c r="AX4618" s="518"/>
      <c r="AY4618" s="518"/>
      <c r="AZ4618" s="518"/>
      <c r="BA4618" s="518"/>
      <c r="BB4618" s="518"/>
      <c r="BC4618" s="518"/>
      <c r="BD4618" s="518"/>
      <c r="BE4618" s="518"/>
      <c r="BF4618" s="518"/>
      <c r="BG4618" s="518"/>
      <c r="BH4618" s="518"/>
      <c r="BI4618" s="518"/>
      <c r="BJ4618" s="518"/>
      <c r="BK4618" s="518"/>
      <c r="BL4618" s="518"/>
      <c r="BM4618" s="518"/>
      <c r="BN4618" s="518"/>
    </row>
    <row r="4619" spans="1:66" s="527" customFormat="1" ht="50.1" customHeight="1">
      <c r="A4619" s="683" t="s">
        <v>13998</v>
      </c>
      <c r="B4619" s="1524" t="s">
        <v>35</v>
      </c>
      <c r="C4619" s="1525" t="s">
        <v>2169</v>
      </c>
      <c r="D4619" s="1526" t="s">
        <v>2086</v>
      </c>
      <c r="E4619" s="1525" t="s">
        <v>2170</v>
      </c>
      <c r="F4619" s="1525" t="s">
        <v>47</v>
      </c>
      <c r="G4619" s="1505" t="s">
        <v>39</v>
      </c>
      <c r="H4619" s="1527">
        <v>0</v>
      </c>
      <c r="I4619" s="1528">
        <v>590000000</v>
      </c>
      <c r="J4619" s="1503" t="s">
        <v>40</v>
      </c>
      <c r="K4619" s="1506" t="s">
        <v>13382</v>
      </c>
      <c r="L4619" s="1503" t="s">
        <v>42</v>
      </c>
      <c r="M4619" s="1524" t="s">
        <v>61</v>
      </c>
      <c r="N4619" s="1505" t="s">
        <v>109</v>
      </c>
      <c r="O4619" s="1503" t="s">
        <v>110</v>
      </c>
      <c r="P4619" s="1507">
        <v>168</v>
      </c>
      <c r="Q4619" s="1505" t="s">
        <v>117</v>
      </c>
      <c r="R4619" s="1520">
        <v>1.5049999999999999</v>
      </c>
      <c r="S4619" s="1509">
        <v>233000</v>
      </c>
      <c r="T4619" s="1509">
        <f t="shared" si="561"/>
        <v>350665</v>
      </c>
      <c r="U4619" s="1509">
        <f t="shared" si="560"/>
        <v>392744.80000000005</v>
      </c>
      <c r="V4619" s="1510"/>
      <c r="W4619" s="1506">
        <v>2017</v>
      </c>
      <c r="X4619" s="1524" t="s">
        <v>47</v>
      </c>
      <c r="Y4619" s="1501"/>
      <c r="Z4619" s="1165"/>
      <c r="AA4619" s="1166"/>
      <c r="AB4619" s="1165"/>
      <c r="AC4619" s="528"/>
      <c r="AD4619" s="528"/>
      <c r="AE4619" s="528"/>
      <c r="AF4619" s="528"/>
      <c r="AG4619" s="528"/>
      <c r="AH4619" s="528"/>
      <c r="AI4619" s="528"/>
      <c r="AJ4619" s="528"/>
      <c r="AK4619" s="528"/>
      <c r="AL4619" s="528"/>
      <c r="AM4619" s="528"/>
      <c r="AN4619" s="528"/>
      <c r="AO4619" s="528"/>
      <c r="AP4619" s="518"/>
      <c r="AQ4619" s="518"/>
      <c r="AR4619" s="518"/>
      <c r="AS4619" s="518"/>
      <c r="AT4619" s="518"/>
      <c r="AU4619" s="518"/>
      <c r="AV4619" s="518"/>
      <c r="AW4619" s="518"/>
      <c r="AX4619" s="518"/>
      <c r="AY4619" s="518"/>
      <c r="AZ4619" s="518"/>
      <c r="BA4619" s="518"/>
      <c r="BB4619" s="518"/>
      <c r="BC4619" s="518"/>
      <c r="BD4619" s="518"/>
      <c r="BE4619" s="518"/>
      <c r="BF4619" s="518"/>
      <c r="BG4619" s="518"/>
      <c r="BH4619" s="518"/>
      <c r="BI4619" s="518"/>
      <c r="BJ4619" s="518"/>
      <c r="BK4619" s="518"/>
      <c r="BL4619" s="518"/>
      <c r="BM4619" s="518"/>
      <c r="BN4619" s="518"/>
    </row>
    <row r="4620" spans="1:66" s="527" customFormat="1" ht="50.1" customHeight="1">
      <c r="A4620" s="683" t="s">
        <v>13999</v>
      </c>
      <c r="B4620" s="1503" t="s">
        <v>35</v>
      </c>
      <c r="C4620" s="1504" t="s">
        <v>2172</v>
      </c>
      <c r="D4620" s="1504" t="s">
        <v>2086</v>
      </c>
      <c r="E4620" s="1504" t="s">
        <v>2173</v>
      </c>
      <c r="F4620" s="1504" t="s">
        <v>47</v>
      </c>
      <c r="G4620" s="1505" t="s">
        <v>39</v>
      </c>
      <c r="H4620" s="1502">
        <v>0</v>
      </c>
      <c r="I4620" s="1502">
        <v>590000000</v>
      </c>
      <c r="J4620" s="1503" t="s">
        <v>40</v>
      </c>
      <c r="K4620" s="1506" t="s">
        <v>13382</v>
      </c>
      <c r="L4620" s="1503" t="s">
        <v>42</v>
      </c>
      <c r="M4620" s="1502" t="s">
        <v>61</v>
      </c>
      <c r="N4620" s="1503" t="s">
        <v>109</v>
      </c>
      <c r="O4620" s="1503" t="s">
        <v>110</v>
      </c>
      <c r="P4620" s="1507">
        <v>168</v>
      </c>
      <c r="Q4620" s="1503" t="s">
        <v>117</v>
      </c>
      <c r="R4620" s="1508">
        <v>1.6739999999999999</v>
      </c>
      <c r="S4620" s="1509">
        <v>233000</v>
      </c>
      <c r="T4620" s="1509">
        <f t="shared" si="561"/>
        <v>390042</v>
      </c>
      <c r="U4620" s="1509">
        <f t="shared" si="560"/>
        <v>436847.04000000004</v>
      </c>
      <c r="V4620" s="1510"/>
      <c r="W4620" s="1506">
        <v>2017</v>
      </c>
      <c r="X4620" s="1502" t="s">
        <v>47</v>
      </c>
      <c r="Y4620" s="1501"/>
      <c r="Z4620" s="1165"/>
      <c r="AA4620" s="1166"/>
      <c r="AB4620" s="1165"/>
      <c r="AC4620" s="528"/>
      <c r="AD4620" s="528"/>
      <c r="AE4620" s="528"/>
      <c r="AF4620" s="528"/>
      <c r="AG4620" s="528"/>
      <c r="AH4620" s="528"/>
      <c r="AI4620" s="528"/>
      <c r="AJ4620" s="528"/>
      <c r="AK4620" s="528"/>
      <c r="AL4620" s="528"/>
      <c r="AM4620" s="528"/>
      <c r="AN4620" s="528"/>
      <c r="AO4620" s="528"/>
      <c r="AP4620" s="518"/>
      <c r="AQ4620" s="518"/>
      <c r="AR4620" s="518"/>
      <c r="AS4620" s="518"/>
      <c r="AT4620" s="518"/>
      <c r="AU4620" s="518"/>
      <c r="AV4620" s="518"/>
      <c r="AW4620" s="518"/>
      <c r="AX4620" s="518"/>
      <c r="AY4620" s="518"/>
      <c r="AZ4620" s="518"/>
      <c r="BA4620" s="518"/>
      <c r="BB4620" s="518"/>
      <c r="BC4620" s="518"/>
      <c r="BD4620" s="518"/>
      <c r="BE4620" s="518"/>
      <c r="BF4620" s="518"/>
      <c r="BG4620" s="518"/>
      <c r="BH4620" s="518"/>
      <c r="BI4620" s="518"/>
      <c r="BJ4620" s="518"/>
      <c r="BK4620" s="518"/>
      <c r="BL4620" s="518"/>
      <c r="BM4620" s="518"/>
      <c r="BN4620" s="518"/>
    </row>
    <row r="4621" spans="1:66" s="527" customFormat="1" ht="50.1" customHeight="1">
      <c r="A4621" s="683" t="s">
        <v>14000</v>
      </c>
      <c r="B4621" s="1503" t="s">
        <v>35</v>
      </c>
      <c r="C4621" s="1504" t="s">
        <v>2206</v>
      </c>
      <c r="D4621" s="1504" t="s">
        <v>2086</v>
      </c>
      <c r="E4621" s="1504" t="s">
        <v>2207</v>
      </c>
      <c r="F4621" s="1504" t="s">
        <v>47</v>
      </c>
      <c r="G4621" s="1505" t="s">
        <v>39</v>
      </c>
      <c r="H4621" s="1502">
        <v>0</v>
      </c>
      <c r="I4621" s="1502">
        <v>590000000</v>
      </c>
      <c r="J4621" s="1503" t="s">
        <v>40</v>
      </c>
      <c r="K4621" s="1506" t="s">
        <v>13382</v>
      </c>
      <c r="L4621" s="1503" t="s">
        <v>42</v>
      </c>
      <c r="M4621" s="1502" t="s">
        <v>61</v>
      </c>
      <c r="N4621" s="1503" t="s">
        <v>109</v>
      </c>
      <c r="O4621" s="1503" t="s">
        <v>110</v>
      </c>
      <c r="P4621" s="1503">
        <v>166</v>
      </c>
      <c r="Q4621" s="1503" t="s">
        <v>103</v>
      </c>
      <c r="R4621" s="1508">
        <v>35</v>
      </c>
      <c r="S4621" s="1509">
        <v>3700</v>
      </c>
      <c r="T4621" s="1509">
        <f t="shared" si="561"/>
        <v>129500</v>
      </c>
      <c r="U4621" s="1509">
        <f t="shared" si="560"/>
        <v>145040</v>
      </c>
      <c r="V4621" s="1510"/>
      <c r="W4621" s="1506">
        <v>2017</v>
      </c>
      <c r="X4621" s="1502" t="s">
        <v>47</v>
      </c>
      <c r="Y4621" s="1501"/>
      <c r="Z4621" s="1165"/>
      <c r="AA4621" s="1166"/>
      <c r="AB4621" s="1165"/>
      <c r="AC4621" s="528"/>
      <c r="AD4621" s="528"/>
      <c r="AE4621" s="528"/>
      <c r="AF4621" s="528"/>
      <c r="AG4621" s="528"/>
      <c r="AH4621" s="528"/>
      <c r="AI4621" s="528"/>
      <c r="AJ4621" s="528"/>
      <c r="AK4621" s="528"/>
      <c r="AL4621" s="528"/>
      <c r="AM4621" s="528"/>
      <c r="AN4621" s="528"/>
      <c r="AO4621" s="528"/>
      <c r="AP4621" s="518"/>
      <c r="AQ4621" s="518"/>
      <c r="AR4621" s="518"/>
      <c r="AS4621" s="518"/>
      <c r="AT4621" s="518"/>
      <c r="AU4621" s="518"/>
      <c r="AV4621" s="518"/>
      <c r="AW4621" s="518"/>
      <c r="AX4621" s="518"/>
      <c r="AY4621" s="518"/>
      <c r="AZ4621" s="518"/>
      <c r="BA4621" s="518"/>
      <c r="BB4621" s="518"/>
      <c r="BC4621" s="518"/>
      <c r="BD4621" s="518"/>
      <c r="BE4621" s="518"/>
      <c r="BF4621" s="518"/>
      <c r="BG4621" s="518"/>
      <c r="BH4621" s="518"/>
      <c r="BI4621" s="518"/>
      <c r="BJ4621" s="518"/>
      <c r="BK4621" s="518"/>
      <c r="BL4621" s="518"/>
      <c r="BM4621" s="518"/>
      <c r="BN4621" s="518"/>
    </row>
    <row r="4622" spans="1:66" s="527" customFormat="1" ht="50.1" customHeight="1">
      <c r="A4622" s="683" t="s">
        <v>14001</v>
      </c>
      <c r="B4622" s="1503" t="s">
        <v>35</v>
      </c>
      <c r="C4622" s="1504" t="s">
        <v>3640</v>
      </c>
      <c r="D4622" s="1504" t="s">
        <v>3628</v>
      </c>
      <c r="E4622" s="1504" t="s">
        <v>3641</v>
      </c>
      <c r="F4622" s="1504" t="s">
        <v>47</v>
      </c>
      <c r="G4622" s="1505" t="s">
        <v>39</v>
      </c>
      <c r="H4622" s="1502">
        <v>0</v>
      </c>
      <c r="I4622" s="1518">
        <v>590000000</v>
      </c>
      <c r="J4622" s="1503" t="s">
        <v>40</v>
      </c>
      <c r="K4622" s="1506" t="s">
        <v>13382</v>
      </c>
      <c r="L4622" s="1503" t="s">
        <v>42</v>
      </c>
      <c r="M4622" s="1502" t="s">
        <v>61</v>
      </c>
      <c r="N4622" s="1503" t="s">
        <v>109</v>
      </c>
      <c r="O4622" s="1503" t="s">
        <v>110</v>
      </c>
      <c r="P4622" s="1507">
        <v>168</v>
      </c>
      <c r="Q4622" s="1503" t="s">
        <v>117</v>
      </c>
      <c r="R4622" s="1508">
        <v>7.0000000000000007E-2</v>
      </c>
      <c r="S4622" s="1509">
        <v>3000000</v>
      </c>
      <c r="T4622" s="1509">
        <f t="shared" si="561"/>
        <v>210000.00000000003</v>
      </c>
      <c r="U4622" s="1509">
        <f t="shared" si="560"/>
        <v>235200.00000000006</v>
      </c>
      <c r="V4622" s="1502" t="s">
        <v>47</v>
      </c>
      <c r="W4622" s="1506">
        <v>2017</v>
      </c>
      <c r="X4622" s="1510"/>
      <c r="Y4622" s="1501"/>
      <c r="Z4622" s="1165"/>
      <c r="AA4622" s="1166"/>
      <c r="AB4622" s="1165"/>
      <c r="AC4622" s="528"/>
      <c r="AD4622" s="528"/>
      <c r="AE4622" s="528"/>
      <c r="AF4622" s="528"/>
      <c r="AG4622" s="528"/>
      <c r="AH4622" s="528"/>
      <c r="AI4622" s="528"/>
      <c r="AJ4622" s="528"/>
      <c r="AK4622" s="528"/>
      <c r="AL4622" s="528"/>
      <c r="AM4622" s="528"/>
      <c r="AN4622" s="528"/>
      <c r="AO4622" s="528"/>
      <c r="AP4622" s="518"/>
      <c r="AQ4622" s="518"/>
      <c r="AR4622" s="518"/>
      <c r="AS4622" s="518"/>
      <c r="AT4622" s="518"/>
      <c r="AU4622" s="518"/>
      <c r="AV4622" s="518"/>
      <c r="AW4622" s="518"/>
      <c r="AX4622" s="518"/>
      <c r="AY4622" s="518"/>
      <c r="AZ4622" s="518"/>
      <c r="BA4622" s="518"/>
      <c r="BB4622" s="518"/>
      <c r="BC4622" s="518"/>
      <c r="BD4622" s="518"/>
      <c r="BE4622" s="518"/>
      <c r="BF4622" s="518"/>
      <c r="BG4622" s="518"/>
      <c r="BH4622" s="518"/>
      <c r="BI4622" s="518"/>
      <c r="BJ4622" s="518"/>
      <c r="BK4622" s="518"/>
      <c r="BL4622" s="518"/>
      <c r="BM4622" s="518"/>
      <c r="BN4622" s="518"/>
    </row>
    <row r="4623" spans="1:66" s="527" customFormat="1" ht="50.1" customHeight="1">
      <c r="A4623" s="683" t="s">
        <v>14002</v>
      </c>
      <c r="B4623" s="1503" t="s">
        <v>35</v>
      </c>
      <c r="C4623" s="1504" t="s">
        <v>4503</v>
      </c>
      <c r="D4623" s="1504" t="s">
        <v>4465</v>
      </c>
      <c r="E4623" s="1504" t="s">
        <v>4504</v>
      </c>
      <c r="F4623" s="1504" t="s">
        <v>47</v>
      </c>
      <c r="G4623" s="1505" t="s">
        <v>39</v>
      </c>
      <c r="H4623" s="1502">
        <v>0</v>
      </c>
      <c r="I4623" s="1518">
        <v>590000000</v>
      </c>
      <c r="J4623" s="1503" t="s">
        <v>40</v>
      </c>
      <c r="K4623" s="1506" t="s">
        <v>13382</v>
      </c>
      <c r="L4623" s="1503" t="s">
        <v>42</v>
      </c>
      <c r="M4623" s="1502" t="s">
        <v>61</v>
      </c>
      <c r="N4623" s="1503" t="s">
        <v>109</v>
      </c>
      <c r="O4623" s="1503" t="s">
        <v>110</v>
      </c>
      <c r="P4623" s="1507">
        <v>168</v>
      </c>
      <c r="Q4623" s="1503" t="s">
        <v>117</v>
      </c>
      <c r="R4623" s="1508">
        <v>0.43</v>
      </c>
      <c r="S4623" s="1509">
        <v>349000</v>
      </c>
      <c r="T4623" s="1509">
        <f t="shared" si="561"/>
        <v>150070</v>
      </c>
      <c r="U4623" s="1509">
        <f t="shared" si="560"/>
        <v>168078.40000000002</v>
      </c>
      <c r="V4623" s="1502" t="s">
        <v>47</v>
      </c>
      <c r="W4623" s="1506">
        <v>2017</v>
      </c>
      <c r="X4623" s="1510"/>
      <c r="Y4623" s="1501"/>
      <c r="Z4623" s="1165"/>
      <c r="AA4623" s="1166"/>
      <c r="AB4623" s="1165"/>
      <c r="AC4623" s="528"/>
      <c r="AD4623" s="528"/>
      <c r="AE4623" s="528"/>
      <c r="AF4623" s="528"/>
      <c r="AG4623" s="528"/>
      <c r="AH4623" s="528"/>
      <c r="AI4623" s="528"/>
      <c r="AJ4623" s="528"/>
      <c r="AK4623" s="528"/>
      <c r="AL4623" s="528"/>
      <c r="AM4623" s="528"/>
      <c r="AN4623" s="528"/>
      <c r="AO4623" s="528"/>
      <c r="AP4623" s="518"/>
      <c r="AQ4623" s="518"/>
      <c r="AR4623" s="518"/>
      <c r="AS4623" s="518"/>
      <c r="AT4623" s="518"/>
      <c r="AU4623" s="518"/>
      <c r="AV4623" s="518"/>
      <c r="AW4623" s="518"/>
      <c r="AX4623" s="518"/>
      <c r="AY4623" s="518"/>
      <c r="AZ4623" s="518"/>
      <c r="BA4623" s="518"/>
      <c r="BB4623" s="518"/>
      <c r="BC4623" s="518"/>
      <c r="BD4623" s="518"/>
      <c r="BE4623" s="518"/>
      <c r="BF4623" s="518"/>
      <c r="BG4623" s="518"/>
      <c r="BH4623" s="518"/>
      <c r="BI4623" s="518"/>
      <c r="BJ4623" s="518"/>
      <c r="BK4623" s="518"/>
      <c r="BL4623" s="518"/>
      <c r="BM4623" s="518"/>
      <c r="BN4623" s="518"/>
    </row>
    <row r="4624" spans="1:66" s="527" customFormat="1" ht="50.1" customHeight="1">
      <c r="A4624" s="683" t="s">
        <v>14003</v>
      </c>
      <c r="B4624" s="1503" t="s">
        <v>35</v>
      </c>
      <c r="C4624" s="1504" t="s">
        <v>4477</v>
      </c>
      <c r="D4624" s="1504" t="s">
        <v>4465</v>
      </c>
      <c r="E4624" s="1504" t="s">
        <v>4478</v>
      </c>
      <c r="F4624" s="1504"/>
      <c r="G4624" s="1505" t="s">
        <v>39</v>
      </c>
      <c r="H4624" s="1502">
        <v>0</v>
      </c>
      <c r="I4624" s="1518">
        <v>590000000</v>
      </c>
      <c r="J4624" s="1503" t="s">
        <v>40</v>
      </c>
      <c r="K4624" s="1506" t="s">
        <v>13382</v>
      </c>
      <c r="L4624" s="1503" t="s">
        <v>42</v>
      </c>
      <c r="M4624" s="1502" t="s">
        <v>61</v>
      </c>
      <c r="N4624" s="1503" t="s">
        <v>109</v>
      </c>
      <c r="O4624" s="1503" t="s">
        <v>110</v>
      </c>
      <c r="P4624" s="1507">
        <v>168</v>
      </c>
      <c r="Q4624" s="1503" t="s">
        <v>117</v>
      </c>
      <c r="R4624" s="1508">
        <v>0.34899999999999998</v>
      </c>
      <c r="S4624" s="1509">
        <v>322000</v>
      </c>
      <c r="T4624" s="1509">
        <f t="shared" si="561"/>
        <v>112377.99999999999</v>
      </c>
      <c r="U4624" s="1509">
        <f t="shared" si="560"/>
        <v>125863.36</v>
      </c>
      <c r="V4624" s="1502" t="s">
        <v>47</v>
      </c>
      <c r="W4624" s="1506">
        <v>2017</v>
      </c>
      <c r="X4624" s="1510"/>
      <c r="Y4624" s="1501"/>
      <c r="Z4624" s="1165"/>
      <c r="AA4624" s="1166"/>
      <c r="AB4624" s="1165"/>
      <c r="AC4624" s="528"/>
      <c r="AD4624" s="528"/>
      <c r="AE4624" s="528"/>
      <c r="AF4624" s="528"/>
      <c r="AG4624" s="528"/>
      <c r="AH4624" s="528"/>
      <c r="AI4624" s="528"/>
      <c r="AJ4624" s="528"/>
      <c r="AK4624" s="528"/>
      <c r="AL4624" s="528"/>
      <c r="AM4624" s="528"/>
      <c r="AN4624" s="528"/>
      <c r="AO4624" s="528"/>
      <c r="AP4624" s="518"/>
      <c r="AQ4624" s="518"/>
      <c r="AR4624" s="518"/>
      <c r="AS4624" s="518"/>
      <c r="AT4624" s="518"/>
      <c r="AU4624" s="518"/>
      <c r="AV4624" s="518"/>
      <c r="AW4624" s="518"/>
      <c r="AX4624" s="518"/>
      <c r="AY4624" s="518"/>
      <c r="AZ4624" s="518"/>
      <c r="BA4624" s="518"/>
      <c r="BB4624" s="518"/>
      <c r="BC4624" s="518"/>
      <c r="BD4624" s="518"/>
      <c r="BE4624" s="518"/>
      <c r="BF4624" s="518"/>
      <c r="BG4624" s="518"/>
      <c r="BH4624" s="518"/>
      <c r="BI4624" s="518"/>
      <c r="BJ4624" s="518"/>
      <c r="BK4624" s="518"/>
      <c r="BL4624" s="518"/>
      <c r="BM4624" s="518"/>
      <c r="BN4624" s="518"/>
    </row>
    <row r="4625" spans="1:66" s="527" customFormat="1" ht="50.1" customHeight="1">
      <c r="A4625" s="683" t="s">
        <v>14004</v>
      </c>
      <c r="B4625" s="1503" t="s">
        <v>35</v>
      </c>
      <c r="C4625" s="1530" t="s">
        <v>10275</v>
      </c>
      <c r="D4625" s="1530" t="s">
        <v>4465</v>
      </c>
      <c r="E4625" s="1530" t="s">
        <v>10276</v>
      </c>
      <c r="F4625" s="1504"/>
      <c r="G4625" s="1505" t="s">
        <v>39</v>
      </c>
      <c r="H4625" s="1502">
        <v>0</v>
      </c>
      <c r="I4625" s="1518">
        <v>590000000</v>
      </c>
      <c r="J4625" s="1503" t="s">
        <v>40</v>
      </c>
      <c r="K4625" s="1506" t="s">
        <v>13382</v>
      </c>
      <c r="L4625" s="1503" t="s">
        <v>42</v>
      </c>
      <c r="M4625" s="1502" t="s">
        <v>61</v>
      </c>
      <c r="N4625" s="1503" t="s">
        <v>109</v>
      </c>
      <c r="O4625" s="1503" t="s">
        <v>110</v>
      </c>
      <c r="P4625" s="1507">
        <v>168</v>
      </c>
      <c r="Q4625" s="1505" t="s">
        <v>117</v>
      </c>
      <c r="R4625" s="1508">
        <v>0.55400000000000005</v>
      </c>
      <c r="S4625" s="1509">
        <v>344000</v>
      </c>
      <c r="T4625" s="1509">
        <f t="shared" si="561"/>
        <v>190576.00000000003</v>
      </c>
      <c r="U4625" s="1509">
        <f t="shared" si="560"/>
        <v>213445.12000000005</v>
      </c>
      <c r="V4625" s="1502" t="s">
        <v>47</v>
      </c>
      <c r="W4625" s="1506">
        <v>2017</v>
      </c>
      <c r="X4625" s="1510"/>
      <c r="Y4625" s="1501"/>
      <c r="Z4625" s="1165"/>
      <c r="AA4625" s="1166"/>
      <c r="AB4625" s="1165"/>
      <c r="AC4625" s="528"/>
      <c r="AD4625" s="528"/>
      <c r="AE4625" s="528"/>
      <c r="AF4625" s="528"/>
      <c r="AG4625" s="528"/>
      <c r="AH4625" s="528"/>
      <c r="AI4625" s="528"/>
      <c r="AJ4625" s="528"/>
      <c r="AK4625" s="528"/>
      <c r="AL4625" s="528"/>
      <c r="AM4625" s="528"/>
      <c r="AN4625" s="528"/>
      <c r="AO4625" s="528"/>
      <c r="AP4625" s="518"/>
      <c r="AQ4625" s="518"/>
      <c r="AR4625" s="518"/>
      <c r="AS4625" s="518"/>
      <c r="AT4625" s="518"/>
      <c r="AU4625" s="518"/>
      <c r="AV4625" s="518"/>
      <c r="AW4625" s="518"/>
      <c r="AX4625" s="518"/>
      <c r="AY4625" s="518"/>
      <c r="AZ4625" s="518"/>
      <c r="BA4625" s="518"/>
      <c r="BB4625" s="518"/>
      <c r="BC4625" s="518"/>
      <c r="BD4625" s="518"/>
      <c r="BE4625" s="518"/>
      <c r="BF4625" s="518"/>
      <c r="BG4625" s="518"/>
      <c r="BH4625" s="518"/>
      <c r="BI4625" s="518"/>
      <c r="BJ4625" s="518"/>
      <c r="BK4625" s="518"/>
      <c r="BL4625" s="518"/>
      <c r="BM4625" s="518"/>
      <c r="BN4625" s="518"/>
    </row>
    <row r="4626" spans="1:66" s="527" customFormat="1" ht="50.1" customHeight="1">
      <c r="A4626" s="683" t="s">
        <v>14005</v>
      </c>
      <c r="B4626" s="1503" t="s">
        <v>35</v>
      </c>
      <c r="C4626" s="1531" t="s">
        <v>14006</v>
      </c>
      <c r="D4626" s="1531" t="s">
        <v>4465</v>
      </c>
      <c r="E4626" s="1531" t="s">
        <v>14007</v>
      </c>
      <c r="F4626" s="1504"/>
      <c r="G4626" s="1505" t="s">
        <v>39</v>
      </c>
      <c r="H4626" s="1502">
        <v>0</v>
      </c>
      <c r="I4626" s="1518">
        <v>590000000</v>
      </c>
      <c r="J4626" s="1503" t="s">
        <v>40</v>
      </c>
      <c r="K4626" s="1506" t="s">
        <v>13382</v>
      </c>
      <c r="L4626" s="1503" t="s">
        <v>42</v>
      </c>
      <c r="M4626" s="1502" t="s">
        <v>61</v>
      </c>
      <c r="N4626" s="1503" t="s">
        <v>109</v>
      </c>
      <c r="O4626" s="1503" t="s">
        <v>110</v>
      </c>
      <c r="P4626" s="1507">
        <v>168</v>
      </c>
      <c r="Q4626" s="1505" t="s">
        <v>117</v>
      </c>
      <c r="R4626" s="1508">
        <v>0.2</v>
      </c>
      <c r="S4626" s="1509">
        <v>715000</v>
      </c>
      <c r="T4626" s="1509">
        <f t="shared" si="561"/>
        <v>143000</v>
      </c>
      <c r="U4626" s="1509">
        <f t="shared" si="560"/>
        <v>160160.00000000003</v>
      </c>
      <c r="V4626" s="1502" t="s">
        <v>47</v>
      </c>
      <c r="W4626" s="1506">
        <v>2017</v>
      </c>
      <c r="X4626" s="1510"/>
      <c r="Y4626" s="1501"/>
      <c r="Z4626" s="1165"/>
      <c r="AA4626" s="1166"/>
      <c r="AB4626" s="1165"/>
      <c r="AC4626" s="528"/>
      <c r="AD4626" s="528"/>
      <c r="AE4626" s="528"/>
      <c r="AF4626" s="528"/>
      <c r="AG4626" s="528"/>
      <c r="AH4626" s="528"/>
      <c r="AI4626" s="528"/>
      <c r="AJ4626" s="528"/>
      <c r="AK4626" s="528"/>
      <c r="AL4626" s="528"/>
      <c r="AM4626" s="528"/>
      <c r="AN4626" s="528"/>
      <c r="AO4626" s="528"/>
      <c r="AP4626" s="518"/>
      <c r="AQ4626" s="518"/>
      <c r="AR4626" s="518"/>
      <c r="AS4626" s="518"/>
      <c r="AT4626" s="518"/>
      <c r="AU4626" s="518"/>
      <c r="AV4626" s="518"/>
      <c r="AW4626" s="518"/>
      <c r="AX4626" s="518"/>
      <c r="AY4626" s="518"/>
      <c r="AZ4626" s="518"/>
      <c r="BA4626" s="518"/>
      <c r="BB4626" s="518"/>
      <c r="BC4626" s="518"/>
      <c r="BD4626" s="518"/>
      <c r="BE4626" s="518"/>
      <c r="BF4626" s="518"/>
      <c r="BG4626" s="518"/>
      <c r="BH4626" s="518"/>
      <c r="BI4626" s="518"/>
      <c r="BJ4626" s="518"/>
      <c r="BK4626" s="518"/>
      <c r="BL4626" s="518"/>
      <c r="BM4626" s="518"/>
      <c r="BN4626" s="518"/>
    </row>
    <row r="4627" spans="1:66" s="527" customFormat="1" ht="50.1" customHeight="1">
      <c r="A4627" s="683" t="s">
        <v>14008</v>
      </c>
      <c r="B4627" s="1503" t="s">
        <v>35</v>
      </c>
      <c r="C4627" s="1532" t="s">
        <v>4518</v>
      </c>
      <c r="D4627" s="1532" t="s">
        <v>4465</v>
      </c>
      <c r="E4627" s="1532" t="s">
        <v>4519</v>
      </c>
      <c r="F4627" s="1504" t="s">
        <v>47</v>
      </c>
      <c r="G4627" s="1505" t="s">
        <v>39</v>
      </c>
      <c r="H4627" s="1502">
        <v>0</v>
      </c>
      <c r="I4627" s="1518">
        <v>590000000</v>
      </c>
      <c r="J4627" s="1503" t="s">
        <v>40</v>
      </c>
      <c r="K4627" s="1506" t="s">
        <v>13382</v>
      </c>
      <c r="L4627" s="1503" t="s">
        <v>42</v>
      </c>
      <c r="M4627" s="1502" t="s">
        <v>61</v>
      </c>
      <c r="N4627" s="1503" t="s">
        <v>109</v>
      </c>
      <c r="O4627" s="1503" t="s">
        <v>110</v>
      </c>
      <c r="P4627" s="1507">
        <v>168</v>
      </c>
      <c r="Q4627" s="1503" t="s">
        <v>117</v>
      </c>
      <c r="R4627" s="1508">
        <v>0.56000000000000005</v>
      </c>
      <c r="S4627" s="1533">
        <v>581000</v>
      </c>
      <c r="T4627" s="1509">
        <f t="shared" si="561"/>
        <v>325360.00000000006</v>
      </c>
      <c r="U4627" s="1509">
        <f t="shared" si="560"/>
        <v>364403.20000000013</v>
      </c>
      <c r="V4627" s="1502" t="s">
        <v>47</v>
      </c>
      <c r="W4627" s="1506">
        <v>2017</v>
      </c>
      <c r="X4627" s="1510"/>
      <c r="Y4627" s="1501"/>
      <c r="Z4627" s="1165"/>
      <c r="AA4627" s="1166"/>
      <c r="AB4627" s="1165"/>
      <c r="AC4627" s="528"/>
      <c r="AD4627" s="528"/>
      <c r="AE4627" s="528"/>
      <c r="AF4627" s="528"/>
      <c r="AG4627" s="528"/>
      <c r="AH4627" s="528"/>
      <c r="AI4627" s="528"/>
      <c r="AJ4627" s="528"/>
      <c r="AK4627" s="528"/>
      <c r="AL4627" s="528"/>
      <c r="AM4627" s="528"/>
      <c r="AN4627" s="528"/>
      <c r="AO4627" s="528"/>
      <c r="AP4627" s="518"/>
      <c r="AQ4627" s="518"/>
      <c r="AR4627" s="518"/>
      <c r="AS4627" s="518"/>
      <c r="AT4627" s="518"/>
      <c r="AU4627" s="518"/>
      <c r="AV4627" s="518"/>
      <c r="AW4627" s="518"/>
      <c r="AX4627" s="518"/>
      <c r="AY4627" s="518"/>
      <c r="AZ4627" s="518"/>
      <c r="BA4627" s="518"/>
      <c r="BB4627" s="518"/>
      <c r="BC4627" s="518"/>
      <c r="BD4627" s="518"/>
      <c r="BE4627" s="518"/>
      <c r="BF4627" s="518"/>
      <c r="BG4627" s="518"/>
      <c r="BH4627" s="518"/>
      <c r="BI4627" s="518"/>
      <c r="BJ4627" s="518"/>
      <c r="BK4627" s="518"/>
      <c r="BL4627" s="518"/>
      <c r="BM4627" s="518"/>
      <c r="BN4627" s="518"/>
    </row>
    <row r="4628" spans="1:66" s="527" customFormat="1" ht="50.1" customHeight="1">
      <c r="A4628" s="683" t="s">
        <v>14009</v>
      </c>
      <c r="B4628" s="1503" t="s">
        <v>35</v>
      </c>
      <c r="C4628" s="1531" t="s">
        <v>14010</v>
      </c>
      <c r="D4628" s="1531" t="s">
        <v>4465</v>
      </c>
      <c r="E4628" s="1531" t="s">
        <v>14011</v>
      </c>
      <c r="F4628" s="1504" t="s">
        <v>47</v>
      </c>
      <c r="G4628" s="1505" t="s">
        <v>39</v>
      </c>
      <c r="H4628" s="1502">
        <v>0</v>
      </c>
      <c r="I4628" s="1518">
        <v>590000000</v>
      </c>
      <c r="J4628" s="1503" t="s">
        <v>40</v>
      </c>
      <c r="K4628" s="1506" t="s">
        <v>13382</v>
      </c>
      <c r="L4628" s="1503" t="s">
        <v>42</v>
      </c>
      <c r="M4628" s="1502" t="s">
        <v>61</v>
      </c>
      <c r="N4628" s="1503" t="s">
        <v>109</v>
      </c>
      <c r="O4628" s="1503" t="s">
        <v>110</v>
      </c>
      <c r="P4628" s="1507">
        <v>168</v>
      </c>
      <c r="Q4628" s="1503" t="s">
        <v>117</v>
      </c>
      <c r="R4628" s="1508">
        <v>0.30299999999999999</v>
      </c>
      <c r="S4628" s="1533">
        <v>322000</v>
      </c>
      <c r="T4628" s="1509">
        <f t="shared" si="561"/>
        <v>97566</v>
      </c>
      <c r="U4628" s="1509">
        <f t="shared" si="560"/>
        <v>109273.92000000001</v>
      </c>
      <c r="V4628" s="1502" t="s">
        <v>47</v>
      </c>
      <c r="W4628" s="1506">
        <v>2017</v>
      </c>
      <c r="X4628" s="1510"/>
      <c r="Y4628" s="1501"/>
      <c r="Z4628" s="1165"/>
      <c r="AA4628" s="1166"/>
      <c r="AB4628" s="1165"/>
      <c r="AC4628" s="528"/>
      <c r="AD4628" s="528"/>
      <c r="AE4628" s="528"/>
      <c r="AF4628" s="528"/>
      <c r="AG4628" s="528"/>
      <c r="AH4628" s="528"/>
      <c r="AI4628" s="528"/>
      <c r="AJ4628" s="528"/>
      <c r="AK4628" s="528"/>
      <c r="AL4628" s="528"/>
      <c r="AM4628" s="528"/>
      <c r="AN4628" s="528"/>
      <c r="AO4628" s="528"/>
      <c r="AP4628" s="518"/>
      <c r="AQ4628" s="518"/>
      <c r="AR4628" s="518"/>
      <c r="AS4628" s="518"/>
      <c r="AT4628" s="518"/>
      <c r="AU4628" s="518"/>
      <c r="AV4628" s="518"/>
      <c r="AW4628" s="518"/>
      <c r="AX4628" s="518"/>
      <c r="AY4628" s="518"/>
      <c r="AZ4628" s="518"/>
      <c r="BA4628" s="518"/>
      <c r="BB4628" s="518"/>
      <c r="BC4628" s="518"/>
      <c r="BD4628" s="518"/>
      <c r="BE4628" s="518"/>
      <c r="BF4628" s="518"/>
      <c r="BG4628" s="518"/>
      <c r="BH4628" s="518"/>
      <c r="BI4628" s="518"/>
      <c r="BJ4628" s="518"/>
      <c r="BK4628" s="518"/>
      <c r="BL4628" s="518"/>
      <c r="BM4628" s="518"/>
      <c r="BN4628" s="518"/>
    </row>
    <row r="4629" spans="1:66" s="527" customFormat="1" ht="50.1" customHeight="1">
      <c r="A4629" s="683" t="s">
        <v>14012</v>
      </c>
      <c r="B4629" s="1534" t="s">
        <v>35</v>
      </c>
      <c r="C4629" s="1535" t="s">
        <v>6426</v>
      </c>
      <c r="D4629" s="1536" t="s">
        <v>4465</v>
      </c>
      <c r="E4629" s="1535" t="s">
        <v>6427</v>
      </c>
      <c r="F4629" s="1535"/>
      <c r="G4629" s="1537" t="s">
        <v>39</v>
      </c>
      <c r="H4629" s="1534">
        <v>0</v>
      </c>
      <c r="I4629" s="1537">
        <v>590000000</v>
      </c>
      <c r="J4629" s="1538" t="s">
        <v>53</v>
      </c>
      <c r="K4629" s="1537" t="s">
        <v>13382</v>
      </c>
      <c r="L4629" s="1537" t="s">
        <v>42</v>
      </c>
      <c r="M4629" s="1537" t="s">
        <v>61</v>
      </c>
      <c r="N4629" s="1539" t="s">
        <v>109</v>
      </c>
      <c r="O4629" s="1537" t="s">
        <v>110</v>
      </c>
      <c r="P4629" s="1540">
        <v>168</v>
      </c>
      <c r="Q4629" s="1537" t="s">
        <v>117</v>
      </c>
      <c r="R4629" s="1541">
        <v>0.13</v>
      </c>
      <c r="S4629" s="1542">
        <v>295000</v>
      </c>
      <c r="T4629" s="1543">
        <f t="shared" si="561"/>
        <v>38350</v>
      </c>
      <c r="U4629" s="1543">
        <f t="shared" si="560"/>
        <v>42952.000000000007</v>
      </c>
      <c r="V4629" s="1544"/>
      <c r="W4629" s="1545">
        <v>2017</v>
      </c>
      <c r="X4629" s="1544"/>
      <c r="Y4629" s="1501"/>
      <c r="Z4629" s="1165"/>
      <c r="AA4629" s="1166"/>
      <c r="AB4629" s="1165"/>
      <c r="AC4629" s="528"/>
      <c r="AD4629" s="528"/>
      <c r="AE4629" s="528"/>
      <c r="AF4629" s="528"/>
      <c r="AG4629" s="528"/>
      <c r="AH4629" s="528"/>
      <c r="AI4629" s="528"/>
      <c r="AJ4629" s="528"/>
      <c r="AK4629" s="528"/>
      <c r="AL4629" s="528"/>
      <c r="AM4629" s="528"/>
      <c r="AN4629" s="528"/>
      <c r="AO4629" s="528"/>
      <c r="AP4629" s="518"/>
      <c r="AQ4629" s="518"/>
      <c r="AR4629" s="518"/>
      <c r="AS4629" s="518"/>
      <c r="AT4629" s="518"/>
      <c r="AU4629" s="518"/>
      <c r="AV4629" s="518"/>
      <c r="AW4629" s="518"/>
      <c r="AX4629" s="518"/>
      <c r="AY4629" s="518"/>
      <c r="AZ4629" s="518"/>
      <c r="BA4629" s="518"/>
      <c r="BB4629" s="518"/>
      <c r="BC4629" s="518"/>
      <c r="BD4629" s="518"/>
      <c r="BE4629" s="518"/>
      <c r="BF4629" s="518"/>
      <c r="BG4629" s="518"/>
      <c r="BH4629" s="518"/>
      <c r="BI4629" s="518"/>
      <c r="BJ4629" s="518"/>
      <c r="BK4629" s="518"/>
      <c r="BL4629" s="518"/>
      <c r="BM4629" s="518"/>
      <c r="BN4629" s="518"/>
    </row>
    <row r="4630" spans="1:66" s="527" customFormat="1" ht="50.1" customHeight="1">
      <c r="A4630" s="683" t="s">
        <v>14013</v>
      </c>
      <c r="B4630" s="1503" t="s">
        <v>35</v>
      </c>
      <c r="C4630" s="1546" t="s">
        <v>4471</v>
      </c>
      <c r="D4630" s="1546" t="s">
        <v>4465</v>
      </c>
      <c r="E4630" s="1546" t="s">
        <v>4472</v>
      </c>
      <c r="F4630" s="1504"/>
      <c r="G4630" s="1505" t="s">
        <v>39</v>
      </c>
      <c r="H4630" s="1502">
        <v>0</v>
      </c>
      <c r="I4630" s="1518">
        <v>590000000</v>
      </c>
      <c r="J4630" s="1503" t="s">
        <v>40</v>
      </c>
      <c r="K4630" s="1506" t="s">
        <v>13382</v>
      </c>
      <c r="L4630" s="1503" t="s">
        <v>42</v>
      </c>
      <c r="M4630" s="1502" t="s">
        <v>61</v>
      </c>
      <c r="N4630" s="1503" t="s">
        <v>109</v>
      </c>
      <c r="O4630" s="1503" t="s">
        <v>110</v>
      </c>
      <c r="P4630" s="1507">
        <v>168</v>
      </c>
      <c r="Q4630" s="1503" t="s">
        <v>117</v>
      </c>
      <c r="R4630" s="1508">
        <v>0.22600000000000001</v>
      </c>
      <c r="S4630" s="1509">
        <v>322000</v>
      </c>
      <c r="T4630" s="1509">
        <f t="shared" si="561"/>
        <v>72772</v>
      </c>
      <c r="U4630" s="1509">
        <f t="shared" si="560"/>
        <v>81504.640000000014</v>
      </c>
      <c r="V4630" s="1502" t="s">
        <v>47</v>
      </c>
      <c r="W4630" s="1506">
        <v>2017</v>
      </c>
      <c r="X4630" s="1510"/>
      <c r="Y4630" s="1501"/>
      <c r="Z4630" s="1165"/>
      <c r="AA4630" s="1166"/>
      <c r="AB4630" s="1165"/>
      <c r="AC4630" s="528"/>
      <c r="AD4630" s="528"/>
      <c r="AE4630" s="528"/>
      <c r="AF4630" s="528"/>
      <c r="AG4630" s="528"/>
      <c r="AH4630" s="528"/>
      <c r="AI4630" s="528"/>
      <c r="AJ4630" s="528"/>
      <c r="AK4630" s="528"/>
      <c r="AL4630" s="528"/>
      <c r="AM4630" s="528"/>
      <c r="AN4630" s="528"/>
      <c r="AO4630" s="528"/>
      <c r="AP4630" s="518"/>
      <c r="AQ4630" s="518"/>
      <c r="AR4630" s="518"/>
      <c r="AS4630" s="518"/>
      <c r="AT4630" s="518"/>
      <c r="AU4630" s="518"/>
      <c r="AV4630" s="518"/>
      <c r="AW4630" s="518"/>
      <c r="AX4630" s="518"/>
      <c r="AY4630" s="518"/>
      <c r="AZ4630" s="518"/>
      <c r="BA4630" s="518"/>
      <c r="BB4630" s="518"/>
      <c r="BC4630" s="518"/>
      <c r="BD4630" s="518"/>
      <c r="BE4630" s="518"/>
      <c r="BF4630" s="518"/>
      <c r="BG4630" s="518"/>
      <c r="BH4630" s="518"/>
      <c r="BI4630" s="518"/>
      <c r="BJ4630" s="518"/>
      <c r="BK4630" s="518"/>
      <c r="BL4630" s="518"/>
      <c r="BM4630" s="518"/>
      <c r="BN4630" s="518"/>
    </row>
    <row r="4631" spans="1:66" s="527" customFormat="1" ht="50.1" customHeight="1">
      <c r="A4631" s="683" t="s">
        <v>14014</v>
      </c>
      <c r="B4631" s="1524" t="s">
        <v>35</v>
      </c>
      <c r="C4631" s="1547" t="s">
        <v>12447</v>
      </c>
      <c r="D4631" s="1547" t="s">
        <v>4465</v>
      </c>
      <c r="E4631" s="1547" t="s">
        <v>12446</v>
      </c>
      <c r="F4631" s="1525" t="s">
        <v>47</v>
      </c>
      <c r="G4631" s="1505" t="s">
        <v>39</v>
      </c>
      <c r="H4631" s="1527">
        <v>0</v>
      </c>
      <c r="I4631" s="1518">
        <v>590000000</v>
      </c>
      <c r="J4631" s="1503" t="s">
        <v>40</v>
      </c>
      <c r="K4631" s="1506" t="s">
        <v>13382</v>
      </c>
      <c r="L4631" s="1503" t="s">
        <v>42</v>
      </c>
      <c r="M4631" s="1524" t="s">
        <v>61</v>
      </c>
      <c r="N4631" s="1505" t="s">
        <v>109</v>
      </c>
      <c r="O4631" s="1503" t="s">
        <v>110</v>
      </c>
      <c r="P4631" s="1507">
        <v>168</v>
      </c>
      <c r="Q4631" s="1505" t="s">
        <v>117</v>
      </c>
      <c r="R4631" s="1520">
        <v>0.19</v>
      </c>
      <c r="S4631" s="1521">
        <v>322000</v>
      </c>
      <c r="T4631" s="1548">
        <f t="shared" si="561"/>
        <v>61180</v>
      </c>
      <c r="U4631" s="1521">
        <f t="shared" si="560"/>
        <v>68521.600000000006</v>
      </c>
      <c r="V4631" s="1524" t="s">
        <v>47</v>
      </c>
      <c r="W4631" s="1506">
        <v>2017</v>
      </c>
      <c r="X4631" s="1510"/>
      <c r="Y4631" s="1501"/>
      <c r="Z4631" s="1165"/>
      <c r="AA4631" s="1166"/>
      <c r="AB4631" s="1165"/>
      <c r="AC4631" s="528"/>
      <c r="AD4631" s="528"/>
      <c r="AE4631" s="528"/>
      <c r="AF4631" s="528"/>
      <c r="AG4631" s="528"/>
      <c r="AH4631" s="528"/>
      <c r="AI4631" s="528"/>
      <c r="AJ4631" s="528"/>
      <c r="AK4631" s="528"/>
      <c r="AL4631" s="528"/>
      <c r="AM4631" s="528"/>
      <c r="AN4631" s="528"/>
      <c r="AO4631" s="528"/>
      <c r="AP4631" s="518"/>
      <c r="AQ4631" s="518"/>
      <c r="AR4631" s="518"/>
      <c r="AS4631" s="518"/>
      <c r="AT4631" s="518"/>
      <c r="AU4631" s="518"/>
      <c r="AV4631" s="518"/>
      <c r="AW4631" s="518"/>
      <c r="AX4631" s="518"/>
      <c r="AY4631" s="518"/>
      <c r="AZ4631" s="518"/>
      <c r="BA4631" s="518"/>
      <c r="BB4631" s="518"/>
      <c r="BC4631" s="518"/>
      <c r="BD4631" s="518"/>
      <c r="BE4631" s="518"/>
      <c r="BF4631" s="518"/>
      <c r="BG4631" s="518"/>
      <c r="BH4631" s="518"/>
      <c r="BI4631" s="518"/>
      <c r="BJ4631" s="518"/>
      <c r="BK4631" s="518"/>
      <c r="BL4631" s="518"/>
      <c r="BM4631" s="518"/>
      <c r="BN4631" s="518"/>
    </row>
    <row r="4632" spans="1:66" s="527" customFormat="1" ht="50.1" customHeight="1">
      <c r="A4632" s="683" t="s">
        <v>14015</v>
      </c>
      <c r="B4632" s="1524" t="s">
        <v>35</v>
      </c>
      <c r="C4632" s="1525" t="s">
        <v>4499</v>
      </c>
      <c r="D4632" s="1526" t="s">
        <v>4465</v>
      </c>
      <c r="E4632" s="1525" t="s">
        <v>4500</v>
      </c>
      <c r="F4632" s="1525" t="s">
        <v>47</v>
      </c>
      <c r="G4632" s="1505" t="s">
        <v>39</v>
      </c>
      <c r="H4632" s="1527">
        <v>0</v>
      </c>
      <c r="I4632" s="1549">
        <v>590000000</v>
      </c>
      <c r="J4632" s="1503" t="s">
        <v>40</v>
      </c>
      <c r="K4632" s="1506" t="s">
        <v>13382</v>
      </c>
      <c r="L4632" s="1503" t="s">
        <v>42</v>
      </c>
      <c r="M4632" s="1524" t="s">
        <v>61</v>
      </c>
      <c r="N4632" s="1505" t="s">
        <v>109</v>
      </c>
      <c r="O4632" s="1503" t="s">
        <v>110</v>
      </c>
      <c r="P4632" s="1507">
        <v>168</v>
      </c>
      <c r="Q4632" s="1505" t="s">
        <v>117</v>
      </c>
      <c r="R4632" s="1520">
        <v>0.11700000000000001</v>
      </c>
      <c r="S4632" s="1521">
        <v>349000</v>
      </c>
      <c r="T4632" s="1509">
        <f t="shared" si="561"/>
        <v>40833</v>
      </c>
      <c r="U4632" s="1509">
        <f t="shared" si="560"/>
        <v>45732.960000000006</v>
      </c>
      <c r="V4632" s="1524" t="s">
        <v>47</v>
      </c>
      <c r="W4632" s="1506">
        <v>2017</v>
      </c>
      <c r="X4632" s="1510"/>
      <c r="Y4632" s="1501"/>
      <c r="Z4632" s="1165"/>
      <c r="AA4632" s="1166"/>
      <c r="AB4632" s="1165"/>
      <c r="AC4632" s="528"/>
      <c r="AD4632" s="528"/>
      <c r="AE4632" s="528"/>
      <c r="AF4632" s="528"/>
      <c r="AG4632" s="528"/>
      <c r="AH4632" s="528"/>
      <c r="AI4632" s="528"/>
      <c r="AJ4632" s="528"/>
      <c r="AK4632" s="528"/>
      <c r="AL4632" s="528"/>
      <c r="AM4632" s="528"/>
      <c r="AN4632" s="528"/>
      <c r="AO4632" s="528"/>
      <c r="AP4632" s="518"/>
      <c r="AQ4632" s="518"/>
      <c r="AR4632" s="518"/>
      <c r="AS4632" s="518"/>
      <c r="AT4632" s="518"/>
      <c r="AU4632" s="518"/>
      <c r="AV4632" s="518"/>
      <c r="AW4632" s="518"/>
      <c r="AX4632" s="518"/>
      <c r="AY4632" s="518"/>
      <c r="AZ4632" s="518"/>
      <c r="BA4632" s="518"/>
      <c r="BB4632" s="518"/>
      <c r="BC4632" s="518"/>
      <c r="BD4632" s="518"/>
      <c r="BE4632" s="518"/>
      <c r="BF4632" s="518"/>
      <c r="BG4632" s="518"/>
      <c r="BH4632" s="518"/>
      <c r="BI4632" s="518"/>
      <c r="BJ4632" s="518"/>
      <c r="BK4632" s="518"/>
      <c r="BL4632" s="518"/>
      <c r="BM4632" s="518"/>
      <c r="BN4632" s="518"/>
    </row>
    <row r="4633" spans="1:66" s="527" customFormat="1" ht="50.1" customHeight="1">
      <c r="A4633" s="683" t="s">
        <v>14016</v>
      </c>
      <c r="B4633" s="1505" t="s">
        <v>35</v>
      </c>
      <c r="C4633" s="1525" t="s">
        <v>4948</v>
      </c>
      <c r="D4633" s="1525" t="s">
        <v>4926</v>
      </c>
      <c r="E4633" s="1525" t="s">
        <v>4949</v>
      </c>
      <c r="F4633" s="1525"/>
      <c r="G4633" s="1503" t="s">
        <v>39</v>
      </c>
      <c r="H4633" s="1505">
        <v>0</v>
      </c>
      <c r="I4633" s="1503">
        <v>590000000</v>
      </c>
      <c r="J4633" s="1504" t="s">
        <v>53</v>
      </c>
      <c r="K4633" s="1506" t="s">
        <v>13382</v>
      </c>
      <c r="L4633" s="1503" t="s">
        <v>42</v>
      </c>
      <c r="M4633" s="1503" t="s">
        <v>61</v>
      </c>
      <c r="N4633" s="1519" t="s">
        <v>109</v>
      </c>
      <c r="O4633" s="1503" t="s">
        <v>110</v>
      </c>
      <c r="P4633" s="1503">
        <v>168</v>
      </c>
      <c r="Q4633" s="1505" t="s">
        <v>117</v>
      </c>
      <c r="R4633" s="1520">
        <v>0.248</v>
      </c>
      <c r="S4633" s="1521">
        <v>259000</v>
      </c>
      <c r="T4633" s="1548">
        <f t="shared" si="561"/>
        <v>64232</v>
      </c>
      <c r="U4633" s="1521">
        <f t="shared" si="560"/>
        <v>71939.840000000011</v>
      </c>
      <c r="V4633" s="1532"/>
      <c r="W4633" s="1506">
        <v>2017</v>
      </c>
      <c r="X4633" s="1532"/>
      <c r="Y4633" s="1501"/>
      <c r="Z4633" s="1165"/>
      <c r="AA4633" s="1166"/>
      <c r="AB4633" s="1165"/>
      <c r="AC4633" s="528"/>
      <c r="AD4633" s="528"/>
      <c r="AE4633" s="528"/>
      <c r="AF4633" s="528"/>
      <c r="AG4633" s="528"/>
      <c r="AH4633" s="528"/>
      <c r="AI4633" s="528"/>
      <c r="AJ4633" s="528"/>
      <c r="AK4633" s="528"/>
      <c r="AL4633" s="528"/>
      <c r="AM4633" s="528"/>
      <c r="AN4633" s="528"/>
      <c r="AO4633" s="528"/>
      <c r="AP4633" s="518"/>
      <c r="AQ4633" s="518"/>
      <c r="AR4633" s="518"/>
      <c r="AS4633" s="518"/>
      <c r="AT4633" s="518"/>
      <c r="AU4633" s="518"/>
      <c r="AV4633" s="518"/>
      <c r="AW4633" s="518"/>
      <c r="AX4633" s="518"/>
      <c r="AY4633" s="518"/>
      <c r="AZ4633" s="518"/>
      <c r="BA4633" s="518"/>
      <c r="BB4633" s="518"/>
      <c r="BC4633" s="518"/>
      <c r="BD4633" s="518"/>
      <c r="BE4633" s="518"/>
      <c r="BF4633" s="518"/>
      <c r="BG4633" s="518"/>
      <c r="BH4633" s="518"/>
      <c r="BI4633" s="518"/>
      <c r="BJ4633" s="518"/>
      <c r="BK4633" s="518"/>
      <c r="BL4633" s="518"/>
      <c r="BM4633" s="518"/>
      <c r="BN4633" s="518"/>
    </row>
    <row r="4634" spans="1:66" s="527" customFormat="1" ht="50.1" customHeight="1">
      <c r="A4634" s="683" t="s">
        <v>14017</v>
      </c>
      <c r="B4634" s="1505" t="s">
        <v>35</v>
      </c>
      <c r="C4634" s="1525" t="s">
        <v>12436</v>
      </c>
      <c r="D4634" s="1525" t="s">
        <v>4926</v>
      </c>
      <c r="E4634" s="1536" t="s">
        <v>12435</v>
      </c>
      <c r="F4634" s="1525"/>
      <c r="G4634" s="1503" t="s">
        <v>39</v>
      </c>
      <c r="H4634" s="1505">
        <v>0</v>
      </c>
      <c r="I4634" s="1503">
        <v>590000000</v>
      </c>
      <c r="J4634" s="1504" t="s">
        <v>53</v>
      </c>
      <c r="K4634" s="1506" t="s">
        <v>13382</v>
      </c>
      <c r="L4634" s="1503" t="s">
        <v>42</v>
      </c>
      <c r="M4634" s="1503" t="s">
        <v>61</v>
      </c>
      <c r="N4634" s="1519" t="s">
        <v>109</v>
      </c>
      <c r="O4634" s="1503" t="s">
        <v>110</v>
      </c>
      <c r="P4634" s="1503">
        <v>166</v>
      </c>
      <c r="Q4634" s="1505" t="s">
        <v>103</v>
      </c>
      <c r="R4634" s="1520">
        <v>148</v>
      </c>
      <c r="S4634" s="1521">
        <v>260</v>
      </c>
      <c r="T4634" s="1509">
        <f t="shared" si="561"/>
        <v>38480</v>
      </c>
      <c r="U4634" s="1509">
        <f t="shared" si="560"/>
        <v>43097.600000000006</v>
      </c>
      <c r="V4634" s="1532"/>
      <c r="W4634" s="1506">
        <v>2017</v>
      </c>
      <c r="X4634" s="1532"/>
      <c r="Y4634" s="1501"/>
      <c r="Z4634" s="1165"/>
      <c r="AA4634" s="1166"/>
      <c r="AB4634" s="1165"/>
      <c r="AC4634" s="528"/>
      <c r="AD4634" s="528"/>
      <c r="AE4634" s="528"/>
      <c r="AF4634" s="528"/>
      <c r="AG4634" s="528"/>
      <c r="AH4634" s="528"/>
      <c r="AI4634" s="528"/>
      <c r="AJ4634" s="528"/>
      <c r="AK4634" s="528"/>
      <c r="AL4634" s="528"/>
      <c r="AM4634" s="528"/>
      <c r="AN4634" s="528"/>
      <c r="AO4634" s="528"/>
      <c r="AP4634" s="518"/>
      <c r="AQ4634" s="518"/>
      <c r="AR4634" s="518"/>
      <c r="AS4634" s="518"/>
      <c r="AT4634" s="518"/>
      <c r="AU4634" s="518"/>
      <c r="AV4634" s="518"/>
      <c r="AW4634" s="518"/>
      <c r="AX4634" s="518"/>
      <c r="AY4634" s="518"/>
      <c r="AZ4634" s="518"/>
      <c r="BA4634" s="518"/>
      <c r="BB4634" s="518"/>
      <c r="BC4634" s="518"/>
      <c r="BD4634" s="518"/>
      <c r="BE4634" s="518"/>
      <c r="BF4634" s="518"/>
      <c r="BG4634" s="518"/>
      <c r="BH4634" s="518"/>
      <c r="BI4634" s="518"/>
      <c r="BJ4634" s="518"/>
      <c r="BK4634" s="518"/>
      <c r="BL4634" s="518"/>
      <c r="BM4634" s="518"/>
      <c r="BN4634" s="518"/>
    </row>
    <row r="4635" spans="1:66" s="527" customFormat="1" ht="50.1" customHeight="1">
      <c r="A4635" s="683" t="s">
        <v>14018</v>
      </c>
      <c r="B4635" s="1505" t="s">
        <v>35</v>
      </c>
      <c r="C4635" s="1525" t="s">
        <v>4932</v>
      </c>
      <c r="D4635" s="1525" t="s">
        <v>4926</v>
      </c>
      <c r="E4635" s="1525" t="s">
        <v>4933</v>
      </c>
      <c r="F4635" s="1525"/>
      <c r="G4635" s="1503" t="s">
        <v>39</v>
      </c>
      <c r="H4635" s="1505">
        <v>0</v>
      </c>
      <c r="I4635" s="1503">
        <v>590000000</v>
      </c>
      <c r="J4635" s="1504" t="s">
        <v>53</v>
      </c>
      <c r="K4635" s="1506" t="s">
        <v>13382</v>
      </c>
      <c r="L4635" s="1503" t="s">
        <v>42</v>
      </c>
      <c r="M4635" s="1503" t="s">
        <v>61</v>
      </c>
      <c r="N4635" s="1519" t="s">
        <v>109</v>
      </c>
      <c r="O4635" s="1503" t="s">
        <v>110</v>
      </c>
      <c r="P4635" s="1503">
        <v>168</v>
      </c>
      <c r="Q4635" s="1505" t="s">
        <v>117</v>
      </c>
      <c r="R4635" s="1550">
        <v>0.19500000000000001</v>
      </c>
      <c r="S4635" s="1551">
        <v>259000</v>
      </c>
      <c r="T4635" s="1509">
        <f t="shared" si="561"/>
        <v>50505</v>
      </c>
      <c r="U4635" s="1509">
        <f t="shared" si="560"/>
        <v>56565.600000000006</v>
      </c>
      <c r="V4635" s="1532"/>
      <c r="W4635" s="1503">
        <v>2017</v>
      </c>
      <c r="X4635" s="1532"/>
      <c r="Y4635" s="1501"/>
      <c r="Z4635" s="1165"/>
      <c r="AA4635" s="1166"/>
      <c r="AB4635" s="1165"/>
      <c r="AC4635" s="528"/>
      <c r="AD4635" s="528"/>
      <c r="AE4635" s="528"/>
      <c r="AF4635" s="528"/>
      <c r="AG4635" s="528"/>
      <c r="AH4635" s="528"/>
      <c r="AI4635" s="528"/>
      <c r="AJ4635" s="528"/>
      <c r="AK4635" s="528"/>
      <c r="AL4635" s="528"/>
      <c r="AM4635" s="528"/>
      <c r="AN4635" s="528"/>
      <c r="AO4635" s="528"/>
      <c r="AP4635" s="518"/>
      <c r="AQ4635" s="518"/>
      <c r="AR4635" s="518"/>
      <c r="AS4635" s="518"/>
      <c r="AT4635" s="518"/>
      <c r="AU4635" s="518"/>
      <c r="AV4635" s="518"/>
      <c r="AW4635" s="518"/>
      <c r="AX4635" s="518"/>
      <c r="AY4635" s="518"/>
      <c r="AZ4635" s="518"/>
      <c r="BA4635" s="518"/>
      <c r="BB4635" s="518"/>
      <c r="BC4635" s="518"/>
      <c r="BD4635" s="518"/>
      <c r="BE4635" s="518"/>
      <c r="BF4635" s="518"/>
      <c r="BG4635" s="518"/>
      <c r="BH4635" s="518"/>
      <c r="BI4635" s="518"/>
      <c r="BJ4635" s="518"/>
      <c r="BK4635" s="518"/>
      <c r="BL4635" s="518"/>
      <c r="BM4635" s="518"/>
      <c r="BN4635" s="518"/>
    </row>
    <row r="4636" spans="1:66" s="527" customFormat="1" ht="50.1" customHeight="1">
      <c r="A4636" s="683" t="s">
        <v>14019</v>
      </c>
      <c r="B4636" s="1519" t="s">
        <v>35</v>
      </c>
      <c r="C4636" s="1525" t="s">
        <v>4993</v>
      </c>
      <c r="D4636" s="1525" t="s">
        <v>4961</v>
      </c>
      <c r="E4636" s="1525" t="s">
        <v>4994</v>
      </c>
      <c r="F4636" s="1525" t="s">
        <v>47</v>
      </c>
      <c r="G4636" s="1505" t="s">
        <v>39</v>
      </c>
      <c r="H4636" s="1549">
        <v>0</v>
      </c>
      <c r="I4636" s="1518">
        <v>590000000</v>
      </c>
      <c r="J4636" s="1503" t="s">
        <v>40</v>
      </c>
      <c r="K4636" s="1506" t="s">
        <v>13382</v>
      </c>
      <c r="L4636" s="1503" t="s">
        <v>42</v>
      </c>
      <c r="M4636" s="1506" t="s">
        <v>61</v>
      </c>
      <c r="N4636" s="1506" t="s">
        <v>109</v>
      </c>
      <c r="O4636" s="1503" t="s">
        <v>110</v>
      </c>
      <c r="P4636" s="1507">
        <v>168</v>
      </c>
      <c r="Q4636" s="1506" t="s">
        <v>117</v>
      </c>
      <c r="R4636" s="1552">
        <v>0.154</v>
      </c>
      <c r="S4636" s="1509">
        <v>402000</v>
      </c>
      <c r="T4636" s="1509">
        <f t="shared" si="561"/>
        <v>61908</v>
      </c>
      <c r="U4636" s="1509">
        <f t="shared" si="560"/>
        <v>69336.960000000006</v>
      </c>
      <c r="V4636" s="1506" t="s">
        <v>47</v>
      </c>
      <c r="W4636" s="1506">
        <v>2017</v>
      </c>
      <c r="X4636" s="1510"/>
      <c r="Y4636" s="1501"/>
      <c r="Z4636" s="1165"/>
      <c r="AA4636" s="1166"/>
      <c r="AB4636" s="1165"/>
      <c r="AC4636" s="528"/>
      <c r="AD4636" s="528"/>
      <c r="AE4636" s="528"/>
      <c r="AF4636" s="528"/>
      <c r="AG4636" s="528"/>
      <c r="AH4636" s="528"/>
      <c r="AI4636" s="528"/>
      <c r="AJ4636" s="528"/>
      <c r="AK4636" s="528"/>
      <c r="AL4636" s="528"/>
      <c r="AM4636" s="528"/>
      <c r="AN4636" s="528"/>
      <c r="AO4636" s="528"/>
      <c r="AP4636" s="518"/>
      <c r="AQ4636" s="518"/>
      <c r="AR4636" s="518"/>
      <c r="AS4636" s="518"/>
      <c r="AT4636" s="518"/>
      <c r="AU4636" s="518"/>
      <c r="AV4636" s="518"/>
      <c r="AW4636" s="518"/>
      <c r="AX4636" s="518"/>
      <c r="AY4636" s="518"/>
      <c r="AZ4636" s="518"/>
      <c r="BA4636" s="518"/>
      <c r="BB4636" s="518"/>
      <c r="BC4636" s="518"/>
      <c r="BD4636" s="518"/>
      <c r="BE4636" s="518"/>
      <c r="BF4636" s="518"/>
      <c r="BG4636" s="518"/>
      <c r="BH4636" s="518"/>
      <c r="BI4636" s="518"/>
      <c r="BJ4636" s="518"/>
      <c r="BK4636" s="518"/>
      <c r="BL4636" s="518"/>
      <c r="BM4636" s="518"/>
      <c r="BN4636" s="518"/>
    </row>
    <row r="4637" spans="1:66" s="527" customFormat="1" ht="50.1" customHeight="1">
      <c r="A4637" s="683" t="s">
        <v>14020</v>
      </c>
      <c r="B4637" s="1505" t="s">
        <v>35</v>
      </c>
      <c r="C4637" s="1525" t="s">
        <v>5005</v>
      </c>
      <c r="D4637" s="1525" t="s">
        <v>4961</v>
      </c>
      <c r="E4637" s="1525" t="s">
        <v>5006</v>
      </c>
      <c r="F4637" s="1525"/>
      <c r="G4637" s="1503" t="s">
        <v>39</v>
      </c>
      <c r="H4637" s="1505">
        <v>0</v>
      </c>
      <c r="I4637" s="1503">
        <v>590000000</v>
      </c>
      <c r="J4637" s="1504" t="s">
        <v>53</v>
      </c>
      <c r="K4637" s="1506" t="s">
        <v>13382</v>
      </c>
      <c r="L4637" s="1503" t="s">
        <v>42</v>
      </c>
      <c r="M4637" s="1503" t="s">
        <v>61</v>
      </c>
      <c r="N4637" s="1519" t="s">
        <v>109</v>
      </c>
      <c r="O4637" s="1503" t="s">
        <v>110</v>
      </c>
      <c r="P4637" s="1503">
        <v>168</v>
      </c>
      <c r="Q4637" s="1505" t="s">
        <v>117</v>
      </c>
      <c r="R4637" s="1550">
        <v>0.13400000000000001</v>
      </c>
      <c r="S4637" s="1521">
        <v>402000</v>
      </c>
      <c r="T4637" s="1522">
        <f t="shared" si="561"/>
        <v>53868</v>
      </c>
      <c r="U4637" s="1521">
        <f t="shared" si="560"/>
        <v>60332.160000000003</v>
      </c>
      <c r="V4637" s="1532"/>
      <c r="W4637" s="1506">
        <v>2017</v>
      </c>
      <c r="X4637" s="1532"/>
      <c r="Y4637" s="1501"/>
      <c r="Z4637" s="1165"/>
      <c r="AA4637" s="1166"/>
      <c r="AB4637" s="1165"/>
      <c r="AC4637" s="528"/>
      <c r="AD4637" s="528"/>
      <c r="AE4637" s="528"/>
      <c r="AF4637" s="528"/>
      <c r="AG4637" s="528"/>
      <c r="AH4637" s="528"/>
      <c r="AI4637" s="528"/>
      <c r="AJ4637" s="528"/>
      <c r="AK4637" s="528"/>
      <c r="AL4637" s="528"/>
      <c r="AM4637" s="528"/>
      <c r="AN4637" s="528"/>
      <c r="AO4637" s="528"/>
      <c r="AP4637" s="518"/>
      <c r="AQ4637" s="518"/>
      <c r="AR4637" s="518"/>
      <c r="AS4637" s="518"/>
      <c r="AT4637" s="518"/>
      <c r="AU4637" s="518"/>
      <c r="AV4637" s="518"/>
      <c r="AW4637" s="518"/>
      <c r="AX4637" s="518"/>
      <c r="AY4637" s="518"/>
      <c r="AZ4637" s="518"/>
      <c r="BA4637" s="518"/>
      <c r="BB4637" s="518"/>
      <c r="BC4637" s="518"/>
      <c r="BD4637" s="518"/>
      <c r="BE4637" s="518"/>
      <c r="BF4637" s="518"/>
      <c r="BG4637" s="518"/>
      <c r="BH4637" s="518"/>
      <c r="BI4637" s="518"/>
      <c r="BJ4637" s="518"/>
      <c r="BK4637" s="518"/>
      <c r="BL4637" s="518"/>
      <c r="BM4637" s="518"/>
      <c r="BN4637" s="518"/>
    </row>
    <row r="4638" spans="1:66" s="527" customFormat="1" ht="79.2">
      <c r="A4638" s="1553" t="s">
        <v>14021</v>
      </c>
      <c r="B4638" s="51" t="s">
        <v>35</v>
      </c>
      <c r="C4638" s="50" t="s">
        <v>6909</v>
      </c>
      <c r="D4638" s="50" t="s">
        <v>6910</v>
      </c>
      <c r="E4638" s="50" t="s">
        <v>6911</v>
      </c>
      <c r="F4638" s="465" t="s">
        <v>14022</v>
      </c>
      <c r="G4638" s="49" t="s">
        <v>39</v>
      </c>
      <c r="H4638" s="59">
        <v>0</v>
      </c>
      <c r="I4638" s="52">
        <v>590000000</v>
      </c>
      <c r="J4638" s="49" t="s">
        <v>10961</v>
      </c>
      <c r="K4638" s="49" t="s">
        <v>1289</v>
      </c>
      <c r="L4638" s="49" t="s">
        <v>1042</v>
      </c>
      <c r="M4638" s="790" t="s">
        <v>43</v>
      </c>
      <c r="N4638" s="51" t="s">
        <v>14023</v>
      </c>
      <c r="O4638" s="51" t="s">
        <v>1424</v>
      </c>
      <c r="P4638" s="58">
        <v>796</v>
      </c>
      <c r="Q4638" s="277" t="s">
        <v>46</v>
      </c>
      <c r="R4638" s="1554">
        <v>3</v>
      </c>
      <c r="S4638" s="467">
        <v>30350</v>
      </c>
      <c r="T4638" s="467">
        <f>R4638*S4638</f>
        <v>91050</v>
      </c>
      <c r="U4638" s="1555">
        <f>T4638*1.12</f>
        <v>101976.00000000001</v>
      </c>
      <c r="V4638" s="43"/>
      <c r="W4638" s="51">
        <v>2017</v>
      </c>
      <c r="X4638" s="277"/>
      <c r="Y4638" s="528"/>
      <c r="Z4638" s="1165"/>
      <c r="AA4638" s="1166"/>
      <c r="AB4638" s="1165"/>
      <c r="AC4638" s="528"/>
      <c r="AD4638" s="528"/>
      <c r="AE4638" s="528"/>
      <c r="AF4638" s="528"/>
      <c r="AG4638" s="528"/>
      <c r="AH4638" s="528"/>
      <c r="AI4638" s="528"/>
      <c r="AJ4638" s="528"/>
      <c r="AK4638" s="528"/>
      <c r="AL4638" s="528"/>
      <c r="AM4638" s="528"/>
      <c r="AN4638" s="528"/>
      <c r="AO4638" s="528"/>
      <c r="AP4638" s="518"/>
      <c r="AQ4638" s="518"/>
      <c r="AR4638" s="518"/>
      <c r="AS4638" s="518"/>
      <c r="AT4638" s="518"/>
      <c r="AU4638" s="518"/>
      <c r="AV4638" s="518"/>
      <c r="AW4638" s="518"/>
      <c r="AX4638" s="518"/>
      <c r="AY4638" s="518"/>
      <c r="AZ4638" s="518"/>
      <c r="BA4638" s="518"/>
      <c r="BB4638" s="518"/>
      <c r="BC4638" s="518"/>
      <c r="BD4638" s="518"/>
      <c r="BE4638" s="518"/>
      <c r="BF4638" s="518"/>
      <c r="BG4638" s="518"/>
      <c r="BH4638" s="518"/>
      <c r="BI4638" s="518"/>
      <c r="BJ4638" s="518"/>
      <c r="BK4638" s="518"/>
      <c r="BL4638" s="518"/>
      <c r="BM4638" s="518"/>
      <c r="BN4638" s="518"/>
    </row>
    <row r="4639" spans="1:66" s="527" customFormat="1" ht="79.2">
      <c r="A4639" s="1553" t="s">
        <v>14024</v>
      </c>
      <c r="B4639" s="51" t="s">
        <v>35</v>
      </c>
      <c r="C4639" s="50" t="s">
        <v>6909</v>
      </c>
      <c r="D4639" s="50" t="s">
        <v>6910</v>
      </c>
      <c r="E4639" s="50" t="s">
        <v>6911</v>
      </c>
      <c r="F4639" s="465" t="s">
        <v>14025</v>
      </c>
      <c r="G4639" s="49" t="s">
        <v>39</v>
      </c>
      <c r="H4639" s="59">
        <v>0</v>
      </c>
      <c r="I4639" s="52">
        <v>590000000</v>
      </c>
      <c r="J4639" s="49" t="s">
        <v>10961</v>
      </c>
      <c r="K4639" s="49" t="s">
        <v>1289</v>
      </c>
      <c r="L4639" s="49" t="s">
        <v>1042</v>
      </c>
      <c r="M4639" s="790" t="s">
        <v>43</v>
      </c>
      <c r="N4639" s="51" t="s">
        <v>14023</v>
      </c>
      <c r="O4639" s="51" t="s">
        <v>1424</v>
      </c>
      <c r="P4639" s="58">
        <v>796</v>
      </c>
      <c r="Q4639" s="277" t="s">
        <v>46</v>
      </c>
      <c r="R4639" s="1554">
        <v>3</v>
      </c>
      <c r="S4639" s="467">
        <v>16350</v>
      </c>
      <c r="T4639" s="467">
        <f t="shared" ref="T4639:T4645" si="562">R4639*S4639</f>
        <v>49050</v>
      </c>
      <c r="U4639" s="1555">
        <f t="shared" ref="U4639:U4645" si="563">T4639*1.12</f>
        <v>54936.000000000007</v>
      </c>
      <c r="V4639" s="43"/>
      <c r="W4639" s="51">
        <v>2017</v>
      </c>
      <c r="X4639" s="277"/>
      <c r="Y4639" s="528"/>
      <c r="Z4639" s="1165"/>
      <c r="AA4639" s="1166"/>
      <c r="AB4639" s="1165"/>
      <c r="AC4639" s="528"/>
      <c r="AD4639" s="528"/>
      <c r="AE4639" s="528"/>
      <c r="AF4639" s="528"/>
      <c r="AG4639" s="528"/>
      <c r="AH4639" s="528"/>
      <c r="AI4639" s="528"/>
      <c r="AJ4639" s="528"/>
      <c r="AK4639" s="528"/>
      <c r="AL4639" s="528"/>
      <c r="AM4639" s="528"/>
      <c r="AN4639" s="528"/>
      <c r="AO4639" s="528"/>
      <c r="AP4639" s="518"/>
      <c r="AQ4639" s="518"/>
      <c r="AR4639" s="518"/>
      <c r="AS4639" s="518"/>
      <c r="AT4639" s="518"/>
      <c r="AU4639" s="518"/>
      <c r="AV4639" s="518"/>
      <c r="AW4639" s="518"/>
      <c r="AX4639" s="518"/>
      <c r="AY4639" s="518"/>
      <c r="AZ4639" s="518"/>
      <c r="BA4639" s="518"/>
      <c r="BB4639" s="518"/>
      <c r="BC4639" s="518"/>
      <c r="BD4639" s="518"/>
      <c r="BE4639" s="518"/>
      <c r="BF4639" s="518"/>
      <c r="BG4639" s="518"/>
      <c r="BH4639" s="518"/>
      <c r="BI4639" s="518"/>
      <c r="BJ4639" s="518"/>
      <c r="BK4639" s="518"/>
      <c r="BL4639" s="518"/>
      <c r="BM4639" s="518"/>
      <c r="BN4639" s="518"/>
    </row>
    <row r="4640" spans="1:66" s="527" customFormat="1" ht="79.2">
      <c r="A4640" s="1553" t="s">
        <v>14026</v>
      </c>
      <c r="B4640" s="51" t="s">
        <v>35</v>
      </c>
      <c r="C4640" s="50" t="s">
        <v>6909</v>
      </c>
      <c r="D4640" s="50" t="s">
        <v>6910</v>
      </c>
      <c r="E4640" s="50" t="s">
        <v>6911</v>
      </c>
      <c r="F4640" s="465" t="s">
        <v>14027</v>
      </c>
      <c r="G4640" s="49" t="s">
        <v>39</v>
      </c>
      <c r="H4640" s="59">
        <v>0</v>
      </c>
      <c r="I4640" s="52">
        <v>590000000</v>
      </c>
      <c r="J4640" s="49" t="s">
        <v>10961</v>
      </c>
      <c r="K4640" s="49" t="s">
        <v>1289</v>
      </c>
      <c r="L4640" s="49" t="s">
        <v>1042</v>
      </c>
      <c r="M4640" s="790" t="s">
        <v>43</v>
      </c>
      <c r="N4640" s="51" t="s">
        <v>14023</v>
      </c>
      <c r="O4640" s="51" t="s">
        <v>1424</v>
      </c>
      <c r="P4640" s="58">
        <v>796</v>
      </c>
      <c r="Q4640" s="277" t="s">
        <v>46</v>
      </c>
      <c r="R4640" s="1554">
        <v>31</v>
      </c>
      <c r="S4640" s="467">
        <v>4550</v>
      </c>
      <c r="T4640" s="467">
        <f t="shared" si="562"/>
        <v>141050</v>
      </c>
      <c r="U4640" s="1555">
        <f t="shared" si="563"/>
        <v>157976.00000000003</v>
      </c>
      <c r="V4640" s="43"/>
      <c r="W4640" s="51">
        <v>2017</v>
      </c>
      <c r="X4640" s="277"/>
      <c r="Y4640" s="528"/>
      <c r="Z4640" s="1165"/>
      <c r="AA4640" s="1166"/>
      <c r="AB4640" s="1165"/>
      <c r="AC4640" s="528"/>
      <c r="AD4640" s="528"/>
      <c r="AE4640" s="528"/>
      <c r="AF4640" s="528"/>
      <c r="AG4640" s="528"/>
      <c r="AH4640" s="528"/>
      <c r="AI4640" s="528"/>
      <c r="AJ4640" s="528"/>
      <c r="AK4640" s="528"/>
      <c r="AL4640" s="528"/>
      <c r="AM4640" s="528"/>
      <c r="AN4640" s="528"/>
      <c r="AO4640" s="528"/>
      <c r="AP4640" s="518"/>
      <c r="AQ4640" s="518"/>
      <c r="AR4640" s="518"/>
      <c r="AS4640" s="518"/>
      <c r="AT4640" s="518"/>
      <c r="AU4640" s="518"/>
      <c r="AV4640" s="518"/>
      <c r="AW4640" s="518"/>
      <c r="AX4640" s="518"/>
      <c r="AY4640" s="518"/>
      <c r="AZ4640" s="518"/>
      <c r="BA4640" s="518"/>
      <c r="BB4640" s="518"/>
      <c r="BC4640" s="518"/>
      <c r="BD4640" s="518"/>
      <c r="BE4640" s="518"/>
      <c r="BF4640" s="518"/>
      <c r="BG4640" s="518"/>
      <c r="BH4640" s="518"/>
      <c r="BI4640" s="518"/>
      <c r="BJ4640" s="518"/>
      <c r="BK4640" s="518"/>
      <c r="BL4640" s="518"/>
      <c r="BM4640" s="518"/>
      <c r="BN4640" s="518"/>
    </row>
    <row r="4641" spans="1:66" s="527" customFormat="1" ht="79.2">
      <c r="A4641" s="1553" t="s">
        <v>14028</v>
      </c>
      <c r="B4641" s="51" t="s">
        <v>35</v>
      </c>
      <c r="C4641" s="50" t="s">
        <v>6909</v>
      </c>
      <c r="D4641" s="50" t="s">
        <v>6910</v>
      </c>
      <c r="E4641" s="50" t="s">
        <v>6911</v>
      </c>
      <c r="F4641" s="465" t="s">
        <v>14029</v>
      </c>
      <c r="G4641" s="49" t="s">
        <v>39</v>
      </c>
      <c r="H4641" s="59">
        <v>0</v>
      </c>
      <c r="I4641" s="52">
        <v>590000000</v>
      </c>
      <c r="J4641" s="49" t="s">
        <v>10961</v>
      </c>
      <c r="K4641" s="49" t="s">
        <v>1289</v>
      </c>
      <c r="L4641" s="49" t="s">
        <v>1042</v>
      </c>
      <c r="M4641" s="790" t="s">
        <v>43</v>
      </c>
      <c r="N4641" s="51" t="s">
        <v>14023</v>
      </c>
      <c r="O4641" s="51" t="s">
        <v>1424</v>
      </c>
      <c r="P4641" s="58">
        <v>796</v>
      </c>
      <c r="Q4641" s="277" t="s">
        <v>46</v>
      </c>
      <c r="R4641" s="1554">
        <v>30</v>
      </c>
      <c r="S4641" s="467">
        <v>1500</v>
      </c>
      <c r="T4641" s="467">
        <f t="shared" si="562"/>
        <v>45000</v>
      </c>
      <c r="U4641" s="1555">
        <f t="shared" si="563"/>
        <v>50400.000000000007</v>
      </c>
      <c r="V4641" s="43"/>
      <c r="W4641" s="51">
        <v>2017</v>
      </c>
      <c r="X4641" s="277"/>
      <c r="Y4641" s="528"/>
      <c r="Z4641" s="1165"/>
      <c r="AA4641" s="1166"/>
      <c r="AB4641" s="1165"/>
      <c r="AC4641" s="528"/>
      <c r="AD4641" s="528"/>
      <c r="AE4641" s="528"/>
      <c r="AF4641" s="528"/>
      <c r="AG4641" s="528"/>
      <c r="AH4641" s="528"/>
      <c r="AI4641" s="528"/>
      <c r="AJ4641" s="528"/>
      <c r="AK4641" s="528"/>
      <c r="AL4641" s="528"/>
      <c r="AM4641" s="528"/>
      <c r="AN4641" s="528"/>
      <c r="AO4641" s="528"/>
      <c r="AP4641" s="518"/>
      <c r="AQ4641" s="518"/>
      <c r="AR4641" s="518"/>
      <c r="AS4641" s="518"/>
      <c r="AT4641" s="518"/>
      <c r="AU4641" s="518"/>
      <c r="AV4641" s="518"/>
      <c r="AW4641" s="518"/>
      <c r="AX4641" s="518"/>
      <c r="AY4641" s="518"/>
      <c r="AZ4641" s="518"/>
      <c r="BA4641" s="518"/>
      <c r="BB4641" s="518"/>
      <c r="BC4641" s="518"/>
      <c r="BD4641" s="518"/>
      <c r="BE4641" s="518"/>
      <c r="BF4641" s="518"/>
      <c r="BG4641" s="518"/>
      <c r="BH4641" s="518"/>
      <c r="BI4641" s="518"/>
      <c r="BJ4641" s="518"/>
      <c r="BK4641" s="518"/>
      <c r="BL4641" s="518"/>
      <c r="BM4641" s="518"/>
      <c r="BN4641" s="518"/>
    </row>
    <row r="4642" spans="1:66" s="527" customFormat="1" ht="79.2">
      <c r="A4642" s="1553" t="s">
        <v>14030</v>
      </c>
      <c r="B4642" s="51" t="s">
        <v>35</v>
      </c>
      <c r="C4642" s="50" t="s">
        <v>6909</v>
      </c>
      <c r="D4642" s="50" t="s">
        <v>6910</v>
      </c>
      <c r="E4642" s="50" t="s">
        <v>6911</v>
      </c>
      <c r="F4642" s="465" t="s">
        <v>14031</v>
      </c>
      <c r="G4642" s="49" t="s">
        <v>39</v>
      </c>
      <c r="H4642" s="59">
        <v>0</v>
      </c>
      <c r="I4642" s="52">
        <v>590000000</v>
      </c>
      <c r="J4642" s="49" t="s">
        <v>10961</v>
      </c>
      <c r="K4642" s="49" t="s">
        <v>1289</v>
      </c>
      <c r="L4642" s="49" t="s">
        <v>1042</v>
      </c>
      <c r="M4642" s="790" t="s">
        <v>43</v>
      </c>
      <c r="N4642" s="51" t="s">
        <v>14023</v>
      </c>
      <c r="O4642" s="51" t="s">
        <v>1424</v>
      </c>
      <c r="P4642" s="58">
        <v>796</v>
      </c>
      <c r="Q4642" s="277" t="s">
        <v>46</v>
      </c>
      <c r="R4642" s="1554">
        <v>3</v>
      </c>
      <c r="S4642" s="467">
        <v>16200</v>
      </c>
      <c r="T4642" s="467">
        <f t="shared" si="562"/>
        <v>48600</v>
      </c>
      <c r="U4642" s="1555">
        <f t="shared" si="563"/>
        <v>54432.000000000007</v>
      </c>
      <c r="V4642" s="791"/>
      <c r="W4642" s="51">
        <v>2017</v>
      </c>
      <c r="X4642" s="791"/>
      <c r="Y4642" s="528"/>
      <c r="Z4642" s="1165"/>
      <c r="AA4642" s="1166"/>
      <c r="AB4642" s="1165"/>
      <c r="AC4642" s="528"/>
      <c r="AD4642" s="528"/>
      <c r="AE4642" s="528"/>
      <c r="AF4642" s="528"/>
      <c r="AG4642" s="528"/>
      <c r="AH4642" s="528"/>
      <c r="AI4642" s="528"/>
      <c r="AJ4642" s="528"/>
      <c r="AK4642" s="528"/>
      <c r="AL4642" s="528"/>
      <c r="AM4642" s="528"/>
      <c r="AN4642" s="528"/>
      <c r="AO4642" s="528"/>
      <c r="AP4642" s="518"/>
      <c r="AQ4642" s="518"/>
      <c r="AR4642" s="518"/>
      <c r="AS4642" s="518"/>
      <c r="AT4642" s="518"/>
      <c r="AU4642" s="518"/>
      <c r="AV4642" s="518"/>
      <c r="AW4642" s="518"/>
      <c r="AX4642" s="518"/>
      <c r="AY4642" s="518"/>
      <c r="AZ4642" s="518"/>
      <c r="BA4642" s="518"/>
      <c r="BB4642" s="518"/>
      <c r="BC4642" s="518"/>
      <c r="BD4642" s="518"/>
      <c r="BE4642" s="518"/>
      <c r="BF4642" s="518"/>
      <c r="BG4642" s="518"/>
      <c r="BH4642" s="518"/>
      <c r="BI4642" s="518"/>
      <c r="BJ4642" s="518"/>
      <c r="BK4642" s="518"/>
      <c r="BL4642" s="518"/>
      <c r="BM4642" s="518"/>
      <c r="BN4642" s="518"/>
    </row>
    <row r="4643" spans="1:66" s="527" customFormat="1" ht="79.2">
      <c r="A4643" s="1553" t="s">
        <v>14032</v>
      </c>
      <c r="B4643" s="51" t="s">
        <v>35</v>
      </c>
      <c r="C4643" s="50" t="s">
        <v>6909</v>
      </c>
      <c r="D4643" s="50" t="s">
        <v>6910</v>
      </c>
      <c r="E4643" s="50" t="s">
        <v>6911</v>
      </c>
      <c r="F4643" s="465" t="s">
        <v>14033</v>
      </c>
      <c r="G4643" s="49" t="s">
        <v>39</v>
      </c>
      <c r="H4643" s="59">
        <v>0</v>
      </c>
      <c r="I4643" s="52">
        <v>590000000</v>
      </c>
      <c r="J4643" s="49" t="s">
        <v>10961</v>
      </c>
      <c r="K4643" s="49" t="s">
        <v>1289</v>
      </c>
      <c r="L4643" s="49" t="s">
        <v>1042</v>
      </c>
      <c r="M4643" s="790" t="s">
        <v>43</v>
      </c>
      <c r="N4643" s="51" t="s">
        <v>14023</v>
      </c>
      <c r="O4643" s="51" t="s">
        <v>1424</v>
      </c>
      <c r="P4643" s="58">
        <v>796</v>
      </c>
      <c r="Q4643" s="277" t="s">
        <v>46</v>
      </c>
      <c r="R4643" s="1554">
        <v>30</v>
      </c>
      <c r="S4643" s="467">
        <v>3200</v>
      </c>
      <c r="T4643" s="467">
        <f t="shared" si="562"/>
        <v>96000</v>
      </c>
      <c r="U4643" s="1555">
        <f t="shared" si="563"/>
        <v>107520.00000000001</v>
      </c>
      <c r="V4643" s="791"/>
      <c r="W4643" s="51">
        <v>2017</v>
      </c>
      <c r="X4643" s="791"/>
      <c r="Y4643" s="528"/>
      <c r="Z4643" s="1165"/>
      <c r="AA4643" s="1166"/>
      <c r="AB4643" s="1165"/>
      <c r="AC4643" s="528"/>
      <c r="AD4643" s="528"/>
      <c r="AE4643" s="528"/>
      <c r="AF4643" s="528"/>
      <c r="AG4643" s="528"/>
      <c r="AH4643" s="528"/>
      <c r="AI4643" s="528"/>
      <c r="AJ4643" s="528"/>
      <c r="AK4643" s="528"/>
      <c r="AL4643" s="528"/>
      <c r="AM4643" s="528"/>
      <c r="AN4643" s="528"/>
      <c r="AO4643" s="528"/>
      <c r="AP4643" s="518"/>
      <c r="AQ4643" s="518"/>
      <c r="AR4643" s="518"/>
      <c r="AS4643" s="518"/>
      <c r="AT4643" s="518"/>
      <c r="AU4643" s="518"/>
      <c r="AV4643" s="518"/>
      <c r="AW4643" s="518"/>
      <c r="AX4643" s="518"/>
      <c r="AY4643" s="518"/>
      <c r="AZ4643" s="518"/>
      <c r="BA4643" s="518"/>
      <c r="BB4643" s="518"/>
      <c r="BC4643" s="518"/>
      <c r="BD4643" s="518"/>
      <c r="BE4643" s="518"/>
      <c r="BF4643" s="518"/>
      <c r="BG4643" s="518"/>
      <c r="BH4643" s="518"/>
      <c r="BI4643" s="518"/>
      <c r="BJ4643" s="518"/>
      <c r="BK4643" s="518"/>
      <c r="BL4643" s="518"/>
      <c r="BM4643" s="518"/>
      <c r="BN4643" s="518"/>
    </row>
    <row r="4644" spans="1:66" s="527" customFormat="1" ht="79.2">
      <c r="A4644" s="1553" t="s">
        <v>14034</v>
      </c>
      <c r="B4644" s="51" t="s">
        <v>35</v>
      </c>
      <c r="C4644" s="50" t="s">
        <v>6909</v>
      </c>
      <c r="D4644" s="50" t="s">
        <v>6910</v>
      </c>
      <c r="E4644" s="50" t="s">
        <v>6911</v>
      </c>
      <c r="F4644" s="465" t="s">
        <v>14035</v>
      </c>
      <c r="G4644" s="49" t="s">
        <v>39</v>
      </c>
      <c r="H4644" s="59">
        <v>0</v>
      </c>
      <c r="I4644" s="52">
        <v>590000000</v>
      </c>
      <c r="J4644" s="49" t="s">
        <v>10961</v>
      </c>
      <c r="K4644" s="49" t="s">
        <v>1289</v>
      </c>
      <c r="L4644" s="49" t="s">
        <v>1042</v>
      </c>
      <c r="M4644" s="790" t="s">
        <v>43</v>
      </c>
      <c r="N4644" s="51" t="s">
        <v>14023</v>
      </c>
      <c r="O4644" s="51" t="s">
        <v>1424</v>
      </c>
      <c r="P4644" s="58">
        <v>796</v>
      </c>
      <c r="Q4644" s="277" t="s">
        <v>46</v>
      </c>
      <c r="R4644" s="1554">
        <v>30</v>
      </c>
      <c r="S4644" s="467">
        <v>1800</v>
      </c>
      <c r="T4644" s="467">
        <f t="shared" si="562"/>
        <v>54000</v>
      </c>
      <c r="U4644" s="1555">
        <f t="shared" si="563"/>
        <v>60480.000000000007</v>
      </c>
      <c r="V4644" s="791"/>
      <c r="W4644" s="51">
        <v>2017</v>
      </c>
      <c r="X4644" s="791"/>
      <c r="Y4644" s="528"/>
      <c r="Z4644" s="1165"/>
      <c r="AA4644" s="1166"/>
      <c r="AB4644" s="1165"/>
      <c r="AC4644" s="528"/>
      <c r="AD4644" s="528"/>
      <c r="AE4644" s="528"/>
      <c r="AF4644" s="528"/>
      <c r="AG4644" s="528"/>
      <c r="AH4644" s="528"/>
      <c r="AI4644" s="528"/>
      <c r="AJ4644" s="528"/>
      <c r="AK4644" s="528"/>
      <c r="AL4644" s="528"/>
      <c r="AM4644" s="528"/>
      <c r="AN4644" s="528"/>
      <c r="AO4644" s="528"/>
      <c r="AP4644" s="518"/>
      <c r="AQ4644" s="518"/>
      <c r="AR4644" s="518"/>
      <c r="AS4644" s="518"/>
      <c r="AT4644" s="518"/>
      <c r="AU4644" s="518"/>
      <c r="AV4644" s="518"/>
      <c r="AW4644" s="518"/>
      <c r="AX4644" s="518"/>
      <c r="AY4644" s="518"/>
      <c r="AZ4644" s="518"/>
      <c r="BA4644" s="518"/>
      <c r="BB4644" s="518"/>
      <c r="BC4644" s="518"/>
      <c r="BD4644" s="518"/>
      <c r="BE4644" s="518"/>
      <c r="BF4644" s="518"/>
      <c r="BG4644" s="518"/>
      <c r="BH4644" s="518"/>
      <c r="BI4644" s="518"/>
      <c r="BJ4644" s="518"/>
      <c r="BK4644" s="518"/>
      <c r="BL4644" s="518"/>
      <c r="BM4644" s="518"/>
      <c r="BN4644" s="518"/>
    </row>
    <row r="4645" spans="1:66" s="527" customFormat="1" ht="79.2">
      <c r="A4645" s="1553" t="s">
        <v>14036</v>
      </c>
      <c r="B4645" s="51" t="s">
        <v>35</v>
      </c>
      <c r="C4645" s="50" t="s">
        <v>6909</v>
      </c>
      <c r="D4645" s="50" t="s">
        <v>6910</v>
      </c>
      <c r="E4645" s="50" t="s">
        <v>6911</v>
      </c>
      <c r="F4645" s="465" t="s">
        <v>14037</v>
      </c>
      <c r="G4645" s="49" t="s">
        <v>39</v>
      </c>
      <c r="H4645" s="59">
        <v>0</v>
      </c>
      <c r="I4645" s="52">
        <v>590000000</v>
      </c>
      <c r="J4645" s="49" t="s">
        <v>10961</v>
      </c>
      <c r="K4645" s="49" t="s">
        <v>1289</v>
      </c>
      <c r="L4645" s="49" t="s">
        <v>1042</v>
      </c>
      <c r="M4645" s="790" t="s">
        <v>43</v>
      </c>
      <c r="N4645" s="51" t="s">
        <v>14023</v>
      </c>
      <c r="O4645" s="51" t="s">
        <v>1424</v>
      </c>
      <c r="P4645" s="58">
        <v>796</v>
      </c>
      <c r="Q4645" s="277" t="s">
        <v>46</v>
      </c>
      <c r="R4645" s="1554">
        <v>3</v>
      </c>
      <c r="S4645" s="467">
        <v>12700</v>
      </c>
      <c r="T4645" s="467">
        <f t="shared" si="562"/>
        <v>38100</v>
      </c>
      <c r="U4645" s="1555">
        <f t="shared" si="563"/>
        <v>42672.000000000007</v>
      </c>
      <c r="V4645" s="791"/>
      <c r="W4645" s="51">
        <v>2017</v>
      </c>
      <c r="X4645" s="791"/>
      <c r="Y4645" s="528"/>
      <c r="Z4645" s="1165"/>
      <c r="AA4645" s="1166"/>
      <c r="AB4645" s="1165"/>
      <c r="AC4645" s="528"/>
      <c r="AD4645" s="528"/>
      <c r="AE4645" s="528"/>
      <c r="AF4645" s="528"/>
      <c r="AG4645" s="528"/>
      <c r="AH4645" s="528"/>
      <c r="AI4645" s="528"/>
      <c r="AJ4645" s="528"/>
      <c r="AK4645" s="528"/>
      <c r="AL4645" s="528"/>
      <c r="AM4645" s="528"/>
      <c r="AN4645" s="528"/>
      <c r="AO4645" s="528"/>
      <c r="AP4645" s="518"/>
      <c r="AQ4645" s="518"/>
      <c r="AR4645" s="518"/>
      <c r="AS4645" s="518"/>
      <c r="AT4645" s="518"/>
      <c r="AU4645" s="518"/>
      <c r="AV4645" s="518"/>
      <c r="AW4645" s="518"/>
      <c r="AX4645" s="518"/>
      <c r="AY4645" s="518"/>
      <c r="AZ4645" s="518"/>
      <c r="BA4645" s="518"/>
      <c r="BB4645" s="518"/>
      <c r="BC4645" s="518"/>
      <c r="BD4645" s="518"/>
      <c r="BE4645" s="518"/>
      <c r="BF4645" s="518"/>
      <c r="BG4645" s="518"/>
      <c r="BH4645" s="518"/>
      <c r="BI4645" s="518"/>
      <c r="BJ4645" s="518"/>
      <c r="BK4645" s="518"/>
      <c r="BL4645" s="518"/>
      <c r="BM4645" s="518"/>
      <c r="BN4645" s="518"/>
    </row>
    <row r="4646" spans="1:66" s="527" customFormat="1" ht="50.1" customHeight="1">
      <c r="A4646" s="1553" t="s">
        <v>14038</v>
      </c>
      <c r="B4646" s="1556" t="s">
        <v>35</v>
      </c>
      <c r="C4646" s="1557" t="s">
        <v>14039</v>
      </c>
      <c r="D4646" s="1558" t="s">
        <v>2641</v>
      </c>
      <c r="E4646" s="1558" t="s">
        <v>14040</v>
      </c>
      <c r="F4646" s="1559" t="s">
        <v>14041</v>
      </c>
      <c r="G4646" s="1560" t="s">
        <v>39</v>
      </c>
      <c r="H4646" s="1561">
        <v>0</v>
      </c>
      <c r="I4646" s="1562">
        <v>590000000</v>
      </c>
      <c r="J4646" s="1563" t="s">
        <v>9304</v>
      </c>
      <c r="K4646" s="1560" t="s">
        <v>13382</v>
      </c>
      <c r="L4646" s="1560" t="s">
        <v>189</v>
      </c>
      <c r="M4646" s="1564" t="s">
        <v>84</v>
      </c>
      <c r="N4646" s="1560" t="s">
        <v>85</v>
      </c>
      <c r="O4646" s="1560" t="s">
        <v>2052</v>
      </c>
      <c r="P4646" s="1565">
        <v>796</v>
      </c>
      <c r="Q4646" s="1560" t="s">
        <v>46</v>
      </c>
      <c r="R4646" s="1566">
        <v>2</v>
      </c>
      <c r="S4646" s="1567">
        <v>2350</v>
      </c>
      <c r="T4646" s="1568">
        <f>R4646*S4646</f>
        <v>4700</v>
      </c>
      <c r="U4646" s="1566">
        <f>T4646*1.12</f>
        <v>5264.0000000000009</v>
      </c>
      <c r="V4646" s="1569"/>
      <c r="W4646" s="1563">
        <v>2017</v>
      </c>
      <c r="X4646" s="1560"/>
      <c r="Y4646" s="1570"/>
      <c r="Z4646" s="1165"/>
      <c r="AA4646" s="1166"/>
      <c r="AB4646" s="1165"/>
      <c r="AC4646" s="528"/>
      <c r="AD4646" s="528"/>
      <c r="AE4646" s="528"/>
      <c r="AF4646" s="528"/>
      <c r="AG4646" s="528"/>
      <c r="AH4646" s="528"/>
      <c r="AI4646" s="528"/>
      <c r="AJ4646" s="528"/>
      <c r="AK4646" s="528"/>
      <c r="AL4646" s="528"/>
      <c r="AM4646" s="528"/>
      <c r="AN4646" s="528"/>
      <c r="AO4646" s="528"/>
      <c r="AP4646" s="518"/>
      <c r="AQ4646" s="518"/>
      <c r="AR4646" s="518"/>
      <c r="AS4646" s="518"/>
      <c r="AT4646" s="518"/>
      <c r="AU4646" s="518"/>
      <c r="AV4646" s="518"/>
      <c r="AW4646" s="518"/>
      <c r="AX4646" s="518"/>
      <c r="AY4646" s="518"/>
      <c r="AZ4646" s="518"/>
      <c r="BA4646" s="518"/>
      <c r="BB4646" s="518"/>
      <c r="BC4646" s="518"/>
      <c r="BD4646" s="518"/>
      <c r="BE4646" s="518"/>
      <c r="BF4646" s="518"/>
      <c r="BG4646" s="518"/>
      <c r="BH4646" s="518"/>
      <c r="BI4646" s="518"/>
      <c r="BJ4646" s="518"/>
      <c r="BK4646" s="518"/>
      <c r="BL4646" s="518"/>
      <c r="BM4646" s="518"/>
      <c r="BN4646" s="518"/>
    </row>
    <row r="4647" spans="1:66" s="527" customFormat="1" ht="50.1" customHeight="1">
      <c r="A4647" s="1571" t="s">
        <v>14042</v>
      </c>
      <c r="B4647" s="727" t="s">
        <v>35</v>
      </c>
      <c r="C4647" s="732" t="s">
        <v>7479</v>
      </c>
      <c r="D4647" s="732" t="s">
        <v>862</v>
      </c>
      <c r="E4647" s="732" t="s">
        <v>7480</v>
      </c>
      <c r="F4647" s="1572" t="s">
        <v>7481</v>
      </c>
      <c r="G4647" s="1573" t="s">
        <v>39</v>
      </c>
      <c r="H4647" s="1089">
        <v>0</v>
      </c>
      <c r="I4647" s="1091">
        <v>590000000</v>
      </c>
      <c r="J4647" s="723" t="s">
        <v>225</v>
      </c>
      <c r="K4647" s="1436" t="s">
        <v>1289</v>
      </c>
      <c r="L4647" s="723" t="s">
        <v>42</v>
      </c>
      <c r="M4647" s="1574" t="s">
        <v>84</v>
      </c>
      <c r="N4647" s="723" t="s">
        <v>5248</v>
      </c>
      <c r="O4647" s="723" t="s">
        <v>1424</v>
      </c>
      <c r="P4647" s="729" t="s">
        <v>865</v>
      </c>
      <c r="Q4647" s="723" t="s">
        <v>866</v>
      </c>
      <c r="R4647" s="1575">
        <v>8400</v>
      </c>
      <c r="S4647" s="1575">
        <v>180</v>
      </c>
      <c r="T4647" s="1575">
        <f t="shared" ref="T4647" si="564">S4647*R4647</f>
        <v>1512000</v>
      </c>
      <c r="U4647" s="1575">
        <f>T4647*1.12</f>
        <v>1693440.0000000002</v>
      </c>
      <c r="V4647" s="1573"/>
      <c r="W4647" s="1436">
        <v>2017</v>
      </c>
      <c r="X4647" s="1576"/>
      <c r="Y4647" s="529"/>
      <c r="Z4647" s="1165"/>
      <c r="AA4647" s="1166"/>
      <c r="AB4647" s="1165"/>
      <c r="AC4647" s="528"/>
      <c r="AD4647" s="528"/>
      <c r="AE4647" s="528"/>
      <c r="AF4647" s="528"/>
      <c r="AG4647" s="528"/>
      <c r="AH4647" s="528"/>
      <c r="AI4647" s="528"/>
      <c r="AJ4647" s="528"/>
      <c r="AK4647" s="528"/>
      <c r="AL4647" s="528"/>
      <c r="AM4647" s="528"/>
      <c r="AN4647" s="528"/>
      <c r="AO4647" s="528"/>
      <c r="AP4647" s="518"/>
      <c r="AQ4647" s="518"/>
      <c r="AR4647" s="518"/>
      <c r="AS4647" s="518"/>
      <c r="AT4647" s="518"/>
      <c r="AU4647" s="518"/>
      <c r="AV4647" s="518"/>
      <c r="AW4647" s="518"/>
      <c r="AX4647" s="518"/>
      <c r="AY4647" s="518"/>
      <c r="AZ4647" s="518"/>
      <c r="BA4647" s="518"/>
      <c r="BB4647" s="518"/>
      <c r="BC4647" s="518"/>
      <c r="BD4647" s="518"/>
      <c r="BE4647" s="518"/>
      <c r="BF4647" s="518"/>
      <c r="BG4647" s="518"/>
      <c r="BH4647" s="518"/>
      <c r="BI4647" s="518"/>
      <c r="BJ4647" s="518"/>
      <c r="BK4647" s="518"/>
      <c r="BL4647" s="518"/>
      <c r="BM4647" s="518"/>
      <c r="BN4647" s="518"/>
    </row>
    <row r="4648" spans="1:66" s="527" customFormat="1" ht="50.1" customHeight="1">
      <c r="A4648" s="844" t="s">
        <v>14043</v>
      </c>
      <c r="B4648" s="35" t="s">
        <v>35</v>
      </c>
      <c r="C4648" s="50" t="s">
        <v>3437</v>
      </c>
      <c r="D4648" s="50" t="s">
        <v>3427</v>
      </c>
      <c r="E4648" s="50" t="s">
        <v>332</v>
      </c>
      <c r="F4648" s="78" t="s">
        <v>14044</v>
      </c>
      <c r="G4648" s="442" t="s">
        <v>39</v>
      </c>
      <c r="H4648" s="1577">
        <v>0</v>
      </c>
      <c r="I4648" s="317">
        <v>590000000</v>
      </c>
      <c r="J4648" s="51" t="s">
        <v>9304</v>
      </c>
      <c r="K4648" s="232" t="s">
        <v>13382</v>
      </c>
      <c r="L4648" s="232" t="s">
        <v>189</v>
      </c>
      <c r="M4648" s="1578" t="s">
        <v>84</v>
      </c>
      <c r="N4648" s="232" t="s">
        <v>85</v>
      </c>
      <c r="O4648" s="1579" t="s">
        <v>227</v>
      </c>
      <c r="P4648" s="232">
        <v>796</v>
      </c>
      <c r="Q4648" s="232" t="s">
        <v>46</v>
      </c>
      <c r="R4648" s="77">
        <v>3</v>
      </c>
      <c r="S4648" s="573">
        <v>650</v>
      </c>
      <c r="T4648" s="237">
        <f>R4648*S4648</f>
        <v>1950</v>
      </c>
      <c r="U4648" s="77">
        <f>T4648*1.12</f>
        <v>2184</v>
      </c>
      <c r="V4648" s="1580"/>
      <c r="W4648" s="51">
        <v>2017</v>
      </c>
      <c r="X4648" s="232"/>
      <c r="Y4648" s="528"/>
      <c r="Z4648" s="1165"/>
      <c r="AA4648" s="1166"/>
      <c r="AB4648" s="1165"/>
      <c r="AC4648" s="528"/>
      <c r="AD4648" s="528"/>
      <c r="AE4648" s="528"/>
      <c r="AF4648" s="528"/>
      <c r="AG4648" s="528"/>
      <c r="AH4648" s="528"/>
      <c r="AI4648" s="528"/>
      <c r="AJ4648" s="528"/>
      <c r="AK4648" s="528"/>
      <c r="AL4648" s="528"/>
      <c r="AM4648" s="528"/>
      <c r="AN4648" s="528"/>
      <c r="AO4648" s="528"/>
      <c r="AP4648" s="518"/>
      <c r="AQ4648" s="518"/>
      <c r="AR4648" s="518"/>
      <c r="AS4648" s="518"/>
      <c r="AT4648" s="518"/>
      <c r="AU4648" s="518"/>
      <c r="AV4648" s="518"/>
      <c r="AW4648" s="518"/>
      <c r="AX4648" s="518"/>
      <c r="AY4648" s="518"/>
      <c r="AZ4648" s="518"/>
      <c r="BA4648" s="518"/>
      <c r="BB4648" s="518"/>
      <c r="BC4648" s="518"/>
      <c r="BD4648" s="518"/>
      <c r="BE4648" s="518"/>
      <c r="BF4648" s="518"/>
      <c r="BG4648" s="518"/>
      <c r="BH4648" s="518"/>
      <c r="BI4648" s="518"/>
      <c r="BJ4648" s="518"/>
      <c r="BK4648" s="518"/>
      <c r="BL4648" s="518"/>
      <c r="BM4648" s="518"/>
      <c r="BN4648" s="518"/>
    </row>
    <row r="4649" spans="1:66" s="527" customFormat="1" ht="50.1" customHeight="1">
      <c r="A4649" s="844" t="s">
        <v>14045</v>
      </c>
      <c r="B4649" s="35" t="s">
        <v>35</v>
      </c>
      <c r="C4649" s="50" t="s">
        <v>14046</v>
      </c>
      <c r="D4649" s="50" t="s">
        <v>2338</v>
      </c>
      <c r="E4649" s="50" t="s">
        <v>14047</v>
      </c>
      <c r="F4649" s="78" t="s">
        <v>10589</v>
      </c>
      <c r="G4649" s="49" t="s">
        <v>39</v>
      </c>
      <c r="H4649" s="79">
        <v>0</v>
      </c>
      <c r="I4649" s="80">
        <v>590000000</v>
      </c>
      <c r="J4649" s="51" t="s">
        <v>9304</v>
      </c>
      <c r="K4649" s="232" t="s">
        <v>13382</v>
      </c>
      <c r="L4649" s="49" t="s">
        <v>189</v>
      </c>
      <c r="M4649" s="790" t="s">
        <v>84</v>
      </c>
      <c r="N4649" s="232" t="s">
        <v>85</v>
      </c>
      <c r="O4649" s="211" t="s">
        <v>227</v>
      </c>
      <c r="P4649" s="49">
        <v>796</v>
      </c>
      <c r="Q4649" s="49" t="s">
        <v>46</v>
      </c>
      <c r="R4649" s="77">
        <v>5</v>
      </c>
      <c r="S4649" s="573">
        <v>600</v>
      </c>
      <c r="T4649" s="237">
        <f t="shared" ref="T4649:T4650" si="565">R4649*S4649</f>
        <v>3000</v>
      </c>
      <c r="U4649" s="77">
        <f t="shared" ref="U4649:U4650" si="566">T4649*1.12</f>
        <v>3360.0000000000005</v>
      </c>
      <c r="V4649" s="35"/>
      <c r="W4649" s="35">
        <v>2017</v>
      </c>
      <c r="X4649" s="49"/>
      <c r="Y4649" s="528"/>
      <c r="Z4649" s="1165"/>
      <c r="AA4649" s="1166"/>
      <c r="AB4649" s="1165"/>
      <c r="AC4649" s="528"/>
      <c r="AD4649" s="528"/>
      <c r="AE4649" s="528"/>
      <c r="AF4649" s="528"/>
      <c r="AG4649" s="528"/>
      <c r="AH4649" s="528"/>
      <c r="AI4649" s="528"/>
      <c r="AJ4649" s="528"/>
      <c r="AK4649" s="528"/>
      <c r="AL4649" s="528"/>
      <c r="AM4649" s="528"/>
      <c r="AN4649" s="528"/>
      <c r="AO4649" s="528"/>
      <c r="AP4649" s="518"/>
      <c r="AQ4649" s="518"/>
      <c r="AR4649" s="518"/>
      <c r="AS4649" s="518"/>
      <c r="AT4649" s="518"/>
      <c r="AU4649" s="518"/>
      <c r="AV4649" s="518"/>
      <c r="AW4649" s="518"/>
      <c r="AX4649" s="518"/>
      <c r="AY4649" s="518"/>
      <c r="AZ4649" s="518"/>
      <c r="BA4649" s="518"/>
      <c r="BB4649" s="518"/>
      <c r="BC4649" s="518"/>
      <c r="BD4649" s="518"/>
      <c r="BE4649" s="518"/>
      <c r="BF4649" s="518"/>
      <c r="BG4649" s="518"/>
      <c r="BH4649" s="518"/>
      <c r="BI4649" s="518"/>
      <c r="BJ4649" s="518"/>
      <c r="BK4649" s="518"/>
      <c r="BL4649" s="518"/>
      <c r="BM4649" s="518"/>
      <c r="BN4649" s="518"/>
    </row>
    <row r="4650" spans="1:66" s="527" customFormat="1" ht="50.1" customHeight="1">
      <c r="A4650" s="844" t="s">
        <v>14048</v>
      </c>
      <c r="B4650" s="35" t="s">
        <v>35</v>
      </c>
      <c r="C4650" s="50" t="s">
        <v>14049</v>
      </c>
      <c r="D4650" s="50" t="s">
        <v>361</v>
      </c>
      <c r="E4650" s="50" t="s">
        <v>14050</v>
      </c>
      <c r="F4650" s="465" t="s">
        <v>14051</v>
      </c>
      <c r="G4650" s="49" t="s">
        <v>39</v>
      </c>
      <c r="H4650" s="79">
        <v>0</v>
      </c>
      <c r="I4650" s="80">
        <v>590000000</v>
      </c>
      <c r="J4650" s="51" t="s">
        <v>9304</v>
      </c>
      <c r="K4650" s="49" t="s">
        <v>13382</v>
      </c>
      <c r="L4650" s="49" t="s">
        <v>189</v>
      </c>
      <c r="M4650" s="790" t="s">
        <v>84</v>
      </c>
      <c r="N4650" s="49" t="s">
        <v>85</v>
      </c>
      <c r="O4650" s="211" t="s">
        <v>227</v>
      </c>
      <c r="P4650" s="49">
        <v>796</v>
      </c>
      <c r="Q4650" s="49" t="s">
        <v>46</v>
      </c>
      <c r="R4650" s="77">
        <v>1</v>
      </c>
      <c r="S4650" s="573">
        <v>1600</v>
      </c>
      <c r="T4650" s="237">
        <f t="shared" si="565"/>
        <v>1600</v>
      </c>
      <c r="U4650" s="77">
        <f t="shared" si="566"/>
        <v>1792.0000000000002</v>
      </c>
      <c r="V4650" s="92"/>
      <c r="W4650" s="35">
        <v>2017</v>
      </c>
      <c r="X4650" s="838"/>
      <c r="Y4650" s="528"/>
      <c r="Z4650" s="1165"/>
      <c r="AA4650" s="1166"/>
      <c r="AB4650" s="1165"/>
      <c r="AC4650" s="528"/>
      <c r="AD4650" s="528"/>
      <c r="AE4650" s="528"/>
      <c r="AF4650" s="528"/>
      <c r="AG4650" s="528"/>
      <c r="AH4650" s="528"/>
      <c r="AI4650" s="528"/>
      <c r="AJ4650" s="528"/>
      <c r="AK4650" s="528"/>
      <c r="AL4650" s="528"/>
      <c r="AM4650" s="528"/>
      <c r="AN4650" s="528"/>
      <c r="AO4650" s="528"/>
      <c r="AP4650" s="518"/>
      <c r="AQ4650" s="518"/>
      <c r="AR4650" s="518"/>
      <c r="AS4650" s="518"/>
      <c r="AT4650" s="518"/>
      <c r="AU4650" s="518"/>
      <c r="AV4650" s="518"/>
      <c r="AW4650" s="518"/>
      <c r="AX4650" s="518"/>
      <c r="AY4650" s="518"/>
      <c r="AZ4650" s="518"/>
      <c r="BA4650" s="518"/>
      <c r="BB4650" s="518"/>
      <c r="BC4650" s="518"/>
      <c r="BD4650" s="518"/>
      <c r="BE4650" s="518"/>
      <c r="BF4650" s="518"/>
      <c r="BG4650" s="518"/>
      <c r="BH4650" s="518"/>
      <c r="BI4650" s="518"/>
      <c r="BJ4650" s="518"/>
      <c r="BK4650" s="518"/>
      <c r="BL4650" s="518"/>
      <c r="BM4650" s="518"/>
      <c r="BN4650" s="518"/>
    </row>
    <row r="4651" spans="1:66" s="527" customFormat="1" ht="50.1" customHeight="1">
      <c r="A4651" s="844" t="s">
        <v>14052</v>
      </c>
      <c r="B4651" s="1581" t="s">
        <v>35</v>
      </c>
      <c r="C4651" s="1582" t="s">
        <v>2376</v>
      </c>
      <c r="D4651" s="1216" t="s">
        <v>2369</v>
      </c>
      <c r="E4651" s="1216" t="s">
        <v>2377</v>
      </c>
      <c r="F4651" s="1583" t="s">
        <v>14053</v>
      </c>
      <c r="G4651" s="1396" t="s">
        <v>39</v>
      </c>
      <c r="H4651" s="1584">
        <v>0</v>
      </c>
      <c r="I4651" s="1213">
        <v>590000000</v>
      </c>
      <c r="J4651" s="1396" t="s">
        <v>40</v>
      </c>
      <c r="K4651" s="1396" t="s">
        <v>1289</v>
      </c>
      <c r="L4651" s="1396" t="s">
        <v>42</v>
      </c>
      <c r="M4651" s="1585" t="s">
        <v>84</v>
      </c>
      <c r="N4651" s="1396" t="s">
        <v>1043</v>
      </c>
      <c r="O4651" s="1396" t="s">
        <v>4918</v>
      </c>
      <c r="P4651" s="744">
        <v>796</v>
      </c>
      <c r="Q4651" s="1396" t="s">
        <v>46</v>
      </c>
      <c r="R4651" s="1214">
        <v>3</v>
      </c>
      <c r="S4651" s="1214">
        <v>21450</v>
      </c>
      <c r="T4651" s="1586">
        <f>S4651*R4651</f>
        <v>64350</v>
      </c>
      <c r="U4651" s="1214">
        <f>T4651*1.12</f>
        <v>72072</v>
      </c>
      <c r="V4651" s="1396"/>
      <c r="W4651" s="744">
        <v>2017</v>
      </c>
      <c r="X4651" s="1396"/>
      <c r="Y4651" s="1405"/>
      <c r="Z4651" s="1165"/>
      <c r="AA4651" s="1166"/>
      <c r="AB4651" s="1165"/>
      <c r="AC4651" s="528"/>
      <c r="AD4651" s="528"/>
      <c r="AE4651" s="528"/>
      <c r="AF4651" s="528"/>
      <c r="AG4651" s="528"/>
      <c r="AH4651" s="528"/>
      <c r="AI4651" s="528"/>
      <c r="AJ4651" s="528"/>
      <c r="AK4651" s="528"/>
      <c r="AL4651" s="528"/>
      <c r="AM4651" s="528"/>
      <c r="AN4651" s="528"/>
      <c r="AO4651" s="528"/>
      <c r="AP4651" s="518"/>
      <c r="AQ4651" s="518"/>
      <c r="AR4651" s="518"/>
      <c r="AS4651" s="518"/>
      <c r="AT4651" s="518"/>
      <c r="AU4651" s="518"/>
      <c r="AV4651" s="518"/>
      <c r="AW4651" s="518"/>
      <c r="AX4651" s="518"/>
      <c r="AY4651" s="518"/>
      <c r="AZ4651" s="518"/>
      <c r="BA4651" s="518"/>
      <c r="BB4651" s="518"/>
      <c r="BC4651" s="518"/>
      <c r="BD4651" s="518"/>
      <c r="BE4651" s="518"/>
      <c r="BF4651" s="518"/>
      <c r="BG4651" s="518"/>
      <c r="BH4651" s="518"/>
      <c r="BI4651" s="518"/>
      <c r="BJ4651" s="518"/>
      <c r="BK4651" s="518"/>
      <c r="BL4651" s="518"/>
      <c r="BM4651" s="518"/>
      <c r="BN4651" s="518"/>
    </row>
    <row r="4652" spans="1:66" s="527" customFormat="1" ht="50.1" customHeight="1">
      <c r="A4652" s="844" t="s">
        <v>14054</v>
      </c>
      <c r="B4652" s="1581" t="s">
        <v>35</v>
      </c>
      <c r="C4652" s="1587" t="s">
        <v>2376</v>
      </c>
      <c r="D4652" s="1216" t="s">
        <v>2369</v>
      </c>
      <c r="E4652" s="1216" t="s">
        <v>2377</v>
      </c>
      <c r="F4652" s="1583" t="s">
        <v>14055</v>
      </c>
      <c r="G4652" s="1396" t="s">
        <v>39</v>
      </c>
      <c r="H4652" s="1584">
        <v>0</v>
      </c>
      <c r="I4652" s="1213">
        <v>590000000</v>
      </c>
      <c r="J4652" s="1396" t="s">
        <v>40</v>
      </c>
      <c r="K4652" s="1396" t="s">
        <v>1289</v>
      </c>
      <c r="L4652" s="1396" t="s">
        <v>42</v>
      </c>
      <c r="M4652" s="1585" t="s">
        <v>84</v>
      </c>
      <c r="N4652" s="1396" t="s">
        <v>1043</v>
      </c>
      <c r="O4652" s="1396" t="s">
        <v>4918</v>
      </c>
      <c r="P4652" s="744">
        <v>796</v>
      </c>
      <c r="Q4652" s="1396" t="s">
        <v>46</v>
      </c>
      <c r="R4652" s="1214">
        <v>3</v>
      </c>
      <c r="S4652" s="1214">
        <v>21450</v>
      </c>
      <c r="T4652" s="1586">
        <f>S4652*R4652</f>
        <v>64350</v>
      </c>
      <c r="U4652" s="1214">
        <f>T4652*1.12</f>
        <v>72072</v>
      </c>
      <c r="V4652" s="1396"/>
      <c r="W4652" s="744">
        <v>2017</v>
      </c>
      <c r="X4652" s="1396"/>
      <c r="Y4652" s="1405"/>
      <c r="Z4652" s="1165"/>
      <c r="AA4652" s="1166"/>
      <c r="AB4652" s="1165"/>
      <c r="AC4652" s="528"/>
      <c r="AD4652" s="528"/>
      <c r="AE4652" s="528"/>
      <c r="AF4652" s="528"/>
      <c r="AG4652" s="528"/>
      <c r="AH4652" s="528"/>
      <c r="AI4652" s="528"/>
      <c r="AJ4652" s="528"/>
      <c r="AK4652" s="528"/>
      <c r="AL4652" s="528"/>
      <c r="AM4652" s="528"/>
      <c r="AN4652" s="528"/>
      <c r="AO4652" s="528"/>
      <c r="AP4652" s="518"/>
      <c r="AQ4652" s="518"/>
      <c r="AR4652" s="518"/>
      <c r="AS4652" s="518"/>
      <c r="AT4652" s="518"/>
      <c r="AU4652" s="518"/>
      <c r="AV4652" s="518"/>
      <c r="AW4652" s="518"/>
      <c r="AX4652" s="518"/>
      <c r="AY4652" s="518"/>
      <c r="AZ4652" s="518"/>
      <c r="BA4652" s="518"/>
      <c r="BB4652" s="518"/>
      <c r="BC4652" s="518"/>
      <c r="BD4652" s="518"/>
      <c r="BE4652" s="518"/>
      <c r="BF4652" s="518"/>
      <c r="BG4652" s="518"/>
      <c r="BH4652" s="518"/>
      <c r="BI4652" s="518"/>
      <c r="BJ4652" s="518"/>
      <c r="BK4652" s="518"/>
      <c r="BL4652" s="518"/>
      <c r="BM4652" s="518"/>
      <c r="BN4652" s="518"/>
    </row>
    <row r="4653" spans="1:66" s="527" customFormat="1" ht="50.1" customHeight="1">
      <c r="A4653" s="844" t="s">
        <v>14056</v>
      </c>
      <c r="B4653" s="1581" t="s">
        <v>35</v>
      </c>
      <c r="C4653" s="1588" t="s">
        <v>14057</v>
      </c>
      <c r="D4653" s="1216" t="s">
        <v>2905</v>
      </c>
      <c r="E4653" s="1216" t="s">
        <v>14058</v>
      </c>
      <c r="F4653" s="1583"/>
      <c r="G4653" s="1396" t="s">
        <v>39</v>
      </c>
      <c r="H4653" s="1584">
        <v>0</v>
      </c>
      <c r="I4653" s="1213">
        <v>590000000</v>
      </c>
      <c r="J4653" s="1396" t="s">
        <v>40</v>
      </c>
      <c r="K4653" s="1396" t="s">
        <v>1289</v>
      </c>
      <c r="L4653" s="1396" t="s">
        <v>42</v>
      </c>
      <c r="M4653" s="1585" t="s">
        <v>84</v>
      </c>
      <c r="N4653" s="1396" t="s">
        <v>1043</v>
      </c>
      <c r="O4653" s="1396" t="s">
        <v>4918</v>
      </c>
      <c r="P4653" s="744">
        <v>796</v>
      </c>
      <c r="Q4653" s="1396" t="s">
        <v>46</v>
      </c>
      <c r="R4653" s="1214">
        <v>3</v>
      </c>
      <c r="S4653" s="1214">
        <v>24650</v>
      </c>
      <c r="T4653" s="1586">
        <f>S4653*R4653</f>
        <v>73950</v>
      </c>
      <c r="U4653" s="1214">
        <f>T4653*1.12</f>
        <v>82824.000000000015</v>
      </c>
      <c r="V4653" s="1396"/>
      <c r="W4653" s="744">
        <v>2017</v>
      </c>
      <c r="X4653" s="1396"/>
      <c r="Y4653" s="1405"/>
      <c r="Z4653" s="1165"/>
      <c r="AA4653" s="1166"/>
      <c r="AB4653" s="1165"/>
      <c r="AC4653" s="528"/>
      <c r="AD4653" s="528"/>
      <c r="AE4653" s="528"/>
      <c r="AF4653" s="528"/>
      <c r="AG4653" s="528"/>
      <c r="AH4653" s="528"/>
      <c r="AI4653" s="528"/>
      <c r="AJ4653" s="528"/>
      <c r="AK4653" s="528"/>
      <c r="AL4653" s="528"/>
      <c r="AM4653" s="528"/>
      <c r="AN4653" s="528"/>
      <c r="AO4653" s="528"/>
      <c r="AP4653" s="518"/>
      <c r="AQ4653" s="518"/>
      <c r="AR4653" s="518"/>
      <c r="AS4653" s="518"/>
      <c r="AT4653" s="518"/>
      <c r="AU4653" s="518"/>
      <c r="AV4653" s="518"/>
      <c r="AW4653" s="518"/>
      <c r="AX4653" s="518"/>
      <c r="AY4653" s="518"/>
      <c r="AZ4653" s="518"/>
      <c r="BA4653" s="518"/>
      <c r="BB4653" s="518"/>
      <c r="BC4653" s="518"/>
      <c r="BD4653" s="518"/>
      <c r="BE4653" s="518"/>
      <c r="BF4653" s="518"/>
      <c r="BG4653" s="518"/>
      <c r="BH4653" s="518"/>
      <c r="BI4653" s="518"/>
      <c r="BJ4653" s="518"/>
      <c r="BK4653" s="518"/>
      <c r="BL4653" s="518"/>
      <c r="BM4653" s="518"/>
      <c r="BN4653" s="518"/>
    </row>
    <row r="4654" spans="1:66" s="527" customFormat="1" ht="50.1" customHeight="1">
      <c r="A4654" s="1387" t="s">
        <v>14059</v>
      </c>
      <c r="B4654" s="49" t="s">
        <v>35</v>
      </c>
      <c r="C4654" s="50" t="s">
        <v>5685</v>
      </c>
      <c r="D4654" s="50" t="s">
        <v>5686</v>
      </c>
      <c r="E4654" s="50" t="s">
        <v>5687</v>
      </c>
      <c r="F4654" s="50" t="s">
        <v>5688</v>
      </c>
      <c r="G4654" s="35" t="s">
        <v>39</v>
      </c>
      <c r="H4654" s="59">
        <v>0</v>
      </c>
      <c r="I4654" s="52">
        <v>590000000</v>
      </c>
      <c r="J4654" s="35" t="s">
        <v>53</v>
      </c>
      <c r="K4654" s="49" t="s">
        <v>14060</v>
      </c>
      <c r="L4654" s="35" t="s">
        <v>42</v>
      </c>
      <c r="M4654" s="790" t="s">
        <v>43</v>
      </c>
      <c r="N4654" s="35" t="s">
        <v>75</v>
      </c>
      <c r="O4654" s="35" t="s">
        <v>503</v>
      </c>
      <c r="P4654" s="35">
        <v>796</v>
      </c>
      <c r="Q4654" s="35" t="s">
        <v>46</v>
      </c>
      <c r="R4654" s="99">
        <v>1</v>
      </c>
      <c r="S4654" s="99">
        <v>9553.57</v>
      </c>
      <c r="T4654" s="99">
        <f>S4654*R4654</f>
        <v>9553.57</v>
      </c>
      <c r="U4654" s="99">
        <f>T4654*1.12</f>
        <v>10699.9984</v>
      </c>
      <c r="V4654" s="97"/>
      <c r="W4654" s="43">
        <v>2017</v>
      </c>
      <c r="X4654" s="82"/>
      <c r="Y4654" s="528"/>
      <c r="Z4654" s="1165"/>
      <c r="AA4654" s="1166"/>
      <c r="AB4654" s="1165"/>
      <c r="AC4654" s="528"/>
      <c r="AD4654" s="528"/>
      <c r="AE4654" s="528"/>
      <c r="AF4654" s="528"/>
      <c r="AG4654" s="528"/>
      <c r="AH4654" s="528"/>
      <c r="AI4654" s="528"/>
      <c r="AJ4654" s="528"/>
      <c r="AK4654" s="528"/>
      <c r="AL4654" s="528"/>
      <c r="AM4654" s="528"/>
      <c r="AN4654" s="528"/>
      <c r="AO4654" s="528"/>
      <c r="AP4654" s="518"/>
      <c r="AQ4654" s="518"/>
      <c r="AR4654" s="518"/>
      <c r="AS4654" s="518"/>
      <c r="AT4654" s="518"/>
      <c r="AU4654" s="518"/>
      <c r="AV4654" s="518"/>
      <c r="AW4654" s="518"/>
      <c r="AX4654" s="518"/>
      <c r="AY4654" s="518"/>
      <c r="AZ4654" s="518"/>
      <c r="BA4654" s="518"/>
      <c r="BB4654" s="518"/>
      <c r="BC4654" s="518"/>
      <c r="BD4654" s="518"/>
      <c r="BE4654" s="518"/>
      <c r="BF4654" s="518"/>
      <c r="BG4654" s="518"/>
      <c r="BH4654" s="518"/>
      <c r="BI4654" s="518"/>
      <c r="BJ4654" s="518"/>
      <c r="BK4654" s="518"/>
      <c r="BL4654" s="518"/>
      <c r="BM4654" s="518"/>
      <c r="BN4654" s="518"/>
    </row>
    <row r="4655" spans="1:66" s="527" customFormat="1" ht="50.1" customHeight="1">
      <c r="A4655" s="1387" t="s">
        <v>14061</v>
      </c>
      <c r="B4655" s="49" t="s">
        <v>35</v>
      </c>
      <c r="C4655" s="50" t="s">
        <v>5690</v>
      </c>
      <c r="D4655" s="50" t="s">
        <v>5664</v>
      </c>
      <c r="E4655" s="50" t="s">
        <v>5691</v>
      </c>
      <c r="F4655" s="50" t="s">
        <v>13762</v>
      </c>
      <c r="G4655" s="35" t="s">
        <v>39</v>
      </c>
      <c r="H4655" s="59">
        <v>0</v>
      </c>
      <c r="I4655" s="52">
        <v>590000000</v>
      </c>
      <c r="J4655" s="35" t="s">
        <v>53</v>
      </c>
      <c r="K4655" s="49" t="s">
        <v>14060</v>
      </c>
      <c r="L4655" s="35" t="s">
        <v>42</v>
      </c>
      <c r="M4655" s="790" t="s">
        <v>43</v>
      </c>
      <c r="N4655" s="35" t="s">
        <v>75</v>
      </c>
      <c r="O4655" s="35" t="s">
        <v>503</v>
      </c>
      <c r="P4655" s="35">
        <v>796</v>
      </c>
      <c r="Q4655" s="35" t="s">
        <v>46</v>
      </c>
      <c r="R4655" s="99">
        <v>1</v>
      </c>
      <c r="S4655" s="99">
        <v>17857.14</v>
      </c>
      <c r="T4655" s="99">
        <f t="shared" ref="T4655" si="567">S4655*R4655</f>
        <v>17857.14</v>
      </c>
      <c r="U4655" s="99">
        <f t="shared" ref="U4655:U4666" si="568">T4655*1.12</f>
        <v>19999.996800000001</v>
      </c>
      <c r="V4655" s="97"/>
      <c r="W4655" s="43">
        <v>2017</v>
      </c>
      <c r="X4655" s="82"/>
      <c r="Y4655" s="528"/>
      <c r="Z4655" s="1165"/>
      <c r="AA4655" s="1166"/>
      <c r="AB4655" s="1165"/>
      <c r="AC4655" s="528"/>
      <c r="AD4655" s="528"/>
      <c r="AE4655" s="528"/>
      <c r="AF4655" s="528"/>
      <c r="AG4655" s="528"/>
      <c r="AH4655" s="528"/>
      <c r="AI4655" s="528"/>
      <c r="AJ4655" s="528"/>
      <c r="AK4655" s="528"/>
      <c r="AL4655" s="528"/>
      <c r="AM4655" s="528"/>
      <c r="AN4655" s="528"/>
      <c r="AO4655" s="528"/>
      <c r="AP4655" s="518"/>
      <c r="AQ4655" s="518"/>
      <c r="AR4655" s="518"/>
      <c r="AS4655" s="518"/>
      <c r="AT4655" s="518"/>
      <c r="AU4655" s="518"/>
      <c r="AV4655" s="518"/>
      <c r="AW4655" s="518"/>
      <c r="AX4655" s="518"/>
      <c r="AY4655" s="518"/>
      <c r="AZ4655" s="518"/>
      <c r="BA4655" s="518"/>
      <c r="BB4655" s="518"/>
      <c r="BC4655" s="518"/>
      <c r="BD4655" s="518"/>
      <c r="BE4655" s="518"/>
      <c r="BF4655" s="518"/>
      <c r="BG4655" s="518"/>
      <c r="BH4655" s="518"/>
      <c r="BI4655" s="518"/>
      <c r="BJ4655" s="518"/>
      <c r="BK4655" s="518"/>
      <c r="BL4655" s="518"/>
      <c r="BM4655" s="518"/>
      <c r="BN4655" s="518"/>
    </row>
    <row r="4656" spans="1:66" ht="50.1" customHeight="1">
      <c r="A4656" s="1387" t="s">
        <v>14062</v>
      </c>
      <c r="B4656" s="1446" t="s">
        <v>35</v>
      </c>
      <c r="C4656" s="1589" t="s">
        <v>2520</v>
      </c>
      <c r="D4656" s="1589" t="s">
        <v>2521</v>
      </c>
      <c r="E4656" s="1589" t="s">
        <v>2522</v>
      </c>
      <c r="F4656" s="1589" t="s">
        <v>13457</v>
      </c>
      <c r="G4656" s="1447" t="s">
        <v>196</v>
      </c>
      <c r="H4656" s="1590">
        <v>0</v>
      </c>
      <c r="I4656" s="1591">
        <v>590000000</v>
      </c>
      <c r="J4656" s="1592" t="s">
        <v>293</v>
      </c>
      <c r="K4656" s="1447" t="s">
        <v>14060</v>
      </c>
      <c r="L4656" s="1447" t="s">
        <v>295</v>
      </c>
      <c r="M4656" s="1593" t="s">
        <v>84</v>
      </c>
      <c r="N4656" s="1447" t="s">
        <v>85</v>
      </c>
      <c r="O4656" s="1447" t="s">
        <v>2052</v>
      </c>
      <c r="P4656" s="1447">
        <v>796</v>
      </c>
      <c r="Q4656" s="1446" t="s">
        <v>46</v>
      </c>
      <c r="R4656" s="1594">
        <v>9</v>
      </c>
      <c r="S4656" s="1595">
        <v>53930</v>
      </c>
      <c r="T4656" s="1595">
        <f t="shared" ref="T4656:T4666" si="569">R4656*S4656</f>
        <v>485370</v>
      </c>
      <c r="U4656" s="1595">
        <f t="shared" si="568"/>
        <v>543614.4</v>
      </c>
      <c r="V4656" s="1596"/>
      <c r="W4656" s="1592">
        <v>2017</v>
      </c>
      <c r="X4656" s="1596"/>
      <c r="Y4656" s="1597"/>
    </row>
    <row r="4657" spans="1:66" ht="50.1" customHeight="1">
      <c r="A4657" s="1387" t="s">
        <v>14063</v>
      </c>
      <c r="B4657" s="1446" t="s">
        <v>35</v>
      </c>
      <c r="C4657" s="1589" t="s">
        <v>6046</v>
      </c>
      <c r="D4657" s="1589" t="s">
        <v>6047</v>
      </c>
      <c r="E4657" s="1589" t="s">
        <v>6048</v>
      </c>
      <c r="F4657" s="1589" t="s">
        <v>10197</v>
      </c>
      <c r="G4657" s="1447" t="s">
        <v>196</v>
      </c>
      <c r="H4657" s="1590">
        <v>0</v>
      </c>
      <c r="I4657" s="1591">
        <v>590000000</v>
      </c>
      <c r="J4657" s="1592" t="s">
        <v>293</v>
      </c>
      <c r="K4657" s="1447" t="s">
        <v>14060</v>
      </c>
      <c r="L4657" s="1447" t="s">
        <v>295</v>
      </c>
      <c r="M4657" s="1593" t="s">
        <v>84</v>
      </c>
      <c r="N4657" s="1447" t="s">
        <v>85</v>
      </c>
      <c r="O4657" s="1447" t="s">
        <v>2052</v>
      </c>
      <c r="P4657" s="1447">
        <v>796</v>
      </c>
      <c r="Q4657" s="1446" t="s">
        <v>46</v>
      </c>
      <c r="R4657" s="1594">
        <v>9</v>
      </c>
      <c r="S4657" s="1595">
        <v>4020</v>
      </c>
      <c r="T4657" s="1595">
        <f t="shared" si="569"/>
        <v>36180</v>
      </c>
      <c r="U4657" s="1595">
        <f t="shared" si="568"/>
        <v>40521.600000000006</v>
      </c>
      <c r="V4657" s="1598"/>
      <c r="W4657" s="1592">
        <v>2017</v>
      </c>
      <c r="X4657" s="1598"/>
      <c r="Y4657" s="1597"/>
    </row>
    <row r="4658" spans="1:66" ht="50.1" customHeight="1">
      <c r="A4658" s="1387" t="s">
        <v>14064</v>
      </c>
      <c r="B4658" s="1446" t="s">
        <v>35</v>
      </c>
      <c r="C4658" s="1589" t="s">
        <v>6052</v>
      </c>
      <c r="D4658" s="1589" t="s">
        <v>6053</v>
      </c>
      <c r="E4658" s="1589" t="s">
        <v>6054</v>
      </c>
      <c r="F4658" s="1589" t="s">
        <v>13460</v>
      </c>
      <c r="G4658" s="1447" t="s">
        <v>196</v>
      </c>
      <c r="H4658" s="1590">
        <v>0</v>
      </c>
      <c r="I4658" s="1591">
        <v>590000000</v>
      </c>
      <c r="J4658" s="1592" t="s">
        <v>293</v>
      </c>
      <c r="K4658" s="1447" t="s">
        <v>14060</v>
      </c>
      <c r="L4658" s="1447" t="s">
        <v>295</v>
      </c>
      <c r="M4658" s="1593" t="s">
        <v>84</v>
      </c>
      <c r="N4658" s="1447" t="s">
        <v>85</v>
      </c>
      <c r="O4658" s="1447" t="s">
        <v>2052</v>
      </c>
      <c r="P4658" s="1447">
        <v>796</v>
      </c>
      <c r="Q4658" s="1446" t="s">
        <v>46</v>
      </c>
      <c r="R4658" s="1594">
        <v>3</v>
      </c>
      <c r="S4658" s="1595">
        <v>40625</v>
      </c>
      <c r="T4658" s="1595">
        <f t="shared" si="569"/>
        <v>121875</v>
      </c>
      <c r="U4658" s="1595">
        <f t="shared" si="568"/>
        <v>136500</v>
      </c>
      <c r="V4658" s="1598"/>
      <c r="W4658" s="1592">
        <v>2017</v>
      </c>
      <c r="X4658" s="1598"/>
      <c r="Y4658" s="1597"/>
    </row>
    <row r="4659" spans="1:66" ht="50.1" customHeight="1">
      <c r="A4659" s="1387" t="s">
        <v>14065</v>
      </c>
      <c r="B4659" s="1446" t="s">
        <v>35</v>
      </c>
      <c r="C4659" s="1599" t="s">
        <v>14066</v>
      </c>
      <c r="D4659" s="1589" t="s">
        <v>6647</v>
      </c>
      <c r="E4659" s="1589" t="s">
        <v>14067</v>
      </c>
      <c r="F4659" s="1589" t="s">
        <v>9602</v>
      </c>
      <c r="G4659" s="1447" t="s">
        <v>196</v>
      </c>
      <c r="H4659" s="1590">
        <v>0</v>
      </c>
      <c r="I4659" s="1591">
        <v>590000000</v>
      </c>
      <c r="J4659" s="1592" t="s">
        <v>293</v>
      </c>
      <c r="K4659" s="1447" t="s">
        <v>14060</v>
      </c>
      <c r="L4659" s="1447" t="s">
        <v>295</v>
      </c>
      <c r="M4659" s="1593" t="s">
        <v>84</v>
      </c>
      <c r="N4659" s="1447" t="s">
        <v>85</v>
      </c>
      <c r="O4659" s="1447" t="s">
        <v>2052</v>
      </c>
      <c r="P4659" s="1447">
        <v>796</v>
      </c>
      <c r="Q4659" s="1446" t="s">
        <v>46</v>
      </c>
      <c r="R4659" s="1594">
        <v>3</v>
      </c>
      <c r="S4659" s="1595">
        <v>1697</v>
      </c>
      <c r="T4659" s="1595">
        <f t="shared" si="569"/>
        <v>5091</v>
      </c>
      <c r="U4659" s="1595">
        <f t="shared" si="568"/>
        <v>5701.920000000001</v>
      </c>
      <c r="V4659" s="1598"/>
      <c r="W4659" s="1592">
        <v>2017</v>
      </c>
      <c r="X4659" s="1598"/>
      <c r="Y4659" s="1597"/>
    </row>
    <row r="4660" spans="1:66" ht="50.1" customHeight="1">
      <c r="A4660" s="1387" t="s">
        <v>14068</v>
      </c>
      <c r="B4660" s="1600" t="s">
        <v>35</v>
      </c>
      <c r="C4660" s="1601" t="s">
        <v>6612</v>
      </c>
      <c r="D4660" s="1601" t="s">
        <v>6262</v>
      </c>
      <c r="E4660" s="1601" t="s">
        <v>6613</v>
      </c>
      <c r="F4660" s="1601" t="s">
        <v>7288</v>
      </c>
      <c r="G4660" s="1192" t="s">
        <v>39</v>
      </c>
      <c r="H4660" s="915">
        <v>0</v>
      </c>
      <c r="I4660" s="1602">
        <v>590000000</v>
      </c>
      <c r="J4660" s="1192" t="s">
        <v>225</v>
      </c>
      <c r="K4660" s="1603" t="s">
        <v>14060</v>
      </c>
      <c r="L4660" s="1192" t="s">
        <v>295</v>
      </c>
      <c r="M4660" s="1604" t="s">
        <v>61</v>
      </c>
      <c r="N4660" s="1192" t="s">
        <v>14069</v>
      </c>
      <c r="O4660" s="1605" t="s">
        <v>2052</v>
      </c>
      <c r="P4660" s="1192">
        <v>796</v>
      </c>
      <c r="Q4660" s="1600" t="s">
        <v>46</v>
      </c>
      <c r="R4660" s="1606">
        <v>1</v>
      </c>
      <c r="S4660" s="1606">
        <v>17000</v>
      </c>
      <c r="T4660" s="1607">
        <f t="shared" si="569"/>
        <v>17000</v>
      </c>
      <c r="U4660" s="1607">
        <f t="shared" si="568"/>
        <v>19040</v>
      </c>
      <c r="V4660" s="1608"/>
      <c r="W4660" s="1608">
        <v>2017</v>
      </c>
      <c r="X4660" s="1609"/>
      <c r="Y4660" s="1478"/>
    </row>
    <row r="4661" spans="1:66" ht="50.1" customHeight="1">
      <c r="A4661" s="1387" t="s">
        <v>14070</v>
      </c>
      <c r="B4661" s="1600" t="s">
        <v>35</v>
      </c>
      <c r="C4661" s="1601" t="s">
        <v>13197</v>
      </c>
      <c r="D4661" s="1601" t="s">
        <v>634</v>
      </c>
      <c r="E4661" s="1601" t="s">
        <v>13196</v>
      </c>
      <c r="F4661" s="1601" t="s">
        <v>7288</v>
      </c>
      <c r="G4661" s="1192" t="s">
        <v>39</v>
      </c>
      <c r="H4661" s="915">
        <v>0</v>
      </c>
      <c r="I4661" s="1602">
        <v>590000000</v>
      </c>
      <c r="J4661" s="1192" t="s">
        <v>225</v>
      </c>
      <c r="K4661" s="1603" t="s">
        <v>14060</v>
      </c>
      <c r="L4661" s="1192" t="s">
        <v>295</v>
      </c>
      <c r="M4661" s="1604" t="s">
        <v>61</v>
      </c>
      <c r="N4661" s="1192" t="s">
        <v>14069</v>
      </c>
      <c r="O4661" s="1605" t="s">
        <v>2052</v>
      </c>
      <c r="P4661" s="1192">
        <v>796</v>
      </c>
      <c r="Q4661" s="1600" t="s">
        <v>46</v>
      </c>
      <c r="R4661" s="1607">
        <v>2</v>
      </c>
      <c r="S4661" s="1607">
        <v>24000</v>
      </c>
      <c r="T4661" s="1607">
        <f t="shared" si="569"/>
        <v>48000</v>
      </c>
      <c r="U4661" s="1607">
        <f t="shared" si="568"/>
        <v>53760.000000000007</v>
      </c>
      <c r="V4661" s="1608"/>
      <c r="W4661" s="1608">
        <v>2017</v>
      </c>
      <c r="X4661" s="1609"/>
      <c r="Y4661" s="1478"/>
    </row>
    <row r="4662" spans="1:66" ht="50.1" customHeight="1">
      <c r="A4662" s="1387" t="s">
        <v>14071</v>
      </c>
      <c r="B4662" s="1600" t="s">
        <v>35</v>
      </c>
      <c r="C4662" s="1601" t="s">
        <v>7297</v>
      </c>
      <c r="D4662" s="1601" t="s">
        <v>6765</v>
      </c>
      <c r="E4662" s="1601" t="s">
        <v>7298</v>
      </c>
      <c r="F4662" s="1601" t="s">
        <v>7288</v>
      </c>
      <c r="G4662" s="1192" t="s">
        <v>39</v>
      </c>
      <c r="H4662" s="915">
        <v>0</v>
      </c>
      <c r="I4662" s="1602">
        <v>590000000</v>
      </c>
      <c r="J4662" s="1192" t="s">
        <v>225</v>
      </c>
      <c r="K4662" s="1603" t="s">
        <v>14060</v>
      </c>
      <c r="L4662" s="1192" t="s">
        <v>295</v>
      </c>
      <c r="M4662" s="1604" t="s">
        <v>61</v>
      </c>
      <c r="N4662" s="1192" t="s">
        <v>14069</v>
      </c>
      <c r="O4662" s="1605" t="s">
        <v>2052</v>
      </c>
      <c r="P4662" s="1192">
        <v>796</v>
      </c>
      <c r="Q4662" s="1600" t="s">
        <v>46</v>
      </c>
      <c r="R4662" s="1607">
        <v>2</v>
      </c>
      <c r="S4662" s="1607">
        <v>9000</v>
      </c>
      <c r="T4662" s="1607">
        <f t="shared" si="569"/>
        <v>18000</v>
      </c>
      <c r="U4662" s="1607">
        <f t="shared" si="568"/>
        <v>20160.000000000004</v>
      </c>
      <c r="V4662" s="1608"/>
      <c r="W4662" s="1608">
        <v>2017</v>
      </c>
      <c r="X4662" s="1609"/>
      <c r="Y4662" s="1478"/>
    </row>
    <row r="4663" spans="1:66" ht="50.1" customHeight="1">
      <c r="A4663" s="1387" t="s">
        <v>14072</v>
      </c>
      <c r="B4663" s="779" t="s">
        <v>35</v>
      </c>
      <c r="C4663" s="792" t="s">
        <v>2220</v>
      </c>
      <c r="D4663" s="792" t="s">
        <v>2216</v>
      </c>
      <c r="E4663" s="792" t="s">
        <v>2221</v>
      </c>
      <c r="F4663" s="792" t="s">
        <v>14073</v>
      </c>
      <c r="G4663" s="775" t="s">
        <v>39</v>
      </c>
      <c r="H4663" s="775">
        <v>0</v>
      </c>
      <c r="I4663" s="778">
        <v>590000000</v>
      </c>
      <c r="J4663" s="778" t="s">
        <v>40</v>
      </c>
      <c r="K4663" s="779" t="s">
        <v>14060</v>
      </c>
      <c r="L4663" s="778" t="s">
        <v>42</v>
      </c>
      <c r="M4663" s="873" t="s">
        <v>43</v>
      </c>
      <c r="N4663" s="779" t="s">
        <v>44</v>
      </c>
      <c r="O4663" s="1375" t="s">
        <v>2052</v>
      </c>
      <c r="P4663" s="778">
        <v>796</v>
      </c>
      <c r="Q4663" s="777" t="s">
        <v>46</v>
      </c>
      <c r="R4663" s="776">
        <v>50</v>
      </c>
      <c r="S4663" s="776">
        <v>230</v>
      </c>
      <c r="T4663" s="776">
        <f t="shared" si="569"/>
        <v>11500</v>
      </c>
      <c r="U4663" s="776">
        <f t="shared" si="568"/>
        <v>12880.000000000002</v>
      </c>
      <c r="V4663" s="1610"/>
      <c r="W4663" s="775">
        <v>2017</v>
      </c>
      <c r="X4663" s="1610"/>
      <c r="Y4663" s="1378"/>
    </row>
    <row r="4664" spans="1:66" ht="50.1" customHeight="1">
      <c r="A4664" s="1387" t="s">
        <v>14074</v>
      </c>
      <c r="B4664" s="781" t="s">
        <v>35</v>
      </c>
      <c r="C4664" s="819" t="s">
        <v>14075</v>
      </c>
      <c r="D4664" s="819" t="s">
        <v>14076</v>
      </c>
      <c r="E4664" s="819" t="s">
        <v>332</v>
      </c>
      <c r="F4664" s="792" t="s">
        <v>14077</v>
      </c>
      <c r="G4664" s="1376" t="s">
        <v>39</v>
      </c>
      <c r="H4664" s="1376">
        <v>0</v>
      </c>
      <c r="I4664" s="778">
        <v>590000000</v>
      </c>
      <c r="J4664" s="778" t="s">
        <v>40</v>
      </c>
      <c r="K4664" s="779" t="s">
        <v>14060</v>
      </c>
      <c r="L4664" s="778" t="s">
        <v>42</v>
      </c>
      <c r="M4664" s="873" t="s">
        <v>43</v>
      </c>
      <c r="N4664" s="779" t="s">
        <v>44</v>
      </c>
      <c r="O4664" s="1375" t="s">
        <v>2052</v>
      </c>
      <c r="P4664" s="778">
        <v>796</v>
      </c>
      <c r="Q4664" s="777" t="s">
        <v>46</v>
      </c>
      <c r="R4664" s="776">
        <v>104</v>
      </c>
      <c r="S4664" s="776">
        <v>590</v>
      </c>
      <c r="T4664" s="776">
        <f t="shared" si="569"/>
        <v>61360</v>
      </c>
      <c r="U4664" s="776">
        <f t="shared" si="568"/>
        <v>68723.200000000012</v>
      </c>
      <c r="V4664" s="1610"/>
      <c r="W4664" s="775">
        <v>2017</v>
      </c>
      <c r="X4664" s="774"/>
      <c r="Y4664" s="1378"/>
    </row>
    <row r="4665" spans="1:66" ht="50.1" customHeight="1">
      <c r="A4665" s="1387" t="s">
        <v>14078</v>
      </c>
      <c r="B4665" s="1611" t="s">
        <v>35</v>
      </c>
      <c r="C4665" s="1612" t="s">
        <v>4585</v>
      </c>
      <c r="D4665" s="1613" t="s">
        <v>4586</v>
      </c>
      <c r="E4665" s="1612" t="s">
        <v>4587</v>
      </c>
      <c r="F4665" s="1612" t="s">
        <v>4588</v>
      </c>
      <c r="G4665" s="1614" t="s">
        <v>39</v>
      </c>
      <c r="H4665" s="1614">
        <v>0</v>
      </c>
      <c r="I4665" s="1615">
        <v>590000000</v>
      </c>
      <c r="J4665" s="1614" t="s">
        <v>53</v>
      </c>
      <c r="K4665" s="1614" t="s">
        <v>14060</v>
      </c>
      <c r="L4665" s="1614" t="s">
        <v>53</v>
      </c>
      <c r="M4665" s="1616" t="s">
        <v>61</v>
      </c>
      <c r="N4665" s="1614" t="s">
        <v>102</v>
      </c>
      <c r="O4665" s="1617" t="s">
        <v>1424</v>
      </c>
      <c r="P4665" s="1618">
        <v>112</v>
      </c>
      <c r="Q4665" s="1618" t="s">
        <v>129</v>
      </c>
      <c r="R4665" s="1619">
        <v>1000</v>
      </c>
      <c r="S4665" s="1620">
        <v>340</v>
      </c>
      <c r="T4665" s="1620">
        <f t="shared" si="569"/>
        <v>340000</v>
      </c>
      <c r="U4665" s="1620">
        <f t="shared" si="568"/>
        <v>380800.00000000006</v>
      </c>
      <c r="V4665" s="1621"/>
      <c r="W4665" s="1611">
        <v>2017</v>
      </c>
      <c r="X4665" s="1622"/>
      <c r="Y4665" s="1623"/>
    </row>
    <row r="4666" spans="1:66" ht="50.1" customHeight="1">
      <c r="A4666" s="1387" t="s">
        <v>14079</v>
      </c>
      <c r="B4666" s="58" t="s">
        <v>35</v>
      </c>
      <c r="C4666" s="78" t="s">
        <v>2580</v>
      </c>
      <c r="D4666" s="78" t="s">
        <v>2574</v>
      </c>
      <c r="E4666" s="78" t="s">
        <v>2581</v>
      </c>
      <c r="F4666" s="78" t="s">
        <v>14080</v>
      </c>
      <c r="G4666" s="49" t="s">
        <v>196</v>
      </c>
      <c r="H4666" s="105">
        <v>0</v>
      </c>
      <c r="I4666" s="80">
        <v>590000000</v>
      </c>
      <c r="J4666" s="51" t="s">
        <v>9304</v>
      </c>
      <c r="K4666" s="49" t="s">
        <v>14060</v>
      </c>
      <c r="L4666" s="49" t="s">
        <v>295</v>
      </c>
      <c r="M4666" s="790" t="s">
        <v>84</v>
      </c>
      <c r="N4666" s="49" t="s">
        <v>143</v>
      </c>
      <c r="O4666" s="49" t="s">
        <v>4918</v>
      </c>
      <c r="P4666" s="43">
        <v>796</v>
      </c>
      <c r="Q4666" s="49" t="s">
        <v>46</v>
      </c>
      <c r="R4666" s="100">
        <v>3</v>
      </c>
      <c r="S4666" s="100">
        <v>355820</v>
      </c>
      <c r="T4666" s="77">
        <f t="shared" si="569"/>
        <v>1067460</v>
      </c>
      <c r="U4666" s="77">
        <f t="shared" si="568"/>
        <v>1195555.2000000002</v>
      </c>
      <c r="V4666" s="1624"/>
      <c r="W4666" s="51">
        <v>2017</v>
      </c>
      <c r="X4666" s="49"/>
      <c r="Y4666" s="528"/>
    </row>
    <row r="4667" spans="1:66" s="527" customFormat="1" ht="50.1" customHeight="1">
      <c r="A4667" s="1625" t="s">
        <v>14082</v>
      </c>
      <c r="B4667" s="1006" t="s">
        <v>35</v>
      </c>
      <c r="C4667" s="1003" t="s">
        <v>8610</v>
      </c>
      <c r="D4667" s="1322" t="s">
        <v>345</v>
      </c>
      <c r="E4667" s="1322" t="s">
        <v>8611</v>
      </c>
      <c r="F4667" s="1626" t="s">
        <v>14083</v>
      </c>
      <c r="G4667" s="1328" t="s">
        <v>39</v>
      </c>
      <c r="H4667" s="1006">
        <v>0</v>
      </c>
      <c r="I4667" s="1006">
        <v>590000000</v>
      </c>
      <c r="J4667" s="1010" t="s">
        <v>40</v>
      </c>
      <c r="K4667" s="1328" t="s">
        <v>14060</v>
      </c>
      <c r="L4667" s="1010" t="s">
        <v>40</v>
      </c>
      <c r="M4667" s="1015" t="s">
        <v>61</v>
      </c>
      <c r="N4667" s="1328" t="s">
        <v>143</v>
      </c>
      <c r="O4667" s="1007" t="s">
        <v>503</v>
      </c>
      <c r="P4667" s="1627">
        <v>796</v>
      </c>
      <c r="Q4667" s="1627" t="s">
        <v>46</v>
      </c>
      <c r="R4667" s="1012">
        <v>20</v>
      </c>
      <c r="S4667" s="1012">
        <v>3735</v>
      </c>
      <c r="T4667" s="1628">
        <f>R4667*S4667</f>
        <v>74700</v>
      </c>
      <c r="U4667" s="1629">
        <f t="shared" ref="U4667:U4674" si="570">T4667*1.12</f>
        <v>83664.000000000015</v>
      </c>
      <c r="V4667" s="1630"/>
      <c r="W4667" s="1007">
        <v>2017</v>
      </c>
      <c r="X4667" s="1328"/>
      <c r="Y4667" s="1329"/>
      <c r="Z4667" s="1165"/>
      <c r="AA4667" s="1166"/>
      <c r="AB4667" s="1165"/>
      <c r="AC4667" s="528"/>
      <c r="AD4667" s="528"/>
      <c r="AE4667" s="528"/>
      <c r="AF4667" s="528"/>
      <c r="AG4667" s="528"/>
      <c r="AH4667" s="528"/>
      <c r="AI4667" s="528"/>
      <c r="AJ4667" s="528"/>
      <c r="AK4667" s="528"/>
      <c r="AL4667" s="528"/>
      <c r="AM4667" s="528"/>
      <c r="AN4667" s="528"/>
      <c r="AO4667" s="528"/>
      <c r="AP4667" s="518"/>
      <c r="AQ4667" s="518"/>
      <c r="AR4667" s="518"/>
      <c r="AS4667" s="518"/>
      <c r="AT4667" s="518"/>
      <c r="AU4667" s="518"/>
      <c r="AV4667" s="518"/>
      <c r="AW4667" s="518"/>
      <c r="AX4667" s="518"/>
      <c r="AY4667" s="518"/>
      <c r="AZ4667" s="518"/>
      <c r="BA4667" s="518"/>
      <c r="BB4667" s="518"/>
      <c r="BC4667" s="518"/>
      <c r="BD4667" s="518"/>
      <c r="BE4667" s="518"/>
      <c r="BF4667" s="518"/>
      <c r="BG4667" s="518"/>
      <c r="BH4667" s="518"/>
      <c r="BI4667" s="518"/>
      <c r="BJ4667" s="518"/>
      <c r="BK4667" s="518"/>
      <c r="BL4667" s="518"/>
      <c r="BM4667" s="518"/>
      <c r="BN4667" s="518"/>
    </row>
    <row r="4668" spans="1:66" s="527" customFormat="1" ht="50.1" customHeight="1">
      <c r="A4668" s="1625" t="s">
        <v>14084</v>
      </c>
      <c r="B4668" s="1631" t="s">
        <v>35</v>
      </c>
      <c r="C4668" s="1632" t="s">
        <v>8422</v>
      </c>
      <c r="D4668" s="1632" t="s">
        <v>8423</v>
      </c>
      <c r="E4668" s="1632" t="s">
        <v>8424</v>
      </c>
      <c r="F4668" s="1632" t="s">
        <v>8425</v>
      </c>
      <c r="G4668" s="1633" t="s">
        <v>39</v>
      </c>
      <c r="H4668" s="1634">
        <v>0</v>
      </c>
      <c r="I4668" s="1635">
        <v>590000000</v>
      </c>
      <c r="J4668" s="1636" t="s">
        <v>9304</v>
      </c>
      <c r="K4668" s="1633" t="s">
        <v>14060</v>
      </c>
      <c r="L4668" s="1633" t="s">
        <v>14085</v>
      </c>
      <c r="M4668" s="1637" t="s">
        <v>84</v>
      </c>
      <c r="N4668" s="1633" t="s">
        <v>226</v>
      </c>
      <c r="O4668" s="1633" t="s">
        <v>503</v>
      </c>
      <c r="P4668" s="1631">
        <v>796</v>
      </c>
      <c r="Q4668" s="1631" t="s">
        <v>46</v>
      </c>
      <c r="R4668" s="1638">
        <v>1</v>
      </c>
      <c r="S4668" s="1638">
        <v>315000</v>
      </c>
      <c r="T4668" s="1639">
        <f>R4668*S4668</f>
        <v>315000</v>
      </c>
      <c r="U4668" s="1639">
        <f t="shared" si="570"/>
        <v>352800.00000000006</v>
      </c>
      <c r="V4668" s="1640"/>
      <c r="W4668" s="1636">
        <v>2017</v>
      </c>
      <c r="X4668" s="1640"/>
      <c r="Y4668" s="1641"/>
      <c r="Z4668" s="1165"/>
      <c r="AA4668" s="1166"/>
      <c r="AB4668" s="1165"/>
      <c r="AC4668" s="528"/>
      <c r="AD4668" s="528"/>
      <c r="AE4668" s="528"/>
      <c r="AF4668" s="528"/>
      <c r="AG4668" s="528"/>
      <c r="AH4668" s="528"/>
      <c r="AI4668" s="528"/>
      <c r="AJ4668" s="528"/>
      <c r="AK4668" s="528"/>
      <c r="AL4668" s="528"/>
      <c r="AM4668" s="528"/>
      <c r="AN4668" s="528"/>
      <c r="AO4668" s="528"/>
      <c r="AP4668" s="518"/>
      <c r="AQ4668" s="518"/>
      <c r="AR4668" s="518"/>
      <c r="AS4668" s="518"/>
      <c r="AT4668" s="518"/>
      <c r="AU4668" s="518"/>
      <c r="AV4668" s="518"/>
      <c r="AW4668" s="518"/>
      <c r="AX4668" s="518"/>
      <c r="AY4668" s="518"/>
      <c r="AZ4668" s="518"/>
      <c r="BA4668" s="518"/>
      <c r="BB4668" s="518"/>
      <c r="BC4668" s="518"/>
      <c r="BD4668" s="518"/>
      <c r="BE4668" s="518"/>
      <c r="BF4668" s="518"/>
      <c r="BG4668" s="518"/>
      <c r="BH4668" s="518"/>
      <c r="BI4668" s="518"/>
      <c r="BJ4668" s="518"/>
      <c r="BK4668" s="518"/>
      <c r="BL4668" s="518"/>
      <c r="BM4668" s="518"/>
      <c r="BN4668" s="518"/>
    </row>
    <row r="4669" spans="1:66" ht="50.1" customHeight="1">
      <c r="A4669" s="1642" t="s">
        <v>14086</v>
      </c>
      <c r="B4669" s="952" t="s">
        <v>35</v>
      </c>
      <c r="C4669" s="1643" t="s">
        <v>669</v>
      </c>
      <c r="D4669" s="948" t="s">
        <v>670</v>
      </c>
      <c r="E4669" s="948" t="s">
        <v>671</v>
      </c>
      <c r="F4669" s="948" t="s">
        <v>7131</v>
      </c>
      <c r="G4669" s="952" t="s">
        <v>39</v>
      </c>
      <c r="H4669" s="952">
        <v>0</v>
      </c>
      <c r="I4669" s="1230">
        <v>590000000</v>
      </c>
      <c r="J4669" s="1230" t="s">
        <v>53</v>
      </c>
      <c r="K4669" s="1144" t="s">
        <v>14060</v>
      </c>
      <c r="L4669" s="1230" t="s">
        <v>53</v>
      </c>
      <c r="M4669" s="953" t="s">
        <v>43</v>
      </c>
      <c r="N4669" s="952" t="s">
        <v>405</v>
      </c>
      <c r="O4669" s="1230" t="s">
        <v>2052</v>
      </c>
      <c r="P4669" s="1644">
        <v>166</v>
      </c>
      <c r="Q4669" s="952" t="s">
        <v>103</v>
      </c>
      <c r="R4669" s="1360">
        <v>102</v>
      </c>
      <c r="S4669" s="1360">
        <v>1000</v>
      </c>
      <c r="T4669" s="954">
        <f>S4669*R4669</f>
        <v>102000</v>
      </c>
      <c r="U4669" s="954">
        <f t="shared" si="570"/>
        <v>114240.00000000001</v>
      </c>
      <c r="V4669" s="1645"/>
      <c r="W4669" s="1230">
        <v>2017</v>
      </c>
      <c r="X4669" s="952"/>
      <c r="Y4669" s="1233"/>
    </row>
    <row r="4670" spans="1:66" s="527" customFormat="1" ht="50.1" customHeight="1">
      <c r="A4670" s="844" t="s">
        <v>14087</v>
      </c>
      <c r="B4670" s="58" t="s">
        <v>35</v>
      </c>
      <c r="C4670" s="1370" t="s">
        <v>7375</v>
      </c>
      <c r="D4670" s="50" t="s">
        <v>7376</v>
      </c>
      <c r="E4670" s="50" t="s">
        <v>7377</v>
      </c>
      <c r="F4670" s="50" t="s">
        <v>7382</v>
      </c>
      <c r="G4670" s="49" t="s">
        <v>39</v>
      </c>
      <c r="H4670" s="105">
        <v>0</v>
      </c>
      <c r="I4670" s="80">
        <v>590000000</v>
      </c>
      <c r="J4670" s="51" t="s">
        <v>293</v>
      </c>
      <c r="K4670" s="49" t="s">
        <v>14060</v>
      </c>
      <c r="L4670" s="49" t="s">
        <v>189</v>
      </c>
      <c r="M4670" s="49" t="s">
        <v>84</v>
      </c>
      <c r="N4670" s="49" t="s">
        <v>9547</v>
      </c>
      <c r="O4670" s="49" t="s">
        <v>542</v>
      </c>
      <c r="P4670" s="43">
        <v>796</v>
      </c>
      <c r="Q4670" s="49" t="s">
        <v>46</v>
      </c>
      <c r="R4670" s="1303">
        <v>8</v>
      </c>
      <c r="S4670" s="1646">
        <v>70000</v>
      </c>
      <c r="T4670" s="856">
        <f>R4670*S4670</f>
        <v>560000</v>
      </c>
      <c r="U4670" s="1647">
        <f t="shared" si="570"/>
        <v>627200.00000000012</v>
      </c>
      <c r="V4670" s="791"/>
      <c r="W4670" s="51">
        <v>2017</v>
      </c>
      <c r="X4670" s="857"/>
      <c r="Y4670" s="528"/>
      <c r="Z4670" s="1165"/>
      <c r="AA4670" s="1166"/>
      <c r="AB4670" s="1165"/>
      <c r="AC4670" s="528"/>
      <c r="AD4670" s="528"/>
      <c r="AE4670" s="528"/>
      <c r="AF4670" s="528"/>
      <c r="AG4670" s="528"/>
      <c r="AH4670" s="528"/>
      <c r="AI4670" s="528"/>
      <c r="AJ4670" s="528"/>
      <c r="AK4670" s="528"/>
      <c r="AL4670" s="528"/>
      <c r="AM4670" s="528"/>
      <c r="AN4670" s="528"/>
      <c r="AO4670" s="528"/>
      <c r="AP4670" s="518"/>
      <c r="AQ4670" s="518"/>
      <c r="AR4670" s="518"/>
      <c r="AS4670" s="518"/>
      <c r="AT4670" s="518"/>
      <c r="AU4670" s="518"/>
      <c r="AV4670" s="518"/>
      <c r="AW4670" s="518"/>
      <c r="AX4670" s="518"/>
      <c r="AY4670" s="518"/>
      <c r="AZ4670" s="518"/>
      <c r="BA4670" s="518"/>
      <c r="BB4670" s="518"/>
      <c r="BC4670" s="518"/>
      <c r="BD4670" s="518"/>
      <c r="BE4670" s="518"/>
      <c r="BF4670" s="518"/>
      <c r="BG4670" s="518"/>
      <c r="BH4670" s="518"/>
      <c r="BI4670" s="518"/>
      <c r="BJ4670" s="518"/>
      <c r="BK4670" s="518"/>
      <c r="BL4670" s="518"/>
      <c r="BM4670" s="518"/>
      <c r="BN4670" s="518"/>
    </row>
    <row r="4671" spans="1:66" s="527" customFormat="1" ht="50.1" customHeight="1">
      <c r="A4671" s="844" t="s">
        <v>14088</v>
      </c>
      <c r="B4671" s="58" t="s">
        <v>35</v>
      </c>
      <c r="C4671" s="1370" t="s">
        <v>7386</v>
      </c>
      <c r="D4671" s="50" t="s">
        <v>7387</v>
      </c>
      <c r="E4671" s="50" t="s">
        <v>7388</v>
      </c>
      <c r="F4671" s="50" t="s">
        <v>7389</v>
      </c>
      <c r="G4671" s="49" t="s">
        <v>39</v>
      </c>
      <c r="H4671" s="105">
        <v>0</v>
      </c>
      <c r="I4671" s="80">
        <v>590000000</v>
      </c>
      <c r="J4671" s="51" t="s">
        <v>293</v>
      </c>
      <c r="K4671" s="49" t="s">
        <v>14060</v>
      </c>
      <c r="L4671" s="49" t="s">
        <v>189</v>
      </c>
      <c r="M4671" s="49" t="s">
        <v>84</v>
      </c>
      <c r="N4671" s="49" t="s">
        <v>9547</v>
      </c>
      <c r="O4671" s="49" t="s">
        <v>542</v>
      </c>
      <c r="P4671" s="43">
        <v>796</v>
      </c>
      <c r="Q4671" s="49" t="s">
        <v>46</v>
      </c>
      <c r="R4671" s="1303">
        <v>1</v>
      </c>
      <c r="S4671" s="1646">
        <v>331000</v>
      </c>
      <c r="T4671" s="856">
        <f>R4671*S4671</f>
        <v>331000</v>
      </c>
      <c r="U4671" s="1647">
        <f t="shared" si="570"/>
        <v>370720.00000000006</v>
      </c>
      <c r="V4671" s="791"/>
      <c r="W4671" s="51">
        <v>2017</v>
      </c>
      <c r="X4671" s="857"/>
      <c r="Y4671" s="528"/>
      <c r="Z4671" s="1165"/>
      <c r="AA4671" s="1166"/>
      <c r="AB4671" s="1165"/>
      <c r="AC4671" s="528"/>
      <c r="AD4671" s="528"/>
      <c r="AE4671" s="528"/>
      <c r="AF4671" s="528"/>
      <c r="AG4671" s="528"/>
      <c r="AH4671" s="528"/>
      <c r="AI4671" s="528"/>
      <c r="AJ4671" s="528"/>
      <c r="AK4671" s="528"/>
      <c r="AL4671" s="528"/>
      <c r="AM4671" s="528"/>
      <c r="AN4671" s="528"/>
      <c r="AO4671" s="528"/>
      <c r="AP4671" s="518"/>
      <c r="AQ4671" s="518"/>
      <c r="AR4671" s="518"/>
      <c r="AS4671" s="518"/>
      <c r="AT4671" s="518"/>
      <c r="AU4671" s="518"/>
      <c r="AV4671" s="518"/>
      <c r="AW4671" s="518"/>
      <c r="AX4671" s="518"/>
      <c r="AY4671" s="518"/>
      <c r="AZ4671" s="518"/>
      <c r="BA4671" s="518"/>
      <c r="BB4671" s="518"/>
      <c r="BC4671" s="518"/>
      <c r="BD4671" s="518"/>
      <c r="BE4671" s="518"/>
      <c r="BF4671" s="518"/>
      <c r="BG4671" s="518"/>
      <c r="BH4671" s="518"/>
      <c r="BI4671" s="518"/>
      <c r="BJ4671" s="518"/>
      <c r="BK4671" s="518"/>
      <c r="BL4671" s="518"/>
      <c r="BM4671" s="518"/>
      <c r="BN4671" s="518"/>
    </row>
    <row r="4672" spans="1:66" s="527" customFormat="1" ht="50.1" customHeight="1">
      <c r="A4672" s="844" t="s">
        <v>14089</v>
      </c>
      <c r="B4672" s="1648" t="s">
        <v>35</v>
      </c>
      <c r="C4672" s="1649" t="s">
        <v>14090</v>
      </c>
      <c r="D4672" s="1650" t="s">
        <v>3567</v>
      </c>
      <c r="E4672" s="1650" t="s">
        <v>14091</v>
      </c>
      <c r="F4672" s="1650" t="s">
        <v>14092</v>
      </c>
      <c r="G4672" s="1618" t="s">
        <v>39</v>
      </c>
      <c r="H4672" s="1651">
        <v>0</v>
      </c>
      <c r="I4672" s="1652">
        <v>590000000</v>
      </c>
      <c r="J4672" s="1614" t="s">
        <v>9304</v>
      </c>
      <c r="K4672" s="1618" t="s">
        <v>14060</v>
      </c>
      <c r="L4672" s="1653" t="s">
        <v>4895</v>
      </c>
      <c r="M4672" s="1654" t="s">
        <v>61</v>
      </c>
      <c r="N4672" s="1618" t="s">
        <v>328</v>
      </c>
      <c r="O4672" s="1618" t="s">
        <v>1424</v>
      </c>
      <c r="P4672" s="1618">
        <v>166</v>
      </c>
      <c r="Q4672" s="1655" t="s">
        <v>866</v>
      </c>
      <c r="R4672" s="1656">
        <v>1000</v>
      </c>
      <c r="S4672" s="1657">
        <v>1240</v>
      </c>
      <c r="T4672" s="1658">
        <f>R4672*S4672</f>
        <v>1240000</v>
      </c>
      <c r="U4672" s="1658">
        <f t="shared" si="570"/>
        <v>1388800.0000000002</v>
      </c>
      <c r="V4672" s="1659"/>
      <c r="W4672" s="1614">
        <v>2017</v>
      </c>
      <c r="X4672" s="1660"/>
      <c r="Y4672" s="1623"/>
      <c r="Z4672" s="1165"/>
      <c r="AA4672" s="1166"/>
      <c r="AB4672" s="1165"/>
      <c r="AC4672" s="528"/>
      <c r="AD4672" s="528"/>
      <c r="AE4672" s="528"/>
      <c r="AF4672" s="528"/>
      <c r="AG4672" s="528"/>
      <c r="AH4672" s="528"/>
      <c r="AI4672" s="528"/>
      <c r="AJ4672" s="528"/>
      <c r="AK4672" s="528"/>
      <c r="AL4672" s="528"/>
      <c r="AM4672" s="528"/>
      <c r="AN4672" s="528"/>
      <c r="AO4672" s="528"/>
      <c r="AP4672" s="518"/>
      <c r="AQ4672" s="518"/>
      <c r="AR4672" s="518"/>
      <c r="AS4672" s="518"/>
      <c r="AT4672" s="518"/>
      <c r="AU4672" s="518"/>
      <c r="AV4672" s="518"/>
      <c r="AW4672" s="518"/>
      <c r="AX4672" s="518"/>
      <c r="AY4672" s="518"/>
      <c r="AZ4672" s="518"/>
      <c r="BA4672" s="518"/>
      <c r="BB4672" s="518"/>
      <c r="BC4672" s="518"/>
      <c r="BD4672" s="518"/>
      <c r="BE4672" s="518"/>
      <c r="BF4672" s="518"/>
      <c r="BG4672" s="518"/>
      <c r="BH4672" s="518"/>
      <c r="BI4672" s="518"/>
      <c r="BJ4672" s="518"/>
      <c r="BK4672" s="518"/>
      <c r="BL4672" s="518"/>
      <c r="BM4672" s="518"/>
      <c r="BN4672" s="518"/>
    </row>
    <row r="4673" spans="1:66" s="527" customFormat="1" ht="50.1" customHeight="1">
      <c r="A4673" s="844" t="s">
        <v>14093</v>
      </c>
      <c r="B4673" s="1648" t="s">
        <v>35</v>
      </c>
      <c r="C4673" s="1649" t="s">
        <v>5966</v>
      </c>
      <c r="D4673" s="1650" t="s">
        <v>3567</v>
      </c>
      <c r="E4673" s="1650" t="s">
        <v>5967</v>
      </c>
      <c r="F4673" s="1650" t="s">
        <v>5968</v>
      </c>
      <c r="G4673" s="1618" t="s">
        <v>39</v>
      </c>
      <c r="H4673" s="1651">
        <v>0</v>
      </c>
      <c r="I4673" s="1652">
        <v>590000000</v>
      </c>
      <c r="J4673" s="1614" t="s">
        <v>9304</v>
      </c>
      <c r="K4673" s="1618" t="s">
        <v>14060</v>
      </c>
      <c r="L4673" s="1653" t="s">
        <v>4895</v>
      </c>
      <c r="M4673" s="1654" t="s">
        <v>61</v>
      </c>
      <c r="N4673" s="1618" t="s">
        <v>328</v>
      </c>
      <c r="O4673" s="1618" t="s">
        <v>1424</v>
      </c>
      <c r="P4673" s="1618">
        <v>166</v>
      </c>
      <c r="Q4673" s="1655" t="s">
        <v>103</v>
      </c>
      <c r="R4673" s="1661">
        <v>80</v>
      </c>
      <c r="S4673" s="1657">
        <v>5280</v>
      </c>
      <c r="T4673" s="1658">
        <f t="shared" ref="T4673:T4674" si="571">R4673*S4673</f>
        <v>422400</v>
      </c>
      <c r="U4673" s="1658">
        <f t="shared" si="570"/>
        <v>473088.00000000006</v>
      </c>
      <c r="V4673" s="1659"/>
      <c r="W4673" s="1614">
        <v>2017</v>
      </c>
      <c r="X4673" s="1660"/>
      <c r="Y4673" s="1623"/>
      <c r="Z4673" s="1165"/>
      <c r="AA4673" s="1166"/>
      <c r="AB4673" s="1165"/>
      <c r="AC4673" s="528"/>
      <c r="AD4673" s="528"/>
      <c r="AE4673" s="528"/>
      <c r="AF4673" s="528"/>
      <c r="AG4673" s="528"/>
      <c r="AH4673" s="528"/>
      <c r="AI4673" s="528"/>
      <c r="AJ4673" s="528"/>
      <c r="AK4673" s="528"/>
      <c r="AL4673" s="528"/>
      <c r="AM4673" s="528"/>
      <c r="AN4673" s="528"/>
      <c r="AO4673" s="528"/>
      <c r="AP4673" s="518"/>
      <c r="AQ4673" s="518"/>
      <c r="AR4673" s="518"/>
      <c r="AS4673" s="518"/>
      <c r="AT4673" s="518"/>
      <c r="AU4673" s="518"/>
      <c r="AV4673" s="518"/>
      <c r="AW4673" s="518"/>
      <c r="AX4673" s="518"/>
      <c r="AY4673" s="518"/>
      <c r="AZ4673" s="518"/>
      <c r="BA4673" s="518"/>
      <c r="BB4673" s="518"/>
      <c r="BC4673" s="518"/>
      <c r="BD4673" s="518"/>
      <c r="BE4673" s="518"/>
      <c r="BF4673" s="518"/>
      <c r="BG4673" s="518"/>
      <c r="BH4673" s="518"/>
      <c r="BI4673" s="518"/>
      <c r="BJ4673" s="518"/>
      <c r="BK4673" s="518"/>
      <c r="BL4673" s="518"/>
      <c r="BM4673" s="518"/>
      <c r="BN4673" s="518"/>
    </row>
    <row r="4674" spans="1:66" s="527" customFormat="1" ht="50.1" customHeight="1">
      <c r="A4674" s="844" t="s">
        <v>14094</v>
      </c>
      <c r="B4674" s="1648" t="s">
        <v>35</v>
      </c>
      <c r="C4674" s="1649" t="s">
        <v>14095</v>
      </c>
      <c r="D4674" s="1650" t="s">
        <v>3567</v>
      </c>
      <c r="E4674" s="1650" t="s">
        <v>14096</v>
      </c>
      <c r="F4674" s="1650" t="s">
        <v>7188</v>
      </c>
      <c r="G4674" s="1618" t="s">
        <v>39</v>
      </c>
      <c r="H4674" s="1651">
        <v>0</v>
      </c>
      <c r="I4674" s="1652">
        <v>590000000</v>
      </c>
      <c r="J4674" s="1614" t="s">
        <v>9304</v>
      </c>
      <c r="K4674" s="1618" t="s">
        <v>14060</v>
      </c>
      <c r="L4674" s="1653" t="s">
        <v>4895</v>
      </c>
      <c r="M4674" s="1654" t="s">
        <v>61</v>
      </c>
      <c r="N4674" s="1618" t="s">
        <v>328</v>
      </c>
      <c r="O4674" s="1618" t="s">
        <v>1424</v>
      </c>
      <c r="P4674" s="1618">
        <v>166</v>
      </c>
      <c r="Q4674" s="1655" t="s">
        <v>103</v>
      </c>
      <c r="R4674" s="1656">
        <v>3.64</v>
      </c>
      <c r="S4674" s="1657">
        <v>81600</v>
      </c>
      <c r="T4674" s="1658">
        <f t="shared" si="571"/>
        <v>297024</v>
      </c>
      <c r="U4674" s="1658">
        <f t="shared" si="570"/>
        <v>332666.88</v>
      </c>
      <c r="V4674" s="1659"/>
      <c r="W4674" s="1614">
        <v>2017</v>
      </c>
      <c r="X4674" s="1660"/>
      <c r="Y4674" s="1623"/>
      <c r="Z4674" s="1165"/>
      <c r="AA4674" s="1166"/>
      <c r="AB4674" s="1165"/>
      <c r="AC4674" s="528"/>
      <c r="AD4674" s="528"/>
      <c r="AE4674" s="528"/>
      <c r="AF4674" s="528"/>
      <c r="AG4674" s="528"/>
      <c r="AH4674" s="528"/>
      <c r="AI4674" s="528"/>
      <c r="AJ4674" s="528"/>
      <c r="AK4674" s="528"/>
      <c r="AL4674" s="528"/>
      <c r="AM4674" s="528"/>
      <c r="AN4674" s="528"/>
      <c r="AO4674" s="528"/>
      <c r="AP4674" s="518"/>
      <c r="AQ4674" s="518"/>
      <c r="AR4674" s="518"/>
      <c r="AS4674" s="518"/>
      <c r="AT4674" s="518"/>
      <c r="AU4674" s="518"/>
      <c r="AV4674" s="518"/>
      <c r="AW4674" s="518"/>
      <c r="AX4674" s="518"/>
      <c r="AY4674" s="518"/>
      <c r="AZ4674" s="518"/>
      <c r="BA4674" s="518"/>
      <c r="BB4674" s="518"/>
      <c r="BC4674" s="518"/>
      <c r="BD4674" s="518"/>
      <c r="BE4674" s="518"/>
      <c r="BF4674" s="518"/>
      <c r="BG4674" s="518"/>
      <c r="BH4674" s="518"/>
      <c r="BI4674" s="518"/>
      <c r="BJ4674" s="518"/>
      <c r="BK4674" s="518"/>
      <c r="BL4674" s="518"/>
      <c r="BM4674" s="518"/>
      <c r="BN4674" s="518"/>
    </row>
    <row r="4675" spans="1:66" s="527" customFormat="1" ht="49.95" customHeight="1">
      <c r="A4675" s="844" t="s">
        <v>14097</v>
      </c>
      <c r="B4675" s="660" t="s">
        <v>35</v>
      </c>
      <c r="C4675" s="659" t="s">
        <v>12341</v>
      </c>
      <c r="D4675" s="659" t="s">
        <v>7566</v>
      </c>
      <c r="E4675" s="659" t="s">
        <v>12342</v>
      </c>
      <c r="F4675" s="659" t="s">
        <v>14098</v>
      </c>
      <c r="G4675" s="660" t="s">
        <v>39</v>
      </c>
      <c r="H4675" s="660">
        <v>0</v>
      </c>
      <c r="I4675" s="658">
        <v>590000000</v>
      </c>
      <c r="J4675" s="658" t="s">
        <v>53</v>
      </c>
      <c r="K4675" s="1662" t="s">
        <v>14060</v>
      </c>
      <c r="L4675" s="658" t="s">
        <v>53</v>
      </c>
      <c r="M4675" s="1663" t="s">
        <v>43</v>
      </c>
      <c r="N4675" s="660" t="s">
        <v>405</v>
      </c>
      <c r="O4675" s="658" t="s">
        <v>2052</v>
      </c>
      <c r="P4675" s="1664" t="s">
        <v>865</v>
      </c>
      <c r="Q4675" s="660" t="s">
        <v>866</v>
      </c>
      <c r="R4675" s="1665">
        <v>1</v>
      </c>
      <c r="S4675" s="1665">
        <v>3765</v>
      </c>
      <c r="T4675" s="1260">
        <f>S4675*R4675</f>
        <v>3765</v>
      </c>
      <c r="U4675" s="1260">
        <f>T4675*1.12</f>
        <v>4216.8</v>
      </c>
      <c r="V4675" s="1666"/>
      <c r="W4675" s="658">
        <v>2017</v>
      </c>
      <c r="X4675" s="660"/>
      <c r="Y4675" s="1667"/>
      <c r="Z4675" s="1165"/>
      <c r="AA4675" s="1166"/>
      <c r="AB4675" s="1165"/>
      <c r="AC4675" s="528"/>
      <c r="AD4675" s="528"/>
      <c r="AE4675" s="528"/>
      <c r="AF4675" s="528"/>
      <c r="AG4675" s="528"/>
      <c r="AH4675" s="528"/>
      <c r="AI4675" s="528"/>
      <c r="AJ4675" s="528"/>
      <c r="AK4675" s="528"/>
      <c r="AL4675" s="528"/>
      <c r="AM4675" s="528"/>
      <c r="AN4675" s="528"/>
      <c r="AO4675" s="528"/>
      <c r="AP4675" s="518"/>
      <c r="AQ4675" s="518"/>
      <c r="AR4675" s="518"/>
      <c r="AS4675" s="518"/>
      <c r="AT4675" s="518"/>
      <c r="AU4675" s="518"/>
      <c r="AV4675" s="518"/>
      <c r="AW4675" s="518"/>
      <c r="AX4675" s="518"/>
      <c r="AY4675" s="518"/>
      <c r="AZ4675" s="518"/>
      <c r="BA4675" s="518"/>
      <c r="BB4675" s="518"/>
      <c r="BC4675" s="518"/>
      <c r="BD4675" s="518"/>
      <c r="BE4675" s="518"/>
      <c r="BF4675" s="518"/>
      <c r="BG4675" s="518"/>
      <c r="BH4675" s="518"/>
      <c r="BI4675" s="518"/>
      <c r="BJ4675" s="518"/>
      <c r="BK4675" s="518"/>
      <c r="BL4675" s="518"/>
      <c r="BM4675" s="518"/>
      <c r="BN4675" s="518"/>
    </row>
    <row r="4676" spans="1:66" s="527" customFormat="1" ht="49.95" customHeight="1">
      <c r="A4676" s="1444" t="s">
        <v>14102</v>
      </c>
      <c r="B4676" s="778" t="s">
        <v>35</v>
      </c>
      <c r="C4676" s="1674" t="s">
        <v>14103</v>
      </c>
      <c r="D4676" s="1675" t="s">
        <v>5289</v>
      </c>
      <c r="E4676" s="1675" t="s">
        <v>14104</v>
      </c>
      <c r="F4676" s="1675" t="s">
        <v>14104</v>
      </c>
      <c r="G4676" s="779" t="s">
        <v>39</v>
      </c>
      <c r="H4676" s="779">
        <v>0</v>
      </c>
      <c r="I4676" s="1676">
        <v>590000000</v>
      </c>
      <c r="J4676" s="778" t="s">
        <v>225</v>
      </c>
      <c r="K4676" s="778" t="s">
        <v>14060</v>
      </c>
      <c r="L4676" s="778" t="s">
        <v>10638</v>
      </c>
      <c r="M4676" s="796" t="s">
        <v>61</v>
      </c>
      <c r="N4676" s="1677" t="s">
        <v>6191</v>
      </c>
      <c r="O4676" s="778" t="s">
        <v>2052</v>
      </c>
      <c r="P4676" s="886" t="s">
        <v>2058</v>
      </c>
      <c r="Q4676" s="886" t="s">
        <v>2059</v>
      </c>
      <c r="R4676" s="874">
        <v>0.8</v>
      </c>
      <c r="S4676" s="874">
        <v>5550</v>
      </c>
      <c r="T4676" s="874">
        <f>S4676*R4676</f>
        <v>4440</v>
      </c>
      <c r="U4676" s="874">
        <f>T4676*1.12</f>
        <v>4972.8</v>
      </c>
      <c r="V4676" s="778"/>
      <c r="W4676" s="778">
        <v>2017</v>
      </c>
      <c r="X4676" s="775"/>
      <c r="Y4676" s="1378"/>
      <c r="Z4676" s="1165"/>
      <c r="AA4676" s="1166"/>
      <c r="AB4676" s="1165"/>
      <c r="AC4676" s="528"/>
      <c r="AD4676" s="528"/>
      <c r="AE4676" s="528"/>
      <c r="AF4676" s="528"/>
      <c r="AG4676" s="528"/>
      <c r="AH4676" s="528"/>
      <c r="AI4676" s="528"/>
      <c r="AJ4676" s="528"/>
      <c r="AK4676" s="528"/>
      <c r="AL4676" s="528"/>
      <c r="AM4676" s="528"/>
      <c r="AN4676" s="528"/>
      <c r="AO4676" s="528"/>
      <c r="AP4676" s="518"/>
      <c r="AQ4676" s="518"/>
      <c r="AR4676" s="518"/>
      <c r="AS4676" s="518"/>
      <c r="AT4676" s="518"/>
      <c r="AU4676" s="518"/>
      <c r="AV4676" s="518"/>
      <c r="AW4676" s="518"/>
      <c r="AX4676" s="518"/>
      <c r="AY4676" s="518"/>
      <c r="AZ4676" s="518"/>
      <c r="BA4676" s="518"/>
      <c r="BB4676" s="518"/>
      <c r="BC4676" s="518"/>
      <c r="BD4676" s="518"/>
      <c r="BE4676" s="518"/>
      <c r="BF4676" s="518"/>
      <c r="BG4676" s="518"/>
      <c r="BH4676" s="518"/>
      <c r="BI4676" s="518"/>
      <c r="BJ4676" s="518"/>
      <c r="BK4676" s="518"/>
      <c r="BL4676" s="518"/>
      <c r="BM4676" s="518"/>
      <c r="BN4676" s="518"/>
    </row>
    <row r="4677" spans="1:66" s="527" customFormat="1" ht="49.95" customHeight="1">
      <c r="A4677" s="1444" t="s">
        <v>14105</v>
      </c>
      <c r="B4677" s="778" t="s">
        <v>35</v>
      </c>
      <c r="C4677" s="1674" t="s">
        <v>14106</v>
      </c>
      <c r="D4677" s="1675" t="s">
        <v>5289</v>
      </c>
      <c r="E4677" s="1675" t="s">
        <v>14107</v>
      </c>
      <c r="F4677" s="1675" t="s">
        <v>14107</v>
      </c>
      <c r="G4677" s="779" t="s">
        <v>39</v>
      </c>
      <c r="H4677" s="779">
        <v>0</v>
      </c>
      <c r="I4677" s="1676">
        <v>590000000</v>
      </c>
      <c r="J4677" s="778" t="s">
        <v>225</v>
      </c>
      <c r="K4677" s="778" t="s">
        <v>14060</v>
      </c>
      <c r="L4677" s="778" t="s">
        <v>10638</v>
      </c>
      <c r="M4677" s="796" t="s">
        <v>61</v>
      </c>
      <c r="N4677" s="1677" t="s">
        <v>6191</v>
      </c>
      <c r="O4677" s="778" t="s">
        <v>2052</v>
      </c>
      <c r="P4677" s="886" t="s">
        <v>2058</v>
      </c>
      <c r="Q4677" s="886" t="s">
        <v>2059</v>
      </c>
      <c r="R4677" s="874">
        <v>3</v>
      </c>
      <c r="S4677" s="874">
        <v>1750</v>
      </c>
      <c r="T4677" s="874">
        <f t="shared" ref="T4677:T4690" si="572">S4677*R4677</f>
        <v>5250</v>
      </c>
      <c r="U4677" s="874">
        <f t="shared" ref="U4677:U4696" si="573">T4677*1.12</f>
        <v>5880.0000000000009</v>
      </c>
      <c r="V4677" s="778"/>
      <c r="W4677" s="778">
        <v>2017</v>
      </c>
      <c r="X4677" s="775"/>
      <c r="Y4677" s="1378"/>
      <c r="Z4677" s="1165"/>
      <c r="AA4677" s="1166"/>
      <c r="AB4677" s="1165"/>
      <c r="AC4677" s="528"/>
      <c r="AD4677" s="528"/>
      <c r="AE4677" s="528"/>
      <c r="AF4677" s="528"/>
      <c r="AG4677" s="528"/>
      <c r="AH4677" s="528"/>
      <c r="AI4677" s="528"/>
      <c r="AJ4677" s="528"/>
      <c r="AK4677" s="528"/>
      <c r="AL4677" s="528"/>
      <c r="AM4677" s="528"/>
      <c r="AN4677" s="528"/>
      <c r="AO4677" s="528"/>
      <c r="AP4677" s="518"/>
      <c r="AQ4677" s="518"/>
      <c r="AR4677" s="518"/>
      <c r="AS4677" s="518"/>
      <c r="AT4677" s="518"/>
      <c r="AU4677" s="518"/>
      <c r="AV4677" s="518"/>
      <c r="AW4677" s="518"/>
      <c r="AX4677" s="518"/>
      <c r="AY4677" s="518"/>
      <c r="AZ4677" s="518"/>
      <c r="BA4677" s="518"/>
      <c r="BB4677" s="518"/>
      <c r="BC4677" s="518"/>
      <c r="BD4677" s="518"/>
      <c r="BE4677" s="518"/>
      <c r="BF4677" s="518"/>
      <c r="BG4677" s="518"/>
      <c r="BH4677" s="518"/>
      <c r="BI4677" s="518"/>
      <c r="BJ4677" s="518"/>
      <c r="BK4677" s="518"/>
      <c r="BL4677" s="518"/>
      <c r="BM4677" s="518"/>
      <c r="BN4677" s="518"/>
    </row>
    <row r="4678" spans="1:66" s="527" customFormat="1" ht="49.95" customHeight="1">
      <c r="A4678" s="1444" t="s">
        <v>14108</v>
      </c>
      <c r="B4678" s="778" t="s">
        <v>35</v>
      </c>
      <c r="C4678" s="792" t="s">
        <v>14109</v>
      </c>
      <c r="D4678" s="870" t="s">
        <v>5963</v>
      </c>
      <c r="E4678" s="870" t="s">
        <v>14110</v>
      </c>
      <c r="F4678" s="870" t="s">
        <v>14111</v>
      </c>
      <c r="G4678" s="779" t="s">
        <v>39</v>
      </c>
      <c r="H4678" s="779">
        <v>0</v>
      </c>
      <c r="I4678" s="1676">
        <v>590000000</v>
      </c>
      <c r="J4678" s="778" t="s">
        <v>225</v>
      </c>
      <c r="K4678" s="778" t="s">
        <v>14060</v>
      </c>
      <c r="L4678" s="778" t="s">
        <v>10638</v>
      </c>
      <c r="M4678" s="796" t="s">
        <v>61</v>
      </c>
      <c r="N4678" s="1677" t="s">
        <v>6191</v>
      </c>
      <c r="O4678" s="778" t="s">
        <v>2052</v>
      </c>
      <c r="P4678" s="871">
        <v>796</v>
      </c>
      <c r="Q4678" s="1678" t="s">
        <v>46</v>
      </c>
      <c r="R4678" s="874">
        <v>2000</v>
      </c>
      <c r="S4678" s="874">
        <v>3</v>
      </c>
      <c r="T4678" s="874">
        <f t="shared" si="572"/>
        <v>6000</v>
      </c>
      <c r="U4678" s="874">
        <f t="shared" si="573"/>
        <v>6720.0000000000009</v>
      </c>
      <c r="V4678" s="778"/>
      <c r="W4678" s="778">
        <v>2017</v>
      </c>
      <c r="X4678" s="775"/>
      <c r="Y4678" s="1378"/>
      <c r="Z4678" s="1165"/>
      <c r="AA4678" s="1166"/>
      <c r="AB4678" s="1165"/>
      <c r="AC4678" s="528"/>
      <c r="AD4678" s="528"/>
      <c r="AE4678" s="528"/>
      <c r="AF4678" s="528"/>
      <c r="AG4678" s="528"/>
      <c r="AH4678" s="528"/>
      <c r="AI4678" s="528"/>
      <c r="AJ4678" s="528"/>
      <c r="AK4678" s="528"/>
      <c r="AL4678" s="528"/>
      <c r="AM4678" s="528"/>
      <c r="AN4678" s="528"/>
      <c r="AO4678" s="528"/>
      <c r="AP4678" s="518"/>
      <c r="AQ4678" s="518"/>
      <c r="AR4678" s="518"/>
      <c r="AS4678" s="518"/>
      <c r="AT4678" s="518"/>
      <c r="AU4678" s="518"/>
      <c r="AV4678" s="518"/>
      <c r="AW4678" s="518"/>
      <c r="AX4678" s="518"/>
      <c r="AY4678" s="518"/>
      <c r="AZ4678" s="518"/>
      <c r="BA4678" s="518"/>
      <c r="BB4678" s="518"/>
      <c r="BC4678" s="518"/>
      <c r="BD4678" s="518"/>
      <c r="BE4678" s="518"/>
      <c r="BF4678" s="518"/>
      <c r="BG4678" s="518"/>
      <c r="BH4678" s="518"/>
      <c r="BI4678" s="518"/>
      <c r="BJ4678" s="518"/>
      <c r="BK4678" s="518"/>
      <c r="BL4678" s="518"/>
      <c r="BM4678" s="518"/>
      <c r="BN4678" s="518"/>
    </row>
    <row r="4679" spans="1:66" s="527" customFormat="1" ht="49.95" customHeight="1">
      <c r="A4679" s="1444" t="s">
        <v>14112</v>
      </c>
      <c r="B4679" s="778" t="s">
        <v>35</v>
      </c>
      <c r="C4679" s="792" t="s">
        <v>7305</v>
      </c>
      <c r="D4679" s="870" t="s">
        <v>5963</v>
      </c>
      <c r="E4679" s="870" t="s">
        <v>7306</v>
      </c>
      <c r="F4679" s="870" t="s">
        <v>14113</v>
      </c>
      <c r="G4679" s="779" t="s">
        <v>39</v>
      </c>
      <c r="H4679" s="779">
        <v>0</v>
      </c>
      <c r="I4679" s="1676">
        <v>590000000</v>
      </c>
      <c r="J4679" s="778" t="s">
        <v>225</v>
      </c>
      <c r="K4679" s="778" t="s">
        <v>14060</v>
      </c>
      <c r="L4679" s="778" t="s">
        <v>10638</v>
      </c>
      <c r="M4679" s="796" t="s">
        <v>61</v>
      </c>
      <c r="N4679" s="1677" t="s">
        <v>6191</v>
      </c>
      <c r="O4679" s="778" t="s">
        <v>2052</v>
      </c>
      <c r="P4679" s="871">
        <v>796</v>
      </c>
      <c r="Q4679" s="1679" t="s">
        <v>46</v>
      </c>
      <c r="R4679" s="874">
        <v>100</v>
      </c>
      <c r="S4679" s="874">
        <v>3</v>
      </c>
      <c r="T4679" s="874">
        <f t="shared" si="572"/>
        <v>300</v>
      </c>
      <c r="U4679" s="874">
        <f t="shared" si="573"/>
        <v>336.00000000000006</v>
      </c>
      <c r="V4679" s="778"/>
      <c r="W4679" s="778">
        <v>2017</v>
      </c>
      <c r="X4679" s="775"/>
      <c r="Y4679" s="1378"/>
      <c r="Z4679" s="1165"/>
      <c r="AA4679" s="1166"/>
      <c r="AB4679" s="1165"/>
      <c r="AC4679" s="528"/>
      <c r="AD4679" s="528"/>
      <c r="AE4679" s="528"/>
      <c r="AF4679" s="528"/>
      <c r="AG4679" s="528"/>
      <c r="AH4679" s="528"/>
      <c r="AI4679" s="528"/>
      <c r="AJ4679" s="528"/>
      <c r="AK4679" s="528"/>
      <c r="AL4679" s="528"/>
      <c r="AM4679" s="528"/>
      <c r="AN4679" s="528"/>
      <c r="AO4679" s="528"/>
      <c r="AP4679" s="518"/>
      <c r="AQ4679" s="518"/>
      <c r="AR4679" s="518"/>
      <c r="AS4679" s="518"/>
      <c r="AT4679" s="518"/>
      <c r="AU4679" s="518"/>
      <c r="AV4679" s="518"/>
      <c r="AW4679" s="518"/>
      <c r="AX4679" s="518"/>
      <c r="AY4679" s="518"/>
      <c r="AZ4679" s="518"/>
      <c r="BA4679" s="518"/>
      <c r="BB4679" s="518"/>
      <c r="BC4679" s="518"/>
      <c r="BD4679" s="518"/>
      <c r="BE4679" s="518"/>
      <c r="BF4679" s="518"/>
      <c r="BG4679" s="518"/>
      <c r="BH4679" s="518"/>
      <c r="BI4679" s="518"/>
      <c r="BJ4679" s="518"/>
      <c r="BK4679" s="518"/>
      <c r="BL4679" s="518"/>
      <c r="BM4679" s="518"/>
      <c r="BN4679" s="518"/>
    </row>
    <row r="4680" spans="1:66" s="527" customFormat="1" ht="49.95" customHeight="1">
      <c r="A4680" s="1444" t="s">
        <v>14114</v>
      </c>
      <c r="B4680" s="778" t="s">
        <v>35</v>
      </c>
      <c r="C4680" s="792" t="s">
        <v>14115</v>
      </c>
      <c r="D4680" s="870" t="s">
        <v>5963</v>
      </c>
      <c r="E4680" s="870" t="s">
        <v>14116</v>
      </c>
      <c r="F4680" s="870" t="s">
        <v>14117</v>
      </c>
      <c r="G4680" s="779" t="s">
        <v>39</v>
      </c>
      <c r="H4680" s="779">
        <v>0</v>
      </c>
      <c r="I4680" s="1676">
        <v>590000000</v>
      </c>
      <c r="J4680" s="778" t="s">
        <v>225</v>
      </c>
      <c r="K4680" s="778" t="s">
        <v>14060</v>
      </c>
      <c r="L4680" s="778" t="s">
        <v>10638</v>
      </c>
      <c r="M4680" s="796" t="s">
        <v>61</v>
      </c>
      <c r="N4680" s="1677" t="s">
        <v>6191</v>
      </c>
      <c r="O4680" s="778" t="s">
        <v>2052</v>
      </c>
      <c r="P4680" s="871">
        <v>796</v>
      </c>
      <c r="Q4680" s="1679" t="s">
        <v>46</v>
      </c>
      <c r="R4680" s="874">
        <v>50</v>
      </c>
      <c r="S4680" s="874">
        <v>3</v>
      </c>
      <c r="T4680" s="874">
        <f t="shared" si="572"/>
        <v>150</v>
      </c>
      <c r="U4680" s="874">
        <f t="shared" si="573"/>
        <v>168.00000000000003</v>
      </c>
      <c r="V4680" s="778"/>
      <c r="W4680" s="778">
        <v>2017</v>
      </c>
      <c r="X4680" s="775"/>
      <c r="Y4680" s="1378"/>
      <c r="Z4680" s="1165"/>
      <c r="AA4680" s="1166"/>
      <c r="AB4680" s="1165"/>
      <c r="AC4680" s="528"/>
      <c r="AD4680" s="528"/>
      <c r="AE4680" s="528"/>
      <c r="AF4680" s="528"/>
      <c r="AG4680" s="528"/>
      <c r="AH4680" s="528"/>
      <c r="AI4680" s="528"/>
      <c r="AJ4680" s="528"/>
      <c r="AK4680" s="528"/>
      <c r="AL4680" s="528"/>
      <c r="AM4680" s="528"/>
      <c r="AN4680" s="528"/>
      <c r="AO4680" s="528"/>
      <c r="AP4680" s="518"/>
      <c r="AQ4680" s="518"/>
      <c r="AR4680" s="518"/>
      <c r="AS4680" s="518"/>
      <c r="AT4680" s="518"/>
      <c r="AU4680" s="518"/>
      <c r="AV4680" s="518"/>
      <c r="AW4680" s="518"/>
      <c r="AX4680" s="518"/>
      <c r="AY4680" s="518"/>
      <c r="AZ4680" s="518"/>
      <c r="BA4680" s="518"/>
      <c r="BB4680" s="518"/>
      <c r="BC4680" s="518"/>
      <c r="BD4680" s="518"/>
      <c r="BE4680" s="518"/>
      <c r="BF4680" s="518"/>
      <c r="BG4680" s="518"/>
      <c r="BH4680" s="518"/>
      <c r="BI4680" s="518"/>
      <c r="BJ4680" s="518"/>
      <c r="BK4680" s="518"/>
      <c r="BL4680" s="518"/>
      <c r="BM4680" s="518"/>
      <c r="BN4680" s="518"/>
    </row>
    <row r="4681" spans="1:66" s="527" customFormat="1" ht="49.95" customHeight="1">
      <c r="A4681" s="1444" t="s">
        <v>14118</v>
      </c>
      <c r="B4681" s="778" t="s">
        <v>35</v>
      </c>
      <c r="C4681" s="792" t="s">
        <v>14119</v>
      </c>
      <c r="D4681" s="870" t="s">
        <v>5963</v>
      </c>
      <c r="E4681" s="870" t="s">
        <v>14120</v>
      </c>
      <c r="F4681" s="870" t="s">
        <v>14121</v>
      </c>
      <c r="G4681" s="779" t="s">
        <v>39</v>
      </c>
      <c r="H4681" s="779">
        <v>0</v>
      </c>
      <c r="I4681" s="1676">
        <v>590000000</v>
      </c>
      <c r="J4681" s="778" t="s">
        <v>225</v>
      </c>
      <c r="K4681" s="778" t="s">
        <v>14060</v>
      </c>
      <c r="L4681" s="778" t="s">
        <v>10638</v>
      </c>
      <c r="M4681" s="796" t="s">
        <v>61</v>
      </c>
      <c r="N4681" s="1677" t="s">
        <v>6191</v>
      </c>
      <c r="O4681" s="778" t="s">
        <v>2052</v>
      </c>
      <c r="P4681" s="871">
        <v>796</v>
      </c>
      <c r="Q4681" s="1679" t="s">
        <v>46</v>
      </c>
      <c r="R4681" s="874">
        <v>2750</v>
      </c>
      <c r="S4681" s="874">
        <v>3</v>
      </c>
      <c r="T4681" s="874">
        <f t="shared" si="572"/>
        <v>8250</v>
      </c>
      <c r="U4681" s="874">
        <f t="shared" si="573"/>
        <v>9240</v>
      </c>
      <c r="V4681" s="778"/>
      <c r="W4681" s="778">
        <v>2017</v>
      </c>
      <c r="X4681" s="775"/>
      <c r="Y4681" s="1378"/>
      <c r="Z4681" s="1165"/>
      <c r="AA4681" s="1166"/>
      <c r="AB4681" s="1165"/>
      <c r="AC4681" s="528"/>
      <c r="AD4681" s="528"/>
      <c r="AE4681" s="528"/>
      <c r="AF4681" s="528"/>
      <c r="AG4681" s="528"/>
      <c r="AH4681" s="528"/>
      <c r="AI4681" s="528"/>
      <c r="AJ4681" s="528"/>
      <c r="AK4681" s="528"/>
      <c r="AL4681" s="528"/>
      <c r="AM4681" s="528"/>
      <c r="AN4681" s="528"/>
      <c r="AO4681" s="528"/>
      <c r="AP4681" s="518"/>
      <c r="AQ4681" s="518"/>
      <c r="AR4681" s="518"/>
      <c r="AS4681" s="518"/>
      <c r="AT4681" s="518"/>
      <c r="AU4681" s="518"/>
      <c r="AV4681" s="518"/>
      <c r="AW4681" s="518"/>
      <c r="AX4681" s="518"/>
      <c r="AY4681" s="518"/>
      <c r="AZ4681" s="518"/>
      <c r="BA4681" s="518"/>
      <c r="BB4681" s="518"/>
      <c r="BC4681" s="518"/>
      <c r="BD4681" s="518"/>
      <c r="BE4681" s="518"/>
      <c r="BF4681" s="518"/>
      <c r="BG4681" s="518"/>
      <c r="BH4681" s="518"/>
      <c r="BI4681" s="518"/>
      <c r="BJ4681" s="518"/>
      <c r="BK4681" s="518"/>
      <c r="BL4681" s="518"/>
      <c r="BM4681" s="518"/>
      <c r="BN4681" s="518"/>
    </row>
    <row r="4682" spans="1:66" s="527" customFormat="1" ht="49.95" customHeight="1">
      <c r="A4682" s="1444" t="s">
        <v>14122</v>
      </c>
      <c r="B4682" s="778" t="s">
        <v>35</v>
      </c>
      <c r="C4682" s="792" t="s">
        <v>14123</v>
      </c>
      <c r="D4682" s="870" t="s">
        <v>4898</v>
      </c>
      <c r="E4682" s="792" t="s">
        <v>14124</v>
      </c>
      <c r="F4682" s="870" t="s">
        <v>14125</v>
      </c>
      <c r="G4682" s="779" t="s">
        <v>39</v>
      </c>
      <c r="H4682" s="779">
        <v>0</v>
      </c>
      <c r="I4682" s="1676">
        <v>590000000</v>
      </c>
      <c r="J4682" s="778" t="s">
        <v>225</v>
      </c>
      <c r="K4682" s="778" t="s">
        <v>14060</v>
      </c>
      <c r="L4682" s="778" t="s">
        <v>10638</v>
      </c>
      <c r="M4682" s="796" t="s">
        <v>61</v>
      </c>
      <c r="N4682" s="1677" t="s">
        <v>6191</v>
      </c>
      <c r="O4682" s="778" t="s">
        <v>2052</v>
      </c>
      <c r="P4682" s="871">
        <v>796</v>
      </c>
      <c r="Q4682" s="1679" t="s">
        <v>46</v>
      </c>
      <c r="R4682" s="874">
        <v>1150</v>
      </c>
      <c r="S4682" s="874">
        <v>5</v>
      </c>
      <c r="T4682" s="874">
        <f t="shared" si="572"/>
        <v>5750</v>
      </c>
      <c r="U4682" s="874">
        <f t="shared" si="573"/>
        <v>6440.0000000000009</v>
      </c>
      <c r="V4682" s="778"/>
      <c r="W4682" s="778">
        <v>2017</v>
      </c>
      <c r="X4682" s="775"/>
      <c r="Y4682" s="1378"/>
      <c r="Z4682" s="1165"/>
      <c r="AA4682" s="1166"/>
      <c r="AB4682" s="1165"/>
      <c r="AC4682" s="528"/>
      <c r="AD4682" s="528"/>
      <c r="AE4682" s="528"/>
      <c r="AF4682" s="528"/>
      <c r="AG4682" s="528"/>
      <c r="AH4682" s="528"/>
      <c r="AI4682" s="528"/>
      <c r="AJ4682" s="528"/>
      <c r="AK4682" s="528"/>
      <c r="AL4682" s="528"/>
      <c r="AM4682" s="528"/>
      <c r="AN4682" s="528"/>
      <c r="AO4682" s="528"/>
      <c r="AP4682" s="518"/>
      <c r="AQ4682" s="518"/>
      <c r="AR4682" s="518"/>
      <c r="AS4682" s="518"/>
      <c r="AT4682" s="518"/>
      <c r="AU4682" s="518"/>
      <c r="AV4682" s="518"/>
      <c r="AW4682" s="518"/>
      <c r="AX4682" s="518"/>
      <c r="AY4682" s="518"/>
      <c r="AZ4682" s="518"/>
      <c r="BA4682" s="518"/>
      <c r="BB4682" s="518"/>
      <c r="BC4682" s="518"/>
      <c r="BD4682" s="518"/>
      <c r="BE4682" s="518"/>
      <c r="BF4682" s="518"/>
      <c r="BG4682" s="518"/>
      <c r="BH4682" s="518"/>
      <c r="BI4682" s="518"/>
      <c r="BJ4682" s="518"/>
      <c r="BK4682" s="518"/>
      <c r="BL4682" s="518"/>
      <c r="BM4682" s="518"/>
      <c r="BN4682" s="518"/>
    </row>
    <row r="4683" spans="1:66" s="527" customFormat="1" ht="49.95" customHeight="1">
      <c r="A4683" s="1444" t="s">
        <v>14126</v>
      </c>
      <c r="B4683" s="778" t="s">
        <v>35</v>
      </c>
      <c r="C4683" s="792" t="s">
        <v>14127</v>
      </c>
      <c r="D4683" s="870" t="s">
        <v>4898</v>
      </c>
      <c r="E4683" s="792" t="s">
        <v>14128</v>
      </c>
      <c r="F4683" s="870" t="s">
        <v>14129</v>
      </c>
      <c r="G4683" s="779" t="s">
        <v>39</v>
      </c>
      <c r="H4683" s="779">
        <v>0</v>
      </c>
      <c r="I4683" s="1676">
        <v>590000000</v>
      </c>
      <c r="J4683" s="778" t="s">
        <v>225</v>
      </c>
      <c r="K4683" s="778" t="s">
        <v>14060</v>
      </c>
      <c r="L4683" s="778" t="s">
        <v>10638</v>
      </c>
      <c r="M4683" s="796" t="s">
        <v>61</v>
      </c>
      <c r="N4683" s="1677" t="s">
        <v>6191</v>
      </c>
      <c r="O4683" s="778" t="s">
        <v>2052</v>
      </c>
      <c r="P4683" s="871">
        <v>796</v>
      </c>
      <c r="Q4683" s="1679" t="s">
        <v>46</v>
      </c>
      <c r="R4683" s="874">
        <v>700</v>
      </c>
      <c r="S4683" s="874">
        <v>14</v>
      </c>
      <c r="T4683" s="874">
        <f t="shared" si="572"/>
        <v>9800</v>
      </c>
      <c r="U4683" s="874">
        <f t="shared" si="573"/>
        <v>10976.000000000002</v>
      </c>
      <c r="V4683" s="778"/>
      <c r="W4683" s="778">
        <v>2017</v>
      </c>
      <c r="X4683" s="775"/>
      <c r="Y4683" s="1378"/>
      <c r="Z4683" s="1165"/>
      <c r="AA4683" s="1166"/>
      <c r="AB4683" s="1165"/>
      <c r="AC4683" s="528"/>
      <c r="AD4683" s="528"/>
      <c r="AE4683" s="528"/>
      <c r="AF4683" s="528"/>
      <c r="AG4683" s="528"/>
      <c r="AH4683" s="528"/>
      <c r="AI4683" s="528"/>
      <c r="AJ4683" s="528"/>
      <c r="AK4683" s="528"/>
      <c r="AL4683" s="528"/>
      <c r="AM4683" s="528"/>
      <c r="AN4683" s="528"/>
      <c r="AO4683" s="528"/>
      <c r="AP4683" s="518"/>
      <c r="AQ4683" s="518"/>
      <c r="AR4683" s="518"/>
      <c r="AS4683" s="518"/>
      <c r="AT4683" s="518"/>
      <c r="AU4683" s="518"/>
      <c r="AV4683" s="518"/>
      <c r="AW4683" s="518"/>
      <c r="AX4683" s="518"/>
      <c r="AY4683" s="518"/>
      <c r="AZ4683" s="518"/>
      <c r="BA4683" s="518"/>
      <c r="BB4683" s="518"/>
      <c r="BC4683" s="518"/>
      <c r="BD4683" s="518"/>
      <c r="BE4683" s="518"/>
      <c r="BF4683" s="518"/>
      <c r="BG4683" s="518"/>
      <c r="BH4683" s="518"/>
      <c r="BI4683" s="518"/>
      <c r="BJ4683" s="518"/>
      <c r="BK4683" s="518"/>
      <c r="BL4683" s="518"/>
      <c r="BM4683" s="518"/>
      <c r="BN4683" s="518"/>
    </row>
    <row r="4684" spans="1:66" s="527" customFormat="1" ht="49.95" customHeight="1">
      <c r="A4684" s="1444" t="s">
        <v>14130</v>
      </c>
      <c r="B4684" s="778" t="s">
        <v>35</v>
      </c>
      <c r="C4684" s="792" t="s">
        <v>14131</v>
      </c>
      <c r="D4684" s="870" t="s">
        <v>4898</v>
      </c>
      <c r="E4684" s="792" t="s">
        <v>14132</v>
      </c>
      <c r="F4684" s="870" t="s">
        <v>14133</v>
      </c>
      <c r="G4684" s="779" t="s">
        <v>39</v>
      </c>
      <c r="H4684" s="779">
        <v>0</v>
      </c>
      <c r="I4684" s="1676">
        <v>590000000</v>
      </c>
      <c r="J4684" s="778" t="s">
        <v>225</v>
      </c>
      <c r="K4684" s="778" t="s">
        <v>14060</v>
      </c>
      <c r="L4684" s="778" t="s">
        <v>10638</v>
      </c>
      <c r="M4684" s="796" t="s">
        <v>61</v>
      </c>
      <c r="N4684" s="1677" t="s">
        <v>6191</v>
      </c>
      <c r="O4684" s="778" t="s">
        <v>2052</v>
      </c>
      <c r="P4684" s="871">
        <v>796</v>
      </c>
      <c r="Q4684" s="1679" t="s">
        <v>46</v>
      </c>
      <c r="R4684" s="874">
        <v>250</v>
      </c>
      <c r="S4684" s="874">
        <v>20</v>
      </c>
      <c r="T4684" s="874">
        <f t="shared" si="572"/>
        <v>5000</v>
      </c>
      <c r="U4684" s="874">
        <f t="shared" si="573"/>
        <v>5600.0000000000009</v>
      </c>
      <c r="V4684" s="778"/>
      <c r="W4684" s="778">
        <v>2017</v>
      </c>
      <c r="X4684" s="775"/>
      <c r="Y4684" s="1378"/>
      <c r="Z4684" s="1165"/>
      <c r="AA4684" s="1166"/>
      <c r="AB4684" s="1165"/>
      <c r="AC4684" s="528"/>
      <c r="AD4684" s="528"/>
      <c r="AE4684" s="528"/>
      <c r="AF4684" s="528"/>
      <c r="AG4684" s="528"/>
      <c r="AH4684" s="528"/>
      <c r="AI4684" s="528"/>
      <c r="AJ4684" s="528"/>
      <c r="AK4684" s="528"/>
      <c r="AL4684" s="528"/>
      <c r="AM4684" s="528"/>
      <c r="AN4684" s="528"/>
      <c r="AO4684" s="528"/>
      <c r="AP4684" s="518"/>
      <c r="AQ4684" s="518"/>
      <c r="AR4684" s="518"/>
      <c r="AS4684" s="518"/>
      <c r="AT4684" s="518"/>
      <c r="AU4684" s="518"/>
      <c r="AV4684" s="518"/>
      <c r="AW4684" s="518"/>
      <c r="AX4684" s="518"/>
      <c r="AY4684" s="518"/>
      <c r="AZ4684" s="518"/>
      <c r="BA4684" s="518"/>
      <c r="BB4684" s="518"/>
      <c r="BC4684" s="518"/>
      <c r="BD4684" s="518"/>
      <c r="BE4684" s="518"/>
      <c r="BF4684" s="518"/>
      <c r="BG4684" s="518"/>
      <c r="BH4684" s="518"/>
      <c r="BI4684" s="518"/>
      <c r="BJ4684" s="518"/>
      <c r="BK4684" s="518"/>
      <c r="BL4684" s="518"/>
      <c r="BM4684" s="518"/>
      <c r="BN4684" s="518"/>
    </row>
    <row r="4685" spans="1:66" s="527" customFormat="1" ht="49.95" customHeight="1">
      <c r="A4685" s="1444" t="s">
        <v>14134</v>
      </c>
      <c r="B4685" s="778" t="s">
        <v>35</v>
      </c>
      <c r="C4685" s="792" t="s">
        <v>14135</v>
      </c>
      <c r="D4685" s="870" t="s">
        <v>4898</v>
      </c>
      <c r="E4685" s="792" t="s">
        <v>14136</v>
      </c>
      <c r="F4685" s="870" t="s">
        <v>14137</v>
      </c>
      <c r="G4685" s="779" t="s">
        <v>39</v>
      </c>
      <c r="H4685" s="779">
        <v>0</v>
      </c>
      <c r="I4685" s="1676">
        <v>590000000</v>
      </c>
      <c r="J4685" s="778" t="s">
        <v>225</v>
      </c>
      <c r="K4685" s="778" t="s">
        <v>14060</v>
      </c>
      <c r="L4685" s="778" t="s">
        <v>10638</v>
      </c>
      <c r="M4685" s="796" t="s">
        <v>61</v>
      </c>
      <c r="N4685" s="1677" t="s">
        <v>6191</v>
      </c>
      <c r="O4685" s="778" t="s">
        <v>2052</v>
      </c>
      <c r="P4685" s="871">
        <v>796</v>
      </c>
      <c r="Q4685" s="1679" t="s">
        <v>46</v>
      </c>
      <c r="R4685" s="874">
        <v>100</v>
      </c>
      <c r="S4685" s="874">
        <v>20</v>
      </c>
      <c r="T4685" s="874">
        <f t="shared" si="572"/>
        <v>2000</v>
      </c>
      <c r="U4685" s="874">
        <f t="shared" si="573"/>
        <v>2240</v>
      </c>
      <c r="V4685" s="778"/>
      <c r="W4685" s="778">
        <v>2017</v>
      </c>
      <c r="X4685" s="775"/>
      <c r="Y4685" s="1378"/>
      <c r="Z4685" s="1165"/>
      <c r="AA4685" s="1166"/>
      <c r="AB4685" s="1165"/>
      <c r="AC4685" s="528"/>
      <c r="AD4685" s="528"/>
      <c r="AE4685" s="528"/>
      <c r="AF4685" s="528"/>
      <c r="AG4685" s="528"/>
      <c r="AH4685" s="528"/>
      <c r="AI4685" s="528"/>
      <c r="AJ4685" s="528"/>
      <c r="AK4685" s="528"/>
      <c r="AL4685" s="528"/>
      <c r="AM4685" s="528"/>
      <c r="AN4685" s="528"/>
      <c r="AO4685" s="528"/>
      <c r="AP4685" s="518"/>
      <c r="AQ4685" s="518"/>
      <c r="AR4685" s="518"/>
      <c r="AS4685" s="518"/>
      <c r="AT4685" s="518"/>
      <c r="AU4685" s="518"/>
      <c r="AV4685" s="518"/>
      <c r="AW4685" s="518"/>
      <c r="AX4685" s="518"/>
      <c r="AY4685" s="518"/>
      <c r="AZ4685" s="518"/>
      <c r="BA4685" s="518"/>
      <c r="BB4685" s="518"/>
      <c r="BC4685" s="518"/>
      <c r="BD4685" s="518"/>
      <c r="BE4685" s="518"/>
      <c r="BF4685" s="518"/>
      <c r="BG4685" s="518"/>
      <c r="BH4685" s="518"/>
      <c r="BI4685" s="518"/>
      <c r="BJ4685" s="518"/>
      <c r="BK4685" s="518"/>
      <c r="BL4685" s="518"/>
      <c r="BM4685" s="518"/>
      <c r="BN4685" s="518"/>
    </row>
    <row r="4686" spans="1:66" s="527" customFormat="1" ht="49.95" customHeight="1">
      <c r="A4686" s="1444" t="s">
        <v>14138</v>
      </c>
      <c r="B4686" s="778" t="s">
        <v>35</v>
      </c>
      <c r="C4686" s="792" t="s">
        <v>14139</v>
      </c>
      <c r="D4686" s="870" t="s">
        <v>443</v>
      </c>
      <c r="E4686" s="792" t="s">
        <v>14140</v>
      </c>
      <c r="F4686" s="870" t="s">
        <v>14141</v>
      </c>
      <c r="G4686" s="779" t="s">
        <v>39</v>
      </c>
      <c r="H4686" s="779">
        <v>0</v>
      </c>
      <c r="I4686" s="1676">
        <v>590000000</v>
      </c>
      <c r="J4686" s="778" t="s">
        <v>225</v>
      </c>
      <c r="K4686" s="778" t="s">
        <v>14060</v>
      </c>
      <c r="L4686" s="778" t="s">
        <v>10638</v>
      </c>
      <c r="M4686" s="796" t="s">
        <v>61</v>
      </c>
      <c r="N4686" s="1677" t="s">
        <v>6191</v>
      </c>
      <c r="O4686" s="778" t="s">
        <v>2052</v>
      </c>
      <c r="P4686" s="871">
        <v>166</v>
      </c>
      <c r="Q4686" s="1679" t="s">
        <v>103</v>
      </c>
      <c r="R4686" s="874">
        <v>50</v>
      </c>
      <c r="S4686" s="874">
        <v>400</v>
      </c>
      <c r="T4686" s="874">
        <f t="shared" si="572"/>
        <v>20000</v>
      </c>
      <c r="U4686" s="874">
        <f t="shared" si="573"/>
        <v>22400.000000000004</v>
      </c>
      <c r="V4686" s="778"/>
      <c r="W4686" s="778">
        <v>2017</v>
      </c>
      <c r="X4686" s="775"/>
      <c r="Y4686" s="1378"/>
      <c r="Z4686" s="1165"/>
      <c r="AA4686" s="1166"/>
      <c r="AB4686" s="1165"/>
      <c r="AC4686" s="528"/>
      <c r="AD4686" s="528"/>
      <c r="AE4686" s="528"/>
      <c r="AF4686" s="528"/>
      <c r="AG4686" s="528"/>
      <c r="AH4686" s="528"/>
      <c r="AI4686" s="528"/>
      <c r="AJ4686" s="528"/>
      <c r="AK4686" s="528"/>
      <c r="AL4686" s="528"/>
      <c r="AM4686" s="528"/>
      <c r="AN4686" s="528"/>
      <c r="AO4686" s="528"/>
      <c r="AP4686" s="518"/>
      <c r="AQ4686" s="518"/>
      <c r="AR4686" s="518"/>
      <c r="AS4686" s="518"/>
      <c r="AT4686" s="518"/>
      <c r="AU4686" s="518"/>
      <c r="AV4686" s="518"/>
      <c r="AW4686" s="518"/>
      <c r="AX4686" s="518"/>
      <c r="AY4686" s="518"/>
      <c r="AZ4686" s="518"/>
      <c r="BA4686" s="518"/>
      <c r="BB4686" s="518"/>
      <c r="BC4686" s="518"/>
      <c r="BD4686" s="518"/>
      <c r="BE4686" s="518"/>
      <c r="BF4686" s="518"/>
      <c r="BG4686" s="518"/>
      <c r="BH4686" s="518"/>
      <c r="BI4686" s="518"/>
      <c r="BJ4686" s="518"/>
      <c r="BK4686" s="518"/>
      <c r="BL4686" s="518"/>
      <c r="BM4686" s="518"/>
      <c r="BN4686" s="518"/>
    </row>
    <row r="4687" spans="1:66" s="527" customFormat="1" ht="49.95" customHeight="1">
      <c r="A4687" s="1444" t="s">
        <v>14142</v>
      </c>
      <c r="B4687" s="778" t="s">
        <v>35</v>
      </c>
      <c r="C4687" s="792" t="s">
        <v>14143</v>
      </c>
      <c r="D4687" s="870" t="s">
        <v>443</v>
      </c>
      <c r="E4687" s="792" t="s">
        <v>14144</v>
      </c>
      <c r="F4687" s="870" t="s">
        <v>14145</v>
      </c>
      <c r="G4687" s="779" t="s">
        <v>39</v>
      </c>
      <c r="H4687" s="779">
        <v>0</v>
      </c>
      <c r="I4687" s="1676">
        <v>590000000</v>
      </c>
      <c r="J4687" s="778" t="s">
        <v>225</v>
      </c>
      <c r="K4687" s="778" t="s">
        <v>14060</v>
      </c>
      <c r="L4687" s="778" t="s">
        <v>10638</v>
      </c>
      <c r="M4687" s="796" t="s">
        <v>61</v>
      </c>
      <c r="N4687" s="1677" t="s">
        <v>6191</v>
      </c>
      <c r="O4687" s="778" t="s">
        <v>2052</v>
      </c>
      <c r="P4687" s="871">
        <v>166</v>
      </c>
      <c r="Q4687" s="1679" t="s">
        <v>103</v>
      </c>
      <c r="R4687" s="874">
        <v>25</v>
      </c>
      <c r="S4687" s="874">
        <v>400</v>
      </c>
      <c r="T4687" s="874">
        <f t="shared" si="572"/>
        <v>10000</v>
      </c>
      <c r="U4687" s="874">
        <f t="shared" si="573"/>
        <v>11200.000000000002</v>
      </c>
      <c r="V4687" s="778"/>
      <c r="W4687" s="778">
        <v>2017</v>
      </c>
      <c r="X4687" s="775"/>
      <c r="Y4687" s="1378"/>
      <c r="Z4687" s="1165"/>
      <c r="AA4687" s="1166"/>
      <c r="AB4687" s="1165"/>
      <c r="AC4687" s="528"/>
      <c r="AD4687" s="528"/>
      <c r="AE4687" s="528"/>
      <c r="AF4687" s="528"/>
      <c r="AG4687" s="528"/>
      <c r="AH4687" s="528"/>
      <c r="AI4687" s="528"/>
      <c r="AJ4687" s="528"/>
      <c r="AK4687" s="528"/>
      <c r="AL4687" s="528"/>
      <c r="AM4687" s="528"/>
      <c r="AN4687" s="528"/>
      <c r="AO4687" s="528"/>
      <c r="AP4687" s="518"/>
      <c r="AQ4687" s="518"/>
      <c r="AR4687" s="518"/>
      <c r="AS4687" s="518"/>
      <c r="AT4687" s="518"/>
      <c r="AU4687" s="518"/>
      <c r="AV4687" s="518"/>
      <c r="AW4687" s="518"/>
      <c r="AX4687" s="518"/>
      <c r="AY4687" s="518"/>
      <c r="AZ4687" s="518"/>
      <c r="BA4687" s="518"/>
      <c r="BB4687" s="518"/>
      <c r="BC4687" s="518"/>
      <c r="BD4687" s="518"/>
      <c r="BE4687" s="518"/>
      <c r="BF4687" s="518"/>
      <c r="BG4687" s="518"/>
      <c r="BH4687" s="518"/>
      <c r="BI4687" s="518"/>
      <c r="BJ4687" s="518"/>
      <c r="BK4687" s="518"/>
      <c r="BL4687" s="518"/>
      <c r="BM4687" s="518"/>
      <c r="BN4687" s="518"/>
    </row>
    <row r="4688" spans="1:66" s="527" customFormat="1" ht="49.95" customHeight="1">
      <c r="A4688" s="1444" t="s">
        <v>14146</v>
      </c>
      <c r="B4688" s="778" t="s">
        <v>35</v>
      </c>
      <c r="C4688" s="792" t="s">
        <v>14147</v>
      </c>
      <c r="D4688" s="870" t="s">
        <v>443</v>
      </c>
      <c r="E4688" s="792" t="s">
        <v>14148</v>
      </c>
      <c r="F4688" s="870" t="s">
        <v>14149</v>
      </c>
      <c r="G4688" s="779" t="s">
        <v>39</v>
      </c>
      <c r="H4688" s="779">
        <v>0</v>
      </c>
      <c r="I4688" s="1676">
        <v>590000000</v>
      </c>
      <c r="J4688" s="778" t="s">
        <v>225</v>
      </c>
      <c r="K4688" s="778" t="s">
        <v>14060</v>
      </c>
      <c r="L4688" s="778" t="s">
        <v>10638</v>
      </c>
      <c r="M4688" s="796" t="s">
        <v>61</v>
      </c>
      <c r="N4688" s="1677" t="s">
        <v>6191</v>
      </c>
      <c r="O4688" s="778" t="s">
        <v>2052</v>
      </c>
      <c r="P4688" s="871">
        <v>168</v>
      </c>
      <c r="Q4688" s="1679" t="s">
        <v>117</v>
      </c>
      <c r="R4688" s="1680">
        <v>2.5000000000000001E-2</v>
      </c>
      <c r="S4688" s="874">
        <v>400000</v>
      </c>
      <c r="T4688" s="874">
        <f t="shared" si="572"/>
        <v>10000</v>
      </c>
      <c r="U4688" s="874">
        <f t="shared" si="573"/>
        <v>11200.000000000002</v>
      </c>
      <c r="V4688" s="778"/>
      <c r="W4688" s="778">
        <v>2017</v>
      </c>
      <c r="X4688" s="775"/>
      <c r="Y4688" s="1378"/>
      <c r="Z4688" s="1165"/>
      <c r="AA4688" s="1166"/>
      <c r="AB4688" s="1165"/>
      <c r="AC4688" s="528"/>
      <c r="AD4688" s="528"/>
      <c r="AE4688" s="528"/>
      <c r="AF4688" s="528"/>
      <c r="AG4688" s="528"/>
      <c r="AH4688" s="528"/>
      <c r="AI4688" s="528"/>
      <c r="AJ4688" s="528"/>
      <c r="AK4688" s="528"/>
      <c r="AL4688" s="528"/>
      <c r="AM4688" s="528"/>
      <c r="AN4688" s="528"/>
      <c r="AO4688" s="528"/>
      <c r="AP4688" s="518"/>
      <c r="AQ4688" s="518"/>
      <c r="AR4688" s="518"/>
      <c r="AS4688" s="518"/>
      <c r="AT4688" s="518"/>
      <c r="AU4688" s="518"/>
      <c r="AV4688" s="518"/>
      <c r="AW4688" s="518"/>
      <c r="AX4688" s="518"/>
      <c r="AY4688" s="518"/>
      <c r="AZ4688" s="518"/>
      <c r="BA4688" s="518"/>
      <c r="BB4688" s="518"/>
      <c r="BC4688" s="518"/>
      <c r="BD4688" s="518"/>
      <c r="BE4688" s="518"/>
      <c r="BF4688" s="518"/>
      <c r="BG4688" s="518"/>
      <c r="BH4688" s="518"/>
      <c r="BI4688" s="518"/>
      <c r="BJ4688" s="518"/>
      <c r="BK4688" s="518"/>
      <c r="BL4688" s="518"/>
      <c r="BM4688" s="518"/>
      <c r="BN4688" s="518"/>
    </row>
    <row r="4689" spans="1:66" s="527" customFormat="1" ht="49.95" customHeight="1">
      <c r="A4689" s="1444" t="s">
        <v>14150</v>
      </c>
      <c r="B4689" s="778" t="s">
        <v>35</v>
      </c>
      <c r="C4689" s="792" t="s">
        <v>14151</v>
      </c>
      <c r="D4689" s="870" t="s">
        <v>443</v>
      </c>
      <c r="E4689" s="792" t="s">
        <v>14152</v>
      </c>
      <c r="F4689" s="870" t="s">
        <v>14153</v>
      </c>
      <c r="G4689" s="779" t="s">
        <v>39</v>
      </c>
      <c r="H4689" s="779">
        <v>0</v>
      </c>
      <c r="I4689" s="1676">
        <v>590000000</v>
      </c>
      <c r="J4689" s="778" t="s">
        <v>225</v>
      </c>
      <c r="K4689" s="778" t="s">
        <v>14060</v>
      </c>
      <c r="L4689" s="778" t="s">
        <v>10638</v>
      </c>
      <c r="M4689" s="796" t="s">
        <v>61</v>
      </c>
      <c r="N4689" s="1677" t="s">
        <v>6191</v>
      </c>
      <c r="O4689" s="778" t="s">
        <v>2052</v>
      </c>
      <c r="P4689" s="871">
        <v>166</v>
      </c>
      <c r="Q4689" s="1679" t="s">
        <v>103</v>
      </c>
      <c r="R4689" s="874">
        <v>25</v>
      </c>
      <c r="S4689" s="874">
        <v>400</v>
      </c>
      <c r="T4689" s="874">
        <f t="shared" si="572"/>
        <v>10000</v>
      </c>
      <c r="U4689" s="874">
        <f t="shared" si="573"/>
        <v>11200.000000000002</v>
      </c>
      <c r="V4689" s="778"/>
      <c r="W4689" s="778">
        <v>2017</v>
      </c>
      <c r="X4689" s="775"/>
      <c r="Y4689" s="1378"/>
      <c r="Z4689" s="1165"/>
      <c r="AA4689" s="1166"/>
      <c r="AB4689" s="1165"/>
      <c r="AC4689" s="528"/>
      <c r="AD4689" s="528"/>
      <c r="AE4689" s="528"/>
      <c r="AF4689" s="528"/>
      <c r="AG4689" s="528"/>
      <c r="AH4689" s="528"/>
      <c r="AI4689" s="528"/>
      <c r="AJ4689" s="528"/>
      <c r="AK4689" s="528"/>
      <c r="AL4689" s="528"/>
      <c r="AM4689" s="528"/>
      <c r="AN4689" s="528"/>
      <c r="AO4689" s="528"/>
      <c r="AP4689" s="518"/>
      <c r="AQ4689" s="518"/>
      <c r="AR4689" s="518"/>
      <c r="AS4689" s="518"/>
      <c r="AT4689" s="518"/>
      <c r="AU4689" s="518"/>
      <c r="AV4689" s="518"/>
      <c r="AW4689" s="518"/>
      <c r="AX4689" s="518"/>
      <c r="AY4689" s="518"/>
      <c r="AZ4689" s="518"/>
      <c r="BA4689" s="518"/>
      <c r="BB4689" s="518"/>
      <c r="BC4689" s="518"/>
      <c r="BD4689" s="518"/>
      <c r="BE4689" s="518"/>
      <c r="BF4689" s="518"/>
      <c r="BG4689" s="518"/>
      <c r="BH4689" s="518"/>
      <c r="BI4689" s="518"/>
      <c r="BJ4689" s="518"/>
      <c r="BK4689" s="518"/>
      <c r="BL4689" s="518"/>
      <c r="BM4689" s="518"/>
      <c r="BN4689" s="518"/>
    </row>
    <row r="4690" spans="1:66" s="527" customFormat="1" ht="49.95" customHeight="1">
      <c r="A4690" s="1444" t="s">
        <v>14154</v>
      </c>
      <c r="B4690" s="778" t="s">
        <v>35</v>
      </c>
      <c r="C4690" s="792" t="s">
        <v>14155</v>
      </c>
      <c r="D4690" s="870" t="s">
        <v>443</v>
      </c>
      <c r="E4690" s="792" t="s">
        <v>14156</v>
      </c>
      <c r="F4690" s="870" t="s">
        <v>14157</v>
      </c>
      <c r="G4690" s="779" t="s">
        <v>39</v>
      </c>
      <c r="H4690" s="779">
        <v>0</v>
      </c>
      <c r="I4690" s="1676">
        <v>590000000</v>
      </c>
      <c r="J4690" s="778" t="s">
        <v>225</v>
      </c>
      <c r="K4690" s="778" t="s">
        <v>14060</v>
      </c>
      <c r="L4690" s="778" t="s">
        <v>10638</v>
      </c>
      <c r="M4690" s="796" t="s">
        <v>61</v>
      </c>
      <c r="N4690" s="1677" t="s">
        <v>6191</v>
      </c>
      <c r="O4690" s="778" t="s">
        <v>2052</v>
      </c>
      <c r="P4690" s="871">
        <v>166</v>
      </c>
      <c r="Q4690" s="1679" t="s">
        <v>103</v>
      </c>
      <c r="R4690" s="874">
        <v>25</v>
      </c>
      <c r="S4690" s="874">
        <v>400</v>
      </c>
      <c r="T4690" s="874">
        <f t="shared" si="572"/>
        <v>10000</v>
      </c>
      <c r="U4690" s="874">
        <f t="shared" si="573"/>
        <v>11200.000000000002</v>
      </c>
      <c r="V4690" s="778"/>
      <c r="W4690" s="778">
        <v>2017</v>
      </c>
      <c r="X4690" s="775"/>
      <c r="Y4690" s="1378"/>
      <c r="Z4690" s="1165"/>
      <c r="AA4690" s="1166"/>
      <c r="AB4690" s="1165"/>
      <c r="AC4690" s="528"/>
      <c r="AD4690" s="528"/>
      <c r="AE4690" s="528"/>
      <c r="AF4690" s="528"/>
      <c r="AG4690" s="528"/>
      <c r="AH4690" s="528"/>
      <c r="AI4690" s="528"/>
      <c r="AJ4690" s="528"/>
      <c r="AK4690" s="528"/>
      <c r="AL4690" s="528"/>
      <c r="AM4690" s="528"/>
      <c r="AN4690" s="528"/>
      <c r="AO4690" s="528"/>
      <c r="AP4690" s="518"/>
      <c r="AQ4690" s="518"/>
      <c r="AR4690" s="518"/>
      <c r="AS4690" s="518"/>
      <c r="AT4690" s="518"/>
      <c r="AU4690" s="518"/>
      <c r="AV4690" s="518"/>
      <c r="AW4690" s="518"/>
      <c r="AX4690" s="518"/>
      <c r="AY4690" s="518"/>
      <c r="AZ4690" s="518"/>
      <c r="BA4690" s="518"/>
      <c r="BB4690" s="518"/>
      <c r="BC4690" s="518"/>
      <c r="BD4690" s="518"/>
      <c r="BE4690" s="518"/>
      <c r="BF4690" s="518"/>
      <c r="BG4690" s="518"/>
      <c r="BH4690" s="518"/>
      <c r="BI4690" s="518"/>
      <c r="BJ4690" s="518"/>
      <c r="BK4690" s="518"/>
      <c r="BL4690" s="518"/>
      <c r="BM4690" s="518"/>
      <c r="BN4690" s="518"/>
    </row>
    <row r="4691" spans="1:66" s="527" customFormat="1" ht="49.95" customHeight="1">
      <c r="A4691" s="1444" t="s">
        <v>14158</v>
      </c>
      <c r="B4691" s="35" t="s">
        <v>35</v>
      </c>
      <c r="C4691" s="1681" t="s">
        <v>10237</v>
      </c>
      <c r="D4691" s="1681" t="s">
        <v>10238</v>
      </c>
      <c r="E4691" s="1681" t="s">
        <v>10239</v>
      </c>
      <c r="F4691" s="1682" t="s">
        <v>13045</v>
      </c>
      <c r="G4691" s="49" t="s">
        <v>39</v>
      </c>
      <c r="H4691" s="105">
        <v>0</v>
      </c>
      <c r="I4691" s="80">
        <v>590000000</v>
      </c>
      <c r="J4691" s="51" t="s">
        <v>9304</v>
      </c>
      <c r="K4691" s="857" t="s">
        <v>14060</v>
      </c>
      <c r="L4691" s="49" t="s">
        <v>295</v>
      </c>
      <c r="M4691" s="790" t="s">
        <v>84</v>
      </c>
      <c r="N4691" s="211" t="s">
        <v>1038</v>
      </c>
      <c r="O4691" s="49" t="s">
        <v>1424</v>
      </c>
      <c r="P4691" s="35">
        <v>839</v>
      </c>
      <c r="Q4691" s="35" t="s">
        <v>612</v>
      </c>
      <c r="R4691" s="77">
        <v>6</v>
      </c>
      <c r="S4691" s="77">
        <v>50000</v>
      </c>
      <c r="T4691" s="77">
        <f>R4691*S4691</f>
        <v>300000</v>
      </c>
      <c r="U4691" s="77">
        <f t="shared" si="573"/>
        <v>336000.00000000006</v>
      </c>
      <c r="V4691" s="791"/>
      <c r="W4691" s="51">
        <v>2017</v>
      </c>
      <c r="X4691" s="791"/>
      <c r="Y4691" s="528"/>
      <c r="Z4691" s="1165"/>
      <c r="AA4691" s="1166"/>
      <c r="AB4691" s="1165"/>
      <c r="AC4691" s="528"/>
      <c r="AD4691" s="528"/>
      <c r="AE4691" s="528"/>
      <c r="AF4691" s="528"/>
      <c r="AG4691" s="528"/>
      <c r="AH4691" s="528"/>
      <c r="AI4691" s="528"/>
      <c r="AJ4691" s="528"/>
      <c r="AK4691" s="528"/>
      <c r="AL4691" s="528"/>
      <c r="AM4691" s="528"/>
      <c r="AN4691" s="528"/>
      <c r="AO4691" s="528"/>
      <c r="AP4691" s="518"/>
      <c r="AQ4691" s="518"/>
      <c r="AR4691" s="518"/>
      <c r="AS4691" s="518"/>
      <c r="AT4691" s="518"/>
      <c r="AU4691" s="518"/>
      <c r="AV4691" s="518"/>
      <c r="AW4691" s="518"/>
      <c r="AX4691" s="518"/>
      <c r="AY4691" s="518"/>
      <c r="AZ4691" s="518"/>
      <c r="BA4691" s="518"/>
      <c r="BB4691" s="518"/>
      <c r="BC4691" s="518"/>
      <c r="BD4691" s="518"/>
      <c r="BE4691" s="518"/>
      <c r="BF4691" s="518"/>
      <c r="BG4691" s="518"/>
      <c r="BH4691" s="518"/>
      <c r="BI4691" s="518"/>
      <c r="BJ4691" s="518"/>
      <c r="BK4691" s="518"/>
      <c r="BL4691" s="518"/>
      <c r="BM4691" s="518"/>
      <c r="BN4691" s="518"/>
    </row>
    <row r="4692" spans="1:66" s="527" customFormat="1" ht="49.95" customHeight="1">
      <c r="A4692" s="1444" t="s">
        <v>14159</v>
      </c>
      <c r="B4692" s="1683" t="s">
        <v>35</v>
      </c>
      <c r="C4692" s="1684" t="s">
        <v>14160</v>
      </c>
      <c r="D4692" s="1684" t="s">
        <v>3613</v>
      </c>
      <c r="E4692" s="1684" t="s">
        <v>14161</v>
      </c>
      <c r="F4692" s="1684" t="s">
        <v>6625</v>
      </c>
      <c r="G4692" s="1465" t="s">
        <v>39</v>
      </c>
      <c r="H4692" s="1461">
        <v>0</v>
      </c>
      <c r="I4692" s="1685">
        <v>590000000</v>
      </c>
      <c r="J4692" s="1465" t="s">
        <v>225</v>
      </c>
      <c r="K4692" s="1686" t="s">
        <v>14060</v>
      </c>
      <c r="L4692" s="1465" t="s">
        <v>295</v>
      </c>
      <c r="M4692" s="1687" t="s">
        <v>61</v>
      </c>
      <c r="N4692" s="1465" t="s">
        <v>12875</v>
      </c>
      <c r="O4692" s="1688" t="s">
        <v>227</v>
      </c>
      <c r="P4692" s="1465">
        <v>796</v>
      </c>
      <c r="Q4692" s="1683" t="s">
        <v>46</v>
      </c>
      <c r="R4692" s="1689">
        <v>2</v>
      </c>
      <c r="S4692" s="1689">
        <v>34000</v>
      </c>
      <c r="T4692" s="1689">
        <f>R4692*S4692</f>
        <v>68000</v>
      </c>
      <c r="U4692" s="1689">
        <f t="shared" si="573"/>
        <v>76160</v>
      </c>
      <c r="V4692" s="1690"/>
      <c r="W4692" s="1690">
        <v>2017</v>
      </c>
      <c r="X4692" s="1691"/>
      <c r="Y4692" s="1469"/>
      <c r="Z4692" s="1165"/>
      <c r="AA4692" s="1166"/>
      <c r="AB4692" s="1165"/>
      <c r="AC4692" s="528"/>
      <c r="AD4692" s="528"/>
      <c r="AE4692" s="528"/>
      <c r="AF4692" s="528"/>
      <c r="AG4692" s="528"/>
      <c r="AH4692" s="528"/>
      <c r="AI4692" s="528"/>
      <c r="AJ4692" s="528"/>
      <c r="AK4692" s="528"/>
      <c r="AL4692" s="528"/>
      <c r="AM4692" s="528"/>
      <c r="AN4692" s="528"/>
      <c r="AO4692" s="528"/>
      <c r="AP4692" s="518"/>
      <c r="AQ4692" s="518"/>
      <c r="AR4692" s="518"/>
      <c r="AS4692" s="518"/>
      <c r="AT4692" s="518"/>
      <c r="AU4692" s="518"/>
      <c r="AV4692" s="518"/>
      <c r="AW4692" s="518"/>
      <c r="AX4692" s="518"/>
      <c r="AY4692" s="518"/>
      <c r="AZ4692" s="518"/>
      <c r="BA4692" s="518"/>
      <c r="BB4692" s="518"/>
      <c r="BC4692" s="518"/>
      <c r="BD4692" s="518"/>
      <c r="BE4692" s="518"/>
      <c r="BF4692" s="518"/>
      <c r="BG4692" s="518"/>
      <c r="BH4692" s="518"/>
      <c r="BI4692" s="518"/>
      <c r="BJ4692" s="518"/>
      <c r="BK4692" s="518"/>
      <c r="BL4692" s="518"/>
      <c r="BM4692" s="518"/>
      <c r="BN4692" s="518"/>
    </row>
    <row r="4693" spans="1:66" s="527" customFormat="1" ht="49.95" customHeight="1">
      <c r="A4693" s="1444" t="s">
        <v>14162</v>
      </c>
      <c r="B4693" s="1683" t="s">
        <v>35</v>
      </c>
      <c r="C4693" s="1684" t="s">
        <v>14163</v>
      </c>
      <c r="D4693" s="1684" t="s">
        <v>14164</v>
      </c>
      <c r="E4693" s="1684" t="s">
        <v>14165</v>
      </c>
      <c r="F4693" s="1684" t="s">
        <v>6625</v>
      </c>
      <c r="G4693" s="1465" t="s">
        <v>39</v>
      </c>
      <c r="H4693" s="1461">
        <v>0</v>
      </c>
      <c r="I4693" s="1685">
        <v>590000000</v>
      </c>
      <c r="J4693" s="1465" t="s">
        <v>225</v>
      </c>
      <c r="K4693" s="1686" t="s">
        <v>14060</v>
      </c>
      <c r="L4693" s="1465" t="s">
        <v>295</v>
      </c>
      <c r="M4693" s="1687" t="s">
        <v>61</v>
      </c>
      <c r="N4693" s="1465" t="s">
        <v>12875</v>
      </c>
      <c r="O4693" s="1688" t="s">
        <v>227</v>
      </c>
      <c r="P4693" s="1465">
        <v>796</v>
      </c>
      <c r="Q4693" s="1683" t="s">
        <v>46</v>
      </c>
      <c r="R4693" s="1689">
        <v>2</v>
      </c>
      <c r="S4693" s="1689">
        <v>5500</v>
      </c>
      <c r="T4693" s="1689">
        <f>R4693*S4693</f>
        <v>11000</v>
      </c>
      <c r="U4693" s="1689">
        <f t="shared" si="573"/>
        <v>12320.000000000002</v>
      </c>
      <c r="V4693" s="1690"/>
      <c r="W4693" s="1690">
        <v>2017</v>
      </c>
      <c r="X4693" s="1691"/>
      <c r="Y4693" s="1469"/>
      <c r="Z4693" s="1165"/>
      <c r="AA4693" s="1166"/>
      <c r="AB4693" s="1165"/>
      <c r="AC4693" s="528"/>
      <c r="AD4693" s="528"/>
      <c r="AE4693" s="528"/>
      <c r="AF4693" s="528"/>
      <c r="AG4693" s="528"/>
      <c r="AH4693" s="528"/>
      <c r="AI4693" s="528"/>
      <c r="AJ4693" s="528"/>
      <c r="AK4693" s="528"/>
      <c r="AL4693" s="528"/>
      <c r="AM4693" s="528"/>
      <c r="AN4693" s="528"/>
      <c r="AO4693" s="528"/>
      <c r="AP4693" s="518"/>
      <c r="AQ4693" s="518"/>
      <c r="AR4693" s="518"/>
      <c r="AS4693" s="518"/>
      <c r="AT4693" s="518"/>
      <c r="AU4693" s="518"/>
      <c r="AV4693" s="518"/>
      <c r="AW4693" s="518"/>
      <c r="AX4693" s="518"/>
      <c r="AY4693" s="518"/>
      <c r="AZ4693" s="518"/>
      <c r="BA4693" s="518"/>
      <c r="BB4693" s="518"/>
      <c r="BC4693" s="518"/>
      <c r="BD4693" s="518"/>
      <c r="BE4693" s="518"/>
      <c r="BF4693" s="518"/>
      <c r="BG4693" s="518"/>
      <c r="BH4693" s="518"/>
      <c r="BI4693" s="518"/>
      <c r="BJ4693" s="518"/>
      <c r="BK4693" s="518"/>
      <c r="BL4693" s="518"/>
      <c r="BM4693" s="518"/>
      <c r="BN4693" s="518"/>
    </row>
    <row r="4694" spans="1:66" s="527" customFormat="1" ht="49.95" customHeight="1">
      <c r="A4694" s="1444" t="s">
        <v>14166</v>
      </c>
      <c r="B4694" s="1683" t="s">
        <v>35</v>
      </c>
      <c r="C4694" s="1684" t="s">
        <v>6612</v>
      </c>
      <c r="D4694" s="1684" t="s">
        <v>6262</v>
      </c>
      <c r="E4694" s="1684" t="s">
        <v>6613</v>
      </c>
      <c r="F4694" s="1684" t="s">
        <v>6635</v>
      </c>
      <c r="G4694" s="1465" t="s">
        <v>39</v>
      </c>
      <c r="H4694" s="1461">
        <v>0</v>
      </c>
      <c r="I4694" s="1685">
        <v>590000000</v>
      </c>
      <c r="J4694" s="1465" t="s">
        <v>225</v>
      </c>
      <c r="K4694" s="1686" t="s">
        <v>14060</v>
      </c>
      <c r="L4694" s="1465" t="s">
        <v>295</v>
      </c>
      <c r="M4694" s="1687" t="s">
        <v>61</v>
      </c>
      <c r="N4694" s="1465" t="s">
        <v>12875</v>
      </c>
      <c r="O4694" s="1688" t="s">
        <v>227</v>
      </c>
      <c r="P4694" s="1465">
        <v>796</v>
      </c>
      <c r="Q4694" s="1683" t="s">
        <v>46</v>
      </c>
      <c r="R4694" s="1689">
        <v>2</v>
      </c>
      <c r="S4694" s="1689">
        <v>25000</v>
      </c>
      <c r="T4694" s="1689">
        <f>R4694*S4694</f>
        <v>50000</v>
      </c>
      <c r="U4694" s="1689">
        <f t="shared" si="573"/>
        <v>56000.000000000007</v>
      </c>
      <c r="V4694" s="1690"/>
      <c r="W4694" s="1690">
        <v>2017</v>
      </c>
      <c r="X4694" s="1691"/>
      <c r="Y4694" s="1469"/>
      <c r="Z4694" s="1165"/>
      <c r="AA4694" s="1166"/>
      <c r="AB4694" s="1165"/>
      <c r="AC4694" s="528"/>
      <c r="AD4694" s="528"/>
      <c r="AE4694" s="528"/>
      <c r="AF4694" s="528"/>
      <c r="AG4694" s="528"/>
      <c r="AH4694" s="528"/>
      <c r="AI4694" s="528"/>
      <c r="AJ4694" s="528"/>
      <c r="AK4694" s="528"/>
      <c r="AL4694" s="528"/>
      <c r="AM4694" s="528"/>
      <c r="AN4694" s="528"/>
      <c r="AO4694" s="528"/>
      <c r="AP4694" s="518"/>
      <c r="AQ4694" s="518"/>
      <c r="AR4694" s="518"/>
      <c r="AS4694" s="518"/>
      <c r="AT4694" s="518"/>
      <c r="AU4694" s="518"/>
      <c r="AV4694" s="518"/>
      <c r="AW4694" s="518"/>
      <c r="AX4694" s="518"/>
      <c r="AY4694" s="518"/>
      <c r="AZ4694" s="518"/>
      <c r="BA4694" s="518"/>
      <c r="BB4694" s="518"/>
      <c r="BC4694" s="518"/>
      <c r="BD4694" s="518"/>
      <c r="BE4694" s="518"/>
      <c r="BF4694" s="518"/>
      <c r="BG4694" s="518"/>
      <c r="BH4694" s="518"/>
      <c r="BI4694" s="518"/>
      <c r="BJ4694" s="518"/>
      <c r="BK4694" s="518"/>
      <c r="BL4694" s="518"/>
      <c r="BM4694" s="518"/>
      <c r="BN4694" s="518"/>
    </row>
    <row r="4695" spans="1:66" s="527" customFormat="1" ht="49.95" customHeight="1">
      <c r="A4695" s="1444" t="s">
        <v>14167</v>
      </c>
      <c r="B4695" s="1692" t="s">
        <v>35</v>
      </c>
      <c r="C4695" s="1693" t="s">
        <v>14075</v>
      </c>
      <c r="D4695" s="1694" t="s">
        <v>14076</v>
      </c>
      <c r="E4695" s="1694" t="s">
        <v>332</v>
      </c>
      <c r="F4695" s="1693" t="s">
        <v>14168</v>
      </c>
      <c r="G4695" s="1695" t="s">
        <v>39</v>
      </c>
      <c r="H4695" s="1695">
        <v>0</v>
      </c>
      <c r="I4695" s="1696">
        <v>590000000</v>
      </c>
      <c r="J4695" s="1696" t="s">
        <v>5999</v>
      </c>
      <c r="K4695" s="1697" t="s">
        <v>14060</v>
      </c>
      <c r="L4695" s="1696" t="s">
        <v>42</v>
      </c>
      <c r="M4695" s="1698" t="s">
        <v>43</v>
      </c>
      <c r="N4695" s="1697" t="s">
        <v>44</v>
      </c>
      <c r="O4695" s="1692" t="s">
        <v>227</v>
      </c>
      <c r="P4695" s="1696">
        <v>796</v>
      </c>
      <c r="Q4695" s="1699" t="s">
        <v>46</v>
      </c>
      <c r="R4695" s="1700">
        <v>24</v>
      </c>
      <c r="S4695" s="1700">
        <v>900</v>
      </c>
      <c r="T4695" s="1700">
        <f>S4695*R4695</f>
        <v>21600</v>
      </c>
      <c r="U4695" s="1700">
        <f t="shared" si="573"/>
        <v>24192.000000000004</v>
      </c>
      <c r="V4695" s="1701"/>
      <c r="W4695" s="1695">
        <v>2017</v>
      </c>
      <c r="X4695" s="1701"/>
      <c r="Y4695" s="1702"/>
      <c r="Z4695" s="1165"/>
      <c r="AA4695" s="1166"/>
      <c r="AB4695" s="1165"/>
      <c r="AC4695" s="528"/>
      <c r="AD4695" s="528"/>
      <c r="AE4695" s="528"/>
      <c r="AF4695" s="528"/>
      <c r="AG4695" s="528"/>
      <c r="AH4695" s="528"/>
      <c r="AI4695" s="528"/>
      <c r="AJ4695" s="528"/>
      <c r="AK4695" s="528"/>
      <c r="AL4695" s="528"/>
      <c r="AM4695" s="528"/>
      <c r="AN4695" s="528"/>
      <c r="AO4695" s="528"/>
      <c r="AP4695" s="518"/>
      <c r="AQ4695" s="518"/>
      <c r="AR4695" s="518"/>
      <c r="AS4695" s="518"/>
      <c r="AT4695" s="518"/>
      <c r="AU4695" s="518"/>
      <c r="AV4695" s="518"/>
      <c r="AW4695" s="518"/>
      <c r="AX4695" s="518"/>
      <c r="AY4695" s="518"/>
      <c r="AZ4695" s="518"/>
      <c r="BA4695" s="518"/>
      <c r="BB4695" s="518"/>
      <c r="BC4695" s="518"/>
      <c r="BD4695" s="518"/>
      <c r="BE4695" s="518"/>
      <c r="BF4695" s="518"/>
      <c r="BG4695" s="518"/>
      <c r="BH4695" s="518"/>
      <c r="BI4695" s="518"/>
      <c r="BJ4695" s="518"/>
      <c r="BK4695" s="518"/>
      <c r="BL4695" s="518"/>
      <c r="BM4695" s="518"/>
      <c r="BN4695" s="518"/>
    </row>
    <row r="4696" spans="1:66" s="527" customFormat="1" ht="49.95" customHeight="1">
      <c r="A4696" s="1444" t="s">
        <v>14169</v>
      </c>
      <c r="B4696" s="1611" t="s">
        <v>35</v>
      </c>
      <c r="C4696" s="1703" t="s">
        <v>14170</v>
      </c>
      <c r="D4696" s="1612" t="s">
        <v>14171</v>
      </c>
      <c r="E4696" s="1612" t="s">
        <v>538</v>
      </c>
      <c r="F4696" s="1704" t="s">
        <v>14172</v>
      </c>
      <c r="G4696" s="1618" t="s">
        <v>39</v>
      </c>
      <c r="H4696" s="1651">
        <v>0</v>
      </c>
      <c r="I4696" s="1652">
        <v>590000000</v>
      </c>
      <c r="J4696" s="1614" t="s">
        <v>9304</v>
      </c>
      <c r="K4696" s="1618" t="s">
        <v>14060</v>
      </c>
      <c r="L4696" s="1618" t="s">
        <v>295</v>
      </c>
      <c r="M4696" s="1705" t="s">
        <v>84</v>
      </c>
      <c r="N4696" s="1706" t="s">
        <v>405</v>
      </c>
      <c r="O4696" s="1618" t="s">
        <v>1424</v>
      </c>
      <c r="P4696" s="1611">
        <v>796</v>
      </c>
      <c r="Q4696" s="1611" t="s">
        <v>46</v>
      </c>
      <c r="R4696" s="1620">
        <v>2</v>
      </c>
      <c r="S4696" s="1620">
        <v>90000</v>
      </c>
      <c r="T4696" s="1620">
        <f>R4696*S4696</f>
        <v>180000</v>
      </c>
      <c r="U4696" s="1620">
        <f t="shared" si="573"/>
        <v>201600.00000000003</v>
      </c>
      <c r="V4696" s="1707"/>
      <c r="W4696" s="1614">
        <v>2017</v>
      </c>
      <c r="X4696" s="1707"/>
      <c r="Y4696" s="1623"/>
      <c r="Z4696" s="1165"/>
      <c r="AA4696" s="1166"/>
      <c r="AB4696" s="1165"/>
      <c r="AC4696" s="528"/>
      <c r="AD4696" s="528"/>
      <c r="AE4696" s="528"/>
      <c r="AF4696" s="528"/>
      <c r="AG4696" s="528"/>
      <c r="AH4696" s="528"/>
      <c r="AI4696" s="528"/>
      <c r="AJ4696" s="528"/>
      <c r="AK4696" s="528"/>
      <c r="AL4696" s="528"/>
      <c r="AM4696" s="528"/>
      <c r="AN4696" s="528"/>
      <c r="AO4696" s="528"/>
      <c r="AP4696" s="518"/>
      <c r="AQ4696" s="518"/>
      <c r="AR4696" s="518"/>
      <c r="AS4696" s="518"/>
      <c r="AT4696" s="518"/>
      <c r="AU4696" s="518"/>
      <c r="AV4696" s="518"/>
      <c r="AW4696" s="518"/>
      <c r="AX4696" s="518"/>
      <c r="AY4696" s="518"/>
      <c r="AZ4696" s="518"/>
      <c r="BA4696" s="518"/>
      <c r="BB4696" s="518"/>
      <c r="BC4696" s="518"/>
      <c r="BD4696" s="518"/>
      <c r="BE4696" s="518"/>
      <c r="BF4696" s="518"/>
      <c r="BG4696" s="518"/>
      <c r="BH4696" s="518"/>
      <c r="BI4696" s="518"/>
      <c r="BJ4696" s="518"/>
      <c r="BK4696" s="518"/>
      <c r="BL4696" s="518"/>
      <c r="BM4696" s="518"/>
      <c r="BN4696" s="518"/>
    </row>
    <row r="4697" spans="1:66" ht="20.25" customHeight="1">
      <c r="A4697" s="45"/>
      <c r="B4697" s="476"/>
      <c r="C4697" s="50"/>
      <c r="D4697" s="50"/>
      <c r="E4697" s="50"/>
      <c r="F4697" s="66"/>
      <c r="G4697" s="51"/>
      <c r="H4697" s="35"/>
      <c r="I4697" s="35"/>
      <c r="J4697" s="46"/>
      <c r="K4697" s="51"/>
      <c r="L4697" s="46"/>
      <c r="M4697" s="46"/>
      <c r="N4697" s="51"/>
      <c r="O4697" s="49"/>
      <c r="P4697" s="34"/>
      <c r="Q4697" s="34"/>
      <c r="R4697" s="81"/>
      <c r="S4697" s="81"/>
      <c r="T4697" s="346"/>
      <c r="U4697" s="347"/>
      <c r="V4697" s="43"/>
      <c r="W4697" s="49"/>
      <c r="X4697" s="51"/>
    </row>
    <row r="4698" spans="1:66" ht="24" customHeight="1">
      <c r="A4698" s="34"/>
      <c r="B4698" s="126"/>
      <c r="C4698" s="50"/>
      <c r="D4698" s="56"/>
      <c r="E4698" s="50"/>
      <c r="F4698" s="42"/>
      <c r="G4698" s="51"/>
      <c r="H4698" s="51"/>
      <c r="I4698" s="51"/>
      <c r="J4698" s="51"/>
      <c r="K4698" s="51"/>
      <c r="L4698" s="51"/>
      <c r="M4698" s="51"/>
      <c r="N4698" s="51"/>
      <c r="O4698" s="176"/>
      <c r="P4698" s="195"/>
      <c r="Q4698" s="195"/>
      <c r="R4698" s="477"/>
      <c r="S4698" s="226"/>
      <c r="T4698" s="74"/>
      <c r="U4698" s="74"/>
      <c r="V4698" s="195"/>
      <c r="W4698" s="195"/>
      <c r="X4698" s="98"/>
    </row>
    <row r="4699" spans="1:66" ht="25.5" customHeight="1">
      <c r="A4699" s="49"/>
      <c r="B4699" s="478" t="s">
        <v>10946</v>
      </c>
      <c r="C4699" s="98"/>
      <c r="D4699" s="56"/>
      <c r="E4699" s="49"/>
      <c r="F4699" s="49"/>
      <c r="G4699" s="49"/>
      <c r="H4699" s="49"/>
      <c r="I4699" s="35"/>
      <c r="J4699" s="51"/>
      <c r="K4699" s="51"/>
      <c r="L4699" s="49"/>
      <c r="M4699" s="49"/>
      <c r="N4699" s="49"/>
      <c r="O4699" s="49"/>
      <c r="P4699" s="35"/>
      <c r="Q4699" s="38"/>
      <c r="R4699" s="69"/>
      <c r="S4699" s="69"/>
      <c r="T4699" s="54">
        <f>SUM(T23:T4698)</f>
        <v>3433028468.1127133</v>
      </c>
      <c r="U4699" s="54">
        <f>SUM(U23:U4698)</f>
        <v>3844986700.313446</v>
      </c>
      <c r="V4699" s="135"/>
      <c r="W4699" s="49"/>
      <c r="X4699" s="98"/>
    </row>
    <row r="4700" spans="1:66" ht="23.25" customHeight="1">
      <c r="A4700" s="24" t="s">
        <v>10947</v>
      </c>
      <c r="B4700" s="479"/>
      <c r="C4700" s="479"/>
      <c r="D4700" s="480"/>
      <c r="E4700" s="479"/>
      <c r="F4700" s="481"/>
      <c r="G4700" s="479"/>
      <c r="H4700" s="479"/>
      <c r="I4700" s="479"/>
      <c r="J4700" s="479"/>
      <c r="K4700" s="479"/>
      <c r="L4700" s="479"/>
      <c r="M4700" s="479"/>
      <c r="N4700" s="479"/>
      <c r="O4700" s="479"/>
      <c r="P4700" s="479"/>
      <c r="Q4700" s="479"/>
      <c r="R4700" s="482"/>
      <c r="S4700" s="483"/>
      <c r="T4700" s="483"/>
      <c r="U4700" s="484"/>
      <c r="V4700" s="485"/>
      <c r="W4700" s="485"/>
      <c r="X4700" s="486"/>
    </row>
    <row r="4701" spans="1:66" ht="50.1" customHeight="1">
      <c r="A4701" s="403" t="s">
        <v>10948</v>
      </c>
      <c r="B4701" s="46" t="s">
        <v>35</v>
      </c>
      <c r="C4701" s="38" t="s">
        <v>10949</v>
      </c>
      <c r="D4701" s="50" t="s">
        <v>10950</v>
      </c>
      <c r="E4701" s="38" t="s">
        <v>10951</v>
      </c>
      <c r="F4701" s="50" t="s">
        <v>10952</v>
      </c>
      <c r="G4701" s="51" t="s">
        <v>39</v>
      </c>
      <c r="H4701" s="59">
        <v>100</v>
      </c>
      <c r="I4701" s="82">
        <v>590000000</v>
      </c>
      <c r="J4701" s="51" t="s">
        <v>53</v>
      </c>
      <c r="K4701" s="51" t="s">
        <v>445</v>
      </c>
      <c r="L4701" s="51" t="s">
        <v>42</v>
      </c>
      <c r="M4701" s="51"/>
      <c r="N4701" s="51" t="s">
        <v>10953</v>
      </c>
      <c r="O4701" s="114" t="s">
        <v>10954</v>
      </c>
      <c r="P4701" s="51"/>
      <c r="Q4701" s="51"/>
      <c r="R4701" s="115"/>
      <c r="S4701" s="89"/>
      <c r="T4701" s="89">
        <v>1350000</v>
      </c>
      <c r="U4701" s="40">
        <f t="shared" ref="U4701:U4723" si="574">T4701*1.12</f>
        <v>1512000.0000000002</v>
      </c>
      <c r="V4701" s="51"/>
      <c r="W4701" s="51">
        <v>2017</v>
      </c>
      <c r="X4701" s="42"/>
    </row>
    <row r="4702" spans="1:66" ht="50.1" customHeight="1">
      <c r="A4702" s="403" t="s">
        <v>10955</v>
      </c>
      <c r="B4702" s="121" t="s">
        <v>35</v>
      </c>
      <c r="C4702" s="38" t="s">
        <v>10949</v>
      </c>
      <c r="D4702" s="50" t="s">
        <v>10950</v>
      </c>
      <c r="E4702" s="38" t="s">
        <v>10951</v>
      </c>
      <c r="F4702" s="50" t="s">
        <v>10956</v>
      </c>
      <c r="G4702" s="112" t="s">
        <v>39</v>
      </c>
      <c r="H4702" s="113">
        <v>100</v>
      </c>
      <c r="I4702" s="82">
        <v>590000000</v>
      </c>
      <c r="J4702" s="112" t="s">
        <v>53</v>
      </c>
      <c r="K4702" s="112" t="s">
        <v>445</v>
      </c>
      <c r="L4702" s="112" t="s">
        <v>42</v>
      </c>
      <c r="M4702" s="112"/>
      <c r="N4702" s="51" t="s">
        <v>10953</v>
      </c>
      <c r="O4702" s="114" t="s">
        <v>10954</v>
      </c>
      <c r="P4702" s="51"/>
      <c r="Q4702" s="51"/>
      <c r="R4702" s="115"/>
      <c r="S4702" s="89"/>
      <c r="T4702" s="89">
        <v>300000</v>
      </c>
      <c r="U4702" s="40">
        <f t="shared" si="574"/>
        <v>336000.00000000006</v>
      </c>
      <c r="V4702" s="51"/>
      <c r="W4702" s="51">
        <v>2017</v>
      </c>
      <c r="X4702" s="42"/>
    </row>
    <row r="4703" spans="1:66" ht="50.1" customHeight="1">
      <c r="A4703" s="403" t="s">
        <v>10957</v>
      </c>
      <c r="B4703" s="46" t="s">
        <v>35</v>
      </c>
      <c r="C4703" s="131" t="s">
        <v>10958</v>
      </c>
      <c r="D4703" s="66" t="s">
        <v>10959</v>
      </c>
      <c r="E4703" s="66" t="s">
        <v>10959</v>
      </c>
      <c r="F4703" s="66" t="s">
        <v>10960</v>
      </c>
      <c r="G4703" s="112" t="s">
        <v>39</v>
      </c>
      <c r="H4703" s="52">
        <v>100</v>
      </c>
      <c r="I4703" s="82">
        <v>590000000</v>
      </c>
      <c r="J4703" s="51" t="s">
        <v>53</v>
      </c>
      <c r="K4703" s="46" t="s">
        <v>3410</v>
      </c>
      <c r="L4703" s="51" t="s">
        <v>10961</v>
      </c>
      <c r="M4703" s="109"/>
      <c r="N4703" s="49" t="s">
        <v>10962</v>
      </c>
      <c r="O4703" s="38" t="s">
        <v>10963</v>
      </c>
      <c r="P4703" s="67"/>
      <c r="Q4703" s="67"/>
      <c r="R4703" s="487"/>
      <c r="S4703" s="40"/>
      <c r="T4703" s="40">
        <v>520000</v>
      </c>
      <c r="U4703" s="40">
        <f t="shared" si="574"/>
        <v>582400</v>
      </c>
      <c r="V4703" s="55"/>
      <c r="W4703" s="51">
        <v>2017</v>
      </c>
      <c r="X4703" s="46"/>
    </row>
    <row r="4704" spans="1:66" ht="50.1" customHeight="1">
      <c r="A4704" s="403" t="s">
        <v>10964</v>
      </c>
      <c r="B4704" s="49" t="s">
        <v>35</v>
      </c>
      <c r="C4704" s="78" t="s">
        <v>10958</v>
      </c>
      <c r="D4704" s="78" t="s">
        <v>10959</v>
      </c>
      <c r="E4704" s="78" t="s">
        <v>10959</v>
      </c>
      <c r="F4704" s="78" t="s">
        <v>10965</v>
      </c>
      <c r="G4704" s="112" t="s">
        <v>39</v>
      </c>
      <c r="H4704" s="59">
        <v>70</v>
      </c>
      <c r="I4704" s="82">
        <v>590000000</v>
      </c>
      <c r="J4704" s="35" t="s">
        <v>40</v>
      </c>
      <c r="K4704" s="35" t="s">
        <v>10966</v>
      </c>
      <c r="L4704" s="35" t="s">
        <v>42</v>
      </c>
      <c r="M4704" s="35" t="s">
        <v>47</v>
      </c>
      <c r="N4704" s="35" t="s">
        <v>10967</v>
      </c>
      <c r="O4704" s="35" t="s">
        <v>10963</v>
      </c>
      <c r="P4704" s="488" t="s">
        <v>47</v>
      </c>
      <c r="Q4704" s="488" t="s">
        <v>47</v>
      </c>
      <c r="R4704" s="173" t="s">
        <v>47</v>
      </c>
      <c r="S4704" s="173" t="s">
        <v>47</v>
      </c>
      <c r="T4704" s="54">
        <f>609000/1.12</f>
        <v>543750</v>
      </c>
      <c r="U4704" s="40">
        <f t="shared" si="574"/>
        <v>609000</v>
      </c>
      <c r="V4704" s="489" t="s">
        <v>47</v>
      </c>
      <c r="W4704" s="35">
        <v>2017</v>
      </c>
      <c r="X4704" s="59"/>
    </row>
    <row r="4705" spans="1:24" ht="50.1" customHeight="1">
      <c r="A4705" s="403" t="s">
        <v>10968</v>
      </c>
      <c r="B4705" s="58" t="s">
        <v>1273</v>
      </c>
      <c r="C4705" s="38" t="s">
        <v>10969</v>
      </c>
      <c r="D4705" s="50" t="s">
        <v>10970</v>
      </c>
      <c r="E4705" s="38" t="s">
        <v>10970</v>
      </c>
      <c r="F4705" s="50"/>
      <c r="G4705" s="51" t="s">
        <v>39</v>
      </c>
      <c r="H4705" s="35">
        <v>100</v>
      </c>
      <c r="I4705" s="82">
        <v>590000000</v>
      </c>
      <c r="J4705" s="51" t="s">
        <v>53</v>
      </c>
      <c r="K4705" s="51" t="s">
        <v>1279</v>
      </c>
      <c r="L4705" s="51" t="s">
        <v>53</v>
      </c>
      <c r="M4705" s="51"/>
      <c r="N4705" s="51" t="s">
        <v>1280</v>
      </c>
      <c r="O4705" s="49" t="s">
        <v>45</v>
      </c>
      <c r="P4705" s="51"/>
      <c r="Q4705" s="51"/>
      <c r="R4705" s="138"/>
      <c r="S4705" s="89"/>
      <c r="T4705" s="89">
        <v>0</v>
      </c>
      <c r="U4705" s="40">
        <f>T4705*1.12</f>
        <v>0</v>
      </c>
      <c r="V4705" s="51"/>
      <c r="W4705" s="51">
        <v>2017</v>
      </c>
      <c r="X4705" s="51" t="s">
        <v>10971</v>
      </c>
    </row>
    <row r="4706" spans="1:24" ht="50.1" customHeight="1">
      <c r="A4706" s="403" t="s">
        <v>10972</v>
      </c>
      <c r="B4706" s="58" t="s">
        <v>35</v>
      </c>
      <c r="C4706" s="38" t="s">
        <v>10969</v>
      </c>
      <c r="D4706" s="50" t="s">
        <v>10970</v>
      </c>
      <c r="E4706" s="38" t="s">
        <v>10970</v>
      </c>
      <c r="F4706" s="50"/>
      <c r="G4706" s="51" t="s">
        <v>39</v>
      </c>
      <c r="H4706" s="35">
        <v>100</v>
      </c>
      <c r="I4706" s="82">
        <v>590000000</v>
      </c>
      <c r="J4706" s="51" t="s">
        <v>53</v>
      </c>
      <c r="K4706" s="51" t="s">
        <v>313</v>
      </c>
      <c r="L4706" s="51" t="s">
        <v>53</v>
      </c>
      <c r="M4706" s="51"/>
      <c r="N4706" s="51" t="s">
        <v>10973</v>
      </c>
      <c r="O4706" s="49" t="s">
        <v>45</v>
      </c>
      <c r="P4706" s="51"/>
      <c r="Q4706" s="51"/>
      <c r="R4706" s="138"/>
      <c r="S4706" s="89"/>
      <c r="T4706" s="89">
        <v>100000</v>
      </c>
      <c r="U4706" s="40">
        <f>T4706*1.12</f>
        <v>112000.00000000001</v>
      </c>
      <c r="V4706" s="51"/>
      <c r="W4706" s="51">
        <v>2017</v>
      </c>
      <c r="X4706" s="42"/>
    </row>
    <row r="4707" spans="1:24" ht="50.1" customHeight="1">
      <c r="A4707" s="403" t="s">
        <v>10974</v>
      </c>
      <c r="B4707" s="46" t="s">
        <v>35</v>
      </c>
      <c r="C4707" s="49" t="s">
        <v>10975</v>
      </c>
      <c r="D4707" s="50" t="s">
        <v>10976</v>
      </c>
      <c r="E4707" s="50" t="s">
        <v>10976</v>
      </c>
      <c r="F4707" s="50"/>
      <c r="G4707" s="51" t="s">
        <v>39</v>
      </c>
      <c r="H4707" s="52">
        <v>100</v>
      </c>
      <c r="I4707" s="82">
        <v>590000000</v>
      </c>
      <c r="J4707" s="51" t="s">
        <v>53</v>
      </c>
      <c r="K4707" s="46" t="s">
        <v>10977</v>
      </c>
      <c r="L4707" s="42" t="s">
        <v>295</v>
      </c>
      <c r="M4707" s="46" t="s">
        <v>47</v>
      </c>
      <c r="N4707" s="49" t="s">
        <v>10978</v>
      </c>
      <c r="O4707" s="38" t="s">
        <v>45</v>
      </c>
      <c r="P4707" s="67" t="s">
        <v>47</v>
      </c>
      <c r="Q4707" s="67" t="s">
        <v>47</v>
      </c>
      <c r="R4707" s="68"/>
      <c r="S4707" s="54"/>
      <c r="T4707" s="54">
        <v>1000000</v>
      </c>
      <c r="U4707" s="40">
        <f t="shared" si="574"/>
        <v>1120000</v>
      </c>
      <c r="V4707" s="70"/>
      <c r="W4707" s="51">
        <v>2017</v>
      </c>
      <c r="X4707" s="46"/>
    </row>
    <row r="4708" spans="1:24" ht="50.1" customHeight="1">
      <c r="A4708" s="403" t="s">
        <v>10979</v>
      </c>
      <c r="B4708" s="58" t="s">
        <v>1273</v>
      </c>
      <c r="C4708" s="38" t="s">
        <v>10980</v>
      </c>
      <c r="D4708" s="50" t="s">
        <v>10981</v>
      </c>
      <c r="E4708" s="50" t="s">
        <v>10981</v>
      </c>
      <c r="F4708" s="50" t="s">
        <v>10982</v>
      </c>
      <c r="G4708" s="51" t="s">
        <v>39</v>
      </c>
      <c r="H4708" s="59" t="s">
        <v>1278</v>
      </c>
      <c r="I4708" s="82">
        <v>590000000</v>
      </c>
      <c r="J4708" s="51" t="s">
        <v>53</v>
      </c>
      <c r="K4708" s="51" t="s">
        <v>1670</v>
      </c>
      <c r="L4708" s="51" t="s">
        <v>53</v>
      </c>
      <c r="M4708" s="51"/>
      <c r="N4708" s="51" t="s">
        <v>10983</v>
      </c>
      <c r="O4708" s="38" t="s">
        <v>45</v>
      </c>
      <c r="P4708" s="51"/>
      <c r="Q4708" s="51"/>
      <c r="R4708" s="115"/>
      <c r="S4708" s="89"/>
      <c r="T4708" s="89">
        <v>500000</v>
      </c>
      <c r="U4708" s="40">
        <f t="shared" si="574"/>
        <v>560000</v>
      </c>
      <c r="V4708" s="51"/>
      <c r="W4708" s="51">
        <v>2017</v>
      </c>
      <c r="X4708" s="42"/>
    </row>
    <row r="4709" spans="1:24" ht="50.1" customHeight="1">
      <c r="A4709" s="403" t="s">
        <v>10984</v>
      </c>
      <c r="B4709" s="46" t="s">
        <v>35</v>
      </c>
      <c r="C4709" s="35" t="s">
        <v>10985</v>
      </c>
      <c r="D4709" s="78" t="s">
        <v>10986</v>
      </c>
      <c r="E4709" s="78" t="s">
        <v>10986</v>
      </c>
      <c r="F4709" s="37"/>
      <c r="G4709" s="103" t="s">
        <v>92</v>
      </c>
      <c r="H4709" s="103">
        <v>10</v>
      </c>
      <c r="I4709" s="82">
        <v>590000000</v>
      </c>
      <c r="J4709" s="119" t="s">
        <v>53</v>
      </c>
      <c r="K4709" s="119" t="s">
        <v>10987</v>
      </c>
      <c r="L4709" s="119" t="s">
        <v>42</v>
      </c>
      <c r="M4709" s="103"/>
      <c r="N4709" s="35" t="s">
        <v>10988</v>
      </c>
      <c r="O4709" s="35" t="s">
        <v>110</v>
      </c>
      <c r="P4709" s="34"/>
      <c r="Q4709" s="34"/>
      <c r="R4709" s="44"/>
      <c r="S4709" s="40"/>
      <c r="T4709" s="40">
        <v>0</v>
      </c>
      <c r="U4709" s="40">
        <f t="shared" si="574"/>
        <v>0</v>
      </c>
      <c r="V4709" s="34"/>
      <c r="W4709" s="51">
        <v>2017</v>
      </c>
      <c r="X4709" s="46" t="s">
        <v>10989</v>
      </c>
    </row>
    <row r="4710" spans="1:24" ht="50.1" customHeight="1">
      <c r="A4710" s="403" t="s">
        <v>10990</v>
      </c>
      <c r="B4710" s="46" t="s">
        <v>35</v>
      </c>
      <c r="C4710" s="35" t="s">
        <v>10985</v>
      </c>
      <c r="D4710" s="78" t="s">
        <v>10986</v>
      </c>
      <c r="E4710" s="78" t="s">
        <v>10986</v>
      </c>
      <c r="F4710" s="37"/>
      <c r="G4710" s="103" t="s">
        <v>196</v>
      </c>
      <c r="H4710" s="103">
        <v>10</v>
      </c>
      <c r="I4710" s="82">
        <v>590000000</v>
      </c>
      <c r="J4710" s="119" t="s">
        <v>53</v>
      </c>
      <c r="K4710" s="119" t="s">
        <v>10987</v>
      </c>
      <c r="L4710" s="119" t="s">
        <v>42</v>
      </c>
      <c r="M4710" s="103"/>
      <c r="N4710" s="35" t="s">
        <v>10988</v>
      </c>
      <c r="O4710" s="35" t="s">
        <v>110</v>
      </c>
      <c r="P4710" s="34"/>
      <c r="Q4710" s="34"/>
      <c r="R4710" s="44"/>
      <c r="S4710" s="40"/>
      <c r="T4710" s="40">
        <v>5400000</v>
      </c>
      <c r="U4710" s="40">
        <f t="shared" si="574"/>
        <v>6048000.0000000009</v>
      </c>
      <c r="V4710" s="34"/>
      <c r="W4710" s="51">
        <v>2017</v>
      </c>
      <c r="X4710" s="46"/>
    </row>
    <row r="4711" spans="1:24" ht="50.1" customHeight="1">
      <c r="A4711" s="403" t="s">
        <v>10991</v>
      </c>
      <c r="B4711" s="46" t="s">
        <v>35</v>
      </c>
      <c r="C4711" s="116" t="s">
        <v>10992</v>
      </c>
      <c r="D4711" s="78" t="s">
        <v>10993</v>
      </c>
      <c r="E4711" s="78" t="s">
        <v>10993</v>
      </c>
      <c r="F4711" s="37"/>
      <c r="G4711" s="34" t="s">
        <v>39</v>
      </c>
      <c r="H4711" s="34">
        <v>100</v>
      </c>
      <c r="I4711" s="82">
        <v>590000000</v>
      </c>
      <c r="J4711" s="35" t="s">
        <v>53</v>
      </c>
      <c r="K4711" s="35" t="s">
        <v>10994</v>
      </c>
      <c r="L4711" s="35" t="s">
        <v>295</v>
      </c>
      <c r="M4711" s="34" t="s">
        <v>47</v>
      </c>
      <c r="N4711" s="35" t="s">
        <v>10995</v>
      </c>
      <c r="O4711" s="34" t="s">
        <v>10996</v>
      </c>
      <c r="P4711" s="34" t="s">
        <v>47</v>
      </c>
      <c r="Q4711" s="34"/>
      <c r="R4711" s="117"/>
      <c r="S4711" s="40"/>
      <c r="T4711" s="40">
        <v>1200000</v>
      </c>
      <c r="U4711" s="40">
        <f t="shared" si="574"/>
        <v>1344000.0000000002</v>
      </c>
      <c r="V4711" s="34"/>
      <c r="W4711" s="51">
        <v>2017</v>
      </c>
      <c r="X4711" s="35"/>
    </row>
    <row r="4712" spans="1:24" ht="50.1" customHeight="1">
      <c r="A4712" s="403" t="s">
        <v>10997</v>
      </c>
      <c r="B4712" s="46" t="s">
        <v>35</v>
      </c>
      <c r="C4712" s="49" t="s">
        <v>10998</v>
      </c>
      <c r="D4712" s="66" t="s">
        <v>10999</v>
      </c>
      <c r="E4712" s="66" t="s">
        <v>10999</v>
      </c>
      <c r="F4712" s="66" t="s">
        <v>11000</v>
      </c>
      <c r="G4712" s="51" t="s">
        <v>39</v>
      </c>
      <c r="H4712" s="52">
        <v>60</v>
      </c>
      <c r="I4712" s="82">
        <v>590000000</v>
      </c>
      <c r="J4712" s="51" t="s">
        <v>53</v>
      </c>
      <c r="K4712" s="46" t="s">
        <v>11001</v>
      </c>
      <c r="L4712" s="51" t="s">
        <v>42</v>
      </c>
      <c r="M4712" s="109"/>
      <c r="N4712" s="49" t="s">
        <v>11002</v>
      </c>
      <c r="O4712" s="38" t="s">
        <v>227</v>
      </c>
      <c r="P4712" s="67"/>
      <c r="Q4712" s="67"/>
      <c r="R4712" s="487"/>
      <c r="S4712" s="40"/>
      <c r="T4712" s="54">
        <v>180000</v>
      </c>
      <c r="U4712" s="40">
        <f t="shared" si="574"/>
        <v>201600.00000000003</v>
      </c>
      <c r="V4712" s="55"/>
      <c r="W4712" s="51">
        <v>2017</v>
      </c>
      <c r="X4712" s="46"/>
    </row>
    <row r="4713" spans="1:24" ht="50.1" customHeight="1">
      <c r="A4713" s="403" t="s">
        <v>11003</v>
      </c>
      <c r="B4713" s="46" t="s">
        <v>35</v>
      </c>
      <c r="C4713" s="49" t="s">
        <v>11004</v>
      </c>
      <c r="D4713" s="50" t="s">
        <v>11005</v>
      </c>
      <c r="E4713" s="50" t="s">
        <v>11005</v>
      </c>
      <c r="F4713" s="50" t="s">
        <v>11005</v>
      </c>
      <c r="G4713" s="51" t="s">
        <v>39</v>
      </c>
      <c r="H4713" s="52">
        <v>60</v>
      </c>
      <c r="I4713" s="82">
        <v>590000000</v>
      </c>
      <c r="J4713" s="51" t="s">
        <v>53</v>
      </c>
      <c r="K4713" s="46" t="s">
        <v>9456</v>
      </c>
      <c r="L4713" s="42" t="s">
        <v>42</v>
      </c>
      <c r="M4713" s="46"/>
      <c r="N4713" s="49" t="s">
        <v>11006</v>
      </c>
      <c r="O4713" s="38" t="s">
        <v>1204</v>
      </c>
      <c r="P4713" s="67"/>
      <c r="Q4713" s="67"/>
      <c r="R4713" s="68"/>
      <c r="S4713" s="54"/>
      <c r="T4713" s="54">
        <v>900000</v>
      </c>
      <c r="U4713" s="40">
        <f t="shared" si="574"/>
        <v>1008000.0000000001</v>
      </c>
      <c r="V4713" s="70"/>
      <c r="W4713" s="51">
        <v>2017</v>
      </c>
      <c r="X4713" s="46"/>
    </row>
    <row r="4714" spans="1:24" ht="50.1" customHeight="1">
      <c r="A4714" s="403" t="s">
        <v>11007</v>
      </c>
      <c r="B4714" s="46" t="s">
        <v>35</v>
      </c>
      <c r="C4714" s="49" t="s">
        <v>11008</v>
      </c>
      <c r="D4714" s="50" t="s">
        <v>11009</v>
      </c>
      <c r="E4714" s="50" t="s">
        <v>11009</v>
      </c>
      <c r="F4714" s="50" t="s">
        <v>11010</v>
      </c>
      <c r="G4714" s="51" t="s">
        <v>92</v>
      </c>
      <c r="H4714" s="52">
        <v>10</v>
      </c>
      <c r="I4714" s="82">
        <v>590000000</v>
      </c>
      <c r="J4714" s="51" t="s">
        <v>53</v>
      </c>
      <c r="K4714" s="46" t="s">
        <v>11011</v>
      </c>
      <c r="L4714" s="42" t="s">
        <v>42</v>
      </c>
      <c r="M4714" s="46"/>
      <c r="N4714" s="49" t="s">
        <v>11012</v>
      </c>
      <c r="O4714" s="38" t="s">
        <v>283</v>
      </c>
      <c r="P4714" s="67"/>
      <c r="Q4714" s="67"/>
      <c r="R4714" s="68"/>
      <c r="S4714" s="54"/>
      <c r="T4714" s="54">
        <v>7500000</v>
      </c>
      <c r="U4714" s="40">
        <f t="shared" si="574"/>
        <v>8400000</v>
      </c>
      <c r="V4714" s="46"/>
      <c r="W4714" s="51">
        <v>2017</v>
      </c>
      <c r="X4714" s="46"/>
    </row>
    <row r="4715" spans="1:24" ht="50.1" customHeight="1">
      <c r="A4715" s="403" t="s">
        <v>11013</v>
      </c>
      <c r="B4715" s="46" t="s">
        <v>35</v>
      </c>
      <c r="C4715" s="38" t="s">
        <v>11014</v>
      </c>
      <c r="D4715" s="50" t="s">
        <v>11015</v>
      </c>
      <c r="E4715" s="38" t="s">
        <v>11015</v>
      </c>
      <c r="F4715" s="50" t="s">
        <v>11016</v>
      </c>
      <c r="G4715" s="112" t="s">
        <v>39</v>
      </c>
      <c r="H4715" s="113">
        <v>60</v>
      </c>
      <c r="I4715" s="82">
        <v>590000000</v>
      </c>
      <c r="J4715" s="112" t="s">
        <v>53</v>
      </c>
      <c r="K4715" s="112" t="s">
        <v>11011</v>
      </c>
      <c r="L4715" s="112" t="s">
        <v>42</v>
      </c>
      <c r="M4715" s="112"/>
      <c r="N4715" s="51" t="s">
        <v>11002</v>
      </c>
      <c r="O4715" s="38" t="s">
        <v>45</v>
      </c>
      <c r="P4715" s="51"/>
      <c r="Q4715" s="51"/>
      <c r="R4715" s="115"/>
      <c r="S4715" s="89"/>
      <c r="T4715" s="89">
        <v>180000</v>
      </c>
      <c r="U4715" s="40">
        <f t="shared" si="574"/>
        <v>201600.00000000003</v>
      </c>
      <c r="V4715" s="51"/>
      <c r="W4715" s="51">
        <v>2017</v>
      </c>
      <c r="X4715" s="46"/>
    </row>
    <row r="4716" spans="1:24" ht="50.1" customHeight="1">
      <c r="A4716" s="403" t="s">
        <v>11017</v>
      </c>
      <c r="B4716" s="46" t="s">
        <v>35</v>
      </c>
      <c r="C4716" s="131" t="s">
        <v>11018</v>
      </c>
      <c r="D4716" s="66" t="s">
        <v>11019</v>
      </c>
      <c r="E4716" s="66" t="s">
        <v>11019</v>
      </c>
      <c r="F4716" s="66"/>
      <c r="G4716" s="51" t="s">
        <v>39</v>
      </c>
      <c r="H4716" s="52">
        <v>80</v>
      </c>
      <c r="I4716" s="82">
        <v>590000000</v>
      </c>
      <c r="J4716" s="51" t="s">
        <v>53</v>
      </c>
      <c r="K4716" s="46" t="s">
        <v>11020</v>
      </c>
      <c r="L4716" s="51" t="s">
        <v>42</v>
      </c>
      <c r="M4716" s="109"/>
      <c r="N4716" s="49" t="s">
        <v>11006</v>
      </c>
      <c r="O4716" s="38" t="s">
        <v>1204</v>
      </c>
      <c r="P4716" s="67"/>
      <c r="Q4716" s="67"/>
      <c r="R4716" s="487"/>
      <c r="S4716" s="40"/>
      <c r="T4716" s="40">
        <v>1600000</v>
      </c>
      <c r="U4716" s="40">
        <f t="shared" si="574"/>
        <v>1792000.0000000002</v>
      </c>
      <c r="V4716" s="55"/>
      <c r="W4716" s="51">
        <v>2017</v>
      </c>
      <c r="X4716" s="46"/>
    </row>
    <row r="4717" spans="1:24" ht="50.1" customHeight="1">
      <c r="A4717" s="403" t="s">
        <v>11021</v>
      </c>
      <c r="B4717" s="46" t="s">
        <v>35</v>
      </c>
      <c r="C4717" s="38" t="s">
        <v>11022</v>
      </c>
      <c r="D4717" s="50" t="s">
        <v>11023</v>
      </c>
      <c r="E4717" s="38" t="s">
        <v>11023</v>
      </c>
      <c r="F4717" s="50" t="s">
        <v>11000</v>
      </c>
      <c r="G4717" s="51" t="s">
        <v>39</v>
      </c>
      <c r="H4717" s="59">
        <v>20</v>
      </c>
      <c r="I4717" s="82">
        <v>590000000</v>
      </c>
      <c r="J4717" s="51" t="s">
        <v>53</v>
      </c>
      <c r="K4717" s="51" t="s">
        <v>10987</v>
      </c>
      <c r="L4717" s="51" t="s">
        <v>42</v>
      </c>
      <c r="M4717" s="51"/>
      <c r="N4717" s="51" t="s">
        <v>11006</v>
      </c>
      <c r="O4717" s="114" t="s">
        <v>1204</v>
      </c>
      <c r="P4717" s="51"/>
      <c r="Q4717" s="51"/>
      <c r="R4717" s="138"/>
      <c r="S4717" s="89"/>
      <c r="T4717" s="89">
        <v>1000000</v>
      </c>
      <c r="U4717" s="40">
        <f t="shared" si="574"/>
        <v>1120000</v>
      </c>
      <c r="V4717" s="51"/>
      <c r="W4717" s="51">
        <v>2017</v>
      </c>
      <c r="X4717" s="46"/>
    </row>
    <row r="4718" spans="1:24" ht="50.1" customHeight="1">
      <c r="A4718" s="403" t="s">
        <v>11024</v>
      </c>
      <c r="B4718" s="58" t="s">
        <v>35</v>
      </c>
      <c r="C4718" s="359" t="s">
        <v>11025</v>
      </c>
      <c r="D4718" s="490" t="s">
        <v>11026</v>
      </c>
      <c r="E4718" s="490" t="s">
        <v>11026</v>
      </c>
      <c r="F4718" s="490" t="s">
        <v>11027</v>
      </c>
      <c r="G4718" s="51" t="s">
        <v>39</v>
      </c>
      <c r="H4718" s="35">
        <v>20</v>
      </c>
      <c r="I4718" s="125">
        <v>590000000</v>
      </c>
      <c r="J4718" s="51" t="s">
        <v>53</v>
      </c>
      <c r="K4718" s="229" t="s">
        <v>82</v>
      </c>
      <c r="L4718" s="51" t="s">
        <v>295</v>
      </c>
      <c r="M4718" s="51"/>
      <c r="N4718" s="51" t="s">
        <v>11028</v>
      </c>
      <c r="O4718" s="51" t="s">
        <v>11029</v>
      </c>
      <c r="P4718" s="51"/>
      <c r="Q4718" s="58"/>
      <c r="R4718" s="274"/>
      <c r="S4718" s="400"/>
      <c r="T4718" s="154">
        <v>542000</v>
      </c>
      <c r="U4718" s="154">
        <f t="shared" si="574"/>
        <v>607040</v>
      </c>
      <c r="V4718" s="195"/>
      <c r="W4718" s="297">
        <v>2017</v>
      </c>
      <c r="X4718" s="277"/>
    </row>
    <row r="4719" spans="1:24" ht="50.1" customHeight="1">
      <c r="A4719" s="403" t="s">
        <v>11030</v>
      </c>
      <c r="B4719" s="49" t="s">
        <v>35</v>
      </c>
      <c r="C4719" s="50" t="s">
        <v>11031</v>
      </c>
      <c r="D4719" s="50" t="s">
        <v>11032</v>
      </c>
      <c r="E4719" s="50" t="s">
        <v>11032</v>
      </c>
      <c r="F4719" s="50" t="s">
        <v>11033</v>
      </c>
      <c r="G4719" s="49" t="s">
        <v>39</v>
      </c>
      <c r="H4719" s="49">
        <v>70</v>
      </c>
      <c r="I4719" s="125">
        <v>590000000</v>
      </c>
      <c r="J4719" s="51" t="s">
        <v>53</v>
      </c>
      <c r="K4719" s="49" t="s">
        <v>1445</v>
      </c>
      <c r="L4719" s="51" t="s">
        <v>53</v>
      </c>
      <c r="M4719" s="49"/>
      <c r="N4719" s="49" t="s">
        <v>11034</v>
      </c>
      <c r="O4719" s="49" t="s">
        <v>11035</v>
      </c>
      <c r="P4719" s="49"/>
      <c r="Q4719" s="49"/>
      <c r="R4719" s="57"/>
      <c r="S4719" s="49"/>
      <c r="T4719" s="54">
        <v>1875000</v>
      </c>
      <c r="U4719" s="54">
        <f t="shared" si="574"/>
        <v>2100000</v>
      </c>
      <c r="V4719" s="49"/>
      <c r="W4719" s="49">
        <v>2017</v>
      </c>
      <c r="X4719" s="49"/>
    </row>
    <row r="4720" spans="1:24" ht="50.1" customHeight="1">
      <c r="A4720" s="403" t="s">
        <v>11036</v>
      </c>
      <c r="B4720" s="49" t="s">
        <v>35</v>
      </c>
      <c r="C4720" s="50" t="s">
        <v>11037</v>
      </c>
      <c r="D4720" s="50" t="s">
        <v>11038</v>
      </c>
      <c r="E4720" s="50" t="s">
        <v>11038</v>
      </c>
      <c r="F4720" s="50" t="s">
        <v>11039</v>
      </c>
      <c r="G4720" s="51" t="s">
        <v>39</v>
      </c>
      <c r="H4720" s="51">
        <v>70</v>
      </c>
      <c r="I4720" s="51">
        <v>590000000</v>
      </c>
      <c r="J4720" s="51" t="s">
        <v>53</v>
      </c>
      <c r="K4720" s="51" t="s">
        <v>1445</v>
      </c>
      <c r="L4720" s="51" t="s">
        <v>53</v>
      </c>
      <c r="M4720" s="47"/>
      <c r="N4720" s="49" t="s">
        <v>11040</v>
      </c>
      <c r="O4720" s="49" t="s">
        <v>503</v>
      </c>
      <c r="P4720" s="47"/>
      <c r="Q4720" s="47"/>
      <c r="R4720" s="57"/>
      <c r="S4720" s="47"/>
      <c r="T4720" s="54">
        <v>2022321.43</v>
      </c>
      <c r="U4720" s="54">
        <f t="shared" si="574"/>
        <v>2265000.0016000001</v>
      </c>
      <c r="V4720" s="47"/>
      <c r="W4720" s="49">
        <v>2017</v>
      </c>
      <c r="X4720" s="47"/>
    </row>
    <row r="4721" spans="1:24" ht="50.1" customHeight="1">
      <c r="A4721" s="403" t="s">
        <v>11041</v>
      </c>
      <c r="B4721" s="35" t="s">
        <v>35</v>
      </c>
      <c r="C4721" s="50" t="s">
        <v>11042</v>
      </c>
      <c r="D4721" s="78" t="s">
        <v>11043</v>
      </c>
      <c r="E4721" s="78" t="s">
        <v>11044</v>
      </c>
      <c r="F4721" s="78" t="s">
        <v>11045</v>
      </c>
      <c r="G4721" s="35" t="s">
        <v>39</v>
      </c>
      <c r="H4721" s="35">
        <v>70</v>
      </c>
      <c r="I4721" s="35">
        <v>590000000</v>
      </c>
      <c r="J4721" s="35" t="s">
        <v>53</v>
      </c>
      <c r="K4721" s="35" t="s">
        <v>6618</v>
      </c>
      <c r="L4721" s="35" t="s">
        <v>83</v>
      </c>
      <c r="M4721" s="35"/>
      <c r="N4721" s="35" t="s">
        <v>2889</v>
      </c>
      <c r="O4721" s="51" t="s">
        <v>11035</v>
      </c>
      <c r="P4721" s="35"/>
      <c r="Q4721" s="35"/>
      <c r="R4721" s="77"/>
      <c r="S4721" s="77"/>
      <c r="T4721" s="74">
        <v>1800000</v>
      </c>
      <c r="U4721" s="75">
        <f t="shared" si="574"/>
        <v>2016000.0000000002</v>
      </c>
      <c r="V4721" s="92"/>
      <c r="W4721" s="35">
        <v>2017</v>
      </c>
      <c r="X4721" s="76"/>
    </row>
    <row r="4722" spans="1:24" ht="50.1" customHeight="1">
      <c r="A4722" s="403" t="s">
        <v>11046</v>
      </c>
      <c r="B4722" s="35" t="s">
        <v>35</v>
      </c>
      <c r="C4722" s="50" t="s">
        <v>11047</v>
      </c>
      <c r="D4722" s="78" t="s">
        <v>11048</v>
      </c>
      <c r="E4722" s="78" t="s">
        <v>11048</v>
      </c>
      <c r="F4722" s="78" t="s">
        <v>11049</v>
      </c>
      <c r="G4722" s="35" t="s">
        <v>39</v>
      </c>
      <c r="H4722" s="35">
        <v>70</v>
      </c>
      <c r="I4722" s="35">
        <v>590000000</v>
      </c>
      <c r="J4722" s="35" t="s">
        <v>53</v>
      </c>
      <c r="K4722" s="35" t="s">
        <v>6618</v>
      </c>
      <c r="L4722" s="35" t="s">
        <v>83</v>
      </c>
      <c r="M4722" s="35"/>
      <c r="N4722" s="35" t="s">
        <v>2889</v>
      </c>
      <c r="O4722" s="51" t="s">
        <v>11035</v>
      </c>
      <c r="P4722" s="35"/>
      <c r="Q4722" s="35"/>
      <c r="R4722" s="77"/>
      <c r="S4722" s="77"/>
      <c r="T4722" s="74">
        <v>1450000</v>
      </c>
      <c r="U4722" s="75">
        <f t="shared" si="574"/>
        <v>1624000.0000000002</v>
      </c>
      <c r="V4722" s="92"/>
      <c r="W4722" s="35">
        <v>2017</v>
      </c>
      <c r="X4722" s="76"/>
    </row>
    <row r="4723" spans="1:24" ht="50.1" customHeight="1">
      <c r="A4723" s="403" t="s">
        <v>11050</v>
      </c>
      <c r="B4723" s="35" t="s">
        <v>35</v>
      </c>
      <c r="C4723" s="50" t="s">
        <v>10958</v>
      </c>
      <c r="D4723" s="78" t="s">
        <v>10959</v>
      </c>
      <c r="E4723" s="78" t="s">
        <v>10959</v>
      </c>
      <c r="F4723" s="78"/>
      <c r="G4723" s="35" t="s">
        <v>39</v>
      </c>
      <c r="H4723" s="35">
        <v>50</v>
      </c>
      <c r="I4723" s="35">
        <v>590000000</v>
      </c>
      <c r="J4723" s="35" t="s">
        <v>53</v>
      </c>
      <c r="K4723" s="35" t="s">
        <v>6618</v>
      </c>
      <c r="L4723" s="35" t="s">
        <v>83</v>
      </c>
      <c r="M4723" s="35"/>
      <c r="N4723" s="35" t="s">
        <v>226</v>
      </c>
      <c r="O4723" s="51" t="s">
        <v>2052</v>
      </c>
      <c r="P4723" s="35"/>
      <c r="Q4723" s="35"/>
      <c r="R4723" s="77"/>
      <c r="S4723" s="77"/>
      <c r="T4723" s="74">
        <v>522321.43</v>
      </c>
      <c r="U4723" s="75">
        <f t="shared" si="574"/>
        <v>585000.00160000008</v>
      </c>
      <c r="V4723" s="92"/>
      <c r="W4723" s="35">
        <v>2017</v>
      </c>
      <c r="X4723" s="76"/>
    </row>
    <row r="4724" spans="1:24" ht="50.1" customHeight="1">
      <c r="A4724" s="403" t="s">
        <v>11051</v>
      </c>
      <c r="B4724" s="83" t="s">
        <v>35</v>
      </c>
      <c r="C4724" s="233" t="s">
        <v>11052</v>
      </c>
      <c r="D4724" s="233" t="s">
        <v>11053</v>
      </c>
      <c r="E4724" s="93" t="s">
        <v>11053</v>
      </c>
      <c r="F4724" s="38"/>
      <c r="G4724" s="46" t="s">
        <v>39</v>
      </c>
      <c r="H4724" s="35">
        <v>50</v>
      </c>
      <c r="I4724" s="35">
        <v>590000000</v>
      </c>
      <c r="J4724" s="46" t="s">
        <v>11054</v>
      </c>
      <c r="K4724" s="46" t="s">
        <v>5031</v>
      </c>
      <c r="L4724" s="46" t="s">
        <v>11055</v>
      </c>
      <c r="M4724" s="46"/>
      <c r="N4724" s="49" t="s">
        <v>2693</v>
      </c>
      <c r="O4724" s="46" t="s">
        <v>11056</v>
      </c>
      <c r="P4724" s="49"/>
      <c r="Q4724" s="364"/>
      <c r="R4724" s="491"/>
      <c r="S4724" s="408"/>
      <c r="T4724" s="239">
        <v>1500000</v>
      </c>
      <c r="U4724" s="343">
        <f>T4724*1.12</f>
        <v>1680000.0000000002</v>
      </c>
      <c r="V4724" s="46"/>
      <c r="W4724" s="35">
        <v>2017</v>
      </c>
      <c r="X4724" s="492"/>
    </row>
    <row r="4725" spans="1:24" ht="50.1" customHeight="1">
      <c r="A4725" s="403" t="s">
        <v>11057</v>
      </c>
      <c r="B4725" s="83" t="s">
        <v>35</v>
      </c>
      <c r="C4725" s="233" t="s">
        <v>11058</v>
      </c>
      <c r="D4725" s="233" t="s">
        <v>11059</v>
      </c>
      <c r="E4725" s="233" t="s">
        <v>11060</v>
      </c>
      <c r="F4725" s="493"/>
      <c r="G4725" s="46" t="s">
        <v>39</v>
      </c>
      <c r="H4725" s="35">
        <v>50</v>
      </c>
      <c r="I4725" s="35">
        <v>590000000</v>
      </c>
      <c r="J4725" s="46" t="s">
        <v>11054</v>
      </c>
      <c r="K4725" s="46" t="s">
        <v>5031</v>
      </c>
      <c r="L4725" s="46" t="s">
        <v>11055</v>
      </c>
      <c r="M4725" s="46"/>
      <c r="N4725" s="49" t="s">
        <v>2693</v>
      </c>
      <c r="O4725" s="46" t="s">
        <v>11056</v>
      </c>
      <c r="P4725" s="109"/>
      <c r="Q4725" s="109"/>
      <c r="R4725" s="109"/>
      <c r="S4725" s="109"/>
      <c r="T4725" s="239">
        <v>1900000</v>
      </c>
      <c r="U4725" s="343">
        <f>T4725*1.12</f>
        <v>2128000</v>
      </c>
      <c r="V4725" s="46"/>
      <c r="W4725" s="35">
        <v>2017</v>
      </c>
      <c r="X4725" s="492"/>
    </row>
    <row r="4726" spans="1:24" ht="50.1" customHeight="1">
      <c r="A4726" s="403" t="s">
        <v>11061</v>
      </c>
      <c r="B4726" s="83" t="s">
        <v>35</v>
      </c>
      <c r="C4726" s="233" t="s">
        <v>11062</v>
      </c>
      <c r="D4726" s="233" t="s">
        <v>11063</v>
      </c>
      <c r="E4726" s="233" t="s">
        <v>11063</v>
      </c>
      <c r="F4726" s="493"/>
      <c r="G4726" s="46" t="s">
        <v>39</v>
      </c>
      <c r="H4726" s="35">
        <v>50</v>
      </c>
      <c r="I4726" s="35">
        <v>590000000</v>
      </c>
      <c r="J4726" s="46" t="s">
        <v>11054</v>
      </c>
      <c r="K4726" s="46" t="s">
        <v>5031</v>
      </c>
      <c r="L4726" s="46" t="s">
        <v>11055</v>
      </c>
      <c r="M4726" s="46"/>
      <c r="N4726" s="49" t="s">
        <v>2693</v>
      </c>
      <c r="O4726" s="46" t="s">
        <v>11056</v>
      </c>
      <c r="P4726" s="109"/>
      <c r="Q4726" s="109"/>
      <c r="R4726" s="109"/>
      <c r="S4726" s="109"/>
      <c r="T4726" s="239">
        <v>1150000</v>
      </c>
      <c r="U4726" s="343">
        <f>T4726*1.12</f>
        <v>1288000.0000000002</v>
      </c>
      <c r="V4726" s="46"/>
      <c r="W4726" s="35">
        <v>2017</v>
      </c>
      <c r="X4726" s="492"/>
    </row>
    <row r="4727" spans="1:24" ht="50.1" customHeight="1">
      <c r="A4727" s="403" t="s">
        <v>11064</v>
      </c>
      <c r="B4727" s="83" t="s">
        <v>35</v>
      </c>
      <c r="C4727" s="233" t="s">
        <v>11065</v>
      </c>
      <c r="D4727" s="233" t="s">
        <v>11066</v>
      </c>
      <c r="E4727" s="233" t="s">
        <v>11066</v>
      </c>
      <c r="F4727" s="493"/>
      <c r="G4727" s="46" t="s">
        <v>39</v>
      </c>
      <c r="H4727" s="35">
        <v>50</v>
      </c>
      <c r="I4727" s="35">
        <v>590000000</v>
      </c>
      <c r="J4727" s="46" t="s">
        <v>11054</v>
      </c>
      <c r="K4727" s="46" t="s">
        <v>5031</v>
      </c>
      <c r="L4727" s="46" t="s">
        <v>11055</v>
      </c>
      <c r="M4727" s="46"/>
      <c r="N4727" s="49" t="s">
        <v>2693</v>
      </c>
      <c r="O4727" s="46" t="s">
        <v>11056</v>
      </c>
      <c r="P4727" s="109"/>
      <c r="Q4727" s="109"/>
      <c r="R4727" s="109"/>
      <c r="S4727" s="109"/>
      <c r="T4727" s="239">
        <v>1900000</v>
      </c>
      <c r="U4727" s="343">
        <f>T4727*1.12</f>
        <v>2128000</v>
      </c>
      <c r="V4727" s="46"/>
      <c r="W4727" s="35">
        <v>2017</v>
      </c>
      <c r="X4727" s="492"/>
    </row>
    <row r="4728" spans="1:24" ht="50.1" customHeight="1">
      <c r="A4728" s="403" t="s">
        <v>11067</v>
      </c>
      <c r="B4728" s="83" t="s">
        <v>35</v>
      </c>
      <c r="C4728" s="233" t="s">
        <v>11068</v>
      </c>
      <c r="D4728" s="233" t="s">
        <v>11069</v>
      </c>
      <c r="E4728" s="233" t="s">
        <v>11069</v>
      </c>
      <c r="F4728" s="493"/>
      <c r="G4728" s="46" t="s">
        <v>39</v>
      </c>
      <c r="H4728" s="35">
        <v>50</v>
      </c>
      <c r="I4728" s="35">
        <v>590000000</v>
      </c>
      <c r="J4728" s="46" t="s">
        <v>11054</v>
      </c>
      <c r="K4728" s="46" t="s">
        <v>5031</v>
      </c>
      <c r="L4728" s="46" t="s">
        <v>11055</v>
      </c>
      <c r="M4728" s="46"/>
      <c r="N4728" s="49" t="s">
        <v>2693</v>
      </c>
      <c r="O4728" s="46" t="s">
        <v>11056</v>
      </c>
      <c r="P4728" s="109"/>
      <c r="Q4728" s="109"/>
      <c r="R4728" s="109"/>
      <c r="S4728" s="109"/>
      <c r="T4728" s="77">
        <v>2000000</v>
      </c>
      <c r="U4728" s="343">
        <f>T4728*1.12</f>
        <v>2240000</v>
      </c>
      <c r="V4728" s="46"/>
      <c r="W4728" s="35">
        <v>2017</v>
      </c>
      <c r="X4728" s="492"/>
    </row>
    <row r="4729" spans="1:24" ht="50.1" customHeight="1">
      <c r="A4729" s="403" t="s">
        <v>11070</v>
      </c>
      <c r="B4729" s="35" t="s">
        <v>35</v>
      </c>
      <c r="C4729" s="51" t="s">
        <v>11071</v>
      </c>
      <c r="D4729" s="78" t="s">
        <v>11072</v>
      </c>
      <c r="E4729" s="78" t="s">
        <v>11073</v>
      </c>
      <c r="F4729" s="78" t="s">
        <v>11074</v>
      </c>
      <c r="G4729" s="35" t="s">
        <v>39</v>
      </c>
      <c r="H4729" s="35">
        <v>100</v>
      </c>
      <c r="I4729" s="35">
        <v>590000000</v>
      </c>
      <c r="J4729" s="35" t="s">
        <v>53</v>
      </c>
      <c r="K4729" s="35" t="s">
        <v>529</v>
      </c>
      <c r="L4729" s="35" t="s">
        <v>83</v>
      </c>
      <c r="M4729" s="35"/>
      <c r="N4729" s="35" t="s">
        <v>226</v>
      </c>
      <c r="O4729" s="51" t="s">
        <v>227</v>
      </c>
      <c r="P4729" s="35"/>
      <c r="Q4729" s="35"/>
      <c r="R4729" s="77"/>
      <c r="S4729" s="77"/>
      <c r="T4729" s="62">
        <v>90000</v>
      </c>
      <c r="U4729" s="339">
        <f t="shared" ref="U4729:U4744" si="575">T4729*1.12</f>
        <v>100800.00000000001</v>
      </c>
      <c r="V4729" s="92"/>
      <c r="W4729" s="35">
        <v>2017</v>
      </c>
      <c r="X4729" s="76"/>
    </row>
    <row r="4730" spans="1:24" ht="50.1" customHeight="1">
      <c r="A4730" s="387" t="s">
        <v>11075</v>
      </c>
      <c r="B4730" s="494" t="s">
        <v>35</v>
      </c>
      <c r="C4730" s="38" t="s">
        <v>11058</v>
      </c>
      <c r="D4730" s="38" t="s">
        <v>11059</v>
      </c>
      <c r="E4730" s="434" t="s">
        <v>11060</v>
      </c>
      <c r="F4730" s="331" t="s">
        <v>11076</v>
      </c>
      <c r="G4730" s="49" t="s">
        <v>39</v>
      </c>
      <c r="H4730" s="105">
        <v>50</v>
      </c>
      <c r="I4730" s="368">
        <v>590000000</v>
      </c>
      <c r="J4730" s="51" t="s">
        <v>293</v>
      </c>
      <c r="K4730" s="49" t="s">
        <v>529</v>
      </c>
      <c r="L4730" s="494" t="s">
        <v>446</v>
      </c>
      <c r="M4730" s="495"/>
      <c r="N4730" s="496" t="s">
        <v>11077</v>
      </c>
      <c r="O4730" s="497" t="s">
        <v>11078</v>
      </c>
      <c r="P4730" s="495"/>
      <c r="Q4730" s="498"/>
      <c r="R4730" s="499"/>
      <c r="S4730" s="294"/>
      <c r="T4730" s="74">
        <v>125000</v>
      </c>
      <c r="U4730" s="74">
        <f t="shared" si="575"/>
        <v>140000</v>
      </c>
      <c r="V4730" s="500"/>
      <c r="W4730" s="51">
        <v>2017</v>
      </c>
      <c r="X4730" s="500"/>
    </row>
    <row r="4731" spans="1:24" ht="50.1" customHeight="1">
      <c r="A4731" s="387" t="s">
        <v>11079</v>
      </c>
      <c r="B4731" s="494" t="s">
        <v>35</v>
      </c>
      <c r="C4731" s="49" t="s">
        <v>11080</v>
      </c>
      <c r="D4731" s="50" t="s">
        <v>11081</v>
      </c>
      <c r="E4731" s="49" t="s">
        <v>11081</v>
      </c>
      <c r="F4731" s="49" t="s">
        <v>11082</v>
      </c>
      <c r="G4731" s="49" t="s">
        <v>39</v>
      </c>
      <c r="H4731" s="105">
        <v>51</v>
      </c>
      <c r="I4731" s="368">
        <v>590000000</v>
      </c>
      <c r="J4731" s="51" t="s">
        <v>293</v>
      </c>
      <c r="K4731" s="49" t="s">
        <v>529</v>
      </c>
      <c r="L4731" s="51" t="s">
        <v>11083</v>
      </c>
      <c r="M4731" s="114"/>
      <c r="N4731" s="268" t="s">
        <v>11084</v>
      </c>
      <c r="O4731" s="497" t="s">
        <v>11085</v>
      </c>
      <c r="P4731" s="495"/>
      <c r="Q4731" s="498"/>
      <c r="R4731" s="49"/>
      <c r="S4731" s="59"/>
      <c r="T4731" s="54">
        <f>9600000/1.12</f>
        <v>8571428.5714285709</v>
      </c>
      <c r="U4731" s="74">
        <f t="shared" si="575"/>
        <v>9600000</v>
      </c>
      <c r="V4731" s="492"/>
      <c r="W4731" s="51">
        <v>2017</v>
      </c>
      <c r="X4731" s="500"/>
    </row>
    <row r="4732" spans="1:24" ht="50.1" customHeight="1">
      <c r="A4732" s="35" t="s">
        <v>11086</v>
      </c>
      <c r="B4732" s="35" t="s">
        <v>35</v>
      </c>
      <c r="C4732" s="38" t="s">
        <v>11080</v>
      </c>
      <c r="D4732" s="38" t="s">
        <v>11081</v>
      </c>
      <c r="E4732" s="38" t="s">
        <v>11081</v>
      </c>
      <c r="F4732" s="269" t="s">
        <v>11087</v>
      </c>
      <c r="G4732" s="35" t="s">
        <v>39</v>
      </c>
      <c r="H4732" s="35">
        <v>51</v>
      </c>
      <c r="I4732" s="35">
        <v>590000000</v>
      </c>
      <c r="J4732" s="35" t="s">
        <v>53</v>
      </c>
      <c r="K4732" s="35" t="s">
        <v>529</v>
      </c>
      <c r="L4732" s="35" t="s">
        <v>10778</v>
      </c>
      <c r="M4732" s="35"/>
      <c r="N4732" s="35" t="s">
        <v>11088</v>
      </c>
      <c r="O4732" s="51" t="s">
        <v>11089</v>
      </c>
      <c r="P4732" s="35"/>
      <c r="Q4732" s="35"/>
      <c r="R4732" s="77"/>
      <c r="S4732" s="77"/>
      <c r="T4732" s="77">
        <f>14400000/1.12</f>
        <v>12857142.857142856</v>
      </c>
      <c r="U4732" s="85">
        <f t="shared" si="575"/>
        <v>14400000</v>
      </c>
      <c r="V4732" s="92"/>
      <c r="W4732" s="35">
        <v>2017</v>
      </c>
      <c r="X4732" s="35"/>
    </row>
    <row r="4733" spans="1:24" ht="50.1" customHeight="1">
      <c r="A4733" s="35" t="s">
        <v>11090</v>
      </c>
      <c r="B4733" s="49" t="s">
        <v>35</v>
      </c>
      <c r="C4733" s="50" t="s">
        <v>10958</v>
      </c>
      <c r="D4733" s="50" t="s">
        <v>10959</v>
      </c>
      <c r="E4733" s="50" t="s">
        <v>10959</v>
      </c>
      <c r="F4733" s="50" t="s">
        <v>10965</v>
      </c>
      <c r="G4733" s="35" t="s">
        <v>196</v>
      </c>
      <c r="H4733" s="35">
        <v>70</v>
      </c>
      <c r="I4733" s="35">
        <v>590000000</v>
      </c>
      <c r="J4733" s="35" t="s">
        <v>5999</v>
      </c>
      <c r="K4733" s="49" t="s">
        <v>1818</v>
      </c>
      <c r="L4733" s="35" t="s">
        <v>42</v>
      </c>
      <c r="M4733" s="43"/>
      <c r="N4733" s="35" t="s">
        <v>226</v>
      </c>
      <c r="O4733" s="35" t="s">
        <v>2052</v>
      </c>
      <c r="P4733" s="35"/>
      <c r="Q4733" s="49"/>
      <c r="R4733" s="77"/>
      <c r="S4733" s="77"/>
      <c r="T4733" s="77">
        <v>684250</v>
      </c>
      <c r="U4733" s="77">
        <f t="shared" si="575"/>
        <v>766360.00000000012</v>
      </c>
      <c r="V4733" s="98"/>
      <c r="W4733" s="43">
        <v>2017</v>
      </c>
      <c r="X4733" s="98"/>
    </row>
    <row r="4734" spans="1:24" ht="50.1" customHeight="1">
      <c r="A4734" s="35" t="s">
        <v>11091</v>
      </c>
      <c r="B4734" s="46" t="s">
        <v>35</v>
      </c>
      <c r="C4734" s="50" t="s">
        <v>11092</v>
      </c>
      <c r="D4734" s="145" t="s">
        <v>11093</v>
      </c>
      <c r="E4734" s="50" t="s">
        <v>11094</v>
      </c>
      <c r="F4734" s="50" t="s">
        <v>11095</v>
      </c>
      <c r="G4734" s="49" t="s">
        <v>39</v>
      </c>
      <c r="H4734" s="60">
        <v>70</v>
      </c>
      <c r="I4734" s="201">
        <v>590000000</v>
      </c>
      <c r="J4734" s="35" t="s">
        <v>40</v>
      </c>
      <c r="K4734" s="46" t="s">
        <v>2925</v>
      </c>
      <c r="L4734" s="35" t="s">
        <v>40</v>
      </c>
      <c r="M4734" s="46"/>
      <c r="N4734" s="49" t="s">
        <v>11034</v>
      </c>
      <c r="O4734" s="49" t="s">
        <v>11035</v>
      </c>
      <c r="P4734" s="49"/>
      <c r="Q4734" s="49"/>
      <c r="R4734" s="77"/>
      <c r="S4734" s="77"/>
      <c r="T4734" s="100">
        <v>1500000</v>
      </c>
      <c r="U4734" s="100">
        <f t="shared" si="575"/>
        <v>1680000.0000000002</v>
      </c>
      <c r="V4734" s="46"/>
      <c r="W4734" s="55">
        <v>2017</v>
      </c>
      <c r="X4734" s="98"/>
    </row>
    <row r="4735" spans="1:24" ht="50.1" customHeight="1">
      <c r="A4735" s="35" t="s">
        <v>11096</v>
      </c>
      <c r="B4735" s="49" t="s">
        <v>35</v>
      </c>
      <c r="C4735" s="50" t="s">
        <v>11080</v>
      </c>
      <c r="D4735" s="50" t="s">
        <v>11081</v>
      </c>
      <c r="E4735" s="50" t="s">
        <v>11081</v>
      </c>
      <c r="F4735" s="50" t="s">
        <v>11097</v>
      </c>
      <c r="G4735" s="49" t="s">
        <v>39</v>
      </c>
      <c r="H4735" s="49">
        <v>50</v>
      </c>
      <c r="I4735" s="35">
        <v>590000000</v>
      </c>
      <c r="J4735" s="35" t="s">
        <v>40</v>
      </c>
      <c r="K4735" s="49" t="s">
        <v>2925</v>
      </c>
      <c r="L4735" s="35" t="s">
        <v>11098</v>
      </c>
      <c r="M4735" s="49"/>
      <c r="N4735" s="35" t="s">
        <v>11099</v>
      </c>
      <c r="O4735" s="35" t="s">
        <v>503</v>
      </c>
      <c r="P4735" s="49"/>
      <c r="Q4735" s="49"/>
      <c r="R4735" s="77"/>
      <c r="S4735" s="77"/>
      <c r="T4735" s="77">
        <v>13839285.710000001</v>
      </c>
      <c r="U4735" s="77">
        <f t="shared" si="575"/>
        <v>15499999.995200003</v>
      </c>
      <c r="V4735" s="98"/>
      <c r="W4735" s="43">
        <v>2017</v>
      </c>
      <c r="X4735" s="98"/>
    </row>
    <row r="4736" spans="1:24" ht="50.1" customHeight="1">
      <c r="A4736" s="35" t="s">
        <v>11100</v>
      </c>
      <c r="B4736" s="49" t="s">
        <v>35</v>
      </c>
      <c r="C4736" s="38" t="s">
        <v>11101</v>
      </c>
      <c r="D4736" s="38" t="s">
        <v>11102</v>
      </c>
      <c r="E4736" s="38" t="s">
        <v>11102</v>
      </c>
      <c r="F4736" s="38" t="s">
        <v>11103</v>
      </c>
      <c r="G4736" s="49" t="s">
        <v>39</v>
      </c>
      <c r="H4736" s="43">
        <v>60</v>
      </c>
      <c r="I4736" s="35">
        <v>590000000</v>
      </c>
      <c r="J4736" s="35" t="s">
        <v>40</v>
      </c>
      <c r="K4736" s="49" t="s">
        <v>188</v>
      </c>
      <c r="L4736" s="35" t="s">
        <v>42</v>
      </c>
      <c r="M4736" s="49"/>
      <c r="N4736" s="49" t="s">
        <v>10978</v>
      </c>
      <c r="O4736" s="49" t="s">
        <v>227</v>
      </c>
      <c r="P4736" s="49"/>
      <c r="Q4736" s="49"/>
      <c r="R4736" s="100"/>
      <c r="S4736" s="100"/>
      <c r="T4736" s="100">
        <v>140000</v>
      </c>
      <c r="U4736" s="100">
        <f t="shared" si="575"/>
        <v>156800.00000000003</v>
      </c>
      <c r="V4736" s="98"/>
      <c r="W4736" s="43">
        <v>2017</v>
      </c>
      <c r="X4736" s="98"/>
    </row>
    <row r="4737" spans="1:66" ht="50.1" customHeight="1">
      <c r="A4737" s="35" t="s">
        <v>11104</v>
      </c>
      <c r="B4737" s="49" t="s">
        <v>35</v>
      </c>
      <c r="C4737" s="50" t="s">
        <v>11080</v>
      </c>
      <c r="D4737" s="50" t="s">
        <v>11081</v>
      </c>
      <c r="E4737" s="50" t="s">
        <v>11081</v>
      </c>
      <c r="F4737" s="50" t="s">
        <v>11105</v>
      </c>
      <c r="G4737" s="49" t="s">
        <v>39</v>
      </c>
      <c r="H4737" s="49">
        <v>50</v>
      </c>
      <c r="I4737" s="35">
        <v>590000000</v>
      </c>
      <c r="J4737" s="35" t="s">
        <v>40</v>
      </c>
      <c r="K4737" s="49" t="s">
        <v>188</v>
      </c>
      <c r="L4737" s="35" t="s">
        <v>11106</v>
      </c>
      <c r="M4737" s="49"/>
      <c r="N4737" s="35" t="s">
        <v>11107</v>
      </c>
      <c r="O4737" s="35" t="s">
        <v>503</v>
      </c>
      <c r="P4737" s="35"/>
      <c r="Q4737" s="46"/>
      <c r="R4737" s="81"/>
      <c r="S4737" s="81"/>
      <c r="T4737" s="81">
        <v>19500000</v>
      </c>
      <c r="U4737" s="81">
        <f t="shared" si="575"/>
        <v>21840000.000000004</v>
      </c>
      <c r="V4737" s="98"/>
      <c r="W4737" s="49">
        <v>2017</v>
      </c>
      <c r="X4737" s="49"/>
    </row>
    <row r="4738" spans="1:66" ht="50.1" customHeight="1">
      <c r="A4738" s="35" t="s">
        <v>11108</v>
      </c>
      <c r="B4738" s="83" t="s">
        <v>35</v>
      </c>
      <c r="C4738" s="308" t="s">
        <v>11052</v>
      </c>
      <c r="D4738" s="308" t="s">
        <v>11053</v>
      </c>
      <c r="E4738" s="78" t="s">
        <v>11053</v>
      </c>
      <c r="F4738" s="50"/>
      <c r="G4738" s="46" t="s">
        <v>39</v>
      </c>
      <c r="H4738" s="35">
        <v>50</v>
      </c>
      <c r="I4738" s="35">
        <v>590000000</v>
      </c>
      <c r="J4738" s="46" t="s">
        <v>11054</v>
      </c>
      <c r="K4738" s="46" t="s">
        <v>188</v>
      </c>
      <c r="L4738" s="46" t="s">
        <v>11055</v>
      </c>
      <c r="M4738" s="46"/>
      <c r="N4738" s="49" t="s">
        <v>2693</v>
      </c>
      <c r="O4738" s="46" t="s">
        <v>11056</v>
      </c>
      <c r="P4738" s="49"/>
      <c r="Q4738" s="364"/>
      <c r="R4738" s="491"/>
      <c r="S4738" s="408"/>
      <c r="T4738" s="239">
        <v>2087000</v>
      </c>
      <c r="U4738" s="343">
        <f t="shared" si="575"/>
        <v>2337440</v>
      </c>
      <c r="V4738" s="46"/>
      <c r="W4738" s="35">
        <v>2017</v>
      </c>
      <c r="X4738" s="492"/>
    </row>
    <row r="4739" spans="1:66" ht="50.1" customHeight="1">
      <c r="A4739" s="35" t="s">
        <v>11109</v>
      </c>
      <c r="B4739" s="83" t="s">
        <v>35</v>
      </c>
      <c r="C4739" s="308" t="s">
        <v>11058</v>
      </c>
      <c r="D4739" s="308" t="s">
        <v>11059</v>
      </c>
      <c r="E4739" s="308" t="s">
        <v>11060</v>
      </c>
      <c r="F4739" s="501"/>
      <c r="G4739" s="46" t="s">
        <v>39</v>
      </c>
      <c r="H4739" s="35">
        <v>50</v>
      </c>
      <c r="I4739" s="35">
        <v>590000000</v>
      </c>
      <c r="J4739" s="46" t="s">
        <v>11054</v>
      </c>
      <c r="K4739" s="46" t="s">
        <v>188</v>
      </c>
      <c r="L4739" s="46" t="s">
        <v>11055</v>
      </c>
      <c r="M4739" s="46"/>
      <c r="N4739" s="49" t="s">
        <v>2693</v>
      </c>
      <c r="O4739" s="46" t="s">
        <v>11056</v>
      </c>
      <c r="P4739" s="493"/>
      <c r="Q4739" s="493"/>
      <c r="R4739" s="493"/>
      <c r="S4739" s="493"/>
      <c r="T4739" s="239">
        <v>2635000</v>
      </c>
      <c r="U4739" s="343">
        <f t="shared" si="575"/>
        <v>2951200.0000000005</v>
      </c>
      <c r="V4739" s="46"/>
      <c r="W4739" s="35">
        <v>2017</v>
      </c>
      <c r="X4739" s="492"/>
    </row>
    <row r="4740" spans="1:66" ht="50.1" customHeight="1">
      <c r="A4740" s="35" t="s">
        <v>11110</v>
      </c>
      <c r="B4740" s="83" t="s">
        <v>35</v>
      </c>
      <c r="C4740" s="308" t="s">
        <v>11062</v>
      </c>
      <c r="D4740" s="308" t="s">
        <v>11063</v>
      </c>
      <c r="E4740" s="308" t="s">
        <v>11063</v>
      </c>
      <c r="F4740" s="501"/>
      <c r="G4740" s="46" t="s">
        <v>39</v>
      </c>
      <c r="H4740" s="35">
        <v>50</v>
      </c>
      <c r="I4740" s="35">
        <v>590000000</v>
      </c>
      <c r="J4740" s="46" t="s">
        <v>11054</v>
      </c>
      <c r="K4740" s="46" t="s">
        <v>188</v>
      </c>
      <c r="L4740" s="46" t="s">
        <v>11055</v>
      </c>
      <c r="M4740" s="46"/>
      <c r="N4740" s="49" t="s">
        <v>2693</v>
      </c>
      <c r="O4740" s="46" t="s">
        <v>11056</v>
      </c>
      <c r="P4740" s="493"/>
      <c r="Q4740" s="493"/>
      <c r="R4740" s="493"/>
      <c r="S4740" s="493"/>
      <c r="T4740" s="239">
        <v>1540000</v>
      </c>
      <c r="U4740" s="343">
        <f t="shared" si="575"/>
        <v>1724800.0000000002</v>
      </c>
      <c r="V4740" s="46"/>
      <c r="W4740" s="35">
        <v>2017</v>
      </c>
      <c r="X4740" s="492"/>
    </row>
    <row r="4741" spans="1:66" ht="50.1" customHeight="1">
      <c r="A4741" s="35" t="s">
        <v>11111</v>
      </c>
      <c r="B4741" s="83" t="s">
        <v>35</v>
      </c>
      <c r="C4741" s="308" t="s">
        <v>11065</v>
      </c>
      <c r="D4741" s="308" t="s">
        <v>11066</v>
      </c>
      <c r="E4741" s="308" t="s">
        <v>11066</v>
      </c>
      <c r="F4741" s="501"/>
      <c r="G4741" s="46" t="s">
        <v>39</v>
      </c>
      <c r="H4741" s="35">
        <v>50</v>
      </c>
      <c r="I4741" s="35">
        <v>590000000</v>
      </c>
      <c r="J4741" s="46" t="s">
        <v>11054</v>
      </c>
      <c r="K4741" s="46" t="s">
        <v>188</v>
      </c>
      <c r="L4741" s="46" t="s">
        <v>11055</v>
      </c>
      <c r="M4741" s="46"/>
      <c r="N4741" s="49" t="s">
        <v>2693</v>
      </c>
      <c r="O4741" s="46" t="s">
        <v>11056</v>
      </c>
      <c r="P4741" s="493"/>
      <c r="Q4741" s="493"/>
      <c r="R4741" s="493"/>
      <c r="S4741" s="493"/>
      <c r="T4741" s="239">
        <v>2635000</v>
      </c>
      <c r="U4741" s="343">
        <f t="shared" si="575"/>
        <v>2951200.0000000005</v>
      </c>
      <c r="V4741" s="46"/>
      <c r="W4741" s="35">
        <v>2017</v>
      </c>
      <c r="X4741" s="492"/>
    </row>
    <row r="4742" spans="1:66" ht="50.1" customHeight="1">
      <c r="A4742" s="35" t="s">
        <v>11112</v>
      </c>
      <c r="B4742" s="83" t="s">
        <v>35</v>
      </c>
      <c r="C4742" s="308" t="s">
        <v>11068</v>
      </c>
      <c r="D4742" s="308" t="s">
        <v>11069</v>
      </c>
      <c r="E4742" s="308" t="s">
        <v>11069</v>
      </c>
      <c r="F4742" s="501"/>
      <c r="G4742" s="46" t="s">
        <v>39</v>
      </c>
      <c r="H4742" s="35">
        <v>50</v>
      </c>
      <c r="I4742" s="35">
        <v>590000000</v>
      </c>
      <c r="J4742" s="46" t="s">
        <v>11054</v>
      </c>
      <c r="K4742" s="46" t="s">
        <v>188</v>
      </c>
      <c r="L4742" s="46" t="s">
        <v>11055</v>
      </c>
      <c r="M4742" s="46"/>
      <c r="N4742" s="49" t="s">
        <v>2693</v>
      </c>
      <c r="O4742" s="46" t="s">
        <v>11056</v>
      </c>
      <c r="P4742" s="493"/>
      <c r="Q4742" s="493"/>
      <c r="R4742" s="493"/>
      <c r="S4742" s="493"/>
      <c r="T4742" s="77">
        <v>2745000</v>
      </c>
      <c r="U4742" s="343">
        <f t="shared" si="575"/>
        <v>3074400.0000000005</v>
      </c>
      <c r="V4742" s="46"/>
      <c r="W4742" s="35">
        <v>2017</v>
      </c>
      <c r="X4742" s="492"/>
    </row>
    <row r="4743" spans="1:66" ht="50.1" customHeight="1">
      <c r="A4743" s="35" t="s">
        <v>11113</v>
      </c>
      <c r="B4743" s="35" t="s">
        <v>35</v>
      </c>
      <c r="C4743" s="38" t="s">
        <v>11080</v>
      </c>
      <c r="D4743" s="38" t="s">
        <v>11114</v>
      </c>
      <c r="E4743" s="38" t="s">
        <v>11114</v>
      </c>
      <c r="F4743" s="269" t="s">
        <v>11097</v>
      </c>
      <c r="G4743" s="35" t="s">
        <v>39</v>
      </c>
      <c r="H4743" s="35">
        <v>50</v>
      </c>
      <c r="I4743" s="35">
        <v>590000000</v>
      </c>
      <c r="J4743" s="35" t="s">
        <v>53</v>
      </c>
      <c r="K4743" s="35" t="s">
        <v>10723</v>
      </c>
      <c r="L4743" s="35" t="s">
        <v>11115</v>
      </c>
      <c r="M4743" s="35"/>
      <c r="N4743" s="35" t="s">
        <v>11088</v>
      </c>
      <c r="O4743" s="51" t="s">
        <v>11089</v>
      </c>
      <c r="P4743" s="35"/>
      <c r="Q4743" s="35"/>
      <c r="R4743" s="77"/>
      <c r="S4743" s="77"/>
      <c r="T4743" s="77">
        <v>7000000</v>
      </c>
      <c r="U4743" s="284">
        <f t="shared" si="575"/>
        <v>7840000.0000000009</v>
      </c>
      <c r="V4743" s="92"/>
      <c r="W4743" s="35">
        <v>2017</v>
      </c>
      <c r="X4743" s="35"/>
    </row>
    <row r="4744" spans="1:66" ht="50.1" customHeight="1">
      <c r="A4744" s="35" t="s">
        <v>11116</v>
      </c>
      <c r="B4744" s="49" t="s">
        <v>35</v>
      </c>
      <c r="C4744" s="50" t="s">
        <v>11080</v>
      </c>
      <c r="D4744" s="50" t="s">
        <v>11081</v>
      </c>
      <c r="E4744" s="50" t="s">
        <v>11081</v>
      </c>
      <c r="F4744" s="50" t="s">
        <v>11097</v>
      </c>
      <c r="G4744" s="49" t="s">
        <v>39</v>
      </c>
      <c r="H4744" s="49">
        <v>50</v>
      </c>
      <c r="I4744" s="35">
        <v>590000000</v>
      </c>
      <c r="J4744" s="35" t="s">
        <v>40</v>
      </c>
      <c r="K4744" s="49" t="s">
        <v>10723</v>
      </c>
      <c r="L4744" s="35" t="s">
        <v>11117</v>
      </c>
      <c r="M4744" s="49"/>
      <c r="N4744" s="35" t="s">
        <v>11099</v>
      </c>
      <c r="O4744" s="35" t="s">
        <v>503</v>
      </c>
      <c r="P4744" s="35"/>
      <c r="Q4744" s="46"/>
      <c r="R4744" s="81"/>
      <c r="S4744" s="81"/>
      <c r="T4744" s="81">
        <v>7500000</v>
      </c>
      <c r="U4744" s="81">
        <f t="shared" si="575"/>
        <v>8400000</v>
      </c>
      <c r="V4744" s="98"/>
      <c r="W4744" s="49">
        <v>2017</v>
      </c>
      <c r="X4744" s="49"/>
    </row>
    <row r="4745" spans="1:66" s="527" customFormat="1" ht="50.1" customHeight="1">
      <c r="A4745" s="35" t="s">
        <v>11754</v>
      </c>
      <c r="B4745" s="49" t="s">
        <v>35</v>
      </c>
      <c r="C4745" s="50" t="s">
        <v>11755</v>
      </c>
      <c r="D4745" s="50" t="s">
        <v>11756</v>
      </c>
      <c r="E4745" s="50" t="s">
        <v>11756</v>
      </c>
      <c r="F4745" s="50"/>
      <c r="G4745" s="49" t="s">
        <v>39</v>
      </c>
      <c r="H4745" s="49">
        <v>50</v>
      </c>
      <c r="I4745" s="35">
        <v>590000000</v>
      </c>
      <c r="J4745" s="35" t="s">
        <v>40</v>
      </c>
      <c r="K4745" s="49" t="s">
        <v>10723</v>
      </c>
      <c r="L4745" s="35" t="s">
        <v>42</v>
      </c>
      <c r="M4745" s="49"/>
      <c r="N4745" s="35" t="s">
        <v>302</v>
      </c>
      <c r="O4745" s="35" t="s">
        <v>1424</v>
      </c>
      <c r="P4745" s="46"/>
      <c r="Q4745" s="46"/>
      <c r="R4745" s="81"/>
      <c r="S4745" s="81"/>
      <c r="T4745" s="81">
        <v>487600</v>
      </c>
      <c r="U4745" s="81">
        <f t="shared" ref="U4745:U4750" si="576">T4745*1.12</f>
        <v>546112</v>
      </c>
      <c r="V4745" s="98"/>
      <c r="W4745" s="49">
        <v>2017</v>
      </c>
      <c r="X4745" s="49"/>
      <c r="Y4745" s="528"/>
      <c r="Z4745" s="528"/>
      <c r="AA4745" s="528"/>
      <c r="AB4745" s="528"/>
      <c r="AC4745" s="528"/>
      <c r="AD4745" s="528"/>
      <c r="AE4745" s="528"/>
      <c r="AF4745" s="518"/>
      <c r="AG4745" s="518"/>
      <c r="AH4745" s="518"/>
      <c r="AI4745" s="518"/>
      <c r="AJ4745" s="518"/>
      <c r="AK4745" s="518"/>
      <c r="AL4745" s="518"/>
      <c r="AM4745" s="518"/>
      <c r="AN4745" s="518"/>
      <c r="AO4745" s="518"/>
      <c r="AP4745" s="518"/>
      <c r="AQ4745" s="518"/>
      <c r="AR4745" s="518"/>
      <c r="AS4745" s="518"/>
      <c r="AT4745" s="518"/>
      <c r="AU4745" s="518"/>
      <c r="AV4745" s="518"/>
      <c r="AW4745" s="518"/>
      <c r="AX4745" s="518"/>
      <c r="AY4745" s="518"/>
      <c r="AZ4745" s="518"/>
      <c r="BA4745" s="518"/>
      <c r="BB4745" s="518"/>
      <c r="BC4745" s="518"/>
      <c r="BD4745" s="518"/>
    </row>
    <row r="4746" spans="1:66" s="527" customFormat="1" ht="50.1" customHeight="1">
      <c r="A4746" s="35" t="s">
        <v>11818</v>
      </c>
      <c r="B4746" s="58" t="s">
        <v>35</v>
      </c>
      <c r="C4746" s="50" t="s">
        <v>10975</v>
      </c>
      <c r="D4746" s="50" t="s">
        <v>10976</v>
      </c>
      <c r="E4746" s="490" t="s">
        <v>10976</v>
      </c>
      <c r="F4746" s="490"/>
      <c r="G4746" s="51" t="s">
        <v>39</v>
      </c>
      <c r="H4746" s="35">
        <v>50</v>
      </c>
      <c r="I4746" s="125">
        <v>590000000</v>
      </c>
      <c r="J4746" s="51" t="s">
        <v>225</v>
      </c>
      <c r="K4746" s="229" t="s">
        <v>11819</v>
      </c>
      <c r="L4746" s="51" t="s">
        <v>295</v>
      </c>
      <c r="M4746" s="51"/>
      <c r="N4746" s="51" t="s">
        <v>11820</v>
      </c>
      <c r="O4746" s="176" t="s">
        <v>6086</v>
      </c>
      <c r="P4746" s="51"/>
      <c r="Q4746" s="58"/>
      <c r="R4746" s="569"/>
      <c r="S4746" s="569"/>
      <c r="T4746" s="323">
        <v>900000</v>
      </c>
      <c r="U4746" s="323">
        <f t="shared" si="576"/>
        <v>1008000.0000000001</v>
      </c>
      <c r="V4746" s="195"/>
      <c r="W4746" s="195">
        <v>2017</v>
      </c>
      <c r="X4746" s="277"/>
      <c r="Y4746" s="528"/>
      <c r="Z4746" s="528"/>
      <c r="AA4746" s="528"/>
      <c r="AB4746" s="528"/>
      <c r="AC4746" s="528"/>
      <c r="AD4746" s="528"/>
      <c r="AE4746" s="528"/>
      <c r="AF4746" s="518"/>
      <c r="AG4746" s="518"/>
      <c r="AH4746" s="518"/>
      <c r="AI4746" s="518"/>
      <c r="AJ4746" s="518"/>
      <c r="AK4746" s="518"/>
      <c r="AL4746" s="518"/>
      <c r="AM4746" s="518"/>
      <c r="AN4746" s="518"/>
      <c r="AO4746" s="518"/>
      <c r="AP4746" s="518"/>
      <c r="AQ4746" s="518"/>
      <c r="AR4746" s="518"/>
      <c r="AS4746" s="518"/>
      <c r="AT4746" s="518"/>
      <c r="AU4746" s="518"/>
      <c r="AV4746" s="518"/>
      <c r="AW4746" s="518"/>
      <c r="AX4746" s="518"/>
      <c r="AY4746" s="518"/>
      <c r="AZ4746" s="518"/>
      <c r="BA4746" s="518"/>
      <c r="BB4746" s="518"/>
      <c r="BC4746" s="518"/>
      <c r="BD4746" s="518"/>
    </row>
    <row r="4747" spans="1:66" s="527" customFormat="1" ht="50.1" customHeight="1">
      <c r="A4747" s="35" t="s">
        <v>12199</v>
      </c>
      <c r="B4747" s="35" t="s">
        <v>35</v>
      </c>
      <c r="C4747" s="38" t="s">
        <v>11080</v>
      </c>
      <c r="D4747" s="38" t="s">
        <v>11081</v>
      </c>
      <c r="E4747" s="38" t="s">
        <v>11081</v>
      </c>
      <c r="F4747" s="269" t="s">
        <v>11097</v>
      </c>
      <c r="G4747" s="35" t="s">
        <v>39</v>
      </c>
      <c r="H4747" s="35">
        <v>50</v>
      </c>
      <c r="I4747" s="35">
        <v>590000000</v>
      </c>
      <c r="J4747" s="35" t="s">
        <v>53</v>
      </c>
      <c r="K4747" s="35" t="s">
        <v>10818</v>
      </c>
      <c r="L4747" s="35" t="s">
        <v>12200</v>
      </c>
      <c r="M4747" s="35"/>
      <c r="N4747" s="35" t="s">
        <v>11088</v>
      </c>
      <c r="O4747" s="51" t="s">
        <v>503</v>
      </c>
      <c r="P4747" s="35"/>
      <c r="Q4747" s="35"/>
      <c r="R4747" s="77"/>
      <c r="S4747" s="77"/>
      <c r="T4747" s="77">
        <v>11750000</v>
      </c>
      <c r="U4747" s="284">
        <f t="shared" si="576"/>
        <v>13160000.000000002</v>
      </c>
      <c r="V4747" s="92"/>
      <c r="W4747" s="35">
        <v>2017</v>
      </c>
      <c r="X4747" s="35"/>
      <c r="Y4747" s="528"/>
      <c r="Z4747" s="528"/>
      <c r="AA4747" s="528"/>
      <c r="AB4747" s="528"/>
      <c r="AC4747" s="528"/>
      <c r="AD4747" s="528"/>
      <c r="AE4747" s="528"/>
      <c r="AF4747" s="518"/>
      <c r="AG4747" s="518"/>
      <c r="AH4747" s="518"/>
      <c r="AI4747" s="518"/>
      <c r="AJ4747" s="518"/>
      <c r="AK4747" s="518"/>
      <c r="AL4747" s="518"/>
      <c r="AM4747" s="518"/>
      <c r="AN4747" s="518"/>
      <c r="AO4747" s="518"/>
      <c r="AP4747" s="518"/>
      <c r="AQ4747" s="518"/>
      <c r="AR4747" s="518"/>
      <c r="AS4747" s="518"/>
      <c r="AT4747" s="518"/>
      <c r="AU4747" s="518"/>
      <c r="AV4747" s="518"/>
      <c r="AW4747" s="518"/>
      <c r="AX4747" s="518"/>
      <c r="AY4747" s="518"/>
      <c r="AZ4747" s="518"/>
      <c r="BA4747" s="518"/>
      <c r="BB4747" s="518"/>
      <c r="BC4747" s="518"/>
      <c r="BD4747" s="518"/>
    </row>
    <row r="4748" spans="1:66" s="527" customFormat="1" ht="50.1" customHeight="1">
      <c r="A4748" s="35" t="s">
        <v>12201</v>
      </c>
      <c r="B4748" s="35" t="s">
        <v>35</v>
      </c>
      <c r="C4748" s="38" t="s">
        <v>11080</v>
      </c>
      <c r="D4748" s="38" t="s">
        <v>11081</v>
      </c>
      <c r="E4748" s="38" t="s">
        <v>11081</v>
      </c>
      <c r="F4748" s="269" t="s">
        <v>11097</v>
      </c>
      <c r="G4748" s="35" t="s">
        <v>39</v>
      </c>
      <c r="H4748" s="35">
        <v>50</v>
      </c>
      <c r="I4748" s="35">
        <v>590000000</v>
      </c>
      <c r="J4748" s="35" t="s">
        <v>53</v>
      </c>
      <c r="K4748" s="35" t="s">
        <v>10818</v>
      </c>
      <c r="L4748" s="35" t="s">
        <v>12202</v>
      </c>
      <c r="M4748" s="35"/>
      <c r="N4748" s="35" t="s">
        <v>11088</v>
      </c>
      <c r="O4748" s="51" t="s">
        <v>503</v>
      </c>
      <c r="P4748" s="35"/>
      <c r="Q4748" s="35"/>
      <c r="R4748" s="77"/>
      <c r="S4748" s="77"/>
      <c r="T4748" s="77">
        <v>2544642.86</v>
      </c>
      <c r="U4748" s="284">
        <f t="shared" si="576"/>
        <v>2850000.0032000002</v>
      </c>
      <c r="V4748" s="92"/>
      <c r="W4748" s="35">
        <v>2017</v>
      </c>
      <c r="X4748" s="35"/>
      <c r="Y4748" s="528"/>
      <c r="Z4748" s="528"/>
      <c r="AA4748" s="528"/>
      <c r="AB4748" s="528"/>
      <c r="AC4748" s="528"/>
      <c r="AD4748" s="528"/>
      <c r="AE4748" s="528"/>
      <c r="AF4748" s="518"/>
      <c r="AG4748" s="518"/>
      <c r="AH4748" s="518"/>
      <c r="AI4748" s="518"/>
      <c r="AJ4748" s="518"/>
      <c r="AK4748" s="518"/>
      <c r="AL4748" s="518"/>
      <c r="AM4748" s="518"/>
      <c r="AN4748" s="518"/>
      <c r="AO4748" s="518"/>
      <c r="AP4748" s="518"/>
      <c r="AQ4748" s="518"/>
      <c r="AR4748" s="518"/>
      <c r="AS4748" s="518"/>
      <c r="AT4748" s="518"/>
      <c r="AU4748" s="518"/>
      <c r="AV4748" s="518"/>
      <c r="AW4748" s="518"/>
      <c r="AX4748" s="518"/>
      <c r="AY4748" s="518"/>
      <c r="AZ4748" s="518"/>
      <c r="BA4748" s="518"/>
      <c r="BB4748" s="518"/>
      <c r="BC4748" s="518"/>
      <c r="BD4748" s="518"/>
    </row>
    <row r="4749" spans="1:66" ht="50.1" customHeight="1">
      <c r="A4749" s="837" t="s">
        <v>13298</v>
      </c>
      <c r="B4749" s="49" t="s">
        <v>35</v>
      </c>
      <c r="C4749" s="465" t="s">
        <v>11080</v>
      </c>
      <c r="D4749" s="465" t="s">
        <v>11081</v>
      </c>
      <c r="E4749" s="465" t="s">
        <v>11081</v>
      </c>
      <c r="F4749" s="465" t="s">
        <v>11105</v>
      </c>
      <c r="G4749" s="211" t="s">
        <v>39</v>
      </c>
      <c r="H4749" s="35">
        <v>50</v>
      </c>
      <c r="I4749" s="35">
        <v>590000000</v>
      </c>
      <c r="J4749" s="35" t="s">
        <v>40</v>
      </c>
      <c r="K4749" s="49" t="s">
        <v>11310</v>
      </c>
      <c r="L4749" s="35" t="s">
        <v>13299</v>
      </c>
      <c r="M4749" s="790"/>
      <c r="N4749" s="211" t="s">
        <v>11107</v>
      </c>
      <c r="O4749" s="49" t="s">
        <v>2052</v>
      </c>
      <c r="P4749" s="35"/>
      <c r="Q4749" s="46"/>
      <c r="R4749" s="77"/>
      <c r="S4749" s="77"/>
      <c r="T4749" s="77">
        <v>8000000</v>
      </c>
      <c r="U4749" s="77">
        <f t="shared" si="576"/>
        <v>8960000</v>
      </c>
      <c r="V4749" s="838"/>
      <c r="W4749" s="49">
        <v>2017</v>
      </c>
      <c r="X4749" s="838"/>
    </row>
    <row r="4750" spans="1:66" s="527" customFormat="1" ht="50.1" customHeight="1">
      <c r="A4750" s="1330" t="s">
        <v>13720</v>
      </c>
      <c r="B4750" s="658" t="s">
        <v>35</v>
      </c>
      <c r="C4750" s="1331" t="s">
        <v>11080</v>
      </c>
      <c r="D4750" s="1332" t="s">
        <v>11081</v>
      </c>
      <c r="E4750" s="1332" t="s">
        <v>11081</v>
      </c>
      <c r="F4750" s="1333" t="s">
        <v>11097</v>
      </c>
      <c r="G4750" s="658" t="s">
        <v>39</v>
      </c>
      <c r="H4750" s="658">
        <v>50</v>
      </c>
      <c r="I4750" s="658">
        <v>590000000</v>
      </c>
      <c r="J4750" s="658" t="s">
        <v>53</v>
      </c>
      <c r="K4750" s="658" t="s">
        <v>13382</v>
      </c>
      <c r="L4750" s="658" t="s">
        <v>13721</v>
      </c>
      <c r="M4750" s="658"/>
      <c r="N4750" s="658" t="s">
        <v>13722</v>
      </c>
      <c r="O4750" s="1257" t="s">
        <v>1424</v>
      </c>
      <c r="P4750" s="658"/>
      <c r="Q4750" s="658"/>
      <c r="R4750" s="1334"/>
      <c r="S4750" s="1334"/>
      <c r="T4750" s="1334">
        <v>5450000</v>
      </c>
      <c r="U4750" s="1335">
        <f t="shared" si="576"/>
        <v>6104000.0000000009</v>
      </c>
      <c r="V4750" s="1336"/>
      <c r="W4750" s="658">
        <v>2017</v>
      </c>
      <c r="X4750" s="915"/>
      <c r="Y4750" s="1337"/>
      <c r="Z4750" s="1165"/>
      <c r="AA4750" s="1166"/>
      <c r="AB4750" s="1165"/>
      <c r="AC4750" s="528"/>
      <c r="AD4750" s="528"/>
      <c r="AE4750" s="528"/>
      <c r="AF4750" s="528"/>
      <c r="AG4750" s="528"/>
      <c r="AH4750" s="528"/>
      <c r="AI4750" s="528"/>
      <c r="AJ4750" s="528"/>
      <c r="AK4750" s="528"/>
      <c r="AL4750" s="528"/>
      <c r="AM4750" s="528"/>
      <c r="AN4750" s="528"/>
      <c r="AO4750" s="528"/>
      <c r="AP4750" s="518"/>
      <c r="AQ4750" s="518"/>
      <c r="AR4750" s="518"/>
      <c r="AS4750" s="518"/>
      <c r="AT4750" s="518"/>
      <c r="AU4750" s="518"/>
      <c r="AV4750" s="518"/>
      <c r="AW4750" s="518"/>
      <c r="AX4750" s="518"/>
      <c r="AY4750" s="518"/>
      <c r="AZ4750" s="518"/>
      <c r="BA4750" s="518"/>
      <c r="BB4750" s="518"/>
      <c r="BC4750" s="518"/>
      <c r="BD4750" s="518"/>
      <c r="BE4750" s="518"/>
      <c r="BF4750" s="518"/>
      <c r="BG4750" s="518"/>
      <c r="BH4750" s="518"/>
      <c r="BI4750" s="518"/>
      <c r="BJ4750" s="518"/>
      <c r="BK4750" s="518"/>
      <c r="BL4750" s="518"/>
      <c r="BM4750" s="518"/>
      <c r="BN4750" s="518"/>
    </row>
    <row r="4751" spans="1:66" s="527" customFormat="1" ht="50.1" customHeight="1">
      <c r="A4751" s="1380" t="s">
        <v>13848</v>
      </c>
      <c r="B4751" s="642" t="s">
        <v>35</v>
      </c>
      <c r="C4751" s="1381" t="s">
        <v>13849</v>
      </c>
      <c r="D4751" s="1382" t="s">
        <v>13850</v>
      </c>
      <c r="E4751" s="1382" t="s">
        <v>13850</v>
      </c>
      <c r="F4751" s="1383" t="s">
        <v>13851</v>
      </c>
      <c r="G4751" s="642" t="s">
        <v>39</v>
      </c>
      <c r="H4751" s="642">
        <v>70</v>
      </c>
      <c r="I4751" s="642">
        <v>590000000</v>
      </c>
      <c r="J4751" s="642" t="s">
        <v>53</v>
      </c>
      <c r="K4751" s="642" t="s">
        <v>13382</v>
      </c>
      <c r="L4751" s="645" t="s">
        <v>53</v>
      </c>
      <c r="M4751" s="642"/>
      <c r="N4751" s="642" t="s">
        <v>11250</v>
      </c>
      <c r="O4751" s="646" t="s">
        <v>2052</v>
      </c>
      <c r="P4751" s="642"/>
      <c r="Q4751" s="642"/>
      <c r="R4751" s="1384"/>
      <c r="S4751" s="1384"/>
      <c r="T4751" s="1384">
        <f>135000/1.12</f>
        <v>120535.71428571428</v>
      </c>
      <c r="U4751" s="1385">
        <f t="shared" ref="U4751:U4756" si="577">T4751*1.12</f>
        <v>135000</v>
      </c>
      <c r="V4751" s="1386"/>
      <c r="W4751" s="642">
        <v>2017</v>
      </c>
      <c r="X4751" s="642"/>
      <c r="Y4751" s="1233"/>
      <c r="Z4751" s="1165"/>
      <c r="AA4751" s="1166"/>
      <c r="AB4751" s="1165"/>
      <c r="AC4751" s="528"/>
      <c r="AD4751" s="528"/>
      <c r="AE4751" s="528"/>
      <c r="AF4751" s="528"/>
      <c r="AG4751" s="528"/>
      <c r="AH4751" s="528"/>
      <c r="AI4751" s="528"/>
      <c r="AJ4751" s="528"/>
      <c r="AK4751" s="528"/>
      <c r="AL4751" s="528"/>
      <c r="AM4751" s="528"/>
      <c r="AN4751" s="528"/>
      <c r="AO4751" s="528"/>
      <c r="AP4751" s="518"/>
      <c r="AQ4751" s="518"/>
      <c r="AR4751" s="518"/>
      <c r="AS4751" s="518"/>
      <c r="AT4751" s="518"/>
      <c r="AU4751" s="518"/>
      <c r="AV4751" s="518"/>
      <c r="AW4751" s="518"/>
      <c r="AX4751" s="518"/>
      <c r="AY4751" s="518"/>
      <c r="AZ4751" s="518"/>
      <c r="BA4751" s="518"/>
      <c r="BB4751" s="518"/>
      <c r="BC4751" s="518"/>
      <c r="BD4751" s="518"/>
      <c r="BE4751" s="518"/>
      <c r="BF4751" s="518"/>
      <c r="BG4751" s="518"/>
      <c r="BH4751" s="518"/>
      <c r="BI4751" s="518"/>
      <c r="BJ4751" s="518"/>
      <c r="BK4751" s="518"/>
      <c r="BL4751" s="518"/>
      <c r="BM4751" s="518"/>
      <c r="BN4751" s="518"/>
    </row>
    <row r="4752" spans="1:66" s="527" customFormat="1" ht="50.1" customHeight="1">
      <c r="A4752" s="1453" t="s">
        <v>13945</v>
      </c>
      <c r="B4752" s="1454" t="s">
        <v>35</v>
      </c>
      <c r="C4752" s="1455" t="s">
        <v>10958</v>
      </c>
      <c r="D4752" s="1456" t="s">
        <v>10959</v>
      </c>
      <c r="E4752" s="1456" t="s">
        <v>10959</v>
      </c>
      <c r="F4752" s="1457" t="s">
        <v>10965</v>
      </c>
      <c r="G4752" s="1454" t="s">
        <v>39</v>
      </c>
      <c r="H4752" s="1454">
        <v>70</v>
      </c>
      <c r="I4752" s="1454">
        <v>590000000</v>
      </c>
      <c r="J4752" s="1454" t="s">
        <v>53</v>
      </c>
      <c r="K4752" s="1454" t="s">
        <v>1289</v>
      </c>
      <c r="L4752" s="613" t="s">
        <v>42</v>
      </c>
      <c r="M4752" s="1454"/>
      <c r="N4752" s="1454" t="s">
        <v>13946</v>
      </c>
      <c r="O4752" s="616" t="s">
        <v>227</v>
      </c>
      <c r="P4752" s="1454"/>
      <c r="Q4752" s="1454"/>
      <c r="R4752" s="620"/>
      <c r="S4752" s="620"/>
      <c r="T4752" s="620">
        <v>1965000</v>
      </c>
      <c r="U4752" s="1458">
        <f t="shared" si="577"/>
        <v>2200800</v>
      </c>
      <c r="V4752" s="1459"/>
      <c r="W4752" s="1454">
        <v>2017</v>
      </c>
      <c r="X4752" s="1454"/>
      <c r="Y4752" s="1460"/>
      <c r="Z4752" s="1165"/>
      <c r="AA4752" s="1166"/>
      <c r="AB4752" s="1165"/>
      <c r="AC4752" s="528"/>
      <c r="AD4752" s="528"/>
      <c r="AE4752" s="528"/>
      <c r="AF4752" s="528"/>
      <c r="AG4752" s="528"/>
      <c r="AH4752" s="528"/>
      <c r="AI4752" s="528"/>
      <c r="AJ4752" s="528"/>
      <c r="AK4752" s="528"/>
      <c r="AL4752" s="528"/>
      <c r="AM4752" s="528"/>
      <c r="AN4752" s="528"/>
      <c r="AO4752" s="528"/>
      <c r="AP4752" s="518"/>
      <c r="AQ4752" s="518"/>
      <c r="AR4752" s="518"/>
      <c r="AS4752" s="518"/>
      <c r="AT4752" s="518"/>
      <c r="AU4752" s="518"/>
      <c r="AV4752" s="518"/>
      <c r="AW4752" s="518"/>
      <c r="AX4752" s="518"/>
      <c r="AY4752" s="518"/>
      <c r="AZ4752" s="518"/>
      <c r="BA4752" s="518"/>
      <c r="BB4752" s="518"/>
      <c r="BC4752" s="518"/>
      <c r="BD4752" s="518"/>
      <c r="BE4752" s="518"/>
      <c r="BF4752" s="518"/>
      <c r="BG4752" s="518"/>
      <c r="BH4752" s="518"/>
      <c r="BI4752" s="518"/>
      <c r="BJ4752" s="518"/>
      <c r="BK4752" s="518"/>
      <c r="BL4752" s="518"/>
      <c r="BM4752" s="518"/>
      <c r="BN4752" s="518"/>
    </row>
    <row r="4753" spans="1:66" s="527" customFormat="1" ht="50.1" customHeight="1">
      <c r="A4753" s="1453" t="s">
        <v>13947</v>
      </c>
      <c r="B4753" s="1461" t="s">
        <v>35</v>
      </c>
      <c r="C4753" s="1462" t="s">
        <v>11080</v>
      </c>
      <c r="D4753" s="1463" t="s">
        <v>11081</v>
      </c>
      <c r="E4753" s="1463" t="s">
        <v>11081</v>
      </c>
      <c r="F4753" s="1464" t="s">
        <v>11097</v>
      </c>
      <c r="G4753" s="1461" t="s">
        <v>39</v>
      </c>
      <c r="H4753" s="1461">
        <v>50</v>
      </c>
      <c r="I4753" s="1461">
        <v>590000000</v>
      </c>
      <c r="J4753" s="1461" t="s">
        <v>53</v>
      </c>
      <c r="K4753" s="1461" t="s">
        <v>1289</v>
      </c>
      <c r="L4753" s="1461" t="s">
        <v>13693</v>
      </c>
      <c r="M4753" s="1461"/>
      <c r="N4753" s="1461" t="s">
        <v>13722</v>
      </c>
      <c r="O4753" s="1465" t="s">
        <v>503</v>
      </c>
      <c r="P4753" s="1461"/>
      <c r="Q4753" s="1461"/>
      <c r="R4753" s="1466"/>
      <c r="S4753" s="1466"/>
      <c r="T4753" s="1466">
        <v>2946500</v>
      </c>
      <c r="U4753" s="1467">
        <f t="shared" si="577"/>
        <v>3300080.0000000005</v>
      </c>
      <c r="V4753" s="1468"/>
      <c r="W4753" s="1461">
        <v>2017</v>
      </c>
      <c r="X4753" s="1461"/>
      <c r="Y4753" s="1469"/>
      <c r="Z4753" s="1165"/>
      <c r="AA4753" s="1166"/>
      <c r="AB4753" s="1165"/>
      <c r="AC4753" s="528"/>
      <c r="AD4753" s="528"/>
      <c r="AE4753" s="528"/>
      <c r="AF4753" s="528"/>
      <c r="AG4753" s="528"/>
      <c r="AH4753" s="528"/>
      <c r="AI4753" s="528"/>
      <c r="AJ4753" s="528"/>
      <c r="AK4753" s="528"/>
      <c r="AL4753" s="528"/>
      <c r="AM4753" s="528"/>
      <c r="AN4753" s="528"/>
      <c r="AO4753" s="528"/>
      <c r="AP4753" s="518"/>
      <c r="AQ4753" s="518"/>
      <c r="AR4753" s="518"/>
      <c r="AS4753" s="518"/>
      <c r="AT4753" s="518"/>
      <c r="AU4753" s="518"/>
      <c r="AV4753" s="518"/>
      <c r="AW4753" s="518"/>
      <c r="AX4753" s="518"/>
      <c r="AY4753" s="518"/>
      <c r="AZ4753" s="518"/>
      <c r="BA4753" s="518"/>
      <c r="BB4753" s="518"/>
      <c r="BC4753" s="518"/>
      <c r="BD4753" s="518"/>
      <c r="BE4753" s="518"/>
      <c r="BF4753" s="518"/>
      <c r="BG4753" s="518"/>
      <c r="BH4753" s="518"/>
      <c r="BI4753" s="518"/>
      <c r="BJ4753" s="518"/>
      <c r="BK4753" s="518"/>
      <c r="BL4753" s="518"/>
      <c r="BM4753" s="518"/>
      <c r="BN4753" s="518"/>
    </row>
    <row r="4754" spans="1:66" s="527" customFormat="1" ht="50.1" customHeight="1">
      <c r="A4754" s="1483" t="s">
        <v>13961</v>
      </c>
      <c r="B4754" s="734" t="s">
        <v>35</v>
      </c>
      <c r="C4754" s="1484" t="s">
        <v>13962</v>
      </c>
      <c r="D4754" s="1485" t="s">
        <v>13963</v>
      </c>
      <c r="E4754" s="1485" t="s">
        <v>13963</v>
      </c>
      <c r="F4754" s="1486" t="s">
        <v>13964</v>
      </c>
      <c r="G4754" s="734" t="s">
        <v>39</v>
      </c>
      <c r="H4754" s="734">
        <v>0</v>
      </c>
      <c r="I4754" s="734">
        <v>590000000</v>
      </c>
      <c r="J4754" s="734" t="s">
        <v>53</v>
      </c>
      <c r="K4754" s="734" t="s">
        <v>1289</v>
      </c>
      <c r="L4754" s="739" t="s">
        <v>13965</v>
      </c>
      <c r="M4754" s="734"/>
      <c r="N4754" s="734" t="s">
        <v>2889</v>
      </c>
      <c r="O4754" s="851" t="s">
        <v>503</v>
      </c>
      <c r="P4754" s="734"/>
      <c r="Q4754" s="734"/>
      <c r="R4754" s="1487"/>
      <c r="S4754" s="1487"/>
      <c r="T4754" s="1487">
        <v>360000</v>
      </c>
      <c r="U4754" s="1488">
        <f t="shared" si="577"/>
        <v>403200.00000000006</v>
      </c>
      <c r="V4754" s="1489"/>
      <c r="W4754" s="734">
        <v>2017</v>
      </c>
      <c r="X4754" s="734"/>
      <c r="Y4754" s="1227"/>
      <c r="Z4754" s="1165"/>
      <c r="AA4754" s="1166"/>
      <c r="AB4754" s="1165"/>
      <c r="AC4754" s="528"/>
      <c r="AD4754" s="528"/>
      <c r="AE4754" s="528"/>
      <c r="AF4754" s="528"/>
      <c r="AG4754" s="528"/>
      <c r="AH4754" s="528"/>
      <c r="AI4754" s="528"/>
      <c r="AJ4754" s="528"/>
      <c r="AK4754" s="528"/>
      <c r="AL4754" s="528"/>
      <c r="AM4754" s="528"/>
      <c r="AN4754" s="528"/>
      <c r="AO4754" s="528"/>
      <c r="AP4754" s="518"/>
      <c r="AQ4754" s="518"/>
      <c r="AR4754" s="518"/>
      <c r="AS4754" s="518"/>
      <c r="AT4754" s="518"/>
      <c r="AU4754" s="518"/>
      <c r="AV4754" s="518"/>
      <c r="AW4754" s="518"/>
      <c r="AX4754" s="518"/>
      <c r="AY4754" s="518"/>
      <c r="AZ4754" s="518"/>
      <c r="BA4754" s="518"/>
      <c r="BB4754" s="518"/>
      <c r="BC4754" s="518"/>
      <c r="BD4754" s="518"/>
      <c r="BE4754" s="518"/>
      <c r="BF4754" s="518"/>
      <c r="BG4754" s="518"/>
      <c r="BH4754" s="518"/>
      <c r="BI4754" s="518"/>
      <c r="BJ4754" s="518"/>
      <c r="BK4754" s="518"/>
      <c r="BL4754" s="518"/>
      <c r="BM4754" s="518"/>
      <c r="BN4754" s="518"/>
    </row>
    <row r="4755" spans="1:66" s="527" customFormat="1" ht="50.1" customHeight="1">
      <c r="A4755" s="1483" t="s">
        <v>13966</v>
      </c>
      <c r="B4755" s="734" t="s">
        <v>35</v>
      </c>
      <c r="C4755" s="1484" t="s">
        <v>13967</v>
      </c>
      <c r="D4755" s="1485" t="s">
        <v>13968</v>
      </c>
      <c r="E4755" s="1485" t="s">
        <v>13968</v>
      </c>
      <c r="F4755" s="1486" t="s">
        <v>13969</v>
      </c>
      <c r="G4755" s="734" t="s">
        <v>39</v>
      </c>
      <c r="H4755" s="734">
        <v>0</v>
      </c>
      <c r="I4755" s="734">
        <v>590000000</v>
      </c>
      <c r="J4755" s="734" t="s">
        <v>53</v>
      </c>
      <c r="K4755" s="734" t="s">
        <v>1289</v>
      </c>
      <c r="L4755" s="739" t="s">
        <v>13965</v>
      </c>
      <c r="M4755" s="734"/>
      <c r="N4755" s="734" t="s">
        <v>2889</v>
      </c>
      <c r="O4755" s="851" t="s">
        <v>503</v>
      </c>
      <c r="P4755" s="734"/>
      <c r="Q4755" s="734"/>
      <c r="R4755" s="1487"/>
      <c r="S4755" s="1487"/>
      <c r="T4755" s="1487">
        <v>400000</v>
      </c>
      <c r="U4755" s="1488">
        <f t="shared" si="577"/>
        <v>448000.00000000006</v>
      </c>
      <c r="V4755" s="1489"/>
      <c r="W4755" s="734">
        <v>2017</v>
      </c>
      <c r="X4755" s="734"/>
      <c r="Y4755" s="1227"/>
      <c r="Z4755" s="1165"/>
      <c r="AA4755" s="1166"/>
      <c r="AB4755" s="1165"/>
      <c r="AC4755" s="528"/>
      <c r="AD4755" s="528"/>
      <c r="AE4755" s="528"/>
      <c r="AF4755" s="528"/>
      <c r="AG4755" s="528"/>
      <c r="AH4755" s="528"/>
      <c r="AI4755" s="528"/>
      <c r="AJ4755" s="528"/>
      <c r="AK4755" s="528"/>
      <c r="AL4755" s="528"/>
      <c r="AM4755" s="528"/>
      <c r="AN4755" s="528"/>
      <c r="AO4755" s="528"/>
      <c r="AP4755" s="518"/>
      <c r="AQ4755" s="518"/>
      <c r="AR4755" s="518"/>
      <c r="AS4755" s="518"/>
      <c r="AT4755" s="518"/>
      <c r="AU4755" s="518"/>
      <c r="AV4755" s="518"/>
      <c r="AW4755" s="518"/>
      <c r="AX4755" s="518"/>
      <c r="AY4755" s="518"/>
      <c r="AZ4755" s="518"/>
      <c r="BA4755" s="518"/>
      <c r="BB4755" s="518"/>
      <c r="BC4755" s="518"/>
      <c r="BD4755" s="518"/>
      <c r="BE4755" s="518"/>
      <c r="BF4755" s="518"/>
      <c r="BG4755" s="518"/>
      <c r="BH4755" s="518"/>
      <c r="BI4755" s="518"/>
      <c r="BJ4755" s="518"/>
      <c r="BK4755" s="518"/>
      <c r="BL4755" s="518"/>
      <c r="BM4755" s="518"/>
      <c r="BN4755" s="518"/>
    </row>
    <row r="4756" spans="1:66" s="527" customFormat="1" ht="50.1" customHeight="1">
      <c r="A4756" s="1483" t="s">
        <v>13970</v>
      </c>
      <c r="B4756" s="734" t="s">
        <v>35</v>
      </c>
      <c r="C4756" s="1484" t="s">
        <v>13971</v>
      </c>
      <c r="D4756" s="1485" t="s">
        <v>13972</v>
      </c>
      <c r="E4756" s="1485" t="s">
        <v>13972</v>
      </c>
      <c r="F4756" s="1486" t="s">
        <v>13973</v>
      </c>
      <c r="G4756" s="734" t="s">
        <v>39</v>
      </c>
      <c r="H4756" s="734">
        <v>0</v>
      </c>
      <c r="I4756" s="734">
        <v>590000000</v>
      </c>
      <c r="J4756" s="734" t="s">
        <v>53</v>
      </c>
      <c r="K4756" s="734" t="s">
        <v>1289</v>
      </c>
      <c r="L4756" s="739" t="s">
        <v>13965</v>
      </c>
      <c r="M4756" s="734"/>
      <c r="N4756" s="734" t="s">
        <v>2889</v>
      </c>
      <c r="O4756" s="851" t="s">
        <v>503</v>
      </c>
      <c r="P4756" s="734"/>
      <c r="Q4756" s="734"/>
      <c r="R4756" s="1487"/>
      <c r="S4756" s="1487"/>
      <c r="T4756" s="1487">
        <v>1950000</v>
      </c>
      <c r="U4756" s="1488">
        <f t="shared" si="577"/>
        <v>2184000</v>
      </c>
      <c r="V4756" s="1489"/>
      <c r="W4756" s="734">
        <v>2017</v>
      </c>
      <c r="X4756" s="734"/>
      <c r="Y4756" s="1227"/>
      <c r="Z4756" s="1165"/>
      <c r="AA4756" s="1166"/>
      <c r="AB4756" s="1165"/>
      <c r="AC4756" s="528"/>
      <c r="AD4756" s="528"/>
      <c r="AE4756" s="528"/>
      <c r="AF4756" s="528"/>
      <c r="AG4756" s="528"/>
      <c r="AH4756" s="528"/>
      <c r="AI4756" s="528"/>
      <c r="AJ4756" s="528"/>
      <c r="AK4756" s="528"/>
      <c r="AL4756" s="528"/>
      <c r="AM4756" s="528"/>
      <c r="AN4756" s="528"/>
      <c r="AO4756" s="528"/>
      <c r="AP4756" s="518"/>
      <c r="AQ4756" s="518"/>
      <c r="AR4756" s="518"/>
      <c r="AS4756" s="518"/>
      <c r="AT4756" s="518"/>
      <c r="AU4756" s="518"/>
      <c r="AV4756" s="518"/>
      <c r="AW4756" s="518"/>
      <c r="AX4756" s="518"/>
      <c r="AY4756" s="518"/>
      <c r="AZ4756" s="518"/>
      <c r="BA4756" s="518"/>
      <c r="BB4756" s="518"/>
      <c r="BC4756" s="518"/>
      <c r="BD4756" s="518"/>
      <c r="BE4756" s="518"/>
      <c r="BF4756" s="518"/>
      <c r="BG4756" s="518"/>
      <c r="BH4756" s="518"/>
      <c r="BI4756" s="518"/>
      <c r="BJ4756" s="518"/>
      <c r="BK4756" s="518"/>
      <c r="BL4756" s="518"/>
      <c r="BM4756" s="518"/>
      <c r="BN4756" s="518"/>
    </row>
    <row r="4757" spans="1:66" s="527" customFormat="1" ht="49.95" customHeight="1">
      <c r="A4757" s="1668" t="s">
        <v>14099</v>
      </c>
      <c r="B4757" s="859" t="s">
        <v>35</v>
      </c>
      <c r="C4757" s="1669" t="s">
        <v>14100</v>
      </c>
      <c r="D4757" s="801" t="s">
        <v>11102</v>
      </c>
      <c r="E4757" s="801" t="s">
        <v>11102</v>
      </c>
      <c r="F4757" s="1670" t="s">
        <v>14101</v>
      </c>
      <c r="G4757" s="859" t="s">
        <v>39</v>
      </c>
      <c r="H4757" s="859">
        <v>60</v>
      </c>
      <c r="I4757" s="859">
        <v>590000000</v>
      </c>
      <c r="J4757" s="859" t="s">
        <v>53</v>
      </c>
      <c r="K4757" s="859" t="s">
        <v>14060</v>
      </c>
      <c r="L4757" s="859" t="s">
        <v>53</v>
      </c>
      <c r="M4757" s="859"/>
      <c r="N4757" s="859" t="s">
        <v>2889</v>
      </c>
      <c r="O4757" s="806" t="s">
        <v>2052</v>
      </c>
      <c r="P4757" s="859"/>
      <c r="Q4757" s="859"/>
      <c r="R4757" s="1671"/>
      <c r="S4757" s="1671"/>
      <c r="T4757" s="1671">
        <v>23000</v>
      </c>
      <c r="U4757" s="1672">
        <f t="shared" ref="U4757" si="578">T4757*1.12</f>
        <v>25760.000000000004</v>
      </c>
      <c r="V4757" s="1673"/>
      <c r="W4757" s="859">
        <v>2017</v>
      </c>
      <c r="X4757" s="859"/>
      <c r="Y4757" s="1392"/>
      <c r="Z4757" s="1165"/>
      <c r="AA4757" s="1166"/>
      <c r="AB4757" s="1165"/>
      <c r="AC4757" s="528"/>
      <c r="AD4757" s="528"/>
      <c r="AE4757" s="528"/>
      <c r="AF4757" s="528"/>
      <c r="AG4757" s="528"/>
      <c r="AH4757" s="528"/>
      <c r="AI4757" s="528"/>
      <c r="AJ4757" s="528"/>
      <c r="AK4757" s="528"/>
      <c r="AL4757" s="528"/>
      <c r="AM4757" s="528"/>
      <c r="AN4757" s="528"/>
      <c r="AO4757" s="528"/>
      <c r="AP4757" s="518"/>
      <c r="AQ4757" s="518"/>
      <c r="AR4757" s="518"/>
      <c r="AS4757" s="518"/>
      <c r="AT4757" s="518"/>
      <c r="AU4757" s="518"/>
      <c r="AV4757" s="518"/>
      <c r="AW4757" s="518"/>
      <c r="AX4757" s="518"/>
      <c r="AY4757" s="518"/>
      <c r="AZ4757" s="518"/>
      <c r="BA4757" s="518"/>
      <c r="BB4757" s="518"/>
      <c r="BC4757" s="518"/>
      <c r="BD4757" s="518"/>
      <c r="BE4757" s="518"/>
      <c r="BF4757" s="518"/>
      <c r="BG4757" s="518"/>
      <c r="BH4757" s="518"/>
      <c r="BI4757" s="518"/>
      <c r="BJ4757" s="518"/>
      <c r="BK4757" s="518"/>
      <c r="BL4757" s="518"/>
      <c r="BM4757" s="518"/>
      <c r="BN4757" s="518"/>
    </row>
    <row r="4758" spans="1:66" ht="19.5" customHeight="1">
      <c r="A4758" s="403"/>
      <c r="B4758" s="178"/>
      <c r="C4758" s="272"/>
      <c r="D4758" s="502" t="s">
        <v>11118</v>
      </c>
      <c r="E4758" s="490"/>
      <c r="F4758" s="490"/>
      <c r="G4758" s="51"/>
      <c r="H4758" s="35"/>
      <c r="I4758" s="125"/>
      <c r="J4758" s="51"/>
      <c r="K4758" s="229"/>
      <c r="L4758" s="51"/>
      <c r="M4758" s="51"/>
      <c r="N4758" s="51"/>
      <c r="O4758" s="51"/>
      <c r="P4758" s="51"/>
      <c r="Q4758" s="58"/>
      <c r="R4758" s="274"/>
      <c r="S4758" s="400"/>
      <c r="T4758" s="154"/>
      <c r="U4758" s="154"/>
      <c r="V4758" s="195"/>
      <c r="W4758" s="297"/>
      <c r="X4758" s="277"/>
    </row>
    <row r="4759" spans="1:66" ht="17.25" customHeight="1">
      <c r="A4759" s="49"/>
      <c r="B4759" s="503" t="s">
        <v>11119</v>
      </c>
      <c r="C4759" s="98"/>
      <c r="D4759" s="56"/>
      <c r="E4759" s="49"/>
      <c r="F4759" s="49"/>
      <c r="G4759" s="49"/>
      <c r="H4759" s="49"/>
      <c r="I4759" s="35"/>
      <c r="J4759" s="51"/>
      <c r="K4759" s="51"/>
      <c r="L4759" s="49"/>
      <c r="M4759" s="49"/>
      <c r="N4759" s="49"/>
      <c r="O4759" s="49"/>
      <c r="P4759" s="35"/>
      <c r="Q4759" s="38"/>
      <c r="R4759" s="69"/>
      <c r="S4759" s="69"/>
      <c r="T4759" s="54">
        <f>SUM(T4701:T4758)</f>
        <v>159281778.57285714</v>
      </c>
      <c r="U4759" s="54">
        <f>SUM(U4701:U4758)</f>
        <v>178395592.0016</v>
      </c>
      <c r="V4759" s="135"/>
      <c r="W4759" s="49"/>
      <c r="X4759" s="504"/>
    </row>
    <row r="4760" spans="1:66" ht="18.75" customHeight="1">
      <c r="A4760" s="24" t="s">
        <v>11120</v>
      </c>
      <c r="B4760" s="25"/>
      <c r="C4760" s="26"/>
      <c r="D4760" s="27"/>
      <c r="E4760" s="25"/>
      <c r="F4760" s="28"/>
      <c r="G4760" s="25"/>
      <c r="H4760" s="25"/>
      <c r="I4760" s="25"/>
      <c r="J4760" s="25"/>
      <c r="K4760" s="25"/>
      <c r="L4760" s="25"/>
      <c r="M4760" s="25"/>
      <c r="N4760" s="25"/>
      <c r="O4760" s="25"/>
      <c r="P4760" s="25"/>
      <c r="Q4760" s="25"/>
      <c r="R4760" s="29"/>
      <c r="S4760" s="505"/>
      <c r="T4760" s="505"/>
      <c r="U4760" s="30"/>
      <c r="V4760" s="31"/>
      <c r="W4760" s="32"/>
      <c r="X4760" s="33"/>
    </row>
    <row r="4761" spans="1:66" ht="50.1" customHeight="1">
      <c r="A4761" s="506" t="s">
        <v>11121</v>
      </c>
      <c r="B4761" s="58" t="s">
        <v>1273</v>
      </c>
      <c r="C4761" s="38" t="s">
        <v>11122</v>
      </c>
      <c r="D4761" s="56" t="s">
        <v>11123</v>
      </c>
      <c r="E4761" s="38" t="s">
        <v>11123</v>
      </c>
      <c r="F4761" s="50" t="s">
        <v>11124</v>
      </c>
      <c r="G4761" s="51" t="s">
        <v>39</v>
      </c>
      <c r="H4761" s="59">
        <v>100</v>
      </c>
      <c r="I4761" s="82">
        <v>590000000</v>
      </c>
      <c r="J4761" s="51" t="s">
        <v>53</v>
      </c>
      <c r="K4761" s="51" t="s">
        <v>529</v>
      </c>
      <c r="L4761" s="51" t="s">
        <v>42</v>
      </c>
      <c r="M4761" s="51"/>
      <c r="N4761" s="51" t="s">
        <v>11125</v>
      </c>
      <c r="O4761" s="38" t="s">
        <v>45</v>
      </c>
      <c r="P4761" s="51"/>
      <c r="Q4761" s="51"/>
      <c r="R4761" s="115"/>
      <c r="S4761" s="89"/>
      <c r="T4761" s="89">
        <v>500000</v>
      </c>
      <c r="U4761" s="41">
        <f t="shared" ref="U4761:U4828" si="579">T4761*1.12</f>
        <v>560000</v>
      </c>
      <c r="V4761" s="64"/>
      <c r="W4761" s="51">
        <v>2017</v>
      </c>
      <c r="X4761" s="507"/>
    </row>
    <row r="4762" spans="1:66" ht="50.1" customHeight="1">
      <c r="A4762" s="506" t="s">
        <v>11126</v>
      </c>
      <c r="B4762" s="34" t="s">
        <v>35</v>
      </c>
      <c r="C4762" s="49" t="s">
        <v>11127</v>
      </c>
      <c r="D4762" s="56" t="s">
        <v>11128</v>
      </c>
      <c r="E4762" s="38" t="s">
        <v>11128</v>
      </c>
      <c r="F4762" s="50"/>
      <c r="G4762" s="49" t="s">
        <v>39</v>
      </c>
      <c r="H4762" s="49">
        <v>100</v>
      </c>
      <c r="I4762" s="82">
        <v>590000000</v>
      </c>
      <c r="J4762" s="49" t="s">
        <v>53</v>
      </c>
      <c r="K4762" s="49" t="s">
        <v>1619</v>
      </c>
      <c r="L4762" s="49" t="s">
        <v>53</v>
      </c>
      <c r="M4762" s="49"/>
      <c r="N4762" s="49" t="s">
        <v>11129</v>
      </c>
      <c r="O4762" s="35" t="s">
        <v>110</v>
      </c>
      <c r="P4762" s="49"/>
      <c r="Q4762" s="49"/>
      <c r="R4762" s="57"/>
      <c r="S4762" s="54"/>
      <c r="T4762" s="133">
        <v>780000</v>
      </c>
      <c r="U4762" s="41">
        <f t="shared" si="579"/>
        <v>873600.00000000012</v>
      </c>
      <c r="V4762" s="126"/>
      <c r="W4762" s="51">
        <v>2017</v>
      </c>
      <c r="X4762" s="363"/>
    </row>
    <row r="4763" spans="1:66" ht="50.1" customHeight="1">
      <c r="A4763" s="506" t="s">
        <v>11130</v>
      </c>
      <c r="B4763" s="34" t="s">
        <v>35</v>
      </c>
      <c r="C4763" s="35" t="s">
        <v>11131</v>
      </c>
      <c r="D4763" s="36" t="s">
        <v>11132</v>
      </c>
      <c r="E4763" s="78" t="s">
        <v>11132</v>
      </c>
      <c r="F4763" s="37" t="s">
        <v>6967</v>
      </c>
      <c r="G4763" s="34" t="s">
        <v>39</v>
      </c>
      <c r="H4763" s="34">
        <v>100</v>
      </c>
      <c r="I4763" s="82">
        <v>590000000</v>
      </c>
      <c r="J4763" s="35" t="s">
        <v>53</v>
      </c>
      <c r="K4763" s="35" t="s">
        <v>1619</v>
      </c>
      <c r="L4763" s="35" t="s">
        <v>53</v>
      </c>
      <c r="M4763" s="34" t="s">
        <v>6967</v>
      </c>
      <c r="N4763" s="35" t="s">
        <v>11133</v>
      </c>
      <c r="O4763" s="38" t="s">
        <v>45</v>
      </c>
      <c r="P4763" s="34" t="s">
        <v>6967</v>
      </c>
      <c r="Q4763" s="34"/>
      <c r="R4763" s="44"/>
      <c r="S4763" s="40"/>
      <c r="T4763" s="40">
        <v>1790000</v>
      </c>
      <c r="U4763" s="41">
        <f t="shared" si="579"/>
        <v>2004800.0000000002</v>
      </c>
      <c r="V4763" s="34" t="s">
        <v>4912</v>
      </c>
      <c r="W4763" s="51">
        <v>2017</v>
      </c>
      <c r="X4763" s="488"/>
    </row>
    <row r="4764" spans="1:66" ht="50.1" customHeight="1">
      <c r="A4764" s="506" t="s">
        <v>11134</v>
      </c>
      <c r="B4764" s="49" t="s">
        <v>35</v>
      </c>
      <c r="C4764" s="49" t="s">
        <v>11131</v>
      </c>
      <c r="D4764" s="56" t="s">
        <v>11132</v>
      </c>
      <c r="E4764" s="38" t="s">
        <v>11132</v>
      </c>
      <c r="F4764" s="50" t="s">
        <v>11135</v>
      </c>
      <c r="G4764" s="49" t="s">
        <v>39</v>
      </c>
      <c r="H4764" s="49">
        <v>100</v>
      </c>
      <c r="I4764" s="82">
        <v>590000000</v>
      </c>
      <c r="J4764" s="51" t="s">
        <v>53</v>
      </c>
      <c r="K4764" s="49" t="s">
        <v>82</v>
      </c>
      <c r="L4764" s="49" t="s">
        <v>53</v>
      </c>
      <c r="M4764" s="49"/>
      <c r="N4764" s="49" t="s">
        <v>11133</v>
      </c>
      <c r="O4764" s="35" t="s">
        <v>110</v>
      </c>
      <c r="P4764" s="49"/>
      <c r="Q4764" s="49"/>
      <c r="R4764" s="57"/>
      <c r="S4764" s="54"/>
      <c r="T4764" s="133">
        <v>588500</v>
      </c>
      <c r="U4764" s="41">
        <f t="shared" si="579"/>
        <v>659120.00000000012</v>
      </c>
      <c r="V4764" s="135" t="s">
        <v>4912</v>
      </c>
      <c r="W4764" s="51">
        <v>2017</v>
      </c>
      <c r="X4764" s="363"/>
    </row>
    <row r="4765" spans="1:66" ht="50.1" customHeight="1">
      <c r="A4765" s="506" t="s">
        <v>11136</v>
      </c>
      <c r="B4765" s="34" t="s">
        <v>35</v>
      </c>
      <c r="C4765" s="35" t="s">
        <v>11131</v>
      </c>
      <c r="D4765" s="36" t="s">
        <v>11132</v>
      </c>
      <c r="E4765" s="78" t="s">
        <v>11132</v>
      </c>
      <c r="F4765" s="78" t="s">
        <v>11137</v>
      </c>
      <c r="G4765" s="35" t="s">
        <v>39</v>
      </c>
      <c r="H4765" s="35">
        <v>100</v>
      </c>
      <c r="I4765" s="82">
        <v>590000000</v>
      </c>
      <c r="J4765" s="35" t="s">
        <v>53</v>
      </c>
      <c r="K4765" s="35" t="s">
        <v>11138</v>
      </c>
      <c r="L4765" s="35" t="s">
        <v>9304</v>
      </c>
      <c r="M4765" s="35"/>
      <c r="N4765" s="35" t="s">
        <v>11139</v>
      </c>
      <c r="O4765" s="35" t="s">
        <v>110</v>
      </c>
      <c r="P4765" s="35"/>
      <c r="Q4765" s="35"/>
      <c r="R4765" s="173"/>
      <c r="S4765" s="173"/>
      <c r="T4765" s="54">
        <v>267857.14285714284</v>
      </c>
      <c r="U4765" s="75">
        <f t="shared" si="579"/>
        <v>300000</v>
      </c>
      <c r="V4765" s="35"/>
      <c r="W4765" s="35">
        <v>2017</v>
      </c>
      <c r="X4765" s="35"/>
    </row>
    <row r="4766" spans="1:66" ht="50.1" customHeight="1">
      <c r="A4766" s="506" t="s">
        <v>11140</v>
      </c>
      <c r="B4766" s="34" t="s">
        <v>35</v>
      </c>
      <c r="C4766" s="35" t="s">
        <v>11131</v>
      </c>
      <c r="D4766" s="36" t="s">
        <v>11132</v>
      </c>
      <c r="E4766" s="78" t="s">
        <v>11132</v>
      </c>
      <c r="F4766" s="78" t="s">
        <v>11141</v>
      </c>
      <c r="G4766" s="35" t="s">
        <v>196</v>
      </c>
      <c r="H4766" s="35">
        <v>0</v>
      </c>
      <c r="I4766" s="82">
        <v>590000000</v>
      </c>
      <c r="J4766" s="35" t="s">
        <v>53</v>
      </c>
      <c r="K4766" s="35" t="s">
        <v>11138</v>
      </c>
      <c r="L4766" s="35" t="s">
        <v>11142</v>
      </c>
      <c r="M4766" s="35"/>
      <c r="N4766" s="35" t="s">
        <v>11139</v>
      </c>
      <c r="O4766" s="35" t="s">
        <v>110</v>
      </c>
      <c r="P4766" s="35"/>
      <c r="Q4766" s="35"/>
      <c r="R4766" s="173"/>
      <c r="S4766" s="173"/>
      <c r="T4766" s="54">
        <v>4017857.1428571423</v>
      </c>
      <c r="U4766" s="75">
        <f t="shared" si="579"/>
        <v>4500000</v>
      </c>
      <c r="V4766" s="35"/>
      <c r="W4766" s="35">
        <v>2017</v>
      </c>
      <c r="X4766" s="35"/>
    </row>
    <row r="4767" spans="1:66" ht="50.1" customHeight="1">
      <c r="A4767" s="506" t="s">
        <v>11143</v>
      </c>
      <c r="B4767" s="58" t="s">
        <v>35</v>
      </c>
      <c r="C4767" s="38" t="s">
        <v>11144</v>
      </c>
      <c r="D4767" s="56" t="s">
        <v>11145</v>
      </c>
      <c r="E4767" s="38" t="s">
        <v>11145</v>
      </c>
      <c r="F4767" s="50" t="s">
        <v>11146</v>
      </c>
      <c r="G4767" s="51" t="s">
        <v>39</v>
      </c>
      <c r="H4767" s="59">
        <v>100</v>
      </c>
      <c r="I4767" s="82">
        <v>590000000</v>
      </c>
      <c r="J4767" s="51" t="s">
        <v>53</v>
      </c>
      <c r="K4767" s="51" t="s">
        <v>11147</v>
      </c>
      <c r="L4767" s="51" t="s">
        <v>53</v>
      </c>
      <c r="M4767" s="51"/>
      <c r="N4767" s="114" t="s">
        <v>11148</v>
      </c>
      <c r="O4767" s="38" t="s">
        <v>45</v>
      </c>
      <c r="P4767" s="51"/>
      <c r="Q4767" s="51"/>
      <c r="R4767" s="115"/>
      <c r="S4767" s="89"/>
      <c r="T4767" s="89">
        <f>3250000/1.12</f>
        <v>2901785.7142857141</v>
      </c>
      <c r="U4767" s="41">
        <f t="shared" si="579"/>
        <v>3250000</v>
      </c>
      <c r="V4767" s="51"/>
      <c r="W4767" s="51">
        <v>2017</v>
      </c>
      <c r="X4767" s="507"/>
    </row>
    <row r="4768" spans="1:66" ht="50.1" customHeight="1">
      <c r="A4768" s="506" t="s">
        <v>11149</v>
      </c>
      <c r="B4768" s="46" t="s">
        <v>1273</v>
      </c>
      <c r="C4768" s="49" t="s">
        <v>11150</v>
      </c>
      <c r="D4768" s="65" t="s">
        <v>11151</v>
      </c>
      <c r="E4768" s="66" t="s">
        <v>11151</v>
      </c>
      <c r="F4768" s="66" t="s">
        <v>11152</v>
      </c>
      <c r="G4768" s="55" t="s">
        <v>39</v>
      </c>
      <c r="H4768" s="55" t="s">
        <v>1278</v>
      </c>
      <c r="I4768" s="82">
        <v>590000000</v>
      </c>
      <c r="J4768" s="42" t="s">
        <v>53</v>
      </c>
      <c r="K4768" s="46" t="s">
        <v>2925</v>
      </c>
      <c r="L4768" s="51" t="s">
        <v>53</v>
      </c>
      <c r="M4768" s="109"/>
      <c r="N4768" s="49" t="s">
        <v>1280</v>
      </c>
      <c r="O4768" s="38" t="s">
        <v>45</v>
      </c>
      <c r="P4768" s="67"/>
      <c r="Q4768" s="67"/>
      <c r="R4768" s="68"/>
      <c r="S4768" s="40"/>
      <c r="T4768" s="40">
        <v>80000</v>
      </c>
      <c r="U4768" s="41">
        <f t="shared" si="579"/>
        <v>89600.000000000015</v>
      </c>
      <c r="V4768" s="109"/>
      <c r="W4768" s="51">
        <v>2017</v>
      </c>
      <c r="X4768" s="508"/>
    </row>
    <row r="4769" spans="1:24" ht="50.1" customHeight="1">
      <c r="A4769" s="506" t="s">
        <v>11153</v>
      </c>
      <c r="B4769" s="49" t="s">
        <v>35</v>
      </c>
      <c r="C4769" s="49" t="s">
        <v>11154</v>
      </c>
      <c r="D4769" s="56" t="s">
        <v>11155</v>
      </c>
      <c r="E4769" s="38" t="s">
        <v>11155</v>
      </c>
      <c r="F4769" s="50"/>
      <c r="G4769" s="49" t="s">
        <v>39</v>
      </c>
      <c r="H4769" s="49">
        <v>100</v>
      </c>
      <c r="I4769" s="82">
        <v>590000000</v>
      </c>
      <c r="J4769" s="49" t="s">
        <v>53</v>
      </c>
      <c r="K4769" s="49" t="s">
        <v>11156</v>
      </c>
      <c r="L4769" s="49" t="s">
        <v>295</v>
      </c>
      <c r="M4769" s="49" t="s">
        <v>47</v>
      </c>
      <c r="N4769" s="49" t="s">
        <v>11157</v>
      </c>
      <c r="O4769" s="38" t="s">
        <v>45</v>
      </c>
      <c r="P4769" s="49" t="s">
        <v>47</v>
      </c>
      <c r="Q4769" s="49" t="s">
        <v>47</v>
      </c>
      <c r="R4769" s="57" t="s">
        <v>47</v>
      </c>
      <c r="S4769" s="54" t="s">
        <v>47</v>
      </c>
      <c r="T4769" s="133">
        <v>0</v>
      </c>
      <c r="U4769" s="41">
        <f t="shared" si="579"/>
        <v>0</v>
      </c>
      <c r="V4769" s="49"/>
      <c r="W4769" s="51">
        <v>2017</v>
      </c>
      <c r="X4769" s="49" t="s">
        <v>11158</v>
      </c>
    </row>
    <row r="4770" spans="1:24" ht="50.1" customHeight="1">
      <c r="A4770" s="506" t="s">
        <v>11159</v>
      </c>
      <c r="B4770" s="49" t="s">
        <v>35</v>
      </c>
      <c r="C4770" s="49" t="s">
        <v>11154</v>
      </c>
      <c r="D4770" s="56" t="s">
        <v>11155</v>
      </c>
      <c r="E4770" s="38" t="s">
        <v>11155</v>
      </c>
      <c r="F4770" s="50"/>
      <c r="G4770" s="49" t="s">
        <v>39</v>
      </c>
      <c r="H4770" s="49">
        <v>100</v>
      </c>
      <c r="I4770" s="82">
        <v>590000000</v>
      </c>
      <c r="J4770" s="49" t="s">
        <v>53</v>
      </c>
      <c r="K4770" s="49" t="s">
        <v>11156</v>
      </c>
      <c r="L4770" s="49" t="s">
        <v>295</v>
      </c>
      <c r="M4770" s="49" t="s">
        <v>47</v>
      </c>
      <c r="N4770" s="49" t="s">
        <v>11160</v>
      </c>
      <c r="O4770" s="38" t="s">
        <v>11161</v>
      </c>
      <c r="P4770" s="49" t="s">
        <v>47</v>
      </c>
      <c r="Q4770" s="49" t="s">
        <v>47</v>
      </c>
      <c r="R4770" s="57" t="s">
        <v>47</v>
      </c>
      <c r="S4770" s="54" t="s">
        <v>47</v>
      </c>
      <c r="T4770" s="133">
        <v>87000</v>
      </c>
      <c r="U4770" s="41">
        <f t="shared" si="579"/>
        <v>97440.000000000015</v>
      </c>
      <c r="V4770" s="49"/>
      <c r="W4770" s="51">
        <v>2017</v>
      </c>
      <c r="X4770" s="49"/>
    </row>
    <row r="4771" spans="1:24" s="571" customFormat="1" ht="50.1" customHeight="1">
      <c r="A4771" s="506" t="s">
        <v>11162</v>
      </c>
      <c r="B4771" s="49" t="s">
        <v>35</v>
      </c>
      <c r="C4771" s="50" t="s">
        <v>11154</v>
      </c>
      <c r="D4771" s="50" t="s">
        <v>11155</v>
      </c>
      <c r="E4771" s="50" t="s">
        <v>11155</v>
      </c>
      <c r="F4771" s="50"/>
      <c r="G4771" s="49" t="s">
        <v>39</v>
      </c>
      <c r="H4771" s="59">
        <v>100</v>
      </c>
      <c r="I4771" s="82">
        <v>590000000</v>
      </c>
      <c r="J4771" s="51" t="s">
        <v>53</v>
      </c>
      <c r="K4771" s="51" t="s">
        <v>10818</v>
      </c>
      <c r="L4771" s="51" t="s">
        <v>42</v>
      </c>
      <c r="M4771" s="51"/>
      <c r="N4771" s="51" t="s">
        <v>11163</v>
      </c>
      <c r="O4771" s="49" t="s">
        <v>45</v>
      </c>
      <c r="P4771" s="51"/>
      <c r="Q4771" s="51"/>
      <c r="R4771" s="115"/>
      <c r="S4771" s="89"/>
      <c r="T4771" s="96">
        <v>0</v>
      </c>
      <c r="U4771" s="147">
        <f>T4771*1.12</f>
        <v>0</v>
      </c>
      <c r="V4771" s="51"/>
      <c r="W4771" s="51">
        <v>2017</v>
      </c>
      <c r="X4771" s="51" t="s">
        <v>13059</v>
      </c>
    </row>
    <row r="4772" spans="1:24" s="571" customFormat="1" ht="50.1" customHeight="1">
      <c r="A4772" s="506" t="s">
        <v>13058</v>
      </c>
      <c r="B4772" s="49" t="s">
        <v>35</v>
      </c>
      <c r="C4772" s="50" t="s">
        <v>11154</v>
      </c>
      <c r="D4772" s="50" t="s">
        <v>11155</v>
      </c>
      <c r="E4772" s="50" t="s">
        <v>11155</v>
      </c>
      <c r="F4772" s="50" t="s">
        <v>13057</v>
      </c>
      <c r="G4772" s="49" t="s">
        <v>39</v>
      </c>
      <c r="H4772" s="59">
        <v>100</v>
      </c>
      <c r="I4772" s="82">
        <v>590000000</v>
      </c>
      <c r="J4772" s="51" t="s">
        <v>53</v>
      </c>
      <c r="K4772" s="51" t="s">
        <v>11310</v>
      </c>
      <c r="L4772" s="51" t="s">
        <v>11433</v>
      </c>
      <c r="M4772" s="51"/>
      <c r="N4772" s="51" t="s">
        <v>226</v>
      </c>
      <c r="O4772" s="49" t="s">
        <v>45</v>
      </c>
      <c r="P4772" s="51"/>
      <c r="Q4772" s="51"/>
      <c r="R4772" s="115"/>
      <c r="S4772" s="89"/>
      <c r="T4772" s="96">
        <v>730000</v>
      </c>
      <c r="U4772" s="147">
        <f>T4772*1.12</f>
        <v>817600.00000000012</v>
      </c>
      <c r="V4772" s="51"/>
      <c r="W4772" s="51">
        <v>2017</v>
      </c>
      <c r="X4772" s="51"/>
    </row>
    <row r="4773" spans="1:24" ht="50.1" customHeight="1">
      <c r="A4773" s="506" t="s">
        <v>11164</v>
      </c>
      <c r="B4773" s="49" t="s">
        <v>35</v>
      </c>
      <c r="C4773" s="38" t="s">
        <v>11165</v>
      </c>
      <c r="D4773" s="56" t="s">
        <v>11166</v>
      </c>
      <c r="E4773" s="38" t="s">
        <v>11166</v>
      </c>
      <c r="F4773" s="50" t="s">
        <v>11167</v>
      </c>
      <c r="G4773" s="51" t="s">
        <v>39</v>
      </c>
      <c r="H4773" s="59">
        <v>100</v>
      </c>
      <c r="I4773" s="82">
        <v>590000000</v>
      </c>
      <c r="J4773" s="51" t="s">
        <v>53</v>
      </c>
      <c r="K4773" s="51" t="s">
        <v>1619</v>
      </c>
      <c r="L4773" s="51" t="s">
        <v>295</v>
      </c>
      <c r="M4773" s="229" t="s">
        <v>47</v>
      </c>
      <c r="N4773" s="51" t="s">
        <v>11168</v>
      </c>
      <c r="O4773" s="38" t="s">
        <v>45</v>
      </c>
      <c r="P4773" s="51" t="s">
        <v>47</v>
      </c>
      <c r="Q4773" s="51" t="s">
        <v>47</v>
      </c>
      <c r="R4773" s="115" t="s">
        <v>47</v>
      </c>
      <c r="S4773" s="89" t="s">
        <v>47</v>
      </c>
      <c r="T4773" s="89">
        <v>450000</v>
      </c>
      <c r="U4773" s="41">
        <f t="shared" si="579"/>
        <v>504000.00000000006</v>
      </c>
      <c r="V4773" s="51" t="s">
        <v>47</v>
      </c>
      <c r="W4773" s="51">
        <v>2017</v>
      </c>
      <c r="X4773" s="66"/>
    </row>
    <row r="4774" spans="1:24" ht="50.1" customHeight="1">
      <c r="A4774" s="506" t="s">
        <v>11169</v>
      </c>
      <c r="B4774" s="49" t="s">
        <v>35</v>
      </c>
      <c r="C4774" s="49" t="s">
        <v>11170</v>
      </c>
      <c r="D4774" s="56" t="s">
        <v>11171</v>
      </c>
      <c r="E4774" s="38" t="s">
        <v>11171</v>
      </c>
      <c r="F4774" s="50" t="s">
        <v>11172</v>
      </c>
      <c r="G4774" s="49" t="s">
        <v>39</v>
      </c>
      <c r="H4774" s="49">
        <v>100</v>
      </c>
      <c r="I4774" s="82">
        <v>590000000</v>
      </c>
      <c r="J4774" s="51" t="s">
        <v>53</v>
      </c>
      <c r="K4774" s="49" t="s">
        <v>11173</v>
      </c>
      <c r="L4774" s="49" t="s">
        <v>42</v>
      </c>
      <c r="M4774" s="49"/>
      <c r="N4774" s="49" t="s">
        <v>11174</v>
      </c>
      <c r="O4774" s="49" t="s">
        <v>11175</v>
      </c>
      <c r="P4774" s="49"/>
      <c r="Q4774" s="49"/>
      <c r="R4774" s="57"/>
      <c r="S4774" s="54"/>
      <c r="T4774" s="133">
        <v>240000</v>
      </c>
      <c r="U4774" s="41">
        <f t="shared" si="579"/>
        <v>268800</v>
      </c>
      <c r="V4774" s="135"/>
      <c r="W4774" s="51">
        <v>2017</v>
      </c>
      <c r="X4774" s="42"/>
    </row>
    <row r="4775" spans="1:24" ht="50.1" customHeight="1">
      <c r="A4775" s="506" t="s">
        <v>11176</v>
      </c>
      <c r="B4775" s="49" t="s">
        <v>35</v>
      </c>
      <c r="C4775" s="49" t="s">
        <v>11177</v>
      </c>
      <c r="D4775" s="56" t="s">
        <v>11178</v>
      </c>
      <c r="E4775" s="50" t="s">
        <v>11178</v>
      </c>
      <c r="F4775" s="50" t="s">
        <v>11179</v>
      </c>
      <c r="G4775" s="49" t="s">
        <v>196</v>
      </c>
      <c r="H4775" s="49">
        <v>100</v>
      </c>
      <c r="I4775" s="82">
        <v>590000000</v>
      </c>
      <c r="J4775" s="49" t="s">
        <v>53</v>
      </c>
      <c r="K4775" s="49" t="s">
        <v>11180</v>
      </c>
      <c r="L4775" s="49" t="s">
        <v>53</v>
      </c>
      <c r="M4775" s="49"/>
      <c r="N4775" s="49" t="s">
        <v>11181</v>
      </c>
      <c r="O4775" s="49" t="s">
        <v>11182</v>
      </c>
      <c r="P4775" s="49"/>
      <c r="Q4775" s="49"/>
      <c r="R4775" s="57"/>
      <c r="S4775" s="54"/>
      <c r="T4775" s="133">
        <v>1500000</v>
      </c>
      <c r="U4775" s="41">
        <f t="shared" si="579"/>
        <v>1680000.0000000002</v>
      </c>
      <c r="V4775" s="49"/>
      <c r="W4775" s="51">
        <v>2017</v>
      </c>
      <c r="X4775" s="49"/>
    </row>
    <row r="4776" spans="1:24" ht="50.1" customHeight="1">
      <c r="A4776" s="506" t="s">
        <v>11183</v>
      </c>
      <c r="B4776" s="49" t="s">
        <v>35</v>
      </c>
      <c r="C4776" s="38" t="s">
        <v>11177</v>
      </c>
      <c r="D4776" s="56" t="s">
        <v>11178</v>
      </c>
      <c r="E4776" s="38" t="s">
        <v>11178</v>
      </c>
      <c r="F4776" s="50"/>
      <c r="G4776" s="51" t="s">
        <v>196</v>
      </c>
      <c r="H4776" s="59">
        <v>100</v>
      </c>
      <c r="I4776" s="82">
        <v>590000000</v>
      </c>
      <c r="J4776" s="51" t="s">
        <v>53</v>
      </c>
      <c r="K4776" s="51" t="s">
        <v>11184</v>
      </c>
      <c r="L4776" s="51" t="s">
        <v>42</v>
      </c>
      <c r="M4776" s="51"/>
      <c r="N4776" s="114" t="s">
        <v>11163</v>
      </c>
      <c r="O4776" s="114" t="s">
        <v>1204</v>
      </c>
      <c r="P4776" s="51"/>
      <c r="Q4776" s="51"/>
      <c r="R4776" s="115"/>
      <c r="S4776" s="89"/>
      <c r="T4776" s="89">
        <v>500000</v>
      </c>
      <c r="U4776" s="41">
        <f t="shared" si="579"/>
        <v>560000</v>
      </c>
      <c r="V4776" s="51"/>
      <c r="W4776" s="51">
        <v>2017</v>
      </c>
      <c r="X4776" s="51"/>
    </row>
    <row r="4777" spans="1:24" ht="50.1" customHeight="1">
      <c r="A4777" s="506" t="s">
        <v>11185</v>
      </c>
      <c r="B4777" s="58" t="s">
        <v>35</v>
      </c>
      <c r="C4777" s="49" t="s">
        <v>11186</v>
      </c>
      <c r="D4777" s="56" t="s">
        <v>11187</v>
      </c>
      <c r="E4777" s="50" t="s">
        <v>11187</v>
      </c>
      <c r="F4777" s="50"/>
      <c r="G4777" s="51" t="s">
        <v>39</v>
      </c>
      <c r="H4777" s="59">
        <v>0</v>
      </c>
      <c r="I4777" s="82">
        <v>590000000</v>
      </c>
      <c r="J4777" s="51" t="s">
        <v>53</v>
      </c>
      <c r="K4777" s="51" t="s">
        <v>2557</v>
      </c>
      <c r="L4777" s="51" t="s">
        <v>53</v>
      </c>
      <c r="M4777" s="51" t="s">
        <v>47</v>
      </c>
      <c r="N4777" s="51" t="s">
        <v>11188</v>
      </c>
      <c r="O4777" s="114" t="s">
        <v>11189</v>
      </c>
      <c r="P4777" s="51" t="s">
        <v>47</v>
      </c>
      <c r="Q4777" s="51" t="s">
        <v>47</v>
      </c>
      <c r="R4777" s="115" t="s">
        <v>47</v>
      </c>
      <c r="S4777" s="89" t="s">
        <v>47</v>
      </c>
      <c r="T4777" s="89">
        <v>62500</v>
      </c>
      <c r="U4777" s="41">
        <f t="shared" si="579"/>
        <v>70000</v>
      </c>
      <c r="V4777" s="51" t="s">
        <v>47</v>
      </c>
      <c r="W4777" s="51">
        <v>2017</v>
      </c>
      <c r="X4777" s="35"/>
    </row>
    <row r="4778" spans="1:24" ht="50.1" customHeight="1">
      <c r="A4778" s="211" t="s">
        <v>11190</v>
      </c>
      <c r="B4778" s="211" t="s">
        <v>35</v>
      </c>
      <c r="C4778" s="465" t="s">
        <v>11191</v>
      </c>
      <c r="D4778" s="465" t="s">
        <v>11192</v>
      </c>
      <c r="E4778" s="465" t="s">
        <v>11193</v>
      </c>
      <c r="F4778" s="465"/>
      <c r="G4778" s="211" t="s">
        <v>39</v>
      </c>
      <c r="H4778" s="211">
        <v>100</v>
      </c>
      <c r="I4778" s="211">
        <v>590000000</v>
      </c>
      <c r="J4778" s="211" t="s">
        <v>53</v>
      </c>
      <c r="K4778" s="211" t="s">
        <v>11194</v>
      </c>
      <c r="L4778" s="211" t="s">
        <v>295</v>
      </c>
      <c r="M4778" s="211"/>
      <c r="N4778" s="211" t="s">
        <v>11157</v>
      </c>
      <c r="O4778" s="211" t="s">
        <v>45</v>
      </c>
      <c r="P4778" s="211"/>
      <c r="Q4778" s="211"/>
      <c r="R4778" s="211"/>
      <c r="S4778" s="211"/>
      <c r="T4778" s="467">
        <v>0</v>
      </c>
      <c r="U4778" s="467">
        <v>0</v>
      </c>
      <c r="V4778" s="211"/>
      <c r="W4778" s="211">
        <v>2017</v>
      </c>
      <c r="X4778" s="211" t="s">
        <v>11195</v>
      </c>
    </row>
    <row r="4779" spans="1:24" ht="50.1" customHeight="1">
      <c r="A4779" s="211" t="s">
        <v>11196</v>
      </c>
      <c r="B4779" s="211" t="s">
        <v>35</v>
      </c>
      <c r="C4779" s="465" t="s">
        <v>11191</v>
      </c>
      <c r="D4779" s="465" t="s">
        <v>11192</v>
      </c>
      <c r="E4779" s="465" t="s">
        <v>11193</v>
      </c>
      <c r="F4779" s="465" t="s">
        <v>11197</v>
      </c>
      <c r="G4779" s="211" t="s">
        <v>196</v>
      </c>
      <c r="H4779" s="211">
        <v>100</v>
      </c>
      <c r="I4779" s="211">
        <v>590000000</v>
      </c>
      <c r="J4779" s="211" t="s">
        <v>53</v>
      </c>
      <c r="K4779" s="211" t="s">
        <v>1818</v>
      </c>
      <c r="L4779" s="211" t="s">
        <v>295</v>
      </c>
      <c r="M4779" s="211"/>
      <c r="N4779" s="211" t="s">
        <v>11198</v>
      </c>
      <c r="O4779" s="211" t="s">
        <v>9318</v>
      </c>
      <c r="P4779" s="211"/>
      <c r="Q4779" s="211"/>
      <c r="R4779" s="211"/>
      <c r="S4779" s="211"/>
      <c r="T4779" s="467">
        <v>21000</v>
      </c>
      <c r="U4779" s="467">
        <f>T4779*1.12</f>
        <v>23520.000000000004</v>
      </c>
      <c r="V4779" s="211"/>
      <c r="W4779" s="211">
        <v>2017</v>
      </c>
      <c r="X4779" s="211"/>
    </row>
    <row r="4780" spans="1:24" ht="50.1" customHeight="1">
      <c r="A4780" s="506" t="s">
        <v>11199</v>
      </c>
      <c r="B4780" s="49" t="s">
        <v>35</v>
      </c>
      <c r="C4780" s="38" t="s">
        <v>11200</v>
      </c>
      <c r="D4780" s="56" t="s">
        <v>11201</v>
      </c>
      <c r="E4780" s="38" t="s">
        <v>11202</v>
      </c>
      <c r="F4780" s="50" t="s">
        <v>11203</v>
      </c>
      <c r="G4780" s="51" t="s">
        <v>39</v>
      </c>
      <c r="H4780" s="59">
        <v>100</v>
      </c>
      <c r="I4780" s="82">
        <v>590000000</v>
      </c>
      <c r="J4780" s="51" t="s">
        <v>53</v>
      </c>
      <c r="K4780" s="51" t="s">
        <v>11204</v>
      </c>
      <c r="L4780" s="51" t="s">
        <v>295</v>
      </c>
      <c r="M4780" s="51"/>
      <c r="N4780" s="51" t="s">
        <v>11168</v>
      </c>
      <c r="O4780" s="38" t="s">
        <v>45</v>
      </c>
      <c r="P4780" s="51"/>
      <c r="Q4780" s="51"/>
      <c r="R4780" s="115"/>
      <c r="S4780" s="89"/>
      <c r="T4780" s="89">
        <v>27000</v>
      </c>
      <c r="U4780" s="41">
        <f t="shared" si="579"/>
        <v>30240.000000000004</v>
      </c>
      <c r="V4780" s="51"/>
      <c r="W4780" s="51">
        <v>2017</v>
      </c>
      <c r="X4780" s="42"/>
    </row>
    <row r="4781" spans="1:24" ht="50.1" customHeight="1">
      <c r="A4781" s="506" t="s">
        <v>11205</v>
      </c>
      <c r="B4781" s="34" t="s">
        <v>35</v>
      </c>
      <c r="C4781" s="35" t="s">
        <v>11200</v>
      </c>
      <c r="D4781" s="36" t="s">
        <v>11201</v>
      </c>
      <c r="E4781" s="78" t="s">
        <v>11202</v>
      </c>
      <c r="F4781" s="78" t="s">
        <v>11206</v>
      </c>
      <c r="G4781" s="35" t="s">
        <v>39</v>
      </c>
      <c r="H4781" s="35">
        <v>100</v>
      </c>
      <c r="I4781" s="82">
        <v>590000000</v>
      </c>
      <c r="J4781" s="35" t="s">
        <v>53</v>
      </c>
      <c r="K4781" s="35" t="s">
        <v>11207</v>
      </c>
      <c r="L4781" s="35" t="s">
        <v>11208</v>
      </c>
      <c r="M4781" s="35"/>
      <c r="N4781" s="35" t="s">
        <v>11139</v>
      </c>
      <c r="O4781" s="35" t="s">
        <v>110</v>
      </c>
      <c r="P4781" s="35"/>
      <c r="Q4781" s="35"/>
      <c r="R4781" s="173"/>
      <c r="S4781" s="173"/>
      <c r="T4781" s="54">
        <v>1893749.9999999998</v>
      </c>
      <c r="U4781" s="75">
        <f t="shared" si="579"/>
        <v>2121000</v>
      </c>
      <c r="V4781" s="35"/>
      <c r="W4781" s="35">
        <v>2017</v>
      </c>
      <c r="X4781" s="35"/>
    </row>
    <row r="4782" spans="1:24" ht="50.1" customHeight="1">
      <c r="A4782" s="506" t="s">
        <v>11209</v>
      </c>
      <c r="B4782" s="49" t="s">
        <v>35</v>
      </c>
      <c r="C4782" s="49" t="s">
        <v>11210</v>
      </c>
      <c r="D4782" s="56" t="s">
        <v>11211</v>
      </c>
      <c r="E4782" s="38" t="s">
        <v>11211</v>
      </c>
      <c r="F4782" s="50" t="s">
        <v>11212</v>
      </c>
      <c r="G4782" s="49" t="s">
        <v>39</v>
      </c>
      <c r="H4782" s="49">
        <v>100</v>
      </c>
      <c r="I4782" s="82">
        <v>590000000</v>
      </c>
      <c r="J4782" s="49" t="s">
        <v>53</v>
      </c>
      <c r="K4782" s="49" t="s">
        <v>11213</v>
      </c>
      <c r="L4782" s="49" t="s">
        <v>53</v>
      </c>
      <c r="M4782" s="49"/>
      <c r="N4782" s="49" t="s">
        <v>11214</v>
      </c>
      <c r="O4782" s="35" t="s">
        <v>110</v>
      </c>
      <c r="P4782" s="49"/>
      <c r="Q4782" s="49"/>
      <c r="R4782" s="57"/>
      <c r="S4782" s="54"/>
      <c r="T4782" s="133">
        <v>856000</v>
      </c>
      <c r="U4782" s="41">
        <f t="shared" si="579"/>
        <v>958720.00000000012</v>
      </c>
      <c r="V4782" s="49"/>
      <c r="W4782" s="51">
        <v>2017</v>
      </c>
      <c r="X4782" s="363"/>
    </row>
    <row r="4783" spans="1:24" ht="50.1" customHeight="1">
      <c r="A4783" s="506" t="s">
        <v>11215</v>
      </c>
      <c r="B4783" s="49" t="s">
        <v>35</v>
      </c>
      <c r="C4783" s="49" t="s">
        <v>11216</v>
      </c>
      <c r="D4783" s="56" t="s">
        <v>11217</v>
      </c>
      <c r="E4783" s="50" t="s">
        <v>11217</v>
      </c>
      <c r="F4783" s="50" t="s">
        <v>11218</v>
      </c>
      <c r="G4783" s="51" t="s">
        <v>39</v>
      </c>
      <c r="H4783" s="52" t="s">
        <v>1278</v>
      </c>
      <c r="I4783" s="82">
        <v>590000000</v>
      </c>
      <c r="J4783" s="42" t="s">
        <v>53</v>
      </c>
      <c r="K4783" s="49" t="s">
        <v>11219</v>
      </c>
      <c r="L4783" s="55" t="s">
        <v>11220</v>
      </c>
      <c r="M4783" s="109"/>
      <c r="N4783" s="49" t="s">
        <v>11221</v>
      </c>
      <c r="O4783" s="38" t="s">
        <v>45</v>
      </c>
      <c r="P4783" s="67"/>
      <c r="Q4783" s="67"/>
      <c r="R4783" s="68"/>
      <c r="S4783" s="40"/>
      <c r="T4783" s="40">
        <v>150000</v>
      </c>
      <c r="U4783" s="41">
        <f t="shared" si="579"/>
        <v>168000.00000000003</v>
      </c>
      <c r="V4783" s="55"/>
      <c r="W4783" s="51">
        <v>2017</v>
      </c>
      <c r="X4783" s="46"/>
    </row>
    <row r="4784" spans="1:24" ht="50.1" customHeight="1">
      <c r="A4784" s="506" t="s">
        <v>11222</v>
      </c>
      <c r="B4784" s="49" t="s">
        <v>35</v>
      </c>
      <c r="C4784" s="35" t="s">
        <v>11223</v>
      </c>
      <c r="D4784" s="36" t="s">
        <v>11224</v>
      </c>
      <c r="E4784" s="78" t="s">
        <v>11224</v>
      </c>
      <c r="F4784" s="37" t="s">
        <v>11225</v>
      </c>
      <c r="G4784" s="34" t="s">
        <v>39</v>
      </c>
      <c r="H4784" s="34">
        <v>0</v>
      </c>
      <c r="I4784" s="82">
        <v>590000000</v>
      </c>
      <c r="J4784" s="35" t="s">
        <v>42</v>
      </c>
      <c r="K4784" s="35" t="s">
        <v>142</v>
      </c>
      <c r="L4784" s="35" t="s">
        <v>42</v>
      </c>
      <c r="M4784" s="34"/>
      <c r="N4784" s="35" t="s">
        <v>11226</v>
      </c>
      <c r="O4784" s="35" t="s">
        <v>110</v>
      </c>
      <c r="P4784" s="34"/>
      <c r="Q4784" s="34" t="s">
        <v>47</v>
      </c>
      <c r="R4784" s="44" t="s">
        <v>47</v>
      </c>
      <c r="S4784" s="40"/>
      <c r="T4784" s="40">
        <f>150000/1.12</f>
        <v>133928.57142857142</v>
      </c>
      <c r="U4784" s="41">
        <f t="shared" si="579"/>
        <v>150000</v>
      </c>
      <c r="V4784" s="34" t="s">
        <v>47</v>
      </c>
      <c r="W4784" s="51">
        <v>2017</v>
      </c>
      <c r="X4784" s="35"/>
    </row>
    <row r="4785" spans="1:24" ht="50.1" customHeight="1">
      <c r="A4785" s="506" t="s">
        <v>11227</v>
      </c>
      <c r="B4785" s="58" t="s">
        <v>35</v>
      </c>
      <c r="C4785" s="38" t="s">
        <v>11228</v>
      </c>
      <c r="D4785" s="56" t="s">
        <v>11229</v>
      </c>
      <c r="E4785" s="38" t="s">
        <v>11229</v>
      </c>
      <c r="F4785" s="50" t="s">
        <v>11230</v>
      </c>
      <c r="G4785" s="51" t="s">
        <v>39</v>
      </c>
      <c r="H4785" s="59">
        <v>100</v>
      </c>
      <c r="I4785" s="82">
        <v>590000000</v>
      </c>
      <c r="J4785" s="51" t="s">
        <v>53</v>
      </c>
      <c r="K4785" s="51" t="s">
        <v>11231</v>
      </c>
      <c r="L4785" s="51" t="s">
        <v>53</v>
      </c>
      <c r="M4785" s="229"/>
      <c r="N4785" s="51" t="s">
        <v>11133</v>
      </c>
      <c r="O4785" s="114" t="s">
        <v>11232</v>
      </c>
      <c r="P4785" s="51"/>
      <c r="Q4785" s="51"/>
      <c r="R4785" s="115"/>
      <c r="S4785" s="89"/>
      <c r="T4785" s="89">
        <v>600000</v>
      </c>
      <c r="U4785" s="41">
        <f t="shared" si="579"/>
        <v>672000.00000000012</v>
      </c>
      <c r="V4785" s="51"/>
      <c r="W4785" s="51">
        <v>2017</v>
      </c>
      <c r="X4785" s="507"/>
    </row>
    <row r="4786" spans="1:24" ht="50.1" customHeight="1">
      <c r="A4786" s="506" t="s">
        <v>11233</v>
      </c>
      <c r="B4786" s="49" t="s">
        <v>35</v>
      </c>
      <c r="C4786" s="49" t="s">
        <v>11228</v>
      </c>
      <c r="D4786" s="56" t="s">
        <v>11229</v>
      </c>
      <c r="E4786" s="38" t="s">
        <v>11229</v>
      </c>
      <c r="F4786" s="50"/>
      <c r="G4786" s="49" t="s">
        <v>39</v>
      </c>
      <c r="H4786" s="49">
        <v>100</v>
      </c>
      <c r="I4786" s="82">
        <v>590000000</v>
      </c>
      <c r="J4786" s="49" t="s">
        <v>53</v>
      </c>
      <c r="K4786" s="49" t="s">
        <v>11234</v>
      </c>
      <c r="L4786" s="49" t="s">
        <v>295</v>
      </c>
      <c r="M4786" s="49"/>
      <c r="N4786" s="49" t="s">
        <v>11157</v>
      </c>
      <c r="O4786" s="38" t="s">
        <v>45</v>
      </c>
      <c r="P4786" s="49"/>
      <c r="Q4786" s="49"/>
      <c r="R4786" s="57"/>
      <c r="S4786" s="54"/>
      <c r="T4786" s="133">
        <v>37000</v>
      </c>
      <c r="U4786" s="41">
        <f t="shared" si="579"/>
        <v>41440.000000000007</v>
      </c>
      <c r="V4786" s="49"/>
      <c r="W4786" s="51">
        <v>2017</v>
      </c>
      <c r="X4786" s="49"/>
    </row>
    <row r="4787" spans="1:24" ht="50.1" customHeight="1">
      <c r="A4787" s="506" t="s">
        <v>11235</v>
      </c>
      <c r="B4787" s="34" t="s">
        <v>35</v>
      </c>
      <c r="C4787" s="35" t="s">
        <v>11228</v>
      </c>
      <c r="D4787" s="36" t="s">
        <v>11229</v>
      </c>
      <c r="E4787" s="78" t="s">
        <v>11229</v>
      </c>
      <c r="F4787" s="78"/>
      <c r="G4787" s="35" t="s">
        <v>39</v>
      </c>
      <c r="H4787" s="49">
        <v>100</v>
      </c>
      <c r="I4787" s="82">
        <v>590000000</v>
      </c>
      <c r="J4787" s="35" t="s">
        <v>53</v>
      </c>
      <c r="K4787" s="35" t="s">
        <v>11236</v>
      </c>
      <c r="L4787" s="35" t="s">
        <v>42</v>
      </c>
      <c r="M4787" s="35"/>
      <c r="N4787" s="35" t="s">
        <v>11139</v>
      </c>
      <c r="O4787" s="35" t="s">
        <v>110</v>
      </c>
      <c r="P4787" s="35"/>
      <c r="Q4787" s="35"/>
      <c r="R4787" s="173"/>
      <c r="S4787" s="173"/>
      <c r="T4787" s="54">
        <v>17857.142857142855</v>
      </c>
      <c r="U4787" s="75">
        <f t="shared" si="579"/>
        <v>20000</v>
      </c>
      <c r="V4787" s="35"/>
      <c r="W4787" s="35">
        <v>2017</v>
      </c>
      <c r="X4787" s="35"/>
    </row>
    <row r="4788" spans="1:24" ht="50.1" customHeight="1">
      <c r="A4788" s="506" t="s">
        <v>11237</v>
      </c>
      <c r="B4788" s="34" t="s">
        <v>35</v>
      </c>
      <c r="C4788" s="38" t="s">
        <v>11238</v>
      </c>
      <c r="D4788" s="56" t="s">
        <v>11239</v>
      </c>
      <c r="E4788" s="295" t="s">
        <v>11239</v>
      </c>
      <c r="F4788" s="50" t="s">
        <v>11240</v>
      </c>
      <c r="G4788" s="51" t="s">
        <v>196</v>
      </c>
      <c r="H4788" s="49">
        <v>100</v>
      </c>
      <c r="I4788" s="82">
        <v>590000000</v>
      </c>
      <c r="J4788" s="51" t="s">
        <v>53</v>
      </c>
      <c r="K4788" s="51" t="s">
        <v>445</v>
      </c>
      <c r="L4788" s="51" t="s">
        <v>53</v>
      </c>
      <c r="M4788" s="295"/>
      <c r="N4788" s="51" t="s">
        <v>11241</v>
      </c>
      <c r="O4788" s="38" t="s">
        <v>45</v>
      </c>
      <c r="P4788" s="295"/>
      <c r="Q4788" s="295"/>
      <c r="R4788" s="86"/>
      <c r="S4788" s="40"/>
      <c r="T4788" s="40">
        <v>1600000</v>
      </c>
      <c r="U4788" s="41">
        <f t="shared" si="579"/>
        <v>1792000.0000000002</v>
      </c>
      <c r="V4788" s="295"/>
      <c r="W4788" s="51">
        <v>2017</v>
      </c>
      <c r="X4788" s="49"/>
    </row>
    <row r="4789" spans="1:24" ht="50.1" customHeight="1">
      <c r="A4789" s="506" t="s">
        <v>11242</v>
      </c>
      <c r="B4789" s="34" t="s">
        <v>35</v>
      </c>
      <c r="C4789" s="49" t="s">
        <v>11238</v>
      </c>
      <c r="D4789" s="56" t="s">
        <v>11239</v>
      </c>
      <c r="E4789" s="509" t="s">
        <v>11239</v>
      </c>
      <c r="F4789" s="50" t="s">
        <v>11240</v>
      </c>
      <c r="G4789" s="51" t="s">
        <v>196</v>
      </c>
      <c r="H4789" s="49">
        <v>100</v>
      </c>
      <c r="I4789" s="82">
        <v>590000000</v>
      </c>
      <c r="J4789" s="42" t="s">
        <v>53</v>
      </c>
      <c r="K4789" s="49" t="s">
        <v>445</v>
      </c>
      <c r="L4789" s="51" t="s">
        <v>11220</v>
      </c>
      <c r="M4789" s="49"/>
      <c r="N4789" s="49" t="s">
        <v>11243</v>
      </c>
      <c r="O4789" s="38" t="s">
        <v>45</v>
      </c>
      <c r="P4789" s="67"/>
      <c r="Q4789" s="67"/>
      <c r="R4789" s="68"/>
      <c r="S4789" s="54"/>
      <c r="T4789" s="74">
        <v>750000</v>
      </c>
      <c r="U4789" s="41">
        <f t="shared" si="579"/>
        <v>840000.00000000012</v>
      </c>
      <c r="V4789" s="49"/>
      <c r="W4789" s="51">
        <v>2017</v>
      </c>
      <c r="X4789" s="508"/>
    </row>
    <row r="4790" spans="1:24" ht="50.1" customHeight="1">
      <c r="A4790" s="506" t="s">
        <v>11244</v>
      </c>
      <c r="B4790" s="34" t="s">
        <v>35</v>
      </c>
      <c r="C4790" s="49" t="s">
        <v>11238</v>
      </c>
      <c r="D4790" s="56" t="s">
        <v>11239</v>
      </c>
      <c r="E4790" s="509" t="s">
        <v>11239</v>
      </c>
      <c r="F4790" s="50" t="s">
        <v>11245</v>
      </c>
      <c r="G4790" s="51" t="s">
        <v>196</v>
      </c>
      <c r="H4790" s="49">
        <v>100</v>
      </c>
      <c r="I4790" s="82">
        <v>590000000</v>
      </c>
      <c r="J4790" s="42" t="s">
        <v>53</v>
      </c>
      <c r="K4790" s="49" t="s">
        <v>445</v>
      </c>
      <c r="L4790" s="51" t="s">
        <v>11246</v>
      </c>
      <c r="M4790" s="49"/>
      <c r="N4790" s="49" t="s">
        <v>11243</v>
      </c>
      <c r="O4790" s="38" t="s">
        <v>45</v>
      </c>
      <c r="P4790" s="67"/>
      <c r="Q4790" s="67"/>
      <c r="R4790" s="68"/>
      <c r="S4790" s="40"/>
      <c r="T4790" s="40">
        <v>89285.714285714275</v>
      </c>
      <c r="U4790" s="41">
        <f t="shared" si="579"/>
        <v>100000</v>
      </c>
      <c r="V4790" s="55"/>
      <c r="W4790" s="51">
        <v>2017</v>
      </c>
      <c r="X4790" s="508"/>
    </row>
    <row r="4791" spans="1:24" ht="50.1" customHeight="1">
      <c r="A4791" s="506" t="s">
        <v>11247</v>
      </c>
      <c r="B4791" s="49" t="s">
        <v>35</v>
      </c>
      <c r="C4791" s="38" t="s">
        <v>11238</v>
      </c>
      <c r="D4791" s="56" t="s">
        <v>11239</v>
      </c>
      <c r="E4791" s="38" t="s">
        <v>11239</v>
      </c>
      <c r="F4791" s="50" t="s">
        <v>11248</v>
      </c>
      <c r="G4791" s="51" t="s">
        <v>196</v>
      </c>
      <c r="H4791" s="49">
        <v>100</v>
      </c>
      <c r="I4791" s="82">
        <v>590000000</v>
      </c>
      <c r="J4791" s="51" t="s">
        <v>53</v>
      </c>
      <c r="K4791" s="51" t="s">
        <v>11249</v>
      </c>
      <c r="L4791" s="51" t="s">
        <v>295</v>
      </c>
      <c r="M4791" s="229"/>
      <c r="N4791" s="51" t="s">
        <v>11250</v>
      </c>
      <c r="O4791" s="38" t="s">
        <v>45</v>
      </c>
      <c r="P4791" s="51"/>
      <c r="Q4791" s="51"/>
      <c r="R4791" s="115"/>
      <c r="S4791" s="89"/>
      <c r="T4791" s="89">
        <v>60000</v>
      </c>
      <c r="U4791" s="41">
        <f t="shared" si="579"/>
        <v>67200</v>
      </c>
      <c r="V4791" s="51"/>
      <c r="W4791" s="51">
        <v>2017</v>
      </c>
      <c r="X4791" s="42"/>
    </row>
    <row r="4792" spans="1:24" ht="50.1" customHeight="1">
      <c r="A4792" s="506" t="s">
        <v>11251</v>
      </c>
      <c r="B4792" s="58" t="s">
        <v>35</v>
      </c>
      <c r="C4792" s="38" t="s">
        <v>11238</v>
      </c>
      <c r="D4792" s="56" t="s">
        <v>11239</v>
      </c>
      <c r="E4792" s="38" t="s">
        <v>11239</v>
      </c>
      <c r="F4792" s="50" t="s">
        <v>11252</v>
      </c>
      <c r="G4792" s="51" t="s">
        <v>196</v>
      </c>
      <c r="H4792" s="59">
        <v>80</v>
      </c>
      <c r="I4792" s="82">
        <v>590000000</v>
      </c>
      <c r="J4792" s="51" t="s">
        <v>53</v>
      </c>
      <c r="K4792" s="51" t="s">
        <v>11253</v>
      </c>
      <c r="L4792" s="51" t="s">
        <v>42</v>
      </c>
      <c r="M4792" s="51"/>
      <c r="N4792" s="51" t="s">
        <v>11006</v>
      </c>
      <c r="O4792" s="38" t="s">
        <v>45</v>
      </c>
      <c r="P4792" s="51"/>
      <c r="Q4792" s="51"/>
      <c r="R4792" s="115"/>
      <c r="S4792" s="89"/>
      <c r="T4792" s="89">
        <v>150000</v>
      </c>
      <c r="U4792" s="41">
        <f t="shared" si="579"/>
        <v>168000.00000000003</v>
      </c>
      <c r="V4792" s="51"/>
      <c r="W4792" s="51">
        <v>2017</v>
      </c>
      <c r="X4792" s="51"/>
    </row>
    <row r="4793" spans="1:24" ht="50.1" customHeight="1">
      <c r="A4793" s="506" t="s">
        <v>11254</v>
      </c>
      <c r="B4793" s="34" t="s">
        <v>35</v>
      </c>
      <c r="C4793" s="35" t="s">
        <v>11255</v>
      </c>
      <c r="D4793" s="36" t="s">
        <v>11256</v>
      </c>
      <c r="E4793" s="78" t="s">
        <v>11256</v>
      </c>
      <c r="F4793" s="78" t="s">
        <v>11257</v>
      </c>
      <c r="G4793" s="35" t="s">
        <v>39</v>
      </c>
      <c r="H4793" s="35">
        <v>100</v>
      </c>
      <c r="I4793" s="82">
        <v>590000000</v>
      </c>
      <c r="J4793" s="35" t="s">
        <v>53</v>
      </c>
      <c r="K4793" s="35" t="s">
        <v>11236</v>
      </c>
      <c r="L4793" s="35" t="s">
        <v>466</v>
      </c>
      <c r="M4793" s="35"/>
      <c r="N4793" s="35" t="s">
        <v>11139</v>
      </c>
      <c r="O4793" s="35" t="s">
        <v>110</v>
      </c>
      <c r="P4793" s="35"/>
      <c r="Q4793" s="35"/>
      <c r="R4793" s="173"/>
      <c r="S4793" s="173"/>
      <c r="T4793" s="54">
        <v>0</v>
      </c>
      <c r="U4793" s="75">
        <f t="shared" si="579"/>
        <v>0</v>
      </c>
      <c r="V4793" s="35"/>
      <c r="W4793" s="35">
        <v>2017</v>
      </c>
      <c r="X4793" s="35">
        <v>11</v>
      </c>
    </row>
    <row r="4794" spans="1:24" ht="50.1" customHeight="1">
      <c r="A4794" s="506" t="s">
        <v>11258</v>
      </c>
      <c r="B4794" s="34" t="s">
        <v>35</v>
      </c>
      <c r="C4794" s="35" t="s">
        <v>11255</v>
      </c>
      <c r="D4794" s="36" t="s">
        <v>11256</v>
      </c>
      <c r="E4794" s="78" t="s">
        <v>11256</v>
      </c>
      <c r="F4794" s="78" t="s">
        <v>11257</v>
      </c>
      <c r="G4794" s="35" t="s">
        <v>39</v>
      </c>
      <c r="H4794" s="35">
        <v>100</v>
      </c>
      <c r="I4794" s="82">
        <v>590000000</v>
      </c>
      <c r="J4794" s="35" t="s">
        <v>53</v>
      </c>
      <c r="K4794" s="35" t="s">
        <v>11259</v>
      </c>
      <c r="L4794" s="35" t="s">
        <v>466</v>
      </c>
      <c r="M4794" s="35"/>
      <c r="N4794" s="35" t="s">
        <v>11139</v>
      </c>
      <c r="O4794" s="35" t="s">
        <v>110</v>
      </c>
      <c r="P4794" s="35"/>
      <c r="Q4794" s="35"/>
      <c r="R4794" s="173"/>
      <c r="S4794" s="173"/>
      <c r="T4794" s="54">
        <v>357142.8571428571</v>
      </c>
      <c r="U4794" s="75">
        <f t="shared" si="579"/>
        <v>400000</v>
      </c>
      <c r="V4794" s="35"/>
      <c r="W4794" s="35">
        <v>2017</v>
      </c>
      <c r="X4794" s="35"/>
    </row>
    <row r="4795" spans="1:24" ht="50.1" customHeight="1">
      <c r="A4795" s="506" t="s">
        <v>11260</v>
      </c>
      <c r="B4795" s="34" t="s">
        <v>35</v>
      </c>
      <c r="C4795" s="35" t="s">
        <v>11261</v>
      </c>
      <c r="D4795" s="36" t="s">
        <v>11262</v>
      </c>
      <c r="E4795" s="78" t="s">
        <v>11262</v>
      </c>
      <c r="F4795" s="37" t="s">
        <v>6967</v>
      </c>
      <c r="G4795" s="34" t="s">
        <v>39</v>
      </c>
      <c r="H4795" s="34">
        <v>100</v>
      </c>
      <c r="I4795" s="82">
        <v>590000000</v>
      </c>
      <c r="J4795" s="35" t="s">
        <v>53</v>
      </c>
      <c r="K4795" s="35" t="s">
        <v>1619</v>
      </c>
      <c r="L4795" s="35" t="s">
        <v>53</v>
      </c>
      <c r="M4795" s="34" t="s">
        <v>6967</v>
      </c>
      <c r="N4795" s="35" t="s">
        <v>11148</v>
      </c>
      <c r="O4795" s="38" t="s">
        <v>45</v>
      </c>
      <c r="P4795" s="34" t="s">
        <v>6967</v>
      </c>
      <c r="Q4795" s="34"/>
      <c r="R4795" s="44"/>
      <c r="S4795" s="40"/>
      <c r="T4795" s="40">
        <v>4838625</v>
      </c>
      <c r="U4795" s="41">
        <f t="shared" si="579"/>
        <v>5419260.0000000009</v>
      </c>
      <c r="V4795" s="34" t="s">
        <v>4912</v>
      </c>
      <c r="W4795" s="51">
        <v>2017</v>
      </c>
      <c r="X4795" s="488"/>
    </row>
    <row r="4796" spans="1:24" ht="50.1" customHeight="1">
      <c r="A4796" s="506" t="s">
        <v>11263</v>
      </c>
      <c r="B4796" s="34" t="s">
        <v>35</v>
      </c>
      <c r="C4796" s="35" t="s">
        <v>11264</v>
      </c>
      <c r="D4796" s="36" t="s">
        <v>11265</v>
      </c>
      <c r="E4796" s="78" t="s">
        <v>11265</v>
      </c>
      <c r="F4796" s="35" t="s">
        <v>47</v>
      </c>
      <c r="G4796" s="35" t="s">
        <v>39</v>
      </c>
      <c r="H4796" s="35">
        <v>100</v>
      </c>
      <c r="I4796" s="82">
        <v>590000000</v>
      </c>
      <c r="J4796" s="35" t="s">
        <v>53</v>
      </c>
      <c r="K4796" s="35" t="s">
        <v>1619</v>
      </c>
      <c r="L4796" s="35" t="s">
        <v>53</v>
      </c>
      <c r="M4796" s="35" t="s">
        <v>47</v>
      </c>
      <c r="N4796" s="35" t="s">
        <v>11266</v>
      </c>
      <c r="O4796" s="34" t="s">
        <v>11267</v>
      </c>
      <c r="P4796" s="35" t="s">
        <v>47</v>
      </c>
      <c r="Q4796" s="35" t="s">
        <v>47</v>
      </c>
      <c r="R4796" s="173" t="s">
        <v>47</v>
      </c>
      <c r="S4796" s="173" t="s">
        <v>47</v>
      </c>
      <c r="T4796" s="173">
        <f>270175*3</f>
        <v>810525</v>
      </c>
      <c r="U4796" s="75">
        <f t="shared" si="579"/>
        <v>907788.00000000012</v>
      </c>
      <c r="V4796" s="34" t="s">
        <v>4912</v>
      </c>
      <c r="W4796" s="34">
        <v>2017</v>
      </c>
      <c r="X4796" s="76"/>
    </row>
    <row r="4797" spans="1:24" ht="50.1" customHeight="1">
      <c r="A4797" s="506" t="s">
        <v>11268</v>
      </c>
      <c r="B4797" s="34" t="s">
        <v>35</v>
      </c>
      <c r="C4797" s="49" t="s">
        <v>11269</v>
      </c>
      <c r="D4797" s="56" t="s">
        <v>11270</v>
      </c>
      <c r="E4797" s="50" t="s">
        <v>11270</v>
      </c>
      <c r="F4797" s="50" t="s">
        <v>11271</v>
      </c>
      <c r="G4797" s="49" t="s">
        <v>39</v>
      </c>
      <c r="H4797" s="49" t="s">
        <v>1278</v>
      </c>
      <c r="I4797" s="82">
        <v>590000000</v>
      </c>
      <c r="J4797" s="51" t="s">
        <v>53</v>
      </c>
      <c r="K4797" s="49" t="s">
        <v>11272</v>
      </c>
      <c r="L4797" s="49" t="s">
        <v>53</v>
      </c>
      <c r="M4797" s="49"/>
      <c r="N4797" s="49" t="s">
        <v>1280</v>
      </c>
      <c r="O4797" s="38" t="s">
        <v>45</v>
      </c>
      <c r="P4797" s="49"/>
      <c r="Q4797" s="49"/>
      <c r="R4797" s="57"/>
      <c r="S4797" s="54"/>
      <c r="T4797" s="133">
        <v>30000</v>
      </c>
      <c r="U4797" s="41">
        <f t="shared" si="579"/>
        <v>33600</v>
      </c>
      <c r="V4797" s="135"/>
      <c r="W4797" s="51">
        <v>2017</v>
      </c>
      <c r="X4797" s="49"/>
    </row>
    <row r="4798" spans="1:24" ht="50.1" customHeight="1">
      <c r="A4798" s="506" t="s">
        <v>11273</v>
      </c>
      <c r="B4798" s="34" t="s">
        <v>35</v>
      </c>
      <c r="C4798" s="38" t="s">
        <v>11274</v>
      </c>
      <c r="D4798" s="56" t="s">
        <v>11275</v>
      </c>
      <c r="E4798" s="38" t="s">
        <v>11275</v>
      </c>
      <c r="F4798" s="50" t="s">
        <v>11276</v>
      </c>
      <c r="G4798" s="51" t="s">
        <v>39</v>
      </c>
      <c r="H4798" s="59">
        <v>100</v>
      </c>
      <c r="I4798" s="82">
        <v>590000000</v>
      </c>
      <c r="J4798" s="51" t="s">
        <v>53</v>
      </c>
      <c r="K4798" s="51" t="s">
        <v>11277</v>
      </c>
      <c r="L4798" s="51" t="s">
        <v>42</v>
      </c>
      <c r="M4798" s="229"/>
      <c r="N4798" s="51" t="s">
        <v>11278</v>
      </c>
      <c r="O4798" s="34" t="s">
        <v>1271</v>
      </c>
      <c r="P4798" s="51"/>
      <c r="Q4798" s="51"/>
      <c r="R4798" s="115"/>
      <c r="S4798" s="89"/>
      <c r="T4798" s="89">
        <v>8100000</v>
      </c>
      <c r="U4798" s="41">
        <f t="shared" si="579"/>
        <v>9072000</v>
      </c>
      <c r="V4798" s="51"/>
      <c r="W4798" s="51">
        <v>2017</v>
      </c>
      <c r="X4798" s="49"/>
    </row>
    <row r="4799" spans="1:24" ht="50.1" customHeight="1">
      <c r="A4799" s="506" t="s">
        <v>11279</v>
      </c>
      <c r="B4799" s="34" t="s">
        <v>35</v>
      </c>
      <c r="C4799" s="38" t="s">
        <v>11280</v>
      </c>
      <c r="D4799" s="56" t="s">
        <v>11281</v>
      </c>
      <c r="E4799" s="38" t="s">
        <v>11281</v>
      </c>
      <c r="F4799" s="50" t="s">
        <v>11282</v>
      </c>
      <c r="G4799" s="51" t="s">
        <v>39</v>
      </c>
      <c r="H4799" s="59">
        <v>100</v>
      </c>
      <c r="I4799" s="82">
        <v>590000000</v>
      </c>
      <c r="J4799" s="51" t="s">
        <v>53</v>
      </c>
      <c r="K4799" s="51" t="s">
        <v>11283</v>
      </c>
      <c r="L4799" s="51" t="s">
        <v>42</v>
      </c>
      <c r="M4799" s="51"/>
      <c r="N4799" s="51" t="s">
        <v>11006</v>
      </c>
      <c r="O4799" s="38" t="s">
        <v>45</v>
      </c>
      <c r="P4799" s="51"/>
      <c r="Q4799" s="51"/>
      <c r="R4799" s="115"/>
      <c r="S4799" s="89"/>
      <c r="T4799" s="89">
        <v>240000</v>
      </c>
      <c r="U4799" s="41">
        <f t="shared" si="579"/>
        <v>268800</v>
      </c>
      <c r="V4799" s="51"/>
      <c r="W4799" s="51">
        <v>2017</v>
      </c>
      <c r="X4799" s="42"/>
    </row>
    <row r="4800" spans="1:24" ht="50.1" customHeight="1">
      <c r="A4800" s="506" t="s">
        <v>11284</v>
      </c>
      <c r="B4800" s="49" t="s">
        <v>35</v>
      </c>
      <c r="C4800" s="38" t="s">
        <v>11280</v>
      </c>
      <c r="D4800" s="56" t="s">
        <v>11281</v>
      </c>
      <c r="E4800" s="295" t="s">
        <v>11281</v>
      </c>
      <c r="F4800" s="50" t="s">
        <v>11285</v>
      </c>
      <c r="G4800" s="51" t="s">
        <v>39</v>
      </c>
      <c r="H4800" s="59">
        <v>100</v>
      </c>
      <c r="I4800" s="82">
        <v>590000000</v>
      </c>
      <c r="J4800" s="51" t="s">
        <v>53</v>
      </c>
      <c r="K4800" s="51" t="s">
        <v>11283</v>
      </c>
      <c r="L4800" s="51" t="s">
        <v>42</v>
      </c>
      <c r="M4800" s="295"/>
      <c r="N4800" s="51" t="s">
        <v>11006</v>
      </c>
      <c r="O4800" s="38" t="s">
        <v>45</v>
      </c>
      <c r="P4800" s="295"/>
      <c r="Q4800" s="295"/>
      <c r="R4800" s="86"/>
      <c r="S4800" s="40"/>
      <c r="T4800" s="40">
        <v>60000</v>
      </c>
      <c r="U4800" s="41">
        <f t="shared" si="579"/>
        <v>67200</v>
      </c>
      <c r="V4800" s="295"/>
      <c r="W4800" s="51">
        <v>2017</v>
      </c>
      <c r="X4800" s="42"/>
    </row>
    <row r="4801" spans="1:24" ht="50.1" customHeight="1">
      <c r="A4801" s="506" t="s">
        <v>11286</v>
      </c>
      <c r="B4801" s="49" t="s">
        <v>35</v>
      </c>
      <c r="C4801" s="49" t="s">
        <v>11280</v>
      </c>
      <c r="D4801" s="56" t="s">
        <v>11281</v>
      </c>
      <c r="E4801" s="509" t="s">
        <v>11281</v>
      </c>
      <c r="F4801" s="50" t="s">
        <v>11287</v>
      </c>
      <c r="G4801" s="51" t="s">
        <v>39</v>
      </c>
      <c r="H4801" s="52">
        <v>100</v>
      </c>
      <c r="I4801" s="82">
        <v>590000000</v>
      </c>
      <c r="J4801" s="42" t="s">
        <v>53</v>
      </c>
      <c r="K4801" s="49" t="s">
        <v>11288</v>
      </c>
      <c r="L4801" s="51" t="s">
        <v>42</v>
      </c>
      <c r="M4801" s="49"/>
      <c r="N4801" s="49" t="s">
        <v>11289</v>
      </c>
      <c r="O4801" s="35" t="s">
        <v>110</v>
      </c>
      <c r="P4801" s="67"/>
      <c r="Q4801" s="67"/>
      <c r="R4801" s="68"/>
      <c r="S4801" s="54"/>
      <c r="T4801" s="74">
        <v>90000</v>
      </c>
      <c r="U4801" s="41">
        <f t="shared" si="579"/>
        <v>100800.00000000001</v>
      </c>
      <c r="V4801" s="49"/>
      <c r="W4801" s="51">
        <v>2017</v>
      </c>
      <c r="X4801" s="42"/>
    </row>
    <row r="4802" spans="1:24" ht="50.1" customHeight="1">
      <c r="A4802" s="506" t="s">
        <v>11290</v>
      </c>
      <c r="B4802" s="49" t="s">
        <v>35</v>
      </c>
      <c r="C4802" s="38" t="s">
        <v>11291</v>
      </c>
      <c r="D4802" s="56" t="s">
        <v>11292</v>
      </c>
      <c r="E4802" s="38" t="s">
        <v>11292</v>
      </c>
      <c r="F4802" s="50" t="s">
        <v>11293</v>
      </c>
      <c r="G4802" s="51" t="s">
        <v>39</v>
      </c>
      <c r="H4802" s="105">
        <v>100</v>
      </c>
      <c r="I4802" s="82">
        <v>590000000</v>
      </c>
      <c r="J4802" s="46" t="s">
        <v>53</v>
      </c>
      <c r="K4802" s="403" t="s">
        <v>11294</v>
      </c>
      <c r="L4802" s="46" t="s">
        <v>42</v>
      </c>
      <c r="M4802" s="49"/>
      <c r="N4802" s="51" t="s">
        <v>11006</v>
      </c>
      <c r="O4802" s="38" t="s">
        <v>45</v>
      </c>
      <c r="P4802" s="49"/>
      <c r="Q4802" s="510"/>
      <c r="R4802" s="57"/>
      <c r="S4802" s="511"/>
      <c r="T4802" s="54">
        <v>60000</v>
      </c>
      <c r="U4802" s="41">
        <f t="shared" si="579"/>
        <v>67200</v>
      </c>
      <c r="V4802" s="512"/>
      <c r="W4802" s="51">
        <v>2017</v>
      </c>
      <c r="X4802" s="42"/>
    </row>
    <row r="4803" spans="1:24" ht="50.1" customHeight="1">
      <c r="A4803" s="506" t="s">
        <v>11295</v>
      </c>
      <c r="B4803" s="58" t="s">
        <v>35</v>
      </c>
      <c r="C4803" s="38" t="s">
        <v>11296</v>
      </c>
      <c r="D4803" s="56" t="s">
        <v>11297</v>
      </c>
      <c r="E4803" s="38" t="s">
        <v>11297</v>
      </c>
      <c r="F4803" s="50" t="s">
        <v>11298</v>
      </c>
      <c r="G4803" s="51" t="s">
        <v>39</v>
      </c>
      <c r="H4803" s="59">
        <v>100</v>
      </c>
      <c r="I4803" s="82">
        <v>590000000</v>
      </c>
      <c r="J4803" s="51" t="s">
        <v>53</v>
      </c>
      <c r="K4803" s="51" t="s">
        <v>11147</v>
      </c>
      <c r="L4803" s="51" t="s">
        <v>53</v>
      </c>
      <c r="M4803" s="51"/>
      <c r="N4803" s="51" t="s">
        <v>11148</v>
      </c>
      <c r="O4803" s="38" t="s">
        <v>45</v>
      </c>
      <c r="P4803" s="51"/>
      <c r="Q4803" s="51"/>
      <c r="R4803" s="115"/>
      <c r="S4803" s="89"/>
      <c r="T4803" s="89">
        <f>215000/1.12</f>
        <v>191964.28571428571</v>
      </c>
      <c r="U4803" s="41">
        <f t="shared" si="579"/>
        <v>215000.00000000003</v>
      </c>
      <c r="V4803" s="51"/>
      <c r="W4803" s="51">
        <v>2017</v>
      </c>
      <c r="X4803" s="507"/>
    </row>
    <row r="4804" spans="1:24" ht="50.1" customHeight="1">
      <c r="A4804" s="506" t="s">
        <v>11299</v>
      </c>
      <c r="B4804" s="49" t="s">
        <v>35</v>
      </c>
      <c r="C4804" s="49" t="s">
        <v>11300</v>
      </c>
      <c r="D4804" s="56" t="s">
        <v>11301</v>
      </c>
      <c r="E4804" s="50" t="s">
        <v>11301</v>
      </c>
      <c r="F4804" s="50"/>
      <c r="G4804" s="49" t="s">
        <v>39</v>
      </c>
      <c r="H4804" s="49">
        <v>100</v>
      </c>
      <c r="I4804" s="82">
        <v>590000000</v>
      </c>
      <c r="J4804" s="49" t="s">
        <v>53</v>
      </c>
      <c r="K4804" s="49" t="s">
        <v>11302</v>
      </c>
      <c r="L4804" s="49" t="s">
        <v>295</v>
      </c>
      <c r="M4804" s="49"/>
      <c r="N4804" s="49" t="s">
        <v>11157</v>
      </c>
      <c r="O4804" s="38" t="s">
        <v>45</v>
      </c>
      <c r="P4804" s="49"/>
      <c r="Q4804" s="49"/>
      <c r="R4804" s="57"/>
      <c r="S4804" s="54"/>
      <c r="T4804" s="133">
        <v>20000</v>
      </c>
      <c r="U4804" s="41">
        <f t="shared" si="579"/>
        <v>22400.000000000004</v>
      </c>
      <c r="V4804" s="49"/>
      <c r="W4804" s="51">
        <v>2017</v>
      </c>
      <c r="X4804" s="49"/>
    </row>
    <row r="4805" spans="1:24" ht="50.1" customHeight="1">
      <c r="A4805" s="506" t="s">
        <v>11303</v>
      </c>
      <c r="B4805" s="49" t="s">
        <v>35</v>
      </c>
      <c r="C4805" s="49" t="s">
        <v>11304</v>
      </c>
      <c r="D4805" s="56" t="s">
        <v>11305</v>
      </c>
      <c r="E4805" s="50" t="s">
        <v>11305</v>
      </c>
      <c r="F4805" s="50"/>
      <c r="G4805" s="49" t="s">
        <v>39</v>
      </c>
      <c r="H4805" s="49">
        <v>100</v>
      </c>
      <c r="I4805" s="82">
        <v>590000000</v>
      </c>
      <c r="J4805" s="51" t="s">
        <v>53</v>
      </c>
      <c r="K4805" s="49" t="s">
        <v>11302</v>
      </c>
      <c r="L4805" s="49" t="s">
        <v>295</v>
      </c>
      <c r="M4805" s="49"/>
      <c r="N4805" s="49" t="s">
        <v>11157</v>
      </c>
      <c r="O4805" s="38" t="s">
        <v>45</v>
      </c>
      <c r="P4805" s="49"/>
      <c r="Q4805" s="49"/>
      <c r="R4805" s="57"/>
      <c r="S4805" s="54"/>
      <c r="T4805" s="133">
        <v>20000</v>
      </c>
      <c r="U4805" s="41">
        <f t="shared" si="579"/>
        <v>22400.000000000004</v>
      </c>
      <c r="V4805" s="135"/>
      <c r="W4805" s="51">
        <v>2017</v>
      </c>
      <c r="X4805" s="49"/>
    </row>
    <row r="4806" spans="1:24" ht="50.1" customHeight="1">
      <c r="A4806" s="506" t="s">
        <v>11306</v>
      </c>
      <c r="B4806" s="49" t="s">
        <v>1273</v>
      </c>
      <c r="C4806" s="49" t="s">
        <v>11307</v>
      </c>
      <c r="D4806" s="56" t="s">
        <v>11308</v>
      </c>
      <c r="E4806" s="38" t="s">
        <v>11308</v>
      </c>
      <c r="F4806" s="50" t="s">
        <v>11309</v>
      </c>
      <c r="G4806" s="49" t="s">
        <v>39</v>
      </c>
      <c r="H4806" s="49" t="s">
        <v>1278</v>
      </c>
      <c r="I4806" s="82">
        <v>590000000</v>
      </c>
      <c r="J4806" s="51" t="s">
        <v>53</v>
      </c>
      <c r="K4806" s="49" t="s">
        <v>11310</v>
      </c>
      <c r="L4806" s="49" t="s">
        <v>53</v>
      </c>
      <c r="M4806" s="49"/>
      <c r="N4806" s="49" t="s">
        <v>11266</v>
      </c>
      <c r="O4806" s="38" t="s">
        <v>45</v>
      </c>
      <c r="P4806" s="49"/>
      <c r="Q4806" s="49"/>
      <c r="R4806" s="57"/>
      <c r="S4806" s="54"/>
      <c r="T4806" s="133">
        <f>250000/1.12</f>
        <v>223214.28571428568</v>
      </c>
      <c r="U4806" s="41">
        <f t="shared" si="579"/>
        <v>250000</v>
      </c>
      <c r="V4806" s="135"/>
      <c r="W4806" s="51">
        <v>2017</v>
      </c>
      <c r="X4806" s="49"/>
    </row>
    <row r="4807" spans="1:24" ht="50.1" customHeight="1">
      <c r="A4807" s="506" t="s">
        <v>11311</v>
      </c>
      <c r="B4807" s="49" t="s">
        <v>1273</v>
      </c>
      <c r="C4807" s="49" t="s">
        <v>11307</v>
      </c>
      <c r="D4807" s="56" t="s">
        <v>11308</v>
      </c>
      <c r="E4807" s="38" t="s">
        <v>11308</v>
      </c>
      <c r="F4807" s="50" t="s">
        <v>11312</v>
      </c>
      <c r="G4807" s="49" t="s">
        <v>39</v>
      </c>
      <c r="H4807" s="49" t="s">
        <v>1278</v>
      </c>
      <c r="I4807" s="82">
        <v>590000000</v>
      </c>
      <c r="J4807" s="49" t="s">
        <v>53</v>
      </c>
      <c r="K4807" s="49" t="s">
        <v>11313</v>
      </c>
      <c r="L4807" s="49" t="s">
        <v>53</v>
      </c>
      <c r="M4807" s="49"/>
      <c r="N4807" s="49" t="s">
        <v>11314</v>
      </c>
      <c r="O4807" s="38" t="s">
        <v>45</v>
      </c>
      <c r="P4807" s="49"/>
      <c r="Q4807" s="49"/>
      <c r="R4807" s="57"/>
      <c r="S4807" s="54"/>
      <c r="T4807" s="133">
        <v>1340000</v>
      </c>
      <c r="U4807" s="41">
        <f t="shared" si="579"/>
        <v>1500800.0000000002</v>
      </c>
      <c r="V4807" s="49"/>
      <c r="W4807" s="51">
        <v>2017</v>
      </c>
      <c r="X4807" s="46"/>
    </row>
    <row r="4808" spans="1:24" ht="50.1" customHeight="1">
      <c r="A4808" s="506" t="s">
        <v>11315</v>
      </c>
      <c r="B4808" s="49" t="s">
        <v>1273</v>
      </c>
      <c r="C4808" s="49" t="s">
        <v>11307</v>
      </c>
      <c r="D4808" s="56" t="s">
        <v>11308</v>
      </c>
      <c r="E4808" s="38" t="s">
        <v>11308</v>
      </c>
      <c r="F4808" s="50" t="s">
        <v>11316</v>
      </c>
      <c r="G4808" s="49" t="s">
        <v>39</v>
      </c>
      <c r="H4808" s="49" t="s">
        <v>1278</v>
      </c>
      <c r="I4808" s="82">
        <v>590000000</v>
      </c>
      <c r="J4808" s="49" t="s">
        <v>53</v>
      </c>
      <c r="K4808" s="49" t="s">
        <v>1619</v>
      </c>
      <c r="L4808" s="49" t="s">
        <v>53</v>
      </c>
      <c r="M4808" s="49"/>
      <c r="N4808" s="49" t="s">
        <v>11317</v>
      </c>
      <c r="O4808" s="38" t="s">
        <v>45</v>
      </c>
      <c r="P4808" s="49"/>
      <c r="Q4808" s="49"/>
      <c r="R4808" s="57"/>
      <c r="S4808" s="54"/>
      <c r="T4808" s="133">
        <v>85000</v>
      </c>
      <c r="U4808" s="41">
        <f t="shared" si="579"/>
        <v>95200.000000000015</v>
      </c>
      <c r="V4808" s="49"/>
      <c r="W4808" s="51">
        <v>2017</v>
      </c>
      <c r="X4808" s="508"/>
    </row>
    <row r="4809" spans="1:24" ht="50.1" customHeight="1">
      <c r="A4809" s="506" t="s">
        <v>11318</v>
      </c>
      <c r="B4809" s="34" t="s">
        <v>35</v>
      </c>
      <c r="C4809" s="35" t="s">
        <v>11307</v>
      </c>
      <c r="D4809" s="36" t="s">
        <v>11308</v>
      </c>
      <c r="E4809" s="78" t="s">
        <v>11308</v>
      </c>
      <c r="F4809" s="78" t="s">
        <v>11319</v>
      </c>
      <c r="G4809" s="35" t="s">
        <v>196</v>
      </c>
      <c r="H4809" s="35">
        <v>100</v>
      </c>
      <c r="I4809" s="82">
        <v>590000000</v>
      </c>
      <c r="J4809" s="35" t="s">
        <v>53</v>
      </c>
      <c r="K4809" s="35" t="s">
        <v>11207</v>
      </c>
      <c r="L4809" s="35" t="s">
        <v>11320</v>
      </c>
      <c r="M4809" s="35"/>
      <c r="N4809" s="35" t="s">
        <v>11321</v>
      </c>
      <c r="O4809" s="35" t="s">
        <v>110</v>
      </c>
      <c r="P4809" s="35"/>
      <c r="Q4809" s="35"/>
      <c r="R4809" s="173"/>
      <c r="S4809" s="173"/>
      <c r="T4809" s="54">
        <v>4311607.1428571427</v>
      </c>
      <c r="U4809" s="75">
        <f t="shared" si="579"/>
        <v>4829000</v>
      </c>
      <c r="V4809" s="92"/>
      <c r="W4809" s="35">
        <v>2017</v>
      </c>
      <c r="X4809" s="35"/>
    </row>
    <row r="4810" spans="1:24" ht="50.1" customHeight="1">
      <c r="A4810" s="506" t="s">
        <v>11322</v>
      </c>
      <c r="B4810" s="49" t="s">
        <v>35</v>
      </c>
      <c r="C4810" s="49" t="s">
        <v>11323</v>
      </c>
      <c r="D4810" s="56" t="s">
        <v>11324</v>
      </c>
      <c r="E4810" s="509" t="s">
        <v>11324</v>
      </c>
      <c r="F4810" s="50" t="s">
        <v>11325</v>
      </c>
      <c r="G4810" s="51" t="s">
        <v>39</v>
      </c>
      <c r="H4810" s="52">
        <v>100</v>
      </c>
      <c r="I4810" s="82">
        <v>590000000</v>
      </c>
      <c r="J4810" s="42" t="s">
        <v>53</v>
      </c>
      <c r="K4810" s="49" t="s">
        <v>2610</v>
      </c>
      <c r="L4810" s="51" t="s">
        <v>42</v>
      </c>
      <c r="M4810" s="49"/>
      <c r="N4810" s="49" t="s">
        <v>11163</v>
      </c>
      <c r="O4810" s="38" t="s">
        <v>45</v>
      </c>
      <c r="P4810" s="67"/>
      <c r="Q4810" s="67"/>
      <c r="R4810" s="68"/>
      <c r="S4810" s="40"/>
      <c r="T4810" s="40">
        <v>230000</v>
      </c>
      <c r="U4810" s="41">
        <f t="shared" si="579"/>
        <v>257600.00000000003</v>
      </c>
      <c r="V4810" s="55"/>
      <c r="W4810" s="51">
        <v>2017</v>
      </c>
      <c r="X4810" s="42"/>
    </row>
    <row r="4811" spans="1:24" ht="50.1" customHeight="1">
      <c r="A4811" s="506" t="s">
        <v>11326</v>
      </c>
      <c r="B4811" s="49" t="s">
        <v>35</v>
      </c>
      <c r="C4811" s="38" t="s">
        <v>11327</v>
      </c>
      <c r="D4811" s="56" t="s">
        <v>11328</v>
      </c>
      <c r="E4811" s="38" t="s">
        <v>11328</v>
      </c>
      <c r="F4811" s="50"/>
      <c r="G4811" s="51" t="s">
        <v>39</v>
      </c>
      <c r="H4811" s="59">
        <v>100</v>
      </c>
      <c r="I4811" s="82">
        <v>590000000</v>
      </c>
      <c r="J4811" s="51" t="s">
        <v>53</v>
      </c>
      <c r="K4811" s="51" t="s">
        <v>11329</v>
      </c>
      <c r="L4811" s="51" t="s">
        <v>295</v>
      </c>
      <c r="M4811" s="51"/>
      <c r="N4811" s="51" t="s">
        <v>11168</v>
      </c>
      <c r="O4811" s="38" t="s">
        <v>45</v>
      </c>
      <c r="P4811" s="51"/>
      <c r="Q4811" s="51"/>
      <c r="R4811" s="115"/>
      <c r="S4811" s="89"/>
      <c r="T4811" s="89">
        <v>900000</v>
      </c>
      <c r="U4811" s="41">
        <f t="shared" si="579"/>
        <v>1008000.0000000001</v>
      </c>
      <c r="V4811" s="51"/>
      <c r="W4811" s="51">
        <v>2017</v>
      </c>
      <c r="X4811" s="42"/>
    </row>
    <row r="4812" spans="1:24" ht="50.1" customHeight="1">
      <c r="A4812" s="506" t="s">
        <v>11330</v>
      </c>
      <c r="B4812" s="58" t="s">
        <v>1273</v>
      </c>
      <c r="C4812" s="38" t="s">
        <v>11331</v>
      </c>
      <c r="D4812" s="56" t="s">
        <v>11332</v>
      </c>
      <c r="E4812" s="38" t="s">
        <v>11332</v>
      </c>
      <c r="F4812" s="50"/>
      <c r="G4812" s="51" t="s">
        <v>39</v>
      </c>
      <c r="H4812" s="105">
        <v>100</v>
      </c>
      <c r="I4812" s="82">
        <v>590000000</v>
      </c>
      <c r="J4812" s="46" t="s">
        <v>53</v>
      </c>
      <c r="K4812" s="403" t="s">
        <v>1422</v>
      </c>
      <c r="L4812" s="46" t="s">
        <v>42</v>
      </c>
      <c r="M4812" s="49"/>
      <c r="N4812" s="51" t="s">
        <v>11333</v>
      </c>
      <c r="O4812" s="38" t="s">
        <v>45</v>
      </c>
      <c r="P4812" s="49"/>
      <c r="Q4812" s="510"/>
      <c r="R4812" s="57"/>
      <c r="S4812" s="511"/>
      <c r="T4812" s="54">
        <v>14345000</v>
      </c>
      <c r="U4812" s="41">
        <f t="shared" si="579"/>
        <v>16066400.000000002</v>
      </c>
      <c r="V4812" s="512"/>
      <c r="W4812" s="51">
        <v>2017</v>
      </c>
      <c r="X4812" s="508"/>
    </row>
    <row r="4813" spans="1:24" ht="50.1" customHeight="1">
      <c r="A4813" s="506" t="s">
        <v>11334</v>
      </c>
      <c r="B4813" s="49" t="s">
        <v>35</v>
      </c>
      <c r="C4813" s="38" t="s">
        <v>11335</v>
      </c>
      <c r="D4813" s="56" t="s">
        <v>11336</v>
      </c>
      <c r="E4813" s="38" t="s">
        <v>11336</v>
      </c>
      <c r="F4813" s="50" t="s">
        <v>11337</v>
      </c>
      <c r="G4813" s="51" t="s">
        <v>39</v>
      </c>
      <c r="H4813" s="59">
        <v>100</v>
      </c>
      <c r="I4813" s="82">
        <v>590000000</v>
      </c>
      <c r="J4813" s="51" t="s">
        <v>53</v>
      </c>
      <c r="K4813" s="51" t="s">
        <v>11219</v>
      </c>
      <c r="L4813" s="51" t="s">
        <v>295</v>
      </c>
      <c r="M4813" s="51"/>
      <c r="N4813" s="114" t="s">
        <v>11168</v>
      </c>
      <c r="O4813" s="38" t="s">
        <v>45</v>
      </c>
      <c r="P4813" s="51"/>
      <c r="Q4813" s="51"/>
      <c r="R4813" s="115"/>
      <c r="S4813" s="89"/>
      <c r="T4813" s="89">
        <v>99000</v>
      </c>
      <c r="U4813" s="41">
        <f t="shared" si="579"/>
        <v>110880.00000000001</v>
      </c>
      <c r="V4813" s="51"/>
      <c r="W4813" s="51">
        <v>2017</v>
      </c>
      <c r="X4813" s="42"/>
    </row>
    <row r="4814" spans="1:24" ht="50.1" customHeight="1">
      <c r="A4814" s="506" t="s">
        <v>11338</v>
      </c>
      <c r="B4814" s="49" t="s">
        <v>35</v>
      </c>
      <c r="C4814" s="49" t="s">
        <v>11339</v>
      </c>
      <c r="D4814" s="56" t="s">
        <v>11340</v>
      </c>
      <c r="E4814" s="38" t="s">
        <v>11340</v>
      </c>
      <c r="F4814" s="50"/>
      <c r="G4814" s="49" t="s">
        <v>39</v>
      </c>
      <c r="H4814" s="49">
        <v>10</v>
      </c>
      <c r="I4814" s="82">
        <v>590000000</v>
      </c>
      <c r="J4814" s="49" t="s">
        <v>11341</v>
      </c>
      <c r="K4814" s="49" t="s">
        <v>11342</v>
      </c>
      <c r="L4814" s="49" t="s">
        <v>11343</v>
      </c>
      <c r="M4814" s="49"/>
      <c r="N4814" s="49" t="s">
        <v>11344</v>
      </c>
      <c r="O4814" s="49" t="s">
        <v>2566</v>
      </c>
      <c r="P4814" s="49"/>
      <c r="Q4814" s="49"/>
      <c r="R4814" s="57"/>
      <c r="S4814" s="54"/>
      <c r="T4814" s="133">
        <v>1300000</v>
      </c>
      <c r="U4814" s="41">
        <f t="shared" si="579"/>
        <v>1456000.0000000002</v>
      </c>
      <c r="V4814" s="49"/>
      <c r="W4814" s="51">
        <v>2017</v>
      </c>
      <c r="X4814" s="49"/>
    </row>
    <row r="4815" spans="1:24" ht="50.1" customHeight="1">
      <c r="A4815" s="506" t="s">
        <v>11345</v>
      </c>
      <c r="B4815" s="49" t="s">
        <v>35</v>
      </c>
      <c r="C4815" s="38" t="s">
        <v>11346</v>
      </c>
      <c r="D4815" s="56" t="s">
        <v>11347</v>
      </c>
      <c r="E4815" s="38" t="s">
        <v>11347</v>
      </c>
      <c r="F4815" s="50"/>
      <c r="G4815" s="51" t="s">
        <v>39</v>
      </c>
      <c r="H4815" s="59">
        <v>80</v>
      </c>
      <c r="I4815" s="82">
        <v>590000000</v>
      </c>
      <c r="J4815" s="51" t="s">
        <v>53</v>
      </c>
      <c r="K4815" s="51" t="s">
        <v>9456</v>
      </c>
      <c r="L4815" s="51" t="s">
        <v>42</v>
      </c>
      <c r="M4815" s="229"/>
      <c r="N4815" s="51" t="s">
        <v>11006</v>
      </c>
      <c r="O4815" s="114" t="s">
        <v>1204</v>
      </c>
      <c r="P4815" s="51"/>
      <c r="Q4815" s="51"/>
      <c r="R4815" s="115"/>
      <c r="S4815" s="89"/>
      <c r="T4815" s="89">
        <v>1000000</v>
      </c>
      <c r="U4815" s="41">
        <f t="shared" si="579"/>
        <v>1120000</v>
      </c>
      <c r="V4815" s="51"/>
      <c r="W4815" s="51">
        <v>2017</v>
      </c>
      <c r="X4815" s="51"/>
    </row>
    <row r="4816" spans="1:24" ht="50.1" customHeight="1">
      <c r="A4816" s="506" t="s">
        <v>11348</v>
      </c>
      <c r="B4816" s="34" t="s">
        <v>35</v>
      </c>
      <c r="C4816" s="38" t="s">
        <v>11349</v>
      </c>
      <c r="D4816" s="56" t="s">
        <v>11350</v>
      </c>
      <c r="E4816" s="38" t="s">
        <v>11350</v>
      </c>
      <c r="F4816" s="50"/>
      <c r="G4816" s="51" t="s">
        <v>196</v>
      </c>
      <c r="H4816" s="105">
        <v>80</v>
      </c>
      <c r="I4816" s="82">
        <v>590000000</v>
      </c>
      <c r="J4816" s="46" t="s">
        <v>53</v>
      </c>
      <c r="K4816" s="403" t="s">
        <v>11351</v>
      </c>
      <c r="L4816" s="46" t="s">
        <v>42</v>
      </c>
      <c r="M4816" s="49"/>
      <c r="N4816" s="51" t="s">
        <v>11006</v>
      </c>
      <c r="O4816" s="114" t="s">
        <v>1204</v>
      </c>
      <c r="P4816" s="49"/>
      <c r="Q4816" s="510"/>
      <c r="R4816" s="57"/>
      <c r="S4816" s="511"/>
      <c r="T4816" s="54">
        <v>120000</v>
      </c>
      <c r="U4816" s="40">
        <f t="shared" si="579"/>
        <v>134400</v>
      </c>
      <c r="V4816" s="512"/>
      <c r="W4816" s="51">
        <v>2017</v>
      </c>
      <c r="X4816" s="51"/>
    </row>
    <row r="4817" spans="1:24" ht="50.1" customHeight="1">
      <c r="A4817" s="506" t="s">
        <v>11352</v>
      </c>
      <c r="B4817" s="49" t="s">
        <v>35</v>
      </c>
      <c r="C4817" s="49" t="s">
        <v>11353</v>
      </c>
      <c r="D4817" s="65" t="s">
        <v>11354</v>
      </c>
      <c r="E4817" s="66" t="s">
        <v>11355</v>
      </c>
      <c r="F4817" s="66" t="s">
        <v>11356</v>
      </c>
      <c r="G4817" s="55" t="s">
        <v>39</v>
      </c>
      <c r="H4817" s="55">
        <v>100</v>
      </c>
      <c r="I4817" s="82">
        <v>590000000</v>
      </c>
      <c r="J4817" s="42" t="s">
        <v>53</v>
      </c>
      <c r="K4817" s="46" t="s">
        <v>11288</v>
      </c>
      <c r="L4817" s="51" t="s">
        <v>42</v>
      </c>
      <c r="M4817" s="109"/>
      <c r="N4817" s="49" t="s">
        <v>11174</v>
      </c>
      <c r="O4817" s="38" t="s">
        <v>11175</v>
      </c>
      <c r="P4817" s="67"/>
      <c r="Q4817" s="67"/>
      <c r="R4817" s="68"/>
      <c r="S4817" s="40"/>
      <c r="T4817" s="40">
        <v>450000</v>
      </c>
      <c r="U4817" s="40">
        <f t="shared" si="579"/>
        <v>504000.00000000006</v>
      </c>
      <c r="V4817" s="109"/>
      <c r="W4817" s="51">
        <v>2017</v>
      </c>
      <c r="X4817" s="42"/>
    </row>
    <row r="4818" spans="1:24" ht="50.1" customHeight="1">
      <c r="A4818" s="506" t="s">
        <v>11357</v>
      </c>
      <c r="B4818" s="49" t="s">
        <v>35</v>
      </c>
      <c r="C4818" s="49" t="s">
        <v>11358</v>
      </c>
      <c r="D4818" s="56" t="s">
        <v>11359</v>
      </c>
      <c r="E4818" s="50" t="s">
        <v>11360</v>
      </c>
      <c r="F4818" s="50" t="s">
        <v>11361</v>
      </c>
      <c r="G4818" s="51" t="s">
        <v>39</v>
      </c>
      <c r="H4818" s="52">
        <v>100</v>
      </c>
      <c r="I4818" s="82">
        <v>590000000</v>
      </c>
      <c r="J4818" s="42" t="s">
        <v>1423</v>
      </c>
      <c r="K4818" s="49" t="s">
        <v>445</v>
      </c>
      <c r="L4818" s="46" t="s">
        <v>1423</v>
      </c>
      <c r="M4818" s="109"/>
      <c r="N4818" s="49" t="s">
        <v>11174</v>
      </c>
      <c r="O4818" s="38" t="s">
        <v>11362</v>
      </c>
      <c r="P4818" s="67"/>
      <c r="Q4818" s="67"/>
      <c r="R4818" s="68"/>
      <c r="S4818" s="40"/>
      <c r="T4818" s="40">
        <v>573000</v>
      </c>
      <c r="U4818" s="40">
        <f t="shared" si="579"/>
        <v>641760.00000000012</v>
      </c>
      <c r="V4818" s="55"/>
      <c r="W4818" s="51">
        <v>2017</v>
      </c>
      <c r="X4818" s="42"/>
    </row>
    <row r="4819" spans="1:24" ht="50.1" customHeight="1">
      <c r="A4819" s="506" t="s">
        <v>11363</v>
      </c>
      <c r="B4819" s="58" t="s">
        <v>35</v>
      </c>
      <c r="C4819" s="38" t="s">
        <v>11364</v>
      </c>
      <c r="D4819" s="56" t="s">
        <v>11365</v>
      </c>
      <c r="E4819" s="38" t="s">
        <v>11365</v>
      </c>
      <c r="F4819" s="50" t="s">
        <v>11366</v>
      </c>
      <c r="G4819" s="51" t="s">
        <v>39</v>
      </c>
      <c r="H4819" s="59">
        <v>100</v>
      </c>
      <c r="I4819" s="82">
        <v>590000000</v>
      </c>
      <c r="J4819" s="51" t="s">
        <v>53</v>
      </c>
      <c r="K4819" s="51" t="s">
        <v>11231</v>
      </c>
      <c r="L4819" s="51" t="s">
        <v>53</v>
      </c>
      <c r="M4819" s="51"/>
      <c r="N4819" s="51" t="s">
        <v>11148</v>
      </c>
      <c r="O4819" s="114" t="s">
        <v>11232</v>
      </c>
      <c r="P4819" s="51"/>
      <c r="Q4819" s="51"/>
      <c r="R4819" s="115"/>
      <c r="S4819" s="89"/>
      <c r="T4819" s="89">
        <f>100000/1.12</f>
        <v>89285.714285714275</v>
      </c>
      <c r="U4819" s="40">
        <f t="shared" si="579"/>
        <v>100000</v>
      </c>
      <c r="V4819" s="51"/>
      <c r="W4819" s="51">
        <v>2017</v>
      </c>
      <c r="X4819" s="507"/>
    </row>
    <row r="4820" spans="1:24" ht="50.1" customHeight="1">
      <c r="A4820" s="506" t="s">
        <v>11367</v>
      </c>
      <c r="B4820" s="49" t="s">
        <v>35</v>
      </c>
      <c r="C4820" s="49" t="s">
        <v>11368</v>
      </c>
      <c r="D4820" s="56" t="s">
        <v>11369</v>
      </c>
      <c r="E4820" s="50" t="s">
        <v>11369</v>
      </c>
      <c r="F4820" s="50" t="s">
        <v>11370</v>
      </c>
      <c r="G4820" s="49" t="s">
        <v>39</v>
      </c>
      <c r="H4820" s="49">
        <v>100</v>
      </c>
      <c r="I4820" s="82">
        <v>590000000</v>
      </c>
      <c r="J4820" s="49" t="s">
        <v>53</v>
      </c>
      <c r="K4820" s="49" t="s">
        <v>1619</v>
      </c>
      <c r="L4820" s="49" t="s">
        <v>53</v>
      </c>
      <c r="M4820" s="49"/>
      <c r="N4820" s="49" t="s">
        <v>11129</v>
      </c>
      <c r="O4820" s="35" t="s">
        <v>110</v>
      </c>
      <c r="P4820" s="49"/>
      <c r="Q4820" s="49"/>
      <c r="R4820" s="57"/>
      <c r="S4820" s="54"/>
      <c r="T4820" s="133">
        <v>453000</v>
      </c>
      <c r="U4820" s="40">
        <f t="shared" si="579"/>
        <v>507360.00000000006</v>
      </c>
      <c r="V4820" s="49"/>
      <c r="W4820" s="51">
        <v>2017</v>
      </c>
      <c r="X4820" s="363"/>
    </row>
    <row r="4821" spans="1:24" ht="50.1" customHeight="1">
      <c r="A4821" s="506" t="s">
        <v>11371</v>
      </c>
      <c r="B4821" s="49" t="s">
        <v>35</v>
      </c>
      <c r="C4821" s="49" t="s">
        <v>11372</v>
      </c>
      <c r="D4821" s="56" t="s">
        <v>11373</v>
      </c>
      <c r="E4821" s="38" t="s">
        <v>11373</v>
      </c>
      <c r="F4821" s="50" t="s">
        <v>11374</v>
      </c>
      <c r="G4821" s="49" t="s">
        <v>39</v>
      </c>
      <c r="H4821" s="49">
        <v>100</v>
      </c>
      <c r="I4821" s="82">
        <v>590000000</v>
      </c>
      <c r="J4821" s="49" t="s">
        <v>53</v>
      </c>
      <c r="K4821" s="49" t="s">
        <v>1619</v>
      </c>
      <c r="L4821" s="49" t="s">
        <v>53</v>
      </c>
      <c r="M4821" s="49"/>
      <c r="N4821" s="49" t="s">
        <v>11129</v>
      </c>
      <c r="O4821" s="38" t="s">
        <v>45</v>
      </c>
      <c r="P4821" s="49"/>
      <c r="Q4821" s="49"/>
      <c r="R4821" s="57"/>
      <c r="S4821" s="54"/>
      <c r="T4821" s="133">
        <f>8100/1.12</f>
        <v>7232.1428571428569</v>
      </c>
      <c r="U4821" s="40">
        <f t="shared" si="579"/>
        <v>8100.0000000000009</v>
      </c>
      <c r="V4821" s="49"/>
      <c r="W4821" s="51">
        <v>2017</v>
      </c>
      <c r="X4821" s="363"/>
    </row>
    <row r="4822" spans="1:24" ht="50.1" customHeight="1">
      <c r="A4822" s="506" t="s">
        <v>11375</v>
      </c>
      <c r="B4822" s="34" t="s">
        <v>35</v>
      </c>
      <c r="C4822" s="49" t="s">
        <v>11376</v>
      </c>
      <c r="D4822" s="56" t="s">
        <v>11377</v>
      </c>
      <c r="E4822" s="50" t="s">
        <v>11377</v>
      </c>
      <c r="F4822" s="50" t="s">
        <v>11378</v>
      </c>
      <c r="G4822" s="49" t="s">
        <v>39</v>
      </c>
      <c r="H4822" s="49">
        <v>100</v>
      </c>
      <c r="I4822" s="82">
        <v>590000000</v>
      </c>
      <c r="J4822" s="51" t="s">
        <v>53</v>
      </c>
      <c r="K4822" s="49" t="s">
        <v>1619</v>
      </c>
      <c r="L4822" s="49" t="s">
        <v>53</v>
      </c>
      <c r="M4822" s="49"/>
      <c r="N4822" s="49" t="s">
        <v>11129</v>
      </c>
      <c r="O4822" s="35" t="s">
        <v>110</v>
      </c>
      <c r="P4822" s="49"/>
      <c r="Q4822" s="49"/>
      <c r="R4822" s="57"/>
      <c r="S4822" s="54"/>
      <c r="T4822" s="133">
        <f>615000/1.12</f>
        <v>549107.14285714284</v>
      </c>
      <c r="U4822" s="40">
        <f t="shared" si="579"/>
        <v>615000</v>
      </c>
      <c r="V4822" s="513"/>
      <c r="W4822" s="51">
        <v>2017</v>
      </c>
      <c r="X4822" s="363"/>
    </row>
    <row r="4823" spans="1:24" ht="50.1" customHeight="1">
      <c r="A4823" s="51" t="s">
        <v>11379</v>
      </c>
      <c r="B4823" s="49" t="s">
        <v>35</v>
      </c>
      <c r="C4823" s="50" t="s">
        <v>11380</v>
      </c>
      <c r="D4823" s="56" t="s">
        <v>11381</v>
      </c>
      <c r="E4823" s="50" t="s">
        <v>11381</v>
      </c>
      <c r="F4823" s="38" t="s">
        <v>11382</v>
      </c>
      <c r="G4823" s="51" t="s">
        <v>39</v>
      </c>
      <c r="H4823" s="51">
        <v>100</v>
      </c>
      <c r="I4823" s="51">
        <v>590000000</v>
      </c>
      <c r="J4823" s="51" t="s">
        <v>53</v>
      </c>
      <c r="K4823" s="51" t="s">
        <v>445</v>
      </c>
      <c r="L4823" s="51" t="s">
        <v>42</v>
      </c>
      <c r="M4823" s="51"/>
      <c r="N4823" s="51" t="s">
        <v>11383</v>
      </c>
      <c r="O4823" s="51" t="s">
        <v>227</v>
      </c>
      <c r="P4823" s="51"/>
      <c r="Q4823" s="51"/>
      <c r="R4823" s="115"/>
      <c r="S4823" s="115"/>
      <c r="T4823" s="74">
        <v>2025000</v>
      </c>
      <c r="U4823" s="74">
        <f t="shared" si="579"/>
        <v>2268000</v>
      </c>
      <c r="V4823" s="51"/>
      <c r="W4823" s="51">
        <v>2017</v>
      </c>
      <c r="X4823" s="51"/>
    </row>
    <row r="4824" spans="1:24" ht="50.1" customHeight="1">
      <c r="A4824" s="51" t="s">
        <v>11384</v>
      </c>
      <c r="B4824" s="49" t="s">
        <v>35</v>
      </c>
      <c r="C4824" s="50" t="s">
        <v>11307</v>
      </c>
      <c r="D4824" s="56" t="s">
        <v>11308</v>
      </c>
      <c r="E4824" s="50" t="s">
        <v>11308</v>
      </c>
      <c r="F4824" s="38" t="s">
        <v>11385</v>
      </c>
      <c r="G4824" s="51" t="s">
        <v>39</v>
      </c>
      <c r="H4824" s="51">
        <v>100</v>
      </c>
      <c r="I4824" s="51">
        <v>590000000</v>
      </c>
      <c r="J4824" s="51" t="s">
        <v>53</v>
      </c>
      <c r="K4824" s="51" t="s">
        <v>445</v>
      </c>
      <c r="L4824" s="51" t="s">
        <v>42</v>
      </c>
      <c r="M4824" s="51"/>
      <c r="N4824" s="51" t="s">
        <v>11383</v>
      </c>
      <c r="O4824" s="51" t="s">
        <v>227</v>
      </c>
      <c r="P4824" s="51"/>
      <c r="Q4824" s="51"/>
      <c r="R4824" s="115"/>
      <c r="S4824" s="115"/>
      <c r="T4824" s="74">
        <v>1250000</v>
      </c>
      <c r="U4824" s="74">
        <f t="shared" si="579"/>
        <v>1400000.0000000002</v>
      </c>
      <c r="V4824" s="51"/>
      <c r="W4824" s="51">
        <v>2017</v>
      </c>
      <c r="X4824" s="51"/>
    </row>
    <row r="4825" spans="1:24" ht="50.1" customHeight="1">
      <c r="A4825" s="51" t="s">
        <v>11386</v>
      </c>
      <c r="B4825" s="49" t="s">
        <v>35</v>
      </c>
      <c r="C4825" s="50" t="s">
        <v>11387</v>
      </c>
      <c r="D4825" s="56" t="s">
        <v>11388</v>
      </c>
      <c r="E4825" s="50" t="s">
        <v>11388</v>
      </c>
      <c r="F4825" s="38" t="s">
        <v>11389</v>
      </c>
      <c r="G4825" s="51" t="s">
        <v>39</v>
      </c>
      <c r="H4825" s="51">
        <v>100</v>
      </c>
      <c r="I4825" s="51">
        <v>590000000</v>
      </c>
      <c r="J4825" s="51" t="s">
        <v>53</v>
      </c>
      <c r="K4825" s="51" t="s">
        <v>11294</v>
      </c>
      <c r="L4825" s="51" t="s">
        <v>42</v>
      </c>
      <c r="M4825" s="51"/>
      <c r="N4825" s="51" t="s">
        <v>11383</v>
      </c>
      <c r="O4825" s="51" t="s">
        <v>2052</v>
      </c>
      <c r="P4825" s="51"/>
      <c r="Q4825" s="51"/>
      <c r="R4825" s="115"/>
      <c r="S4825" s="115"/>
      <c r="T4825" s="74">
        <v>1770000</v>
      </c>
      <c r="U4825" s="74">
        <f t="shared" si="579"/>
        <v>1982400.0000000002</v>
      </c>
      <c r="V4825" s="51"/>
      <c r="W4825" s="51">
        <v>2017</v>
      </c>
      <c r="X4825" s="51"/>
    </row>
    <row r="4826" spans="1:24" ht="50.1" customHeight="1">
      <c r="A4826" s="51" t="s">
        <v>11390</v>
      </c>
      <c r="B4826" s="49" t="s">
        <v>35</v>
      </c>
      <c r="C4826" s="50" t="s">
        <v>11391</v>
      </c>
      <c r="D4826" s="56" t="s">
        <v>11392</v>
      </c>
      <c r="E4826" s="50" t="s">
        <v>11392</v>
      </c>
      <c r="F4826" s="38" t="s">
        <v>11393</v>
      </c>
      <c r="G4826" s="51" t="s">
        <v>39</v>
      </c>
      <c r="H4826" s="51">
        <v>100</v>
      </c>
      <c r="I4826" s="51">
        <v>590000000</v>
      </c>
      <c r="J4826" s="51" t="s">
        <v>53</v>
      </c>
      <c r="K4826" s="51" t="s">
        <v>11310</v>
      </c>
      <c r="L4826" s="51" t="s">
        <v>42</v>
      </c>
      <c r="M4826" s="51"/>
      <c r="N4826" s="51" t="s">
        <v>11383</v>
      </c>
      <c r="O4826" s="51" t="s">
        <v>227</v>
      </c>
      <c r="P4826" s="51"/>
      <c r="Q4826" s="51"/>
      <c r="R4826" s="115"/>
      <c r="S4826" s="115"/>
      <c r="T4826" s="74">
        <v>1973220</v>
      </c>
      <c r="U4826" s="74">
        <f t="shared" si="579"/>
        <v>2210006.4000000004</v>
      </c>
      <c r="V4826" s="51"/>
      <c r="W4826" s="51">
        <v>2017</v>
      </c>
      <c r="X4826" s="51"/>
    </row>
    <row r="4827" spans="1:24" ht="50.1" customHeight="1">
      <c r="A4827" s="51" t="s">
        <v>11394</v>
      </c>
      <c r="B4827" s="49" t="s">
        <v>35</v>
      </c>
      <c r="C4827" s="50" t="s">
        <v>11395</v>
      </c>
      <c r="D4827" s="56" t="s">
        <v>11396</v>
      </c>
      <c r="E4827" s="50" t="s">
        <v>11396</v>
      </c>
      <c r="F4827" s="38" t="s">
        <v>11397</v>
      </c>
      <c r="G4827" s="51" t="s">
        <v>196</v>
      </c>
      <c r="H4827" s="51">
        <v>100</v>
      </c>
      <c r="I4827" s="51">
        <v>590000000</v>
      </c>
      <c r="J4827" s="51" t="s">
        <v>53</v>
      </c>
      <c r="K4827" s="51" t="s">
        <v>108</v>
      </c>
      <c r="L4827" s="51" t="s">
        <v>42</v>
      </c>
      <c r="M4827" s="51"/>
      <c r="N4827" s="51" t="s">
        <v>11383</v>
      </c>
      <c r="O4827" s="51" t="s">
        <v>1424</v>
      </c>
      <c r="P4827" s="51"/>
      <c r="Q4827" s="51"/>
      <c r="R4827" s="115"/>
      <c r="S4827" s="115"/>
      <c r="T4827" s="74">
        <v>7991075</v>
      </c>
      <c r="U4827" s="74">
        <f>T4827*1.12</f>
        <v>8950004</v>
      </c>
      <c r="V4827" s="51"/>
      <c r="W4827" s="51">
        <v>2017</v>
      </c>
      <c r="X4827" s="51"/>
    </row>
    <row r="4828" spans="1:24" ht="50.1" customHeight="1">
      <c r="A4828" s="51" t="s">
        <v>11398</v>
      </c>
      <c r="B4828" s="49" t="s">
        <v>35</v>
      </c>
      <c r="C4828" s="50" t="s">
        <v>11399</v>
      </c>
      <c r="D4828" s="279" t="s">
        <v>11400</v>
      </c>
      <c r="E4828" s="296" t="s">
        <v>11401</v>
      </c>
      <c r="F4828" s="38" t="s">
        <v>11402</v>
      </c>
      <c r="G4828" s="51" t="s">
        <v>196</v>
      </c>
      <c r="H4828" s="51">
        <v>100</v>
      </c>
      <c r="I4828" s="51">
        <v>590000000</v>
      </c>
      <c r="J4828" s="51" t="s">
        <v>53</v>
      </c>
      <c r="K4828" s="51" t="s">
        <v>11403</v>
      </c>
      <c r="L4828" s="51" t="s">
        <v>42</v>
      </c>
      <c r="M4828" s="51"/>
      <c r="N4828" s="51" t="s">
        <v>11383</v>
      </c>
      <c r="O4828" s="51" t="s">
        <v>1424</v>
      </c>
      <c r="P4828" s="51"/>
      <c r="Q4828" s="51"/>
      <c r="R4828" s="115"/>
      <c r="S4828" s="115"/>
      <c r="T4828" s="74">
        <v>800000</v>
      </c>
      <c r="U4828" s="74">
        <f t="shared" si="579"/>
        <v>896000.00000000012</v>
      </c>
      <c r="V4828" s="51"/>
      <c r="W4828" s="51">
        <v>2017</v>
      </c>
      <c r="X4828" s="51"/>
    </row>
    <row r="4829" spans="1:24" ht="50.1" customHeight="1">
      <c r="A4829" s="51" t="s">
        <v>11404</v>
      </c>
      <c r="B4829" s="49" t="s">
        <v>35</v>
      </c>
      <c r="C4829" s="50" t="s">
        <v>11405</v>
      </c>
      <c r="D4829" s="56" t="s">
        <v>11406</v>
      </c>
      <c r="E4829" s="50" t="s">
        <v>11406</v>
      </c>
      <c r="F4829" s="38" t="s">
        <v>11407</v>
      </c>
      <c r="G4829" s="51" t="s">
        <v>39</v>
      </c>
      <c r="H4829" s="51">
        <v>100</v>
      </c>
      <c r="I4829" s="51">
        <v>590000000</v>
      </c>
      <c r="J4829" s="51" t="s">
        <v>53</v>
      </c>
      <c r="K4829" s="51" t="s">
        <v>445</v>
      </c>
      <c r="L4829" s="51" t="s">
        <v>42</v>
      </c>
      <c r="M4829" s="51"/>
      <c r="N4829" s="51" t="s">
        <v>11383</v>
      </c>
      <c r="O4829" s="51" t="s">
        <v>2052</v>
      </c>
      <c r="P4829" s="51"/>
      <c r="Q4829" s="51"/>
      <c r="R4829" s="115"/>
      <c r="S4829" s="115"/>
      <c r="T4829" s="74">
        <v>1800000</v>
      </c>
      <c r="U4829" s="74">
        <f t="shared" ref="U4829:U4846" si="580">T4829*1.12</f>
        <v>2016000.0000000002</v>
      </c>
      <c r="V4829" s="51"/>
      <c r="W4829" s="51">
        <v>2017</v>
      </c>
      <c r="X4829" s="51"/>
    </row>
    <row r="4830" spans="1:24" ht="50.1" customHeight="1">
      <c r="A4830" s="51" t="s">
        <v>11408</v>
      </c>
      <c r="B4830" s="49" t="s">
        <v>35</v>
      </c>
      <c r="C4830" s="50" t="s">
        <v>11409</v>
      </c>
      <c r="D4830" s="56" t="s">
        <v>11410</v>
      </c>
      <c r="E4830" s="50" t="s">
        <v>11410</v>
      </c>
      <c r="F4830" s="50"/>
      <c r="G4830" s="51" t="s">
        <v>39</v>
      </c>
      <c r="H4830" s="51">
        <v>100</v>
      </c>
      <c r="I4830" s="51">
        <v>590000000</v>
      </c>
      <c r="J4830" s="51" t="s">
        <v>53</v>
      </c>
      <c r="K4830" s="51" t="s">
        <v>11411</v>
      </c>
      <c r="L4830" s="51" t="s">
        <v>53</v>
      </c>
      <c r="M4830" s="51"/>
      <c r="N4830" s="51" t="s">
        <v>11383</v>
      </c>
      <c r="O4830" s="51" t="s">
        <v>227</v>
      </c>
      <c r="P4830" s="51"/>
      <c r="Q4830" s="51"/>
      <c r="R4830" s="115"/>
      <c r="S4830" s="115"/>
      <c r="T4830" s="74">
        <v>0</v>
      </c>
      <c r="U4830" s="74">
        <f>T4830*1.12</f>
        <v>0</v>
      </c>
      <c r="V4830" s="51"/>
      <c r="W4830" s="51">
        <v>2017</v>
      </c>
      <c r="X4830" s="51" t="s">
        <v>11412</v>
      </c>
    </row>
    <row r="4831" spans="1:24" ht="50.1" customHeight="1">
      <c r="A4831" s="51" t="s">
        <v>11413</v>
      </c>
      <c r="B4831" s="49" t="s">
        <v>35</v>
      </c>
      <c r="C4831" s="50" t="s">
        <v>11409</v>
      </c>
      <c r="D4831" s="56" t="s">
        <v>11410</v>
      </c>
      <c r="E4831" s="50" t="s">
        <v>11410</v>
      </c>
      <c r="F4831" s="50"/>
      <c r="G4831" s="51" t="s">
        <v>39</v>
      </c>
      <c r="H4831" s="51">
        <v>100</v>
      </c>
      <c r="I4831" s="51">
        <v>590000000</v>
      </c>
      <c r="J4831" s="51" t="s">
        <v>53</v>
      </c>
      <c r="K4831" s="51" t="s">
        <v>1445</v>
      </c>
      <c r="L4831" s="51" t="s">
        <v>53</v>
      </c>
      <c r="M4831" s="51"/>
      <c r="N4831" s="51" t="s">
        <v>2687</v>
      </c>
      <c r="O4831" s="51" t="s">
        <v>503</v>
      </c>
      <c r="P4831" s="51"/>
      <c r="Q4831" s="51"/>
      <c r="R4831" s="115"/>
      <c r="S4831" s="115"/>
      <c r="T4831" s="74">
        <v>1008928.57</v>
      </c>
      <c r="U4831" s="74">
        <f>T4831*1.12</f>
        <v>1129999.9984000002</v>
      </c>
      <c r="V4831" s="51"/>
      <c r="W4831" s="51">
        <v>2017</v>
      </c>
      <c r="X4831" s="51"/>
    </row>
    <row r="4832" spans="1:24" ht="50.1" customHeight="1">
      <c r="A4832" s="51" t="s">
        <v>11414</v>
      </c>
      <c r="B4832" s="49" t="s">
        <v>35</v>
      </c>
      <c r="C4832" s="50" t="s">
        <v>11415</v>
      </c>
      <c r="D4832" s="279" t="s">
        <v>11416</v>
      </c>
      <c r="E4832" s="296" t="s">
        <v>11416</v>
      </c>
      <c r="F4832" s="38"/>
      <c r="G4832" s="51" t="s">
        <v>39</v>
      </c>
      <c r="H4832" s="51">
        <v>100</v>
      </c>
      <c r="I4832" s="51">
        <v>590000000</v>
      </c>
      <c r="J4832" s="51" t="s">
        <v>53</v>
      </c>
      <c r="K4832" s="51" t="s">
        <v>11417</v>
      </c>
      <c r="L4832" s="51" t="s">
        <v>53</v>
      </c>
      <c r="M4832" s="51"/>
      <c r="N4832" s="51" t="s">
        <v>11383</v>
      </c>
      <c r="O4832" s="51" t="s">
        <v>227</v>
      </c>
      <c r="P4832" s="51"/>
      <c r="Q4832" s="51"/>
      <c r="R4832" s="115"/>
      <c r="S4832" s="115"/>
      <c r="T4832" s="74">
        <v>1008928.57</v>
      </c>
      <c r="U4832" s="74">
        <f>T4832*1.12</f>
        <v>1129999.9984000002</v>
      </c>
      <c r="V4832" s="51"/>
      <c r="W4832" s="51">
        <v>2017</v>
      </c>
      <c r="X4832" s="51"/>
    </row>
    <row r="4833" spans="1:24" ht="50.1" customHeight="1">
      <c r="A4833" s="51" t="s">
        <v>11418</v>
      </c>
      <c r="B4833" s="49" t="s">
        <v>35</v>
      </c>
      <c r="C4833" s="50" t="s">
        <v>11419</v>
      </c>
      <c r="D4833" s="56" t="s">
        <v>11420</v>
      </c>
      <c r="E4833" s="50" t="s">
        <v>11420</v>
      </c>
      <c r="F4833" s="38" t="s">
        <v>11421</v>
      </c>
      <c r="G4833" s="51" t="s">
        <v>39</v>
      </c>
      <c r="H4833" s="51">
        <v>0</v>
      </c>
      <c r="I4833" s="51">
        <v>590000000</v>
      </c>
      <c r="J4833" s="51" t="s">
        <v>53</v>
      </c>
      <c r="K4833" s="51" t="s">
        <v>681</v>
      </c>
      <c r="L4833" s="51" t="s">
        <v>53</v>
      </c>
      <c r="M4833" s="51"/>
      <c r="N4833" s="51" t="s">
        <v>11383</v>
      </c>
      <c r="O4833" s="51" t="s">
        <v>227</v>
      </c>
      <c r="P4833" s="51"/>
      <c r="Q4833" s="51"/>
      <c r="R4833" s="115"/>
      <c r="S4833" s="115"/>
      <c r="T4833" s="74">
        <v>8928571.4299999997</v>
      </c>
      <c r="U4833" s="74">
        <f t="shared" si="580"/>
        <v>10000000.001600001</v>
      </c>
      <c r="V4833" s="51"/>
      <c r="W4833" s="51">
        <v>2017</v>
      </c>
      <c r="X4833" s="51"/>
    </row>
    <row r="4834" spans="1:24" ht="50.1" customHeight="1">
      <c r="A4834" s="51" t="s">
        <v>11422</v>
      </c>
      <c r="B4834" s="49" t="s">
        <v>35</v>
      </c>
      <c r="C4834" s="50" t="s">
        <v>11423</v>
      </c>
      <c r="D4834" s="56" t="s">
        <v>11424</v>
      </c>
      <c r="E4834" s="50" t="s">
        <v>11424</v>
      </c>
      <c r="F4834" s="38" t="s">
        <v>11425</v>
      </c>
      <c r="G4834" s="51" t="s">
        <v>39</v>
      </c>
      <c r="H4834" s="51">
        <v>100</v>
      </c>
      <c r="I4834" s="51">
        <v>590000000</v>
      </c>
      <c r="J4834" s="51" t="s">
        <v>53</v>
      </c>
      <c r="K4834" s="51" t="s">
        <v>681</v>
      </c>
      <c r="L4834" s="51" t="s">
        <v>53</v>
      </c>
      <c r="M4834" s="51"/>
      <c r="N4834" s="51" t="s">
        <v>11383</v>
      </c>
      <c r="O4834" s="51" t="s">
        <v>227</v>
      </c>
      <c r="P4834" s="51"/>
      <c r="Q4834" s="51"/>
      <c r="R4834" s="115"/>
      <c r="S4834" s="115"/>
      <c r="T4834" s="74">
        <v>8928571.4299999997</v>
      </c>
      <c r="U4834" s="74">
        <f>T4834*1.12</f>
        <v>10000000.001600001</v>
      </c>
      <c r="V4834" s="51"/>
      <c r="W4834" s="51">
        <v>2017</v>
      </c>
      <c r="X4834" s="51"/>
    </row>
    <row r="4835" spans="1:24" ht="50.1" customHeight="1">
      <c r="A4835" s="51" t="s">
        <v>11426</v>
      </c>
      <c r="B4835" s="49" t="s">
        <v>35</v>
      </c>
      <c r="C4835" s="50" t="s">
        <v>11399</v>
      </c>
      <c r="D4835" s="279" t="s">
        <v>11400</v>
      </c>
      <c r="E4835" s="296" t="s">
        <v>11401</v>
      </c>
      <c r="F4835" s="38" t="s">
        <v>11427</v>
      </c>
      <c r="G4835" s="51" t="s">
        <v>39</v>
      </c>
      <c r="H4835" s="51">
        <v>100</v>
      </c>
      <c r="I4835" s="51">
        <v>590000000</v>
      </c>
      <c r="J4835" s="51" t="s">
        <v>53</v>
      </c>
      <c r="K4835" s="51" t="s">
        <v>681</v>
      </c>
      <c r="L4835" s="51" t="s">
        <v>42</v>
      </c>
      <c r="M4835" s="51"/>
      <c r="N4835" s="51" t="s">
        <v>11383</v>
      </c>
      <c r="O4835" s="51" t="s">
        <v>227</v>
      </c>
      <c r="P4835" s="51"/>
      <c r="Q4835" s="51"/>
      <c r="R4835" s="115"/>
      <c r="S4835" s="115"/>
      <c r="T4835" s="74">
        <v>8928571.4299999997</v>
      </c>
      <c r="U4835" s="74">
        <f>T4835*1.12</f>
        <v>10000000.001600001</v>
      </c>
      <c r="V4835" s="51"/>
      <c r="W4835" s="51">
        <v>2017</v>
      </c>
      <c r="X4835" s="51"/>
    </row>
    <row r="4836" spans="1:24" ht="50.1" customHeight="1">
      <c r="A4836" s="51" t="s">
        <v>11428</v>
      </c>
      <c r="B4836" s="49" t="s">
        <v>35</v>
      </c>
      <c r="C4836" s="50" t="s">
        <v>11429</v>
      </c>
      <c r="D4836" s="279" t="s">
        <v>11430</v>
      </c>
      <c r="E4836" s="296" t="s">
        <v>11430</v>
      </c>
      <c r="F4836" s="38" t="s">
        <v>11431</v>
      </c>
      <c r="G4836" s="51" t="s">
        <v>196</v>
      </c>
      <c r="H4836" s="51">
        <v>100</v>
      </c>
      <c r="I4836" s="51">
        <v>590000000</v>
      </c>
      <c r="J4836" s="51" t="s">
        <v>53</v>
      </c>
      <c r="K4836" s="51" t="s">
        <v>11432</v>
      </c>
      <c r="L4836" s="51" t="s">
        <v>11433</v>
      </c>
      <c r="M4836" s="51"/>
      <c r="N4836" s="51" t="s">
        <v>11383</v>
      </c>
      <c r="O4836" s="51" t="s">
        <v>2052</v>
      </c>
      <c r="P4836" s="51"/>
      <c r="Q4836" s="51"/>
      <c r="R4836" s="115"/>
      <c r="S4836" s="115"/>
      <c r="T4836" s="74">
        <v>7589285.71</v>
      </c>
      <c r="U4836" s="74">
        <f>T4836*1.12</f>
        <v>8499999.9952000007</v>
      </c>
      <c r="V4836" s="51"/>
      <c r="W4836" s="51">
        <v>2017</v>
      </c>
      <c r="X4836" s="51"/>
    </row>
    <row r="4837" spans="1:24" ht="50.1" customHeight="1">
      <c r="A4837" s="51" t="s">
        <v>11434</v>
      </c>
      <c r="B4837" s="49" t="s">
        <v>35</v>
      </c>
      <c r="C4837" s="50" t="s">
        <v>11435</v>
      </c>
      <c r="D4837" s="56" t="s">
        <v>11436</v>
      </c>
      <c r="E4837" s="50" t="s">
        <v>11436</v>
      </c>
      <c r="F4837" s="38" t="s">
        <v>11437</v>
      </c>
      <c r="G4837" s="51" t="s">
        <v>39</v>
      </c>
      <c r="H4837" s="51">
        <v>100</v>
      </c>
      <c r="I4837" s="51">
        <v>590000000</v>
      </c>
      <c r="J4837" s="51" t="s">
        <v>53</v>
      </c>
      <c r="K4837" s="51" t="s">
        <v>11432</v>
      </c>
      <c r="L4837" s="51" t="s">
        <v>53</v>
      </c>
      <c r="M4837" s="51"/>
      <c r="N4837" s="51" t="s">
        <v>11383</v>
      </c>
      <c r="O4837" s="51" t="s">
        <v>227</v>
      </c>
      <c r="P4837" s="51"/>
      <c r="Q4837" s="51"/>
      <c r="R4837" s="115"/>
      <c r="S4837" s="115"/>
      <c r="T4837" s="74">
        <v>446428.57</v>
      </c>
      <c r="U4837" s="74">
        <f t="shared" si="580"/>
        <v>499999.99840000004</v>
      </c>
      <c r="V4837" s="51"/>
      <c r="W4837" s="51">
        <v>2017</v>
      </c>
      <c r="X4837" s="51"/>
    </row>
    <row r="4838" spans="1:24" ht="50.1" customHeight="1">
      <c r="A4838" s="51" t="s">
        <v>11438</v>
      </c>
      <c r="B4838" s="49" t="s">
        <v>35</v>
      </c>
      <c r="C4838" s="514" t="s">
        <v>11439</v>
      </c>
      <c r="D4838" s="279" t="s">
        <v>11440</v>
      </c>
      <c r="E4838" s="296" t="s">
        <v>11440</v>
      </c>
      <c r="F4838" s="38" t="s">
        <v>11441</v>
      </c>
      <c r="G4838" s="51" t="s">
        <v>39</v>
      </c>
      <c r="H4838" s="51">
        <v>100</v>
      </c>
      <c r="I4838" s="51">
        <v>590000000</v>
      </c>
      <c r="J4838" s="51" t="s">
        <v>53</v>
      </c>
      <c r="K4838" s="51" t="s">
        <v>1670</v>
      </c>
      <c r="L4838" s="51" t="s">
        <v>53</v>
      </c>
      <c r="M4838" s="51"/>
      <c r="N4838" s="51" t="s">
        <v>11383</v>
      </c>
      <c r="O4838" s="51" t="s">
        <v>227</v>
      </c>
      <c r="P4838" s="51"/>
      <c r="Q4838" s="51"/>
      <c r="R4838" s="115"/>
      <c r="S4838" s="115"/>
      <c r="T4838" s="74">
        <v>653571.43000000005</v>
      </c>
      <c r="U4838" s="74">
        <f t="shared" si="580"/>
        <v>732000.00160000008</v>
      </c>
      <c r="V4838" s="51"/>
      <c r="W4838" s="51">
        <v>2017</v>
      </c>
      <c r="X4838" s="51"/>
    </row>
    <row r="4839" spans="1:24" ht="50.1" customHeight="1">
      <c r="A4839" s="51" t="s">
        <v>11442</v>
      </c>
      <c r="B4839" s="49" t="s">
        <v>35</v>
      </c>
      <c r="C4839" s="93" t="s">
        <v>11307</v>
      </c>
      <c r="D4839" s="36" t="s">
        <v>11308</v>
      </c>
      <c r="E4839" s="93" t="s">
        <v>11308</v>
      </c>
      <c r="F4839" s="93" t="s">
        <v>11443</v>
      </c>
      <c r="G4839" s="35" t="s">
        <v>92</v>
      </c>
      <c r="H4839" s="59">
        <v>0</v>
      </c>
      <c r="I4839" s="52">
        <v>590000000</v>
      </c>
      <c r="J4839" s="35" t="s">
        <v>53</v>
      </c>
      <c r="K4839" s="35" t="s">
        <v>1619</v>
      </c>
      <c r="L4839" s="35" t="s">
        <v>42</v>
      </c>
      <c r="M4839" s="35" t="s">
        <v>47</v>
      </c>
      <c r="N4839" s="35" t="s">
        <v>11444</v>
      </c>
      <c r="O4839" s="35" t="s">
        <v>11445</v>
      </c>
      <c r="P4839" s="515" t="s">
        <v>47</v>
      </c>
      <c r="Q4839" s="515" t="s">
        <v>47</v>
      </c>
      <c r="R4839" s="44" t="s">
        <v>47</v>
      </c>
      <c r="S4839" s="44"/>
      <c r="T4839" s="40">
        <v>25650000</v>
      </c>
      <c r="U4839" s="41">
        <f t="shared" si="580"/>
        <v>28728000.000000004</v>
      </c>
      <c r="V4839" s="292" t="s">
        <v>47</v>
      </c>
      <c r="W4839" s="34">
        <v>2017</v>
      </c>
      <c r="X4839" s="82"/>
    </row>
    <row r="4840" spans="1:24" ht="50.1" customHeight="1">
      <c r="A4840" s="51" t="s">
        <v>11446</v>
      </c>
      <c r="B4840" s="49" t="s">
        <v>35</v>
      </c>
      <c r="C4840" s="50" t="s">
        <v>11447</v>
      </c>
      <c r="D4840" s="56" t="s">
        <v>11448</v>
      </c>
      <c r="E4840" s="50" t="s">
        <v>11448</v>
      </c>
      <c r="F4840" s="50" t="s">
        <v>11449</v>
      </c>
      <c r="G4840" s="49" t="s">
        <v>39</v>
      </c>
      <c r="H4840" s="49">
        <v>100</v>
      </c>
      <c r="I4840" s="52">
        <v>590000000</v>
      </c>
      <c r="J4840" s="35" t="s">
        <v>53</v>
      </c>
      <c r="K4840" s="35" t="s">
        <v>1619</v>
      </c>
      <c r="L4840" s="35" t="s">
        <v>42</v>
      </c>
      <c r="M4840" s="49"/>
      <c r="N4840" s="49" t="s">
        <v>11450</v>
      </c>
      <c r="O4840" s="49" t="s">
        <v>503</v>
      </c>
      <c r="P4840" s="49"/>
      <c r="Q4840" s="49"/>
      <c r="R4840" s="54"/>
      <c r="S4840" s="81"/>
      <c r="T4840" s="54">
        <v>1630000</v>
      </c>
      <c r="U4840" s="54">
        <f t="shared" si="580"/>
        <v>1825600.0000000002</v>
      </c>
      <c r="V4840" s="38"/>
      <c r="W4840" s="49">
        <v>2017</v>
      </c>
      <c r="X4840" s="38"/>
    </row>
    <row r="4841" spans="1:24" ht="50.1" customHeight="1">
      <c r="A4841" s="51" t="s">
        <v>11451</v>
      </c>
      <c r="B4841" s="35" t="s">
        <v>35</v>
      </c>
      <c r="C4841" s="50" t="s">
        <v>11452</v>
      </c>
      <c r="D4841" s="56" t="s">
        <v>11453</v>
      </c>
      <c r="E4841" s="50" t="s">
        <v>11453</v>
      </c>
      <c r="F4841" s="47" t="s">
        <v>11454</v>
      </c>
      <c r="G4841" s="35" t="s">
        <v>39</v>
      </c>
      <c r="H4841" s="35">
        <v>100</v>
      </c>
      <c r="I4841" s="35">
        <v>590000000</v>
      </c>
      <c r="J4841" s="35" t="s">
        <v>53</v>
      </c>
      <c r="K4841" s="35" t="s">
        <v>218</v>
      </c>
      <c r="L4841" s="51" t="s">
        <v>53</v>
      </c>
      <c r="M4841" s="49"/>
      <c r="N4841" s="35" t="s">
        <v>11455</v>
      </c>
      <c r="O4841" s="35" t="s">
        <v>2052</v>
      </c>
      <c r="P4841" s="47"/>
      <c r="Q4841" s="47"/>
      <c r="R4841" s="57"/>
      <c r="S4841" s="47"/>
      <c r="T4841" s="54">
        <v>550000</v>
      </c>
      <c r="U4841" s="54">
        <f t="shared" si="580"/>
        <v>616000.00000000012</v>
      </c>
      <c r="V4841" s="47"/>
      <c r="W4841" s="49">
        <v>2017</v>
      </c>
      <c r="X4841" s="47"/>
    </row>
    <row r="4842" spans="1:24" ht="50.1" customHeight="1">
      <c r="A4842" s="51" t="s">
        <v>11456</v>
      </c>
      <c r="B4842" s="49" t="s">
        <v>35</v>
      </c>
      <c r="C4842" s="50" t="s">
        <v>11200</v>
      </c>
      <c r="D4842" s="56" t="s">
        <v>11201</v>
      </c>
      <c r="E4842" s="50" t="s">
        <v>11202</v>
      </c>
      <c r="F4842" s="50" t="s">
        <v>11457</v>
      </c>
      <c r="G4842" s="51" t="s">
        <v>39</v>
      </c>
      <c r="H4842" s="49">
        <v>100</v>
      </c>
      <c r="I4842" s="35">
        <v>590000000</v>
      </c>
      <c r="J4842" s="35" t="s">
        <v>42</v>
      </c>
      <c r="K4842" s="49" t="s">
        <v>1445</v>
      </c>
      <c r="L4842" s="35" t="s">
        <v>42</v>
      </c>
      <c r="M4842" s="50"/>
      <c r="N4842" s="49" t="s">
        <v>566</v>
      </c>
      <c r="O4842" s="49" t="s">
        <v>227</v>
      </c>
      <c r="P4842" s="50"/>
      <c r="Q4842" s="50"/>
      <c r="R4842" s="57"/>
      <c r="S4842" s="50"/>
      <c r="T4842" s="54">
        <v>741071.43</v>
      </c>
      <c r="U4842" s="54">
        <f t="shared" si="580"/>
        <v>830000.00160000019</v>
      </c>
      <c r="V4842" s="50"/>
      <c r="W4842" s="35">
        <v>2017</v>
      </c>
      <c r="X4842" s="50"/>
    </row>
    <row r="4843" spans="1:24" ht="50.1" customHeight="1">
      <c r="A4843" s="51" t="s">
        <v>11458</v>
      </c>
      <c r="B4843" s="49" t="s">
        <v>35</v>
      </c>
      <c r="C4843" s="50" t="s">
        <v>11459</v>
      </c>
      <c r="D4843" s="56" t="s">
        <v>11460</v>
      </c>
      <c r="E4843" s="50" t="s">
        <v>11460</v>
      </c>
      <c r="F4843" s="50"/>
      <c r="G4843" s="49" t="s">
        <v>196</v>
      </c>
      <c r="H4843" s="49">
        <v>0</v>
      </c>
      <c r="I4843" s="59">
        <v>590000000</v>
      </c>
      <c r="J4843" s="51" t="s">
        <v>53</v>
      </c>
      <c r="K4843" s="51" t="s">
        <v>313</v>
      </c>
      <c r="L4843" s="51" t="s">
        <v>11461</v>
      </c>
      <c r="M4843" s="49"/>
      <c r="N4843" s="49" t="s">
        <v>11462</v>
      </c>
      <c r="O4843" s="49" t="s">
        <v>1424</v>
      </c>
      <c r="P4843" s="49"/>
      <c r="Q4843" s="49"/>
      <c r="R4843" s="57"/>
      <c r="S4843" s="49"/>
      <c r="T4843" s="54">
        <v>4711475.43</v>
      </c>
      <c r="U4843" s="54">
        <f t="shared" si="580"/>
        <v>5276852.4816000005</v>
      </c>
      <c r="V4843" s="49"/>
      <c r="W4843" s="49">
        <v>2017</v>
      </c>
      <c r="X4843" s="49"/>
    </row>
    <row r="4844" spans="1:24" ht="50.1" customHeight="1">
      <c r="A4844" s="51" t="s">
        <v>11463</v>
      </c>
      <c r="B4844" s="35" t="s">
        <v>35</v>
      </c>
      <c r="C4844" s="78" t="s">
        <v>11464</v>
      </c>
      <c r="D4844" s="36" t="s">
        <v>11465</v>
      </c>
      <c r="E4844" s="78" t="s">
        <v>11465</v>
      </c>
      <c r="F4844" s="78"/>
      <c r="G4844" s="35" t="s">
        <v>39</v>
      </c>
      <c r="H4844" s="35">
        <v>100</v>
      </c>
      <c r="I4844" s="35">
        <v>590000000</v>
      </c>
      <c r="J4844" s="35" t="s">
        <v>53</v>
      </c>
      <c r="K4844" s="35" t="s">
        <v>1422</v>
      </c>
      <c r="L4844" s="35" t="s">
        <v>83</v>
      </c>
      <c r="M4844" s="35"/>
      <c r="N4844" s="35" t="s">
        <v>6191</v>
      </c>
      <c r="O4844" s="51" t="s">
        <v>110</v>
      </c>
      <c r="P4844" s="35"/>
      <c r="Q4844" s="35"/>
      <c r="R4844" s="77"/>
      <c r="S4844" s="77"/>
      <c r="T4844" s="74">
        <v>8400</v>
      </c>
      <c r="U4844" s="75">
        <f t="shared" si="580"/>
        <v>9408</v>
      </c>
      <c r="V4844" s="92"/>
      <c r="W4844" s="35">
        <v>2017</v>
      </c>
      <c r="X4844" s="76"/>
    </row>
    <row r="4845" spans="1:24" ht="50.1" customHeight="1">
      <c r="A4845" s="51" t="s">
        <v>11466</v>
      </c>
      <c r="B4845" s="35" t="s">
        <v>35</v>
      </c>
      <c r="C4845" s="78" t="s">
        <v>11467</v>
      </c>
      <c r="D4845" s="36" t="s">
        <v>11468</v>
      </c>
      <c r="E4845" s="78" t="s">
        <v>11468</v>
      </c>
      <c r="F4845" s="78"/>
      <c r="G4845" s="35" t="s">
        <v>39</v>
      </c>
      <c r="H4845" s="35">
        <v>100</v>
      </c>
      <c r="I4845" s="35">
        <v>590000000</v>
      </c>
      <c r="J4845" s="35" t="s">
        <v>53</v>
      </c>
      <c r="K4845" s="35" t="s">
        <v>1422</v>
      </c>
      <c r="L4845" s="35" t="s">
        <v>83</v>
      </c>
      <c r="M4845" s="35"/>
      <c r="N4845" s="35" t="s">
        <v>6191</v>
      </c>
      <c r="O4845" s="51" t="s">
        <v>110</v>
      </c>
      <c r="P4845" s="35"/>
      <c r="Q4845" s="35"/>
      <c r="R4845" s="77"/>
      <c r="S4845" s="77"/>
      <c r="T4845" s="74">
        <v>8400</v>
      </c>
      <c r="U4845" s="75">
        <f t="shared" si="580"/>
        <v>9408</v>
      </c>
      <c r="V4845" s="92"/>
      <c r="W4845" s="35">
        <v>2017</v>
      </c>
      <c r="X4845" s="76"/>
    </row>
    <row r="4846" spans="1:24" ht="50.1" customHeight="1">
      <c r="A4846" s="51" t="s">
        <v>11469</v>
      </c>
      <c r="B4846" s="35" t="s">
        <v>35</v>
      </c>
      <c r="C4846" s="50" t="s">
        <v>11470</v>
      </c>
      <c r="D4846" s="36" t="s">
        <v>11471</v>
      </c>
      <c r="E4846" s="78" t="s">
        <v>11472</v>
      </c>
      <c r="F4846" s="78"/>
      <c r="G4846" s="35" t="s">
        <v>39</v>
      </c>
      <c r="H4846" s="35">
        <v>100</v>
      </c>
      <c r="I4846" s="35">
        <v>590000000</v>
      </c>
      <c r="J4846" s="35" t="s">
        <v>53</v>
      </c>
      <c r="K4846" s="35" t="s">
        <v>1422</v>
      </c>
      <c r="L4846" s="35" t="s">
        <v>83</v>
      </c>
      <c r="M4846" s="35"/>
      <c r="N4846" s="35" t="s">
        <v>11473</v>
      </c>
      <c r="O4846" s="51" t="s">
        <v>227</v>
      </c>
      <c r="P4846" s="35"/>
      <c r="Q4846" s="35"/>
      <c r="R4846" s="77"/>
      <c r="S4846" s="77"/>
      <c r="T4846" s="74">
        <v>1346600</v>
      </c>
      <c r="U4846" s="75">
        <f t="shared" si="580"/>
        <v>1508192.0000000002</v>
      </c>
      <c r="V4846" s="92"/>
      <c r="W4846" s="35">
        <v>2017</v>
      </c>
      <c r="X4846" s="76"/>
    </row>
    <row r="4847" spans="1:24" ht="50.1" customHeight="1">
      <c r="A4847" s="51" t="s">
        <v>11474</v>
      </c>
      <c r="B4847" s="49" t="s">
        <v>35</v>
      </c>
      <c r="C4847" s="78" t="s">
        <v>11439</v>
      </c>
      <c r="D4847" s="36" t="s">
        <v>11440</v>
      </c>
      <c r="E4847" s="78" t="s">
        <v>11440</v>
      </c>
      <c r="F4847" s="78" t="s">
        <v>11440</v>
      </c>
      <c r="G4847" s="35" t="s">
        <v>39</v>
      </c>
      <c r="H4847" s="59">
        <v>0</v>
      </c>
      <c r="I4847" s="46">
        <v>590000000</v>
      </c>
      <c r="J4847" s="35" t="s">
        <v>53</v>
      </c>
      <c r="K4847" s="35" t="s">
        <v>1422</v>
      </c>
      <c r="L4847" s="35" t="s">
        <v>42</v>
      </c>
      <c r="M4847" s="35" t="s">
        <v>47</v>
      </c>
      <c r="N4847" s="35" t="s">
        <v>11475</v>
      </c>
      <c r="O4847" s="35" t="s">
        <v>1424</v>
      </c>
      <c r="P4847" s="488" t="s">
        <v>47</v>
      </c>
      <c r="Q4847" s="488" t="s">
        <v>47</v>
      </c>
      <c r="R4847" s="504" t="s">
        <v>47</v>
      </c>
      <c r="S4847" s="504" t="s">
        <v>47</v>
      </c>
      <c r="T4847" s="54">
        <v>3400000</v>
      </c>
      <c r="U4847" s="54">
        <f>T4847*1.12</f>
        <v>3808000.0000000005</v>
      </c>
      <c r="V4847" s="489" t="s">
        <v>47</v>
      </c>
      <c r="W4847" s="35">
        <v>2017</v>
      </c>
      <c r="X4847" s="59"/>
    </row>
    <row r="4848" spans="1:24" ht="50.1" customHeight="1">
      <c r="A4848" s="51" t="s">
        <v>11476</v>
      </c>
      <c r="B4848" s="35" t="s">
        <v>35</v>
      </c>
      <c r="C4848" s="38" t="s">
        <v>11477</v>
      </c>
      <c r="D4848" s="36" t="s">
        <v>11478</v>
      </c>
      <c r="E4848" s="93" t="s">
        <v>11478</v>
      </c>
      <c r="F4848" s="93" t="s">
        <v>11479</v>
      </c>
      <c r="G4848" s="35" t="s">
        <v>39</v>
      </c>
      <c r="H4848" s="35">
        <v>100</v>
      </c>
      <c r="I4848" s="35">
        <v>590000000</v>
      </c>
      <c r="J4848" s="35" t="s">
        <v>53</v>
      </c>
      <c r="K4848" s="35" t="s">
        <v>1422</v>
      </c>
      <c r="L4848" s="35" t="s">
        <v>83</v>
      </c>
      <c r="M4848" s="35"/>
      <c r="N4848" s="35" t="s">
        <v>11480</v>
      </c>
      <c r="O4848" s="51" t="s">
        <v>227</v>
      </c>
      <c r="P4848" s="35"/>
      <c r="Q4848" s="35"/>
      <c r="R4848" s="77"/>
      <c r="S4848" s="77"/>
      <c r="T4848" s="74">
        <v>4176565</v>
      </c>
      <c r="U4848" s="54">
        <f t="shared" ref="U4848:U4866" si="581">T4848*1.12</f>
        <v>4677752.8000000007</v>
      </c>
      <c r="V4848" s="92"/>
      <c r="W4848" s="35">
        <v>2017</v>
      </c>
      <c r="X4848" s="76"/>
    </row>
    <row r="4849" spans="1:24" ht="50.1" customHeight="1">
      <c r="A4849" s="51" t="s">
        <v>11481</v>
      </c>
      <c r="B4849" s="35" t="s">
        <v>35</v>
      </c>
      <c r="C4849" s="50" t="s">
        <v>11482</v>
      </c>
      <c r="D4849" s="50" t="s">
        <v>11483</v>
      </c>
      <c r="E4849" s="50" t="s">
        <v>11483</v>
      </c>
      <c r="F4849" s="50"/>
      <c r="G4849" s="35" t="s">
        <v>39</v>
      </c>
      <c r="H4849" s="35">
        <v>100</v>
      </c>
      <c r="I4849" s="35">
        <v>590000000</v>
      </c>
      <c r="J4849" s="35" t="s">
        <v>53</v>
      </c>
      <c r="K4849" s="35" t="s">
        <v>6618</v>
      </c>
      <c r="L4849" s="35" t="s">
        <v>11484</v>
      </c>
      <c r="M4849" s="35"/>
      <c r="N4849" s="35" t="s">
        <v>11485</v>
      </c>
      <c r="O4849" s="51" t="s">
        <v>110</v>
      </c>
      <c r="P4849" s="98"/>
      <c r="Q4849" s="98"/>
      <c r="R4849" s="98"/>
      <c r="S4849" s="98"/>
      <c r="T4849" s="74">
        <v>31250</v>
      </c>
      <c r="U4849" s="54">
        <f t="shared" si="581"/>
        <v>35000</v>
      </c>
      <c r="V4849" s="98"/>
      <c r="W4849" s="43">
        <v>2017</v>
      </c>
      <c r="X4849" s="98"/>
    </row>
    <row r="4850" spans="1:24" ht="50.1" customHeight="1">
      <c r="A4850" s="51" t="s">
        <v>11486</v>
      </c>
      <c r="B4850" s="58" t="s">
        <v>35</v>
      </c>
      <c r="C4850" s="272" t="s">
        <v>11487</v>
      </c>
      <c r="D4850" s="272" t="s">
        <v>11488</v>
      </c>
      <c r="E4850" s="272" t="s">
        <v>11489</v>
      </c>
      <c r="F4850" s="272" t="s">
        <v>640</v>
      </c>
      <c r="G4850" s="51" t="s">
        <v>39</v>
      </c>
      <c r="H4850" s="35">
        <v>80</v>
      </c>
      <c r="I4850" s="125">
        <v>590000000</v>
      </c>
      <c r="J4850" s="51" t="s">
        <v>53</v>
      </c>
      <c r="K4850" s="229" t="s">
        <v>6618</v>
      </c>
      <c r="L4850" s="51" t="s">
        <v>295</v>
      </c>
      <c r="M4850" s="51"/>
      <c r="N4850" s="51" t="s">
        <v>11490</v>
      </c>
      <c r="O4850" s="51" t="s">
        <v>11491</v>
      </c>
      <c r="P4850" s="51"/>
      <c r="Q4850" s="58"/>
      <c r="R4850" s="321"/>
      <c r="S4850" s="321"/>
      <c r="T4850" s="323">
        <v>47000</v>
      </c>
      <c r="U4850" s="54">
        <f t="shared" si="581"/>
        <v>52640.000000000007</v>
      </c>
      <c r="V4850" s="195"/>
      <c r="W4850" s="195">
        <v>2017</v>
      </c>
      <c r="X4850" s="277"/>
    </row>
    <row r="4851" spans="1:24" ht="50.1" customHeight="1">
      <c r="A4851" s="51" t="s">
        <v>11492</v>
      </c>
      <c r="B4851" s="35" t="s">
        <v>35</v>
      </c>
      <c r="C4851" s="38" t="s">
        <v>11493</v>
      </c>
      <c r="D4851" s="93" t="s">
        <v>11494</v>
      </c>
      <c r="E4851" s="93" t="s">
        <v>11495</v>
      </c>
      <c r="F4851" s="93" t="s">
        <v>11494</v>
      </c>
      <c r="G4851" s="35" t="s">
        <v>39</v>
      </c>
      <c r="H4851" s="35">
        <v>100</v>
      </c>
      <c r="I4851" s="35">
        <v>590000000</v>
      </c>
      <c r="J4851" s="35" t="s">
        <v>53</v>
      </c>
      <c r="K4851" s="35" t="s">
        <v>529</v>
      </c>
      <c r="L4851" s="35" t="s">
        <v>83</v>
      </c>
      <c r="M4851" s="35"/>
      <c r="N4851" s="35" t="s">
        <v>11496</v>
      </c>
      <c r="O4851" s="51" t="s">
        <v>2052</v>
      </c>
      <c r="P4851" s="35"/>
      <c r="Q4851" s="35"/>
      <c r="R4851" s="77"/>
      <c r="S4851" s="77"/>
      <c r="T4851" s="62">
        <v>1785714.29</v>
      </c>
      <c r="U4851" s="54">
        <f t="shared" si="581"/>
        <v>2000000.0048000002</v>
      </c>
      <c r="V4851" s="92"/>
      <c r="W4851" s="35">
        <v>2017</v>
      </c>
      <c r="X4851" s="76"/>
    </row>
    <row r="4852" spans="1:24" ht="50.1" customHeight="1">
      <c r="A4852" s="51" t="s">
        <v>11497</v>
      </c>
      <c r="B4852" s="35" t="s">
        <v>35</v>
      </c>
      <c r="C4852" s="38" t="s">
        <v>11191</v>
      </c>
      <c r="D4852" s="93" t="s">
        <v>11192</v>
      </c>
      <c r="E4852" s="93" t="s">
        <v>11193</v>
      </c>
      <c r="F4852" s="93" t="s">
        <v>11498</v>
      </c>
      <c r="G4852" s="35" t="s">
        <v>39</v>
      </c>
      <c r="H4852" s="35">
        <v>100</v>
      </c>
      <c r="I4852" s="35">
        <v>590000000</v>
      </c>
      <c r="J4852" s="35" t="s">
        <v>53</v>
      </c>
      <c r="K4852" s="35" t="s">
        <v>529</v>
      </c>
      <c r="L4852" s="35" t="s">
        <v>11433</v>
      </c>
      <c r="M4852" s="35"/>
      <c r="N4852" s="35" t="s">
        <v>11499</v>
      </c>
      <c r="O4852" s="51" t="s">
        <v>227</v>
      </c>
      <c r="P4852" s="35"/>
      <c r="Q4852" s="35"/>
      <c r="R4852" s="77"/>
      <c r="S4852" s="77"/>
      <c r="T4852" s="62">
        <v>59000</v>
      </c>
      <c r="U4852" s="54">
        <f t="shared" si="581"/>
        <v>66080</v>
      </c>
      <c r="V4852" s="92"/>
      <c r="W4852" s="35">
        <v>2017</v>
      </c>
      <c r="X4852" s="76"/>
    </row>
    <row r="4853" spans="1:24" ht="50.1" customHeight="1">
      <c r="A4853" s="51" t="s">
        <v>11500</v>
      </c>
      <c r="B4853" s="35" t="s">
        <v>35</v>
      </c>
      <c r="C4853" s="50" t="s">
        <v>11364</v>
      </c>
      <c r="D4853" s="38" t="s">
        <v>11365</v>
      </c>
      <c r="E4853" s="93" t="s">
        <v>11365</v>
      </c>
      <c r="F4853" s="93" t="s">
        <v>11501</v>
      </c>
      <c r="G4853" s="35" t="s">
        <v>39</v>
      </c>
      <c r="H4853" s="35">
        <v>100</v>
      </c>
      <c r="I4853" s="35">
        <v>590000000</v>
      </c>
      <c r="J4853" s="35" t="s">
        <v>53</v>
      </c>
      <c r="K4853" s="35" t="s">
        <v>529</v>
      </c>
      <c r="L4853" s="35" t="s">
        <v>83</v>
      </c>
      <c r="M4853" s="35"/>
      <c r="N4853" s="35" t="s">
        <v>11502</v>
      </c>
      <c r="O4853" s="51" t="s">
        <v>2052</v>
      </c>
      <c r="P4853" s="35"/>
      <c r="Q4853" s="35"/>
      <c r="R4853" s="77"/>
      <c r="S4853" s="77"/>
      <c r="T4853" s="62">
        <v>85000</v>
      </c>
      <c r="U4853" s="54">
        <f t="shared" si="581"/>
        <v>95200.000000000015</v>
      </c>
      <c r="V4853" s="92"/>
      <c r="W4853" s="35">
        <v>2017</v>
      </c>
      <c r="X4853" s="76"/>
    </row>
    <row r="4854" spans="1:24" ht="50.1" customHeight="1">
      <c r="A4854" s="51" t="s">
        <v>11503</v>
      </c>
      <c r="B4854" s="35" t="s">
        <v>35</v>
      </c>
      <c r="C4854" s="38" t="s">
        <v>11504</v>
      </c>
      <c r="D4854" s="93" t="s">
        <v>11305</v>
      </c>
      <c r="E4854" s="93" t="s">
        <v>11305</v>
      </c>
      <c r="F4854" s="93" t="s">
        <v>11505</v>
      </c>
      <c r="G4854" s="35" t="s">
        <v>39</v>
      </c>
      <c r="H4854" s="35">
        <v>100</v>
      </c>
      <c r="I4854" s="35">
        <v>590000000</v>
      </c>
      <c r="J4854" s="35" t="s">
        <v>225</v>
      </c>
      <c r="K4854" s="35" t="s">
        <v>5031</v>
      </c>
      <c r="L4854" s="35" t="s">
        <v>11506</v>
      </c>
      <c r="M4854" s="35"/>
      <c r="N4854" s="35" t="s">
        <v>11507</v>
      </c>
      <c r="O4854" s="51" t="s">
        <v>227</v>
      </c>
      <c r="P4854" s="35"/>
      <c r="Q4854" s="35"/>
      <c r="R4854" s="77"/>
      <c r="S4854" s="77"/>
      <c r="T4854" s="62">
        <v>121428.57</v>
      </c>
      <c r="U4854" s="54">
        <f t="shared" si="581"/>
        <v>135999.99840000001</v>
      </c>
      <c r="V4854" s="92"/>
      <c r="W4854" s="35">
        <v>2017</v>
      </c>
      <c r="X4854" s="76"/>
    </row>
    <row r="4855" spans="1:24" ht="50.1" customHeight="1">
      <c r="A4855" s="51" t="s">
        <v>11508</v>
      </c>
      <c r="B4855" s="58" t="s">
        <v>35</v>
      </c>
      <c r="C4855" s="516" t="s">
        <v>11509</v>
      </c>
      <c r="D4855" s="517" t="s">
        <v>11510</v>
      </c>
      <c r="E4855" s="517" t="s">
        <v>11510</v>
      </c>
      <c r="F4855" s="517" t="s">
        <v>11511</v>
      </c>
      <c r="G4855" s="49" t="s">
        <v>39</v>
      </c>
      <c r="H4855" s="105">
        <v>100</v>
      </c>
      <c r="I4855" s="80">
        <v>590000000</v>
      </c>
      <c r="J4855" s="51" t="s">
        <v>293</v>
      </c>
      <c r="K4855" s="49" t="s">
        <v>529</v>
      </c>
      <c r="L4855" s="49" t="s">
        <v>189</v>
      </c>
      <c r="M4855" s="518"/>
      <c r="N4855" s="519" t="s">
        <v>10973</v>
      </c>
      <c r="O4855" s="49" t="s">
        <v>2052</v>
      </c>
      <c r="P4855" s="49"/>
      <c r="Q4855" s="49"/>
      <c r="R4855" s="444"/>
      <c r="S4855" s="444"/>
      <c r="T4855" s="520">
        <f>4000/1.12</f>
        <v>3571.4285714285711</v>
      </c>
      <c r="U4855" s="54">
        <f t="shared" si="581"/>
        <v>4000</v>
      </c>
      <c r="V4855" s="98"/>
      <c r="W4855" s="51">
        <v>2017</v>
      </c>
      <c r="X4855" s="49"/>
    </row>
    <row r="4856" spans="1:24" ht="50.1" customHeight="1">
      <c r="A4856" s="64" t="s">
        <v>11512</v>
      </c>
      <c r="B4856" s="49" t="s">
        <v>35</v>
      </c>
      <c r="C4856" s="49" t="s">
        <v>11349</v>
      </c>
      <c r="D4856" s="49" t="s">
        <v>11350</v>
      </c>
      <c r="E4856" s="49" t="s">
        <v>11350</v>
      </c>
      <c r="F4856" s="49" t="s">
        <v>11513</v>
      </c>
      <c r="G4856" s="49" t="s">
        <v>39</v>
      </c>
      <c r="H4856" s="49">
        <v>0</v>
      </c>
      <c r="I4856" s="49">
        <v>590000000</v>
      </c>
      <c r="J4856" s="49" t="s">
        <v>53</v>
      </c>
      <c r="K4856" s="49" t="s">
        <v>529</v>
      </c>
      <c r="L4856" s="49" t="s">
        <v>53</v>
      </c>
      <c r="M4856" s="49"/>
      <c r="N4856" s="49" t="s">
        <v>11514</v>
      </c>
      <c r="O4856" s="49" t="s">
        <v>11515</v>
      </c>
      <c r="P4856" s="49"/>
      <c r="Q4856" s="49"/>
      <c r="R4856" s="49"/>
      <c r="S4856" s="49"/>
      <c r="T4856" s="90">
        <v>1312000</v>
      </c>
      <c r="U4856" s="54">
        <f t="shared" si="581"/>
        <v>1469440.0000000002</v>
      </c>
      <c r="V4856" s="49"/>
      <c r="W4856" s="49">
        <v>2017</v>
      </c>
      <c r="X4856" s="49"/>
    </row>
    <row r="4857" spans="1:24" ht="50.1" customHeight="1">
      <c r="A4857" s="64" t="s">
        <v>11516</v>
      </c>
      <c r="B4857" s="49" t="s">
        <v>35</v>
      </c>
      <c r="C4857" s="50" t="s">
        <v>11517</v>
      </c>
      <c r="D4857" s="50" t="s">
        <v>11518</v>
      </c>
      <c r="E4857" s="50" t="s">
        <v>11519</v>
      </c>
      <c r="F4857" s="38" t="s">
        <v>11519</v>
      </c>
      <c r="G4857" s="51" t="s">
        <v>196</v>
      </c>
      <c r="H4857" s="51">
        <v>100</v>
      </c>
      <c r="I4857" s="51">
        <v>590000000</v>
      </c>
      <c r="J4857" s="51" t="s">
        <v>53</v>
      </c>
      <c r="K4857" s="51" t="s">
        <v>11219</v>
      </c>
      <c r="L4857" s="51" t="s">
        <v>42</v>
      </c>
      <c r="M4857" s="51"/>
      <c r="N4857" s="51" t="s">
        <v>11520</v>
      </c>
      <c r="O4857" s="51" t="s">
        <v>11521</v>
      </c>
      <c r="P4857" s="51"/>
      <c r="Q4857" s="51"/>
      <c r="R4857" s="115"/>
      <c r="S4857" s="115"/>
      <c r="T4857" s="85">
        <v>7400000</v>
      </c>
      <c r="U4857" s="54">
        <f t="shared" si="581"/>
        <v>8288000.0000000009</v>
      </c>
      <c r="V4857" s="51"/>
      <c r="W4857" s="51">
        <v>2017</v>
      </c>
      <c r="X4857" s="35"/>
    </row>
    <row r="4858" spans="1:24" ht="50.1" customHeight="1">
      <c r="A4858" s="64" t="s">
        <v>11522</v>
      </c>
      <c r="B4858" s="49" t="s">
        <v>35</v>
      </c>
      <c r="C4858" s="50" t="s">
        <v>11523</v>
      </c>
      <c r="D4858" s="50" t="s">
        <v>11524</v>
      </c>
      <c r="E4858" s="50" t="s">
        <v>11524</v>
      </c>
      <c r="F4858" s="50" t="s">
        <v>11525</v>
      </c>
      <c r="G4858" s="35" t="s">
        <v>39</v>
      </c>
      <c r="H4858" s="35">
        <v>0</v>
      </c>
      <c r="I4858" s="35">
        <v>590000000</v>
      </c>
      <c r="J4858" s="35" t="s">
        <v>40</v>
      </c>
      <c r="K4858" s="49" t="s">
        <v>1818</v>
      </c>
      <c r="L4858" s="35" t="s">
        <v>42</v>
      </c>
      <c r="M4858" s="43"/>
      <c r="N4858" s="35" t="s">
        <v>2249</v>
      </c>
      <c r="O4858" s="35" t="s">
        <v>1442</v>
      </c>
      <c r="P4858" s="35"/>
      <c r="Q4858" s="49"/>
      <c r="R4858" s="77"/>
      <c r="S4858" s="77"/>
      <c r="T4858" s="77">
        <v>21300000</v>
      </c>
      <c r="U4858" s="54">
        <f t="shared" si="581"/>
        <v>23856000.000000004</v>
      </c>
      <c r="V4858" s="98"/>
      <c r="W4858" s="43">
        <v>2017</v>
      </c>
      <c r="X4858" s="98"/>
    </row>
    <row r="4859" spans="1:24" ht="50.1" customHeight="1">
      <c r="A4859" s="64" t="s">
        <v>11526</v>
      </c>
      <c r="B4859" s="46" t="s">
        <v>35</v>
      </c>
      <c r="C4859" s="50" t="s">
        <v>11527</v>
      </c>
      <c r="D4859" s="145" t="s">
        <v>11528</v>
      </c>
      <c r="E4859" s="50" t="s">
        <v>11529</v>
      </c>
      <c r="F4859" s="50" t="s">
        <v>11530</v>
      </c>
      <c r="G4859" s="49" t="s">
        <v>196</v>
      </c>
      <c r="H4859" s="60">
        <v>100</v>
      </c>
      <c r="I4859" s="201">
        <v>590000000</v>
      </c>
      <c r="J4859" s="35" t="s">
        <v>40</v>
      </c>
      <c r="K4859" s="46" t="s">
        <v>1818</v>
      </c>
      <c r="L4859" s="35" t="s">
        <v>11531</v>
      </c>
      <c r="M4859" s="46"/>
      <c r="N4859" s="49" t="s">
        <v>11532</v>
      </c>
      <c r="O4859" s="49" t="s">
        <v>2052</v>
      </c>
      <c r="P4859" s="49"/>
      <c r="Q4859" s="49"/>
      <c r="R4859" s="77"/>
      <c r="S4859" s="77"/>
      <c r="T4859" s="100">
        <v>6450000</v>
      </c>
      <c r="U4859" s="54">
        <f t="shared" si="581"/>
        <v>7224000.0000000009</v>
      </c>
      <c r="V4859" s="46"/>
      <c r="W4859" s="55">
        <v>2017</v>
      </c>
      <c r="X4859" s="98"/>
    </row>
    <row r="4860" spans="1:24" ht="50.1" customHeight="1">
      <c r="A4860" s="64" t="s">
        <v>11533</v>
      </c>
      <c r="B4860" s="49" t="s">
        <v>35</v>
      </c>
      <c r="C4860" s="50" t="s">
        <v>11154</v>
      </c>
      <c r="D4860" s="50" t="s">
        <v>11155</v>
      </c>
      <c r="E4860" s="50" t="s">
        <v>11155</v>
      </c>
      <c r="F4860" s="50" t="s">
        <v>11534</v>
      </c>
      <c r="G4860" s="49" t="s">
        <v>39</v>
      </c>
      <c r="H4860" s="49">
        <v>100</v>
      </c>
      <c r="I4860" s="35">
        <v>590000000</v>
      </c>
      <c r="J4860" s="35" t="s">
        <v>40</v>
      </c>
      <c r="K4860" s="49" t="s">
        <v>2925</v>
      </c>
      <c r="L4860" s="35" t="s">
        <v>40</v>
      </c>
      <c r="M4860" s="49"/>
      <c r="N4860" s="35" t="s">
        <v>11535</v>
      </c>
      <c r="O4860" s="35" t="s">
        <v>1424</v>
      </c>
      <c r="P4860" s="49"/>
      <c r="Q4860" s="49"/>
      <c r="R4860" s="77"/>
      <c r="S4860" s="77"/>
      <c r="T4860" s="77">
        <v>550000</v>
      </c>
      <c r="U4860" s="54">
        <f t="shared" si="581"/>
        <v>616000.00000000012</v>
      </c>
      <c r="V4860" s="98"/>
      <c r="W4860" s="43">
        <v>2017</v>
      </c>
      <c r="X4860" s="98"/>
    </row>
    <row r="4861" spans="1:24" ht="50.1" customHeight="1">
      <c r="A4861" s="64" t="s">
        <v>11536</v>
      </c>
      <c r="B4861" s="49" t="s">
        <v>35</v>
      </c>
      <c r="C4861" s="38" t="s">
        <v>11150</v>
      </c>
      <c r="D4861" s="38" t="s">
        <v>11151</v>
      </c>
      <c r="E4861" s="38" t="s">
        <v>11151</v>
      </c>
      <c r="F4861" s="38" t="s">
        <v>11537</v>
      </c>
      <c r="G4861" s="49" t="s">
        <v>196</v>
      </c>
      <c r="H4861" s="52" t="s">
        <v>1278</v>
      </c>
      <c r="I4861" s="136">
        <v>590000000</v>
      </c>
      <c r="J4861" s="35" t="s">
        <v>53</v>
      </c>
      <c r="K4861" s="46" t="s">
        <v>1818</v>
      </c>
      <c r="L4861" s="35" t="s">
        <v>42</v>
      </c>
      <c r="M4861" s="55"/>
      <c r="N4861" s="49" t="s">
        <v>5652</v>
      </c>
      <c r="O4861" s="35" t="s">
        <v>7132</v>
      </c>
      <c r="P4861" s="125"/>
      <c r="Q4861" s="125"/>
      <c r="R4861" s="153"/>
      <c r="S4861" s="100"/>
      <c r="T4861" s="100">
        <v>1980000</v>
      </c>
      <c r="U4861" s="54">
        <f t="shared" si="581"/>
        <v>2217600</v>
      </c>
      <c r="V4861" s="521"/>
      <c r="W4861" s="34">
        <v>2017</v>
      </c>
      <c r="X4861" s="49"/>
    </row>
    <row r="4862" spans="1:24" ht="50.1" customHeight="1">
      <c r="A4862" s="64" t="s">
        <v>11538</v>
      </c>
      <c r="B4862" s="58" t="s">
        <v>35</v>
      </c>
      <c r="C4862" s="50" t="s">
        <v>11539</v>
      </c>
      <c r="D4862" s="50" t="s">
        <v>11540</v>
      </c>
      <c r="E4862" s="50" t="s">
        <v>11540</v>
      </c>
      <c r="F4862" s="341" t="s">
        <v>11541</v>
      </c>
      <c r="G4862" s="104" t="s">
        <v>39</v>
      </c>
      <c r="H4862" s="105">
        <v>100</v>
      </c>
      <c r="I4862" s="80">
        <v>590000000</v>
      </c>
      <c r="J4862" s="51" t="s">
        <v>293</v>
      </c>
      <c r="K4862" s="49" t="s">
        <v>2925</v>
      </c>
      <c r="L4862" s="49" t="s">
        <v>9574</v>
      </c>
      <c r="M4862" s="49"/>
      <c r="N4862" s="49" t="s">
        <v>440</v>
      </c>
      <c r="O4862" s="49" t="s">
        <v>542</v>
      </c>
      <c r="P4862" s="43"/>
      <c r="Q4862" s="49"/>
      <c r="R4862" s="106"/>
      <c r="S4862" s="106"/>
      <c r="T4862" s="81">
        <v>714285.71</v>
      </c>
      <c r="U4862" s="54">
        <f t="shared" si="581"/>
        <v>799999.9952</v>
      </c>
      <c r="V4862" s="98"/>
      <c r="W4862" s="51">
        <v>2017</v>
      </c>
      <c r="X4862" s="98"/>
    </row>
    <row r="4863" spans="1:24" ht="50.1" customHeight="1">
      <c r="A4863" s="64" t="s">
        <v>11542</v>
      </c>
      <c r="B4863" s="49" t="s">
        <v>35</v>
      </c>
      <c r="C4863" s="50" t="s">
        <v>11543</v>
      </c>
      <c r="D4863" s="50" t="s">
        <v>11440</v>
      </c>
      <c r="E4863" s="50" t="s">
        <v>11440</v>
      </c>
      <c r="F4863" s="50" t="s">
        <v>11544</v>
      </c>
      <c r="G4863" s="49" t="s">
        <v>39</v>
      </c>
      <c r="H4863" s="49">
        <v>0</v>
      </c>
      <c r="I4863" s="35">
        <v>590000000</v>
      </c>
      <c r="J4863" s="35" t="s">
        <v>40</v>
      </c>
      <c r="K4863" s="49" t="s">
        <v>2925</v>
      </c>
      <c r="L4863" s="35" t="s">
        <v>40</v>
      </c>
      <c r="M4863" s="49"/>
      <c r="N4863" s="35" t="s">
        <v>11545</v>
      </c>
      <c r="O4863" s="35" t="s">
        <v>1424</v>
      </c>
      <c r="P4863" s="49"/>
      <c r="Q4863" s="49"/>
      <c r="R4863" s="77"/>
      <c r="S4863" s="77"/>
      <c r="T4863" s="77">
        <v>231340000</v>
      </c>
      <c r="U4863" s="54">
        <f t="shared" si="581"/>
        <v>259100800.00000003</v>
      </c>
      <c r="V4863" s="98"/>
      <c r="W4863" s="43">
        <v>2017</v>
      </c>
      <c r="X4863" s="98"/>
    </row>
    <row r="4864" spans="1:24" ht="50.1" customHeight="1">
      <c r="A4864" s="64" t="s">
        <v>11546</v>
      </c>
      <c r="B4864" s="58" t="s">
        <v>36</v>
      </c>
      <c r="C4864" s="38" t="s">
        <v>11200</v>
      </c>
      <c r="D4864" s="50" t="s">
        <v>11201</v>
      </c>
      <c r="E4864" s="38" t="s">
        <v>11202</v>
      </c>
      <c r="F4864" s="38" t="s">
        <v>11547</v>
      </c>
      <c r="G4864" s="51" t="s">
        <v>39</v>
      </c>
      <c r="H4864" s="35">
        <v>100</v>
      </c>
      <c r="I4864" s="125">
        <v>590000000</v>
      </c>
      <c r="J4864" s="51" t="s">
        <v>53</v>
      </c>
      <c r="K4864" s="229" t="s">
        <v>1818</v>
      </c>
      <c r="L4864" s="51" t="s">
        <v>295</v>
      </c>
      <c r="M4864" s="51"/>
      <c r="N4864" s="51" t="s">
        <v>11490</v>
      </c>
      <c r="O4864" s="51" t="s">
        <v>5275</v>
      </c>
      <c r="P4864" s="51"/>
      <c r="Q4864" s="58"/>
      <c r="R4864" s="399"/>
      <c r="S4864" s="400"/>
      <c r="T4864" s="323">
        <v>31250</v>
      </c>
      <c r="U4864" s="54">
        <f t="shared" si="581"/>
        <v>35000</v>
      </c>
      <c r="V4864" s="195"/>
      <c r="W4864" s="195">
        <v>2017</v>
      </c>
      <c r="X4864" s="277"/>
    </row>
    <row r="4865" spans="1:66" ht="50.1" customHeight="1">
      <c r="A4865" s="64" t="s">
        <v>11548</v>
      </c>
      <c r="B4865" s="49" t="s">
        <v>35</v>
      </c>
      <c r="C4865" s="38" t="s">
        <v>11549</v>
      </c>
      <c r="D4865" s="38" t="s">
        <v>11550</v>
      </c>
      <c r="E4865" s="38" t="s">
        <v>11551</v>
      </c>
      <c r="F4865" s="38"/>
      <c r="G4865" s="49" t="s">
        <v>196</v>
      </c>
      <c r="H4865" s="43">
        <v>100</v>
      </c>
      <c r="I4865" s="35">
        <v>590000000</v>
      </c>
      <c r="J4865" s="35" t="s">
        <v>40</v>
      </c>
      <c r="K4865" s="49" t="s">
        <v>554</v>
      </c>
      <c r="L4865" s="35" t="s">
        <v>11552</v>
      </c>
      <c r="M4865" s="49"/>
      <c r="N4865" s="49" t="s">
        <v>11553</v>
      </c>
      <c r="O4865" s="49" t="s">
        <v>2052</v>
      </c>
      <c r="P4865" s="49"/>
      <c r="Q4865" s="49"/>
      <c r="R4865" s="100"/>
      <c r="S4865" s="100"/>
      <c r="T4865" s="100">
        <v>6450000</v>
      </c>
      <c r="U4865" s="54">
        <f t="shared" si="581"/>
        <v>7224000.0000000009</v>
      </c>
      <c r="V4865" s="98"/>
      <c r="W4865" s="43">
        <v>2017</v>
      </c>
      <c r="X4865" s="98"/>
    </row>
    <row r="4866" spans="1:66" ht="50.1" customHeight="1">
      <c r="A4866" s="64" t="s">
        <v>11554</v>
      </c>
      <c r="B4866" s="49" t="s">
        <v>35</v>
      </c>
      <c r="C4866" s="50" t="s">
        <v>11555</v>
      </c>
      <c r="D4866" s="50" t="s">
        <v>11556</v>
      </c>
      <c r="E4866" s="50" t="s">
        <v>11557</v>
      </c>
      <c r="F4866" s="50" t="s">
        <v>11558</v>
      </c>
      <c r="G4866" s="49" t="s">
        <v>39</v>
      </c>
      <c r="H4866" s="49">
        <v>100</v>
      </c>
      <c r="I4866" s="35">
        <v>590000000</v>
      </c>
      <c r="J4866" s="35" t="s">
        <v>40</v>
      </c>
      <c r="K4866" s="49" t="s">
        <v>188</v>
      </c>
      <c r="L4866" s="35" t="s">
        <v>42</v>
      </c>
      <c r="M4866" s="49"/>
      <c r="N4866" s="35" t="s">
        <v>11507</v>
      </c>
      <c r="O4866" s="35" t="s">
        <v>227</v>
      </c>
      <c r="P4866" s="35"/>
      <c r="Q4866" s="46"/>
      <c r="R4866" s="81"/>
      <c r="S4866" s="81"/>
      <c r="T4866" s="81">
        <v>1500000</v>
      </c>
      <c r="U4866" s="54">
        <f t="shared" si="581"/>
        <v>1680000.0000000002</v>
      </c>
      <c r="V4866" s="98"/>
      <c r="W4866" s="49">
        <v>2017</v>
      </c>
      <c r="X4866" s="49"/>
    </row>
    <row r="4867" spans="1:66" ht="50.1" customHeight="1">
      <c r="A4867" s="64" t="s">
        <v>11559</v>
      </c>
      <c r="B4867" s="49" t="s">
        <v>35</v>
      </c>
      <c r="C4867" s="50" t="s">
        <v>11539</v>
      </c>
      <c r="D4867" s="50" t="s">
        <v>11540</v>
      </c>
      <c r="E4867" s="50" t="s">
        <v>11540</v>
      </c>
      <c r="F4867" s="50" t="s">
        <v>11560</v>
      </c>
      <c r="G4867" s="49" t="s">
        <v>39</v>
      </c>
      <c r="H4867" s="49">
        <v>100</v>
      </c>
      <c r="I4867" s="35">
        <v>590000000</v>
      </c>
      <c r="J4867" s="35" t="s">
        <v>40</v>
      </c>
      <c r="K4867" s="49" t="s">
        <v>188</v>
      </c>
      <c r="L4867" s="35" t="s">
        <v>42</v>
      </c>
      <c r="M4867" s="49"/>
      <c r="N4867" s="35" t="s">
        <v>6191</v>
      </c>
      <c r="O4867" s="35" t="s">
        <v>2052</v>
      </c>
      <c r="P4867" s="35"/>
      <c r="Q4867" s="46"/>
      <c r="R4867" s="81"/>
      <c r="S4867" s="81"/>
      <c r="T4867" s="81">
        <v>7000</v>
      </c>
      <c r="U4867" s="81">
        <f>T4867*1.12</f>
        <v>7840.0000000000009</v>
      </c>
      <c r="V4867" s="98"/>
      <c r="W4867" s="49">
        <v>2017</v>
      </c>
      <c r="X4867" s="49"/>
    </row>
    <row r="4868" spans="1:66" ht="50.1" customHeight="1">
      <c r="A4868" s="64" t="s">
        <v>11561</v>
      </c>
      <c r="B4868" s="49" t="s">
        <v>35</v>
      </c>
      <c r="C4868" s="50" t="s">
        <v>11562</v>
      </c>
      <c r="D4868" s="50" t="s">
        <v>11563</v>
      </c>
      <c r="E4868" s="50" t="s">
        <v>11563</v>
      </c>
      <c r="F4868" s="50" t="s">
        <v>11564</v>
      </c>
      <c r="G4868" s="49" t="s">
        <v>39</v>
      </c>
      <c r="H4868" s="49">
        <v>100</v>
      </c>
      <c r="I4868" s="35">
        <v>590000000</v>
      </c>
      <c r="J4868" s="35" t="s">
        <v>40</v>
      </c>
      <c r="K4868" s="49" t="s">
        <v>10723</v>
      </c>
      <c r="L4868" s="35" t="s">
        <v>42</v>
      </c>
      <c r="M4868" s="49"/>
      <c r="N4868" s="35" t="s">
        <v>405</v>
      </c>
      <c r="O4868" s="35" t="s">
        <v>1424</v>
      </c>
      <c r="P4868" s="35"/>
      <c r="Q4868" s="46"/>
      <c r="R4868" s="81"/>
      <c r="S4868" s="81"/>
      <c r="T4868" s="81">
        <v>350000</v>
      </c>
      <c r="U4868" s="81">
        <f>T4868*1.12</f>
        <v>392000.00000000006</v>
      </c>
      <c r="V4868" s="98"/>
      <c r="W4868" s="49">
        <v>2017</v>
      </c>
      <c r="X4868" s="49"/>
    </row>
    <row r="4869" spans="1:66" ht="50.1" customHeight="1">
      <c r="A4869" s="64" t="s">
        <v>11565</v>
      </c>
      <c r="B4869" s="49" t="s">
        <v>35</v>
      </c>
      <c r="C4869" s="50" t="s">
        <v>11566</v>
      </c>
      <c r="D4869" s="50" t="s">
        <v>11567</v>
      </c>
      <c r="E4869" s="50" t="s">
        <v>11567</v>
      </c>
      <c r="F4869" s="50" t="s">
        <v>11568</v>
      </c>
      <c r="G4869" s="49" t="s">
        <v>39</v>
      </c>
      <c r="H4869" s="49">
        <v>100</v>
      </c>
      <c r="I4869" s="35">
        <v>590000000</v>
      </c>
      <c r="J4869" s="35" t="s">
        <v>40</v>
      </c>
      <c r="K4869" s="49" t="s">
        <v>10723</v>
      </c>
      <c r="L4869" s="35" t="s">
        <v>42</v>
      </c>
      <c r="M4869" s="49"/>
      <c r="N4869" s="35" t="s">
        <v>2693</v>
      </c>
      <c r="O4869" s="35" t="s">
        <v>227</v>
      </c>
      <c r="P4869" s="35"/>
      <c r="Q4869" s="46"/>
      <c r="R4869" s="81"/>
      <c r="S4869" s="81"/>
      <c r="T4869" s="81">
        <v>19600</v>
      </c>
      <c r="U4869" s="81">
        <f t="shared" ref="U4869:U4870" si="582">T4869*1.12</f>
        <v>21952.000000000004</v>
      </c>
      <c r="V4869" s="98"/>
      <c r="W4869" s="49">
        <v>2017</v>
      </c>
      <c r="X4869" s="49"/>
    </row>
    <row r="4870" spans="1:66" ht="50.1" customHeight="1">
      <c r="A4870" s="64" t="s">
        <v>11569</v>
      </c>
      <c r="B4870" s="49" t="s">
        <v>35</v>
      </c>
      <c r="C4870" s="50" t="s">
        <v>11570</v>
      </c>
      <c r="D4870" s="50" t="s">
        <v>11571</v>
      </c>
      <c r="E4870" s="50" t="s">
        <v>11571</v>
      </c>
      <c r="F4870" s="50" t="s">
        <v>11572</v>
      </c>
      <c r="G4870" s="49" t="s">
        <v>39</v>
      </c>
      <c r="H4870" s="49">
        <v>70</v>
      </c>
      <c r="I4870" s="35">
        <v>590000000</v>
      </c>
      <c r="J4870" s="35" t="s">
        <v>40</v>
      </c>
      <c r="K4870" s="49" t="s">
        <v>10723</v>
      </c>
      <c r="L4870" s="35" t="s">
        <v>11573</v>
      </c>
      <c r="M4870" s="49"/>
      <c r="N4870" s="35" t="s">
        <v>405</v>
      </c>
      <c r="O4870" s="35" t="s">
        <v>1424</v>
      </c>
      <c r="P4870" s="35"/>
      <c r="Q4870" s="46"/>
      <c r="R4870" s="81"/>
      <c r="S4870" s="81"/>
      <c r="T4870" s="81">
        <v>147000</v>
      </c>
      <c r="U4870" s="81">
        <f t="shared" si="582"/>
        <v>164640.00000000003</v>
      </c>
      <c r="V4870" s="98"/>
      <c r="W4870" s="49">
        <v>2017</v>
      </c>
      <c r="X4870" s="49"/>
    </row>
    <row r="4871" spans="1:66" ht="50.1" customHeight="1">
      <c r="A4871" s="64" t="s">
        <v>11944</v>
      </c>
      <c r="B4871" s="49" t="s">
        <v>35</v>
      </c>
      <c r="C4871" s="50" t="s">
        <v>11399</v>
      </c>
      <c r="D4871" s="50" t="s">
        <v>11400</v>
      </c>
      <c r="E4871" s="50" t="s">
        <v>11401</v>
      </c>
      <c r="F4871" s="50" t="s">
        <v>11402</v>
      </c>
      <c r="G4871" s="49" t="s">
        <v>196</v>
      </c>
      <c r="H4871" s="49">
        <v>100</v>
      </c>
      <c r="I4871" s="35">
        <v>590000000</v>
      </c>
      <c r="J4871" s="35" t="s">
        <v>40</v>
      </c>
      <c r="K4871" s="49" t="s">
        <v>10723</v>
      </c>
      <c r="L4871" s="35" t="s">
        <v>11945</v>
      </c>
      <c r="M4871" s="49"/>
      <c r="N4871" s="35" t="s">
        <v>11553</v>
      </c>
      <c r="O4871" s="35" t="s">
        <v>2052</v>
      </c>
      <c r="P4871" s="46"/>
      <c r="Q4871" s="46"/>
      <c r="R4871" s="81"/>
      <c r="S4871" s="81"/>
      <c r="T4871" s="81">
        <v>4300000</v>
      </c>
      <c r="U4871" s="81">
        <f>T4871*1.12</f>
        <v>4816000</v>
      </c>
      <c r="V4871" s="98"/>
      <c r="W4871" s="49">
        <v>2017</v>
      </c>
      <c r="X4871" s="49"/>
    </row>
    <row r="4872" spans="1:66" ht="50.1" customHeight="1">
      <c r="A4872" s="64" t="s">
        <v>11946</v>
      </c>
      <c r="B4872" s="49" t="s">
        <v>35</v>
      </c>
      <c r="C4872" s="50" t="s">
        <v>11947</v>
      </c>
      <c r="D4872" s="50" t="s">
        <v>11948</v>
      </c>
      <c r="E4872" s="50" t="s">
        <v>11948</v>
      </c>
      <c r="F4872" s="50" t="s">
        <v>11949</v>
      </c>
      <c r="G4872" s="49" t="s">
        <v>39</v>
      </c>
      <c r="H4872" s="49">
        <v>100</v>
      </c>
      <c r="I4872" s="35">
        <v>590000000</v>
      </c>
      <c r="J4872" s="35" t="s">
        <v>40</v>
      </c>
      <c r="K4872" s="49" t="s">
        <v>10818</v>
      </c>
      <c r="L4872" s="35" t="s">
        <v>42</v>
      </c>
      <c r="M4872" s="49"/>
      <c r="N4872" s="35" t="s">
        <v>9603</v>
      </c>
      <c r="O4872" s="35" t="s">
        <v>503</v>
      </c>
      <c r="P4872" s="46"/>
      <c r="Q4872" s="46"/>
      <c r="R4872" s="81"/>
      <c r="S4872" s="81"/>
      <c r="T4872" s="81">
        <v>2000000</v>
      </c>
      <c r="U4872" s="81">
        <f>T4872*1.12</f>
        <v>2240000</v>
      </c>
      <c r="V4872" s="98"/>
      <c r="W4872" s="49">
        <v>2017</v>
      </c>
      <c r="X4872" s="49"/>
    </row>
    <row r="4873" spans="1:66" ht="50.1" customHeight="1">
      <c r="A4873" s="64" t="s">
        <v>11954</v>
      </c>
      <c r="B4873" s="49" t="s">
        <v>35</v>
      </c>
      <c r="C4873" s="50" t="s">
        <v>11177</v>
      </c>
      <c r="D4873" s="50" t="s">
        <v>11178</v>
      </c>
      <c r="E4873" s="50" t="s">
        <v>11178</v>
      </c>
      <c r="F4873" s="50" t="s">
        <v>11955</v>
      </c>
      <c r="G4873" s="104" t="s">
        <v>39</v>
      </c>
      <c r="H4873" s="60">
        <v>100</v>
      </c>
      <c r="I4873" s="136">
        <v>590000000</v>
      </c>
      <c r="J4873" s="35" t="s">
        <v>53</v>
      </c>
      <c r="K4873" s="46" t="s">
        <v>10723</v>
      </c>
      <c r="L4873" s="35" t="s">
        <v>53</v>
      </c>
      <c r="M4873" s="55"/>
      <c r="N4873" s="49" t="s">
        <v>405</v>
      </c>
      <c r="O4873" s="35" t="s">
        <v>227</v>
      </c>
      <c r="P4873" s="125"/>
      <c r="Q4873" s="125"/>
      <c r="R4873" s="153"/>
      <c r="S4873" s="100"/>
      <c r="T4873" s="100">
        <v>36000</v>
      </c>
      <c r="U4873" s="147">
        <f>T4873*1.12</f>
        <v>40320.000000000007</v>
      </c>
      <c r="V4873" s="118"/>
      <c r="W4873" s="55">
        <v>2017</v>
      </c>
      <c r="X4873" s="49"/>
    </row>
    <row r="4874" spans="1:66" s="527" customFormat="1" ht="50.1" customHeight="1">
      <c r="A4874" s="818" t="s">
        <v>13271</v>
      </c>
      <c r="B4874" s="779" t="s">
        <v>35</v>
      </c>
      <c r="C4874" s="819" t="s">
        <v>11395</v>
      </c>
      <c r="D4874" s="819" t="s">
        <v>11396</v>
      </c>
      <c r="E4874" s="819" t="s">
        <v>11396</v>
      </c>
      <c r="F4874" s="819" t="s">
        <v>13272</v>
      </c>
      <c r="G4874" s="781" t="s">
        <v>39</v>
      </c>
      <c r="H4874" s="778">
        <v>100</v>
      </c>
      <c r="I4874" s="778">
        <v>590000000</v>
      </c>
      <c r="J4874" s="778" t="s">
        <v>40</v>
      </c>
      <c r="K4874" s="779" t="s">
        <v>11310</v>
      </c>
      <c r="L4874" s="778" t="s">
        <v>53</v>
      </c>
      <c r="M4874" s="780"/>
      <c r="N4874" s="779" t="s">
        <v>13273</v>
      </c>
      <c r="O4874" s="778" t="s">
        <v>1424</v>
      </c>
      <c r="P4874" s="778"/>
      <c r="Q4874" s="777"/>
      <c r="R4874" s="776"/>
      <c r="S4874" s="776"/>
      <c r="T4874" s="776">
        <v>2120000</v>
      </c>
      <c r="U4874" s="776">
        <f>T4874*1.12</f>
        <v>2374400</v>
      </c>
      <c r="V4874" s="774"/>
      <c r="W4874" s="775">
        <v>2017</v>
      </c>
      <c r="X4874" s="774"/>
      <c r="Y4874" s="528"/>
      <c r="Z4874" s="528"/>
      <c r="AA4874" s="528"/>
      <c r="AB4874" s="528"/>
      <c r="AC4874" s="528"/>
      <c r="AD4874" s="528"/>
      <c r="AE4874" s="528"/>
      <c r="AF4874" s="518"/>
      <c r="AG4874" s="518"/>
      <c r="AH4874" s="518"/>
      <c r="AI4874" s="518"/>
      <c r="AJ4874" s="518"/>
      <c r="AK4874" s="518"/>
      <c r="AL4874" s="518"/>
      <c r="AM4874" s="518"/>
      <c r="AN4874" s="518"/>
      <c r="AO4874" s="518"/>
      <c r="AP4874" s="518"/>
      <c r="AQ4874" s="518"/>
      <c r="AR4874" s="518"/>
      <c r="AS4874" s="518"/>
      <c r="AT4874" s="518"/>
      <c r="AU4874" s="518"/>
      <c r="AV4874" s="518"/>
      <c r="AW4874" s="518"/>
      <c r="AX4874" s="518"/>
      <c r="AY4874" s="518"/>
      <c r="AZ4874" s="518"/>
      <c r="BA4874" s="518"/>
      <c r="BB4874" s="518"/>
      <c r="BC4874" s="518"/>
      <c r="BD4874" s="518"/>
    </row>
    <row r="4875" spans="1:66" s="527" customFormat="1" ht="50.1" customHeight="1">
      <c r="A4875" s="1223" t="s">
        <v>13587</v>
      </c>
      <c r="B4875" s="46" t="s">
        <v>35</v>
      </c>
      <c r="C4875" s="93" t="s">
        <v>11527</v>
      </c>
      <c r="D4875" s="93" t="s">
        <v>11528</v>
      </c>
      <c r="E4875" s="93" t="s">
        <v>11529</v>
      </c>
      <c r="F4875" s="78" t="s">
        <v>11402</v>
      </c>
      <c r="G4875" s="34" t="s">
        <v>196</v>
      </c>
      <c r="H4875" s="34">
        <v>100</v>
      </c>
      <c r="I4875" s="34">
        <v>590000000</v>
      </c>
      <c r="J4875" s="35" t="s">
        <v>40</v>
      </c>
      <c r="K4875" s="35" t="s">
        <v>13382</v>
      </c>
      <c r="L4875" s="35" t="s">
        <v>11945</v>
      </c>
      <c r="M4875" s="572"/>
      <c r="N4875" s="35" t="s">
        <v>11553</v>
      </c>
      <c r="O4875" s="49" t="s">
        <v>2052</v>
      </c>
      <c r="P4875" s="34"/>
      <c r="Q4875" s="35"/>
      <c r="R4875" s="1209"/>
      <c r="S4875" s="100"/>
      <c r="T4875" s="100">
        <v>1200000</v>
      </c>
      <c r="U4875" s="147">
        <f>T4875*1.12</f>
        <v>1344000.0000000002</v>
      </c>
      <c r="V4875" s="45"/>
      <c r="W4875" s="34">
        <v>2017</v>
      </c>
      <c r="X4875" s="35"/>
      <c r="Y4875" s="528"/>
      <c r="Z4875" s="1165"/>
      <c r="AA4875" s="1166"/>
      <c r="AB4875" s="1165"/>
      <c r="AC4875" s="528"/>
      <c r="AD4875" s="528"/>
      <c r="AE4875" s="528"/>
      <c r="AF4875" s="528"/>
      <c r="AG4875" s="528"/>
      <c r="AH4875" s="528"/>
      <c r="AI4875" s="528"/>
      <c r="AJ4875" s="528"/>
      <c r="AK4875" s="528"/>
      <c r="AL4875" s="528"/>
      <c r="AM4875" s="528"/>
      <c r="AN4875" s="528"/>
      <c r="AO4875" s="528"/>
      <c r="AP4875" s="518"/>
      <c r="AQ4875" s="518"/>
      <c r="AR4875" s="518"/>
      <c r="AS4875" s="518"/>
      <c r="AT4875" s="518"/>
      <c r="AU4875" s="518"/>
      <c r="AV4875" s="518"/>
      <c r="AW4875" s="518"/>
      <c r="AX4875" s="518"/>
      <c r="AY4875" s="518"/>
      <c r="AZ4875" s="518"/>
      <c r="BA4875" s="518"/>
      <c r="BB4875" s="518"/>
      <c r="BC4875" s="518"/>
      <c r="BD4875" s="518"/>
      <c r="BE4875" s="518"/>
      <c r="BF4875" s="518"/>
      <c r="BG4875" s="518"/>
      <c r="BH4875" s="518"/>
      <c r="BI4875" s="518"/>
      <c r="BJ4875" s="518"/>
      <c r="BK4875" s="518"/>
      <c r="BL4875" s="518"/>
      <c r="BM4875" s="518"/>
      <c r="BN4875" s="518"/>
    </row>
    <row r="4876" spans="1:66" s="527" customFormat="1" ht="50.1" customHeight="1">
      <c r="A4876" s="1321" t="s">
        <v>13714</v>
      </c>
      <c r="B4876" s="1007" t="s">
        <v>35</v>
      </c>
      <c r="C4876" s="1322" t="s">
        <v>11307</v>
      </c>
      <c r="D4876" s="1322" t="s">
        <v>11308</v>
      </c>
      <c r="E4876" s="1322" t="s">
        <v>11308</v>
      </c>
      <c r="F4876" s="1322" t="s">
        <v>13715</v>
      </c>
      <c r="G4876" s="1007" t="s">
        <v>39</v>
      </c>
      <c r="H4876" s="1006">
        <v>100</v>
      </c>
      <c r="I4876" s="1323">
        <v>590000000</v>
      </c>
      <c r="J4876" s="1007" t="s">
        <v>53</v>
      </c>
      <c r="K4876" s="1007" t="s">
        <v>13382</v>
      </c>
      <c r="L4876" s="1007" t="s">
        <v>53</v>
      </c>
      <c r="M4876" s="1007"/>
      <c r="N4876" s="1007" t="s">
        <v>11314</v>
      </c>
      <c r="O4876" s="1007" t="s">
        <v>227</v>
      </c>
      <c r="P4876" s="1007"/>
      <c r="Q4876" s="1007"/>
      <c r="R4876" s="1324"/>
      <c r="S4876" s="1325"/>
      <c r="T4876" s="1326">
        <v>446725</v>
      </c>
      <c r="U4876" s="1327">
        <f t="shared" ref="U4876" si="583">T4876*1.12</f>
        <v>500332.00000000006</v>
      </c>
      <c r="V4876" s="1007"/>
      <c r="W4876" s="1328">
        <v>2017</v>
      </c>
      <c r="X4876" s="1010"/>
      <c r="Y4876" s="1329"/>
      <c r="Z4876" s="1165"/>
      <c r="AA4876" s="1166"/>
      <c r="AB4876" s="1165"/>
      <c r="AC4876" s="528"/>
      <c r="AD4876" s="528"/>
      <c r="AE4876" s="528"/>
      <c r="AF4876" s="528"/>
      <c r="AG4876" s="528"/>
      <c r="AH4876" s="528"/>
      <c r="AI4876" s="528"/>
      <c r="AJ4876" s="528"/>
      <c r="AK4876" s="528"/>
      <c r="AL4876" s="528"/>
      <c r="AM4876" s="528"/>
      <c r="AN4876" s="528"/>
      <c r="AO4876" s="528"/>
      <c r="AP4876" s="518"/>
      <c r="AQ4876" s="518"/>
      <c r="AR4876" s="518"/>
      <c r="AS4876" s="518"/>
      <c r="AT4876" s="518"/>
      <c r="AU4876" s="518"/>
      <c r="AV4876" s="518"/>
      <c r="AW4876" s="518"/>
      <c r="AX4876" s="518"/>
      <c r="AY4876" s="518"/>
      <c r="AZ4876" s="518"/>
      <c r="BA4876" s="518"/>
      <c r="BB4876" s="518"/>
      <c r="BC4876" s="518"/>
      <c r="BD4876" s="518"/>
      <c r="BE4876" s="518"/>
      <c r="BF4876" s="518"/>
      <c r="BG4876" s="518"/>
      <c r="BH4876" s="518"/>
      <c r="BI4876" s="518"/>
      <c r="BJ4876" s="518"/>
      <c r="BK4876" s="518"/>
      <c r="BL4876" s="518"/>
      <c r="BM4876" s="518"/>
      <c r="BN4876" s="518"/>
    </row>
    <row r="4877" spans="1:66" s="527" customFormat="1" ht="50.1" customHeight="1">
      <c r="A4877" s="1406" t="s">
        <v>13878</v>
      </c>
      <c r="B4877" s="625" t="s">
        <v>35</v>
      </c>
      <c r="C4877" s="1407" t="s">
        <v>13879</v>
      </c>
      <c r="D4877" s="1408" t="s">
        <v>13880</v>
      </c>
      <c r="E4877" s="1408" t="s">
        <v>13880</v>
      </c>
      <c r="F4877" s="1409" t="s">
        <v>13881</v>
      </c>
      <c r="G4877" s="625" t="s">
        <v>39</v>
      </c>
      <c r="H4877" s="625">
        <v>100</v>
      </c>
      <c r="I4877" s="625">
        <v>590000000</v>
      </c>
      <c r="J4877" s="625" t="s">
        <v>53</v>
      </c>
      <c r="K4877" s="625" t="s">
        <v>13382</v>
      </c>
      <c r="L4877" s="632" t="s">
        <v>42</v>
      </c>
      <c r="M4877" s="625"/>
      <c r="N4877" s="625" t="s">
        <v>11198</v>
      </c>
      <c r="O4877" s="629" t="s">
        <v>227</v>
      </c>
      <c r="P4877" s="625"/>
      <c r="Q4877" s="625"/>
      <c r="R4877" s="674"/>
      <c r="S4877" s="674"/>
      <c r="T4877" s="674">
        <v>25000</v>
      </c>
      <c r="U4877" s="1410">
        <f>T4877*1.12</f>
        <v>28000.000000000004</v>
      </c>
      <c r="V4877" s="834"/>
      <c r="W4877" s="625">
        <v>2017</v>
      </c>
      <c r="X4877" s="625"/>
      <c r="Y4877" s="1211"/>
      <c r="Z4877" s="1165"/>
      <c r="AA4877" s="1166"/>
      <c r="AB4877" s="1165"/>
      <c r="AC4877" s="528" t="s">
        <v>13882</v>
      </c>
      <c r="AD4877" s="528"/>
      <c r="AE4877" s="528"/>
      <c r="AF4877" s="528"/>
      <c r="AG4877" s="528"/>
      <c r="AH4877" s="528"/>
      <c r="AI4877" s="528"/>
      <c r="AJ4877" s="528"/>
      <c r="AK4877" s="528"/>
      <c r="AL4877" s="528"/>
      <c r="AM4877" s="528"/>
      <c r="AN4877" s="528"/>
      <c r="AO4877" s="528"/>
      <c r="AP4877" s="518"/>
      <c r="AQ4877" s="518"/>
      <c r="AR4877" s="518"/>
      <c r="AS4877" s="518"/>
      <c r="AT4877" s="518"/>
      <c r="AU4877" s="518"/>
      <c r="AV4877" s="518"/>
      <c r="AW4877" s="518"/>
      <c r="AX4877" s="518"/>
      <c r="AY4877" s="518"/>
      <c r="AZ4877" s="518"/>
      <c r="BA4877" s="518"/>
      <c r="BB4877" s="518"/>
      <c r="BC4877" s="518"/>
      <c r="BD4877" s="518"/>
      <c r="BE4877" s="518"/>
      <c r="BF4877" s="518"/>
      <c r="BG4877" s="518"/>
      <c r="BH4877" s="518"/>
      <c r="BI4877" s="518"/>
      <c r="BJ4877" s="518"/>
      <c r="BK4877" s="518"/>
      <c r="BL4877" s="518"/>
      <c r="BM4877" s="518"/>
      <c r="BN4877" s="518"/>
    </row>
    <row r="4878" spans="1:66" s="527" customFormat="1" ht="49.95" customHeight="1">
      <c r="A4878" s="1708" t="s">
        <v>14173</v>
      </c>
      <c r="B4878" s="859" t="s">
        <v>35</v>
      </c>
      <c r="C4878" s="801" t="s">
        <v>11435</v>
      </c>
      <c r="D4878" s="801" t="s">
        <v>11436</v>
      </c>
      <c r="E4878" s="801" t="s">
        <v>11436</v>
      </c>
      <c r="F4878" s="1670" t="s">
        <v>14174</v>
      </c>
      <c r="G4878" s="859" t="s">
        <v>39</v>
      </c>
      <c r="H4878" s="859">
        <v>0</v>
      </c>
      <c r="I4878" s="859">
        <v>590000000</v>
      </c>
      <c r="J4878" s="859" t="s">
        <v>53</v>
      </c>
      <c r="K4878" s="859" t="s">
        <v>14175</v>
      </c>
      <c r="L4878" s="859" t="s">
        <v>53</v>
      </c>
      <c r="M4878" s="859"/>
      <c r="N4878" s="859" t="s">
        <v>6191</v>
      </c>
      <c r="O4878" s="806" t="s">
        <v>2052</v>
      </c>
      <c r="P4878" s="859"/>
      <c r="Q4878" s="859"/>
      <c r="R4878" s="1671"/>
      <c r="S4878" s="1671"/>
      <c r="T4878" s="1671">
        <v>17866.07</v>
      </c>
      <c r="U4878" s="1672">
        <f>T4878*1.12</f>
        <v>20009.9984</v>
      </c>
      <c r="V4878" s="1673"/>
      <c r="W4878" s="859">
        <v>2017</v>
      </c>
      <c r="X4878" s="859"/>
      <c r="Y4878" s="1392"/>
      <c r="Z4878" s="1165"/>
      <c r="AA4878" s="1166"/>
      <c r="AB4878" s="1165"/>
      <c r="AC4878" s="528"/>
      <c r="AD4878" s="528"/>
      <c r="AE4878" s="528"/>
      <c r="AF4878" s="528"/>
      <c r="AG4878" s="528"/>
      <c r="AH4878" s="528"/>
      <c r="AI4878" s="528"/>
      <c r="AJ4878" s="528"/>
      <c r="AK4878" s="528"/>
      <c r="AL4878" s="528"/>
      <c r="AM4878" s="528"/>
      <c r="AN4878" s="528"/>
      <c r="AO4878" s="528"/>
      <c r="AP4878" s="518"/>
      <c r="AQ4878" s="518"/>
      <c r="AR4878" s="518"/>
      <c r="AS4878" s="518"/>
      <c r="AT4878" s="518"/>
      <c r="AU4878" s="518"/>
      <c r="AV4878" s="518"/>
      <c r="AW4878" s="518"/>
      <c r="AX4878" s="518"/>
      <c r="AY4878" s="518"/>
      <c r="AZ4878" s="518"/>
      <c r="BA4878" s="518"/>
      <c r="BB4878" s="518"/>
      <c r="BC4878" s="518"/>
      <c r="BD4878" s="518"/>
      <c r="BE4878" s="518"/>
      <c r="BF4878" s="518"/>
      <c r="BG4878" s="518"/>
      <c r="BH4878" s="518"/>
      <c r="BI4878" s="518"/>
      <c r="BJ4878" s="518"/>
      <c r="BK4878" s="518"/>
      <c r="BL4878" s="518"/>
      <c r="BM4878" s="518"/>
      <c r="BN4878" s="518"/>
    </row>
    <row r="4879" spans="1:66" ht="23.25" customHeight="1">
      <c r="A4879" s="403"/>
      <c r="B4879" s="34"/>
      <c r="C4879" s="49"/>
      <c r="D4879" s="56"/>
      <c r="E4879" s="50"/>
      <c r="F4879" s="50"/>
      <c r="G4879" s="49"/>
      <c r="H4879" s="49"/>
      <c r="I4879" s="82"/>
      <c r="J4879" s="51"/>
      <c r="K4879" s="49"/>
      <c r="L4879" s="49"/>
      <c r="M4879" s="49"/>
      <c r="N4879" s="49"/>
      <c r="O4879" s="35"/>
      <c r="P4879" s="49"/>
      <c r="Q4879" s="49"/>
      <c r="R4879" s="57"/>
      <c r="S4879" s="54"/>
      <c r="T4879" s="133"/>
      <c r="U4879" s="40"/>
      <c r="V4879" s="513"/>
      <c r="W4879" s="51"/>
      <c r="X4879" s="82"/>
    </row>
    <row r="4880" spans="1:66" ht="24" customHeight="1">
      <c r="A4880" s="49"/>
      <c r="B4880" s="522" t="s">
        <v>11574</v>
      </c>
      <c r="C4880" s="98"/>
      <c r="D4880" s="56"/>
      <c r="E4880" s="49"/>
      <c r="F4880" s="49"/>
      <c r="G4880" s="49"/>
      <c r="H4880" s="49"/>
      <c r="I4880" s="35"/>
      <c r="J4880" s="51"/>
      <c r="K4880" s="51"/>
      <c r="L4880" s="49"/>
      <c r="M4880" s="49"/>
      <c r="N4880" s="49"/>
      <c r="O4880" s="49"/>
      <c r="P4880" s="35"/>
      <c r="Q4880" s="38"/>
      <c r="R4880" s="69"/>
      <c r="S4880" s="69"/>
      <c r="T4880" s="54">
        <f>SUM(T4761:T4879)</f>
        <v>450929380.06857139</v>
      </c>
      <c r="U4880" s="54">
        <f>SUM(U4761:U4879)</f>
        <v>505040905.67680001</v>
      </c>
      <c r="V4880" s="135"/>
      <c r="W4880" s="49"/>
      <c r="X4880" s="82"/>
    </row>
    <row r="4881" spans="1:24" ht="15.75" customHeight="1">
      <c r="A4881" s="523"/>
      <c r="B4881" s="523"/>
      <c r="C4881" s="515"/>
      <c r="D4881" s="73"/>
      <c r="E4881" s="515"/>
      <c r="F4881" s="515"/>
      <c r="G4881" s="515"/>
      <c r="H4881" s="515"/>
      <c r="I4881" s="515"/>
      <c r="J4881" s="515"/>
      <c r="K4881" s="515"/>
      <c r="L4881" s="515"/>
      <c r="M4881" s="515"/>
      <c r="N4881" s="515"/>
      <c r="O4881" s="515"/>
      <c r="P4881" s="515"/>
      <c r="Q4881" s="515"/>
      <c r="R4881" s="44"/>
      <c r="S4881" s="44"/>
      <c r="T4881" s="44"/>
      <c r="U4881" s="41"/>
      <c r="V4881" s="524"/>
      <c r="W4881" s="523"/>
      <c r="X4881" s="82"/>
    </row>
    <row r="4882" spans="1:24" ht="30.75" customHeight="1">
      <c r="A4882" s="523"/>
      <c r="B4882" s="525" t="s">
        <v>11575</v>
      </c>
      <c r="C4882" s="515"/>
      <c r="D4882" s="526"/>
      <c r="E4882" s="515"/>
      <c r="F4882" s="515"/>
      <c r="G4882" s="515"/>
      <c r="H4882" s="515"/>
      <c r="I4882" s="515"/>
      <c r="J4882" s="515"/>
      <c r="K4882" s="515"/>
      <c r="L4882" s="515"/>
      <c r="M4882" s="515"/>
      <c r="N4882" s="515"/>
      <c r="O4882" s="515"/>
      <c r="P4882" s="515"/>
      <c r="Q4882" s="515"/>
      <c r="R4882" s="44"/>
      <c r="S4882" s="44"/>
      <c r="T4882" s="40">
        <f>T4699+T4759+T4880</f>
        <v>4043239626.7541423</v>
      </c>
      <c r="U4882" s="40">
        <f>U4699+U4759+U4880</f>
        <v>4528423197.9918461</v>
      </c>
      <c r="V4882" s="524"/>
      <c r="W4882" s="523"/>
      <c r="X4882" s="76"/>
    </row>
  </sheetData>
  <protectedRanges>
    <protectedRange sqref="Q482" name="Диапазон1_1_1_1_1_1_1"/>
    <protectedRange sqref="Q573" name="Диапазон1_1_9_1_2"/>
    <protectedRange sqref="Q555" name="Диапазон1_1_1_1"/>
    <protectedRange sqref="Q2120:Q2123" name="Диапазон1_1_1_1_1"/>
    <protectedRange sqref="Q4427" name="Диапазон1_1_4_1"/>
    <protectedRange sqref="Q577" name="Диапазон1_1_9_1_1"/>
  </protectedRanges>
  <autoFilter ref="A21:BD4876">
    <filterColumn colId="3"/>
  </autoFilter>
  <mergeCells count="29">
    <mergeCell ref="A19:A20"/>
    <mergeCell ref="B19:B20"/>
    <mergeCell ref="C19:C20"/>
    <mergeCell ref="D19:D20"/>
    <mergeCell ref="E19:E20"/>
    <mergeCell ref="A2:W2"/>
    <mergeCell ref="A3:B3"/>
    <mergeCell ref="C3:W3"/>
    <mergeCell ref="S4:W5"/>
    <mergeCell ref="S6:W7"/>
    <mergeCell ref="Q19:Q20"/>
    <mergeCell ref="F19:F20"/>
    <mergeCell ref="G19:G20"/>
    <mergeCell ref="H19:H20"/>
    <mergeCell ref="I19:I20"/>
    <mergeCell ref="J19:J20"/>
    <mergeCell ref="K19:K20"/>
    <mergeCell ref="L19:L20"/>
    <mergeCell ref="M19:M20"/>
    <mergeCell ref="N19:N20"/>
    <mergeCell ref="O19:O20"/>
    <mergeCell ref="P19:P20"/>
    <mergeCell ref="X19:X20"/>
    <mergeCell ref="R19:R20"/>
    <mergeCell ref="S19:S20"/>
    <mergeCell ref="T19:T20"/>
    <mergeCell ref="U19:U20"/>
    <mergeCell ref="V19:V20"/>
    <mergeCell ref="W19:W20"/>
  </mergeCells>
  <conditionalFormatting sqref="E4648 F4318 D4030:E4030 E4087 E3902:E3904 D3886:E3886 F3689 F3203:F3205 F3537 F3393:F3396 F2252 D2939:D2940 F2869 D2870:D2871 F2886:F2888 F2999 E3056 E3076 F3076:F3078 F2770:F2771 E2661 F2419 F2421 D1298:D1299 E108 E106 E104 D57:E57">
    <cfRule type="containsText" dxfId="0" priority="9" operator="containsText" text="#Н/Д">
      <formula>NOT(ISERROR(SEARCH("#Н/Д",D57)))</formula>
    </cfRule>
  </conditionalFormatting>
  <hyperlinks>
    <hyperlink ref="F1903" r:id="rId1" display="http://avtoparts.biz/g5419869-toyota"/>
    <hyperlink ref="C4659" r:id="rId2" display="https://enstru.kz/code.jsp?new=28.11.42.900.018.00.0796.000000000000"/>
    <hyperlink ref="C4653" r:id="rId3" display="https://enstru.kz/code.jsp?new=25.73.40.160.000.00.0796.000000000082"/>
  </hyperlinks>
  <pageMargins left="0.7" right="0.7" top="0.75" bottom="0.75" header="0.3" footer="0.3"/>
  <pageSetup paperSize="9" orientation="portrait" verticalDpi="200" r:id="rId4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/>
  <dimension ref="B4:F13"/>
  <sheetViews>
    <sheetView workbookViewId="0">
      <selection activeCell="G12" sqref="G12"/>
    </sheetView>
  </sheetViews>
  <sheetFormatPr defaultRowHeight="14.4"/>
  <cols>
    <col min="2" max="2" width="10.109375" bestFit="1" customWidth="1"/>
  </cols>
  <sheetData>
    <row r="4" spans="2:6">
      <c r="B4" s="1284"/>
      <c r="C4" s="1285"/>
      <c r="D4" s="1285"/>
      <c r="E4" s="1285"/>
      <c r="F4" s="1285"/>
    </row>
    <row r="5" spans="2:6">
      <c r="B5" s="1284"/>
      <c r="C5" s="1285"/>
    </row>
    <row r="6" spans="2:6">
      <c r="B6" s="1284"/>
      <c r="C6" s="1285"/>
    </row>
    <row r="7" spans="2:6">
      <c r="B7" s="1284"/>
      <c r="C7" s="1285"/>
    </row>
    <row r="8" spans="2:6">
      <c r="B8" s="1284"/>
      <c r="C8" s="1285"/>
    </row>
    <row r="9" spans="2:6">
      <c r="B9" s="1284"/>
      <c r="C9" s="1285"/>
    </row>
    <row r="10" spans="2:6">
      <c r="B10" s="1284"/>
      <c r="C10" s="1285"/>
    </row>
    <row r="11" spans="2:6">
      <c r="B11" s="1284"/>
      <c r="C11" s="1285"/>
    </row>
    <row r="12" spans="2:6">
      <c r="B12" s="1284"/>
      <c r="C12" s="1285"/>
    </row>
    <row r="13" spans="2:6">
      <c r="B13" s="1284"/>
      <c r="C13" s="1285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/>
  <dimension ref="A1"/>
  <sheetViews>
    <sheetView workbookViewId="0"/>
  </sheetViews>
  <sheetFormatPr defaultRowHeight="14.4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>Krokoz™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abondarenko</dc:creator>
  <cp:lastModifiedBy>411-1</cp:lastModifiedBy>
  <dcterms:created xsi:type="dcterms:W3CDTF">2017-08-04T06:36:45Z</dcterms:created>
  <dcterms:modified xsi:type="dcterms:W3CDTF">2017-11-13T06:15:15Z</dcterms:modified>
</cp:coreProperties>
</file>